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plusData\Export\19 2024 - bez cen - Brno, Sobotkova - rekonstrukce kanalizace a vodovodu\"/>
    </mc:Choice>
  </mc:AlternateContent>
  <bookViews>
    <workbookView xWindow="0" yWindow="0" windowWidth="28800" windowHeight="12300"/>
  </bookViews>
  <sheets>
    <sheet name="Rekapitulace stavby" sheetId="1" r:id="rId1"/>
    <sheet name="SO 01 - Kanalizace - stoky" sheetId="2" r:id="rId2"/>
    <sheet name="SO 02 - Kanalizační přípojky" sheetId="3" r:id="rId3"/>
    <sheet name="SO 03 - Vodovodní řady" sheetId="4" r:id="rId4"/>
    <sheet name="SO 04 - Vodovodní přípojky" sheetId="5" r:id="rId5"/>
    <sheet name="SO 05-1 - Obnova vozovky" sheetId="6" r:id="rId6"/>
    <sheet name="SO 05-2 - Odvodnění komun..." sheetId="7" r:id="rId7"/>
    <sheet name="SO 05-3 - Obnova chodníku" sheetId="8" r:id="rId8"/>
    <sheet name="SO 90 - Vedlejší a ostatn..." sheetId="9" r:id="rId9"/>
    <sheet name="Seznam figur" sheetId="10" r:id="rId10"/>
  </sheets>
  <definedNames>
    <definedName name="_xlnm._FilterDatabase" localSheetId="1" hidden="1">'SO 01 - Kanalizace - stoky'!$C$126:$K$598</definedName>
    <definedName name="_xlnm._FilterDatabase" localSheetId="2" hidden="1">'SO 02 - Kanalizační přípojky'!$C$121:$K$431</definedName>
    <definedName name="_xlnm._FilterDatabase" localSheetId="3" hidden="1">'SO 03 - Vodovodní řady'!$C$122:$K$560</definedName>
    <definedName name="_xlnm._FilterDatabase" localSheetId="4" hidden="1">'SO 04 - Vodovodní přípojky'!$C$122:$K$571</definedName>
    <definedName name="_xlnm._FilterDatabase" localSheetId="5" hidden="1">'SO 05-1 - Obnova vozovky'!$C$127:$K$448</definedName>
    <definedName name="_xlnm._FilterDatabase" localSheetId="6" hidden="1">'SO 05-2 - Odvodnění komun...'!$C$126:$K$332</definedName>
    <definedName name="_xlnm._FilterDatabase" localSheetId="7" hidden="1">'SO 05-3 - Obnova chodníku'!$C$129:$K$335</definedName>
    <definedName name="_xlnm._FilterDatabase" localSheetId="8" hidden="1">'SO 90 - Vedlejší a ostatn...'!$C$117:$K$200</definedName>
    <definedName name="_xlnm.Print_Titles" localSheetId="0">'Rekapitulace stavby'!$92:$92</definedName>
    <definedName name="_xlnm.Print_Titles" localSheetId="9">'Seznam figur'!$9:$9</definedName>
    <definedName name="_xlnm.Print_Titles" localSheetId="1">'SO 01 - Kanalizace - stoky'!$126:$126</definedName>
    <definedName name="_xlnm.Print_Titles" localSheetId="2">'SO 02 - Kanalizační přípojky'!$121:$121</definedName>
    <definedName name="_xlnm.Print_Titles" localSheetId="3">'SO 03 - Vodovodní řady'!$122:$122</definedName>
    <definedName name="_xlnm.Print_Titles" localSheetId="4">'SO 04 - Vodovodní přípojky'!$122:$122</definedName>
    <definedName name="_xlnm.Print_Titles" localSheetId="5">'SO 05-1 - Obnova vozovky'!$127:$127</definedName>
    <definedName name="_xlnm.Print_Titles" localSheetId="6">'SO 05-2 - Odvodnění komun...'!$126:$126</definedName>
    <definedName name="_xlnm.Print_Titles" localSheetId="7">'SO 05-3 - Obnova chodníku'!$129:$129</definedName>
    <definedName name="_xlnm.Print_Titles" localSheetId="8">'SO 90 - Vedlejší a ostatn...'!$117:$117</definedName>
    <definedName name="_xlnm.Print_Area" localSheetId="0">'Rekapitulace stavby'!$D$4:$AO$76,'Rekapitulace stavby'!$C$82:$AQ$104</definedName>
    <definedName name="_xlnm.Print_Area" localSheetId="9">'Seznam figur'!$C$4:$G$224</definedName>
    <definedName name="_xlnm.Print_Area" localSheetId="1">'SO 01 - Kanalizace - stoky'!$C$4:$J$39,'SO 01 - Kanalizace - stoky'!$C$50:$J$76,'SO 01 - Kanalizace - stoky'!$C$82:$J$108,'SO 01 - Kanalizace - stoky'!$C$114:$K$598</definedName>
    <definedName name="_xlnm.Print_Area" localSheetId="2">'SO 02 - Kanalizační přípojky'!$C$4:$J$39,'SO 02 - Kanalizační přípojky'!$C$50:$J$76,'SO 02 - Kanalizační přípojky'!$C$82:$J$103,'SO 02 - Kanalizační přípojky'!$C$109:$K$431</definedName>
    <definedName name="_xlnm.Print_Area" localSheetId="3">'SO 03 - Vodovodní řady'!$C$4:$J$39,'SO 03 - Vodovodní řady'!$C$50:$J$76,'SO 03 - Vodovodní řady'!$C$82:$J$104,'SO 03 - Vodovodní řady'!$C$110:$K$560</definedName>
    <definedName name="_xlnm.Print_Area" localSheetId="4">'SO 04 - Vodovodní přípojky'!$C$4:$J$39,'SO 04 - Vodovodní přípojky'!$C$50:$J$76,'SO 04 - Vodovodní přípojky'!$C$82:$J$104,'SO 04 - Vodovodní přípojky'!$C$110:$K$571</definedName>
    <definedName name="_xlnm.Print_Area" localSheetId="5">'SO 05-1 - Obnova vozovky'!$C$4:$J$41,'SO 05-1 - Obnova vozovky'!$C$50:$J$76,'SO 05-1 - Obnova vozovky'!$C$82:$J$107,'SO 05-1 - Obnova vozovky'!$C$113:$K$448</definedName>
    <definedName name="_xlnm.Print_Area" localSheetId="6">'SO 05-2 - Odvodnění komun...'!$C$4:$J$41,'SO 05-2 - Odvodnění komun...'!$C$50:$J$76,'SO 05-2 - Odvodnění komun...'!$C$82:$J$106,'SO 05-2 - Odvodnění komun...'!$C$112:$K$332</definedName>
    <definedName name="_xlnm.Print_Area" localSheetId="7">'SO 05-3 - Obnova chodníku'!$C$4:$J$41,'SO 05-3 - Obnova chodníku'!$C$50:$J$76,'SO 05-3 - Obnova chodníku'!$C$82:$J$109,'SO 05-3 - Obnova chodníku'!$C$115:$K$335</definedName>
    <definedName name="_xlnm.Print_Area" localSheetId="8">'SO 90 - Vedlejší a ostatn...'!$C$4:$J$39,'SO 90 - Vedlejší a ostatn...'!$C$50:$J$76,'SO 90 - Vedlejší a ostatn...'!$C$82:$J$99,'SO 90 - Vedlejší a ostatn...'!$C$105:$K$200</definedName>
  </definedNames>
  <calcPr calcId="162913"/>
</workbook>
</file>

<file path=xl/calcChain.xml><?xml version="1.0" encoding="utf-8"?>
<calcChain xmlns="http://schemas.openxmlformats.org/spreadsheetml/2006/main">
  <c r="D7" i="10" l="1"/>
  <c r="J37" i="9"/>
  <c r="J36" i="9"/>
  <c r="AY103" i="1"/>
  <c r="J35" i="9"/>
  <c r="AX103" i="1"/>
  <c r="BI199" i="9"/>
  <c r="BH199" i="9"/>
  <c r="BG199" i="9"/>
  <c r="BF199" i="9"/>
  <c r="T199" i="9"/>
  <c r="R199" i="9"/>
  <c r="P199" i="9"/>
  <c r="BI197" i="9"/>
  <c r="BH197" i="9"/>
  <c r="BG197" i="9"/>
  <c r="BF197" i="9"/>
  <c r="T197" i="9"/>
  <c r="R197" i="9"/>
  <c r="P197" i="9"/>
  <c r="BI195" i="9"/>
  <c r="BH195" i="9"/>
  <c r="BG195" i="9"/>
  <c r="BF195" i="9"/>
  <c r="T195" i="9"/>
  <c r="R195" i="9"/>
  <c r="P195"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3" i="9"/>
  <c r="BH173" i="9"/>
  <c r="BG173" i="9"/>
  <c r="BF173" i="9"/>
  <c r="T173" i="9"/>
  <c r="R173" i="9"/>
  <c r="P173" i="9"/>
  <c r="BI171" i="9"/>
  <c r="BH171" i="9"/>
  <c r="BG171" i="9"/>
  <c r="BF171" i="9"/>
  <c r="T171" i="9"/>
  <c r="R171" i="9"/>
  <c r="P171" i="9"/>
  <c r="BI169" i="9"/>
  <c r="BH169" i="9"/>
  <c r="BG169" i="9"/>
  <c r="BF169" i="9"/>
  <c r="T169" i="9"/>
  <c r="R169" i="9"/>
  <c r="P169"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BI123" i="9"/>
  <c r="BH123" i="9"/>
  <c r="BG123" i="9"/>
  <c r="BF123" i="9"/>
  <c r="T123" i="9"/>
  <c r="R123" i="9"/>
  <c r="P123" i="9"/>
  <c r="BI121" i="9"/>
  <c r="BH121" i="9"/>
  <c r="BG121" i="9"/>
  <c r="BF121" i="9"/>
  <c r="T121" i="9"/>
  <c r="R121" i="9"/>
  <c r="P121" i="9"/>
  <c r="J115" i="9"/>
  <c r="F114" i="9"/>
  <c r="F112" i="9"/>
  <c r="E110" i="9"/>
  <c r="J92" i="9"/>
  <c r="F91" i="9"/>
  <c r="F89" i="9"/>
  <c r="E87" i="9"/>
  <c r="J21" i="9"/>
  <c r="E21" i="9"/>
  <c r="J91" i="9"/>
  <c r="J20" i="9"/>
  <c r="J18" i="9"/>
  <c r="E18" i="9"/>
  <c r="F115" i="9"/>
  <c r="J17" i="9"/>
  <c r="J112" i="9"/>
  <c r="E7" i="9"/>
  <c r="E108" i="9" s="1"/>
  <c r="J39" i="8"/>
  <c r="J38" i="8"/>
  <c r="AY102" i="1"/>
  <c r="J37" i="8"/>
  <c r="AX102" i="1"/>
  <c r="BI335" i="8"/>
  <c r="BH335" i="8"/>
  <c r="BG335" i="8"/>
  <c r="BF335" i="8"/>
  <c r="T335" i="8"/>
  <c r="T334" i="8"/>
  <c r="R335" i="8"/>
  <c r="R334" i="8" s="1"/>
  <c r="P335" i="8"/>
  <c r="P334" i="8"/>
  <c r="BI333" i="8"/>
  <c r="BH333" i="8"/>
  <c r="BG333" i="8"/>
  <c r="BF333" i="8"/>
  <c r="T333" i="8"/>
  <c r="T332" i="8" s="1"/>
  <c r="T331" i="8" s="1"/>
  <c r="R333" i="8"/>
  <c r="R332" i="8" s="1"/>
  <c r="P333" i="8"/>
  <c r="P332" i="8"/>
  <c r="P331" i="8"/>
  <c r="BI329" i="8"/>
  <c r="BH329" i="8"/>
  <c r="BG329" i="8"/>
  <c r="BF329" i="8"/>
  <c r="T329" i="8"/>
  <c r="R329" i="8"/>
  <c r="P329" i="8"/>
  <c r="BI327" i="8"/>
  <c r="BH327" i="8"/>
  <c r="BG327" i="8"/>
  <c r="BF327" i="8"/>
  <c r="T327" i="8"/>
  <c r="R327" i="8"/>
  <c r="P327" i="8"/>
  <c r="BI325" i="8"/>
  <c r="BH325" i="8"/>
  <c r="BG325" i="8"/>
  <c r="BF325" i="8"/>
  <c r="T325" i="8"/>
  <c r="R325" i="8"/>
  <c r="P325"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09" i="8"/>
  <c r="BH309" i="8"/>
  <c r="BG309" i="8"/>
  <c r="BF309" i="8"/>
  <c r="T309" i="8"/>
  <c r="T308" i="8"/>
  <c r="R309" i="8"/>
  <c r="R308" i="8"/>
  <c r="P309" i="8"/>
  <c r="P308" i="8"/>
  <c r="BI305" i="8"/>
  <c r="BH305" i="8"/>
  <c r="BG305" i="8"/>
  <c r="BF305" i="8"/>
  <c r="T305" i="8"/>
  <c r="T304" i="8"/>
  <c r="R305" i="8"/>
  <c r="R304" i="8"/>
  <c r="P305" i="8"/>
  <c r="P304" i="8"/>
  <c r="BI301" i="8"/>
  <c r="BH301" i="8"/>
  <c r="BG301" i="8"/>
  <c r="BF301" i="8"/>
  <c r="T301" i="8"/>
  <c r="R301" i="8"/>
  <c r="P301"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3" i="8"/>
  <c r="BH283" i="8"/>
  <c r="BG283" i="8"/>
  <c r="BF283" i="8"/>
  <c r="T283" i="8"/>
  <c r="R283" i="8"/>
  <c r="P283" i="8"/>
  <c r="BI279" i="8"/>
  <c r="BH279" i="8"/>
  <c r="BG279" i="8"/>
  <c r="BF279" i="8"/>
  <c r="T279" i="8"/>
  <c r="R279" i="8"/>
  <c r="P279" i="8"/>
  <c r="BI275" i="8"/>
  <c r="BH275" i="8"/>
  <c r="BG275" i="8"/>
  <c r="BF275" i="8"/>
  <c r="T275" i="8"/>
  <c r="R275" i="8"/>
  <c r="P275" i="8"/>
  <c r="BI270" i="8"/>
  <c r="BH270" i="8"/>
  <c r="BG270" i="8"/>
  <c r="BF270" i="8"/>
  <c r="T270" i="8"/>
  <c r="R270" i="8"/>
  <c r="P270" i="8"/>
  <c r="BI267" i="8"/>
  <c r="BH267" i="8"/>
  <c r="BG267" i="8"/>
  <c r="BF267" i="8"/>
  <c r="T267" i="8"/>
  <c r="R267" i="8"/>
  <c r="P267" i="8"/>
  <c r="BI264" i="8"/>
  <c r="BH264" i="8"/>
  <c r="BG264" i="8"/>
  <c r="BF264" i="8"/>
  <c r="T264" i="8"/>
  <c r="R264" i="8"/>
  <c r="P264" i="8"/>
  <c r="BI258" i="8"/>
  <c r="BH258" i="8"/>
  <c r="BG258" i="8"/>
  <c r="BF258" i="8"/>
  <c r="T258" i="8"/>
  <c r="R258" i="8"/>
  <c r="P258" i="8"/>
  <c r="BI254" i="8"/>
  <c r="BH254" i="8"/>
  <c r="BG254" i="8"/>
  <c r="BF254" i="8"/>
  <c r="T254" i="8"/>
  <c r="R254" i="8"/>
  <c r="P254" i="8"/>
  <c r="BI250" i="8"/>
  <c r="BH250" i="8"/>
  <c r="BG250" i="8"/>
  <c r="BF250" i="8"/>
  <c r="T250" i="8"/>
  <c r="R250" i="8"/>
  <c r="P250" i="8"/>
  <c r="BI246" i="8"/>
  <c r="BH246" i="8"/>
  <c r="BG246" i="8"/>
  <c r="BF246" i="8"/>
  <c r="T246" i="8"/>
  <c r="R246" i="8"/>
  <c r="P246" i="8"/>
  <c r="BI243" i="8"/>
  <c r="BH243" i="8"/>
  <c r="BG243" i="8"/>
  <c r="BF243" i="8"/>
  <c r="T243" i="8"/>
  <c r="R243" i="8"/>
  <c r="P243" i="8"/>
  <c r="BI238" i="8"/>
  <c r="BH238" i="8"/>
  <c r="BG238" i="8"/>
  <c r="BF238" i="8"/>
  <c r="T238" i="8"/>
  <c r="R238" i="8"/>
  <c r="P238" i="8"/>
  <c r="BI235" i="8"/>
  <c r="BH235" i="8"/>
  <c r="BG235" i="8"/>
  <c r="BF235" i="8"/>
  <c r="T235" i="8"/>
  <c r="R235" i="8"/>
  <c r="P235" i="8"/>
  <c r="BI233" i="8"/>
  <c r="BH233" i="8"/>
  <c r="BG233" i="8"/>
  <c r="BF233" i="8"/>
  <c r="T233" i="8"/>
  <c r="R233" i="8"/>
  <c r="P233" i="8"/>
  <c r="BI229" i="8"/>
  <c r="BH229" i="8"/>
  <c r="BG229" i="8"/>
  <c r="BF229" i="8"/>
  <c r="T229" i="8"/>
  <c r="R229" i="8"/>
  <c r="P229" i="8"/>
  <c r="BI225" i="8"/>
  <c r="BH225" i="8"/>
  <c r="BG225" i="8"/>
  <c r="BF225" i="8"/>
  <c r="T225" i="8"/>
  <c r="R225" i="8"/>
  <c r="P225" i="8"/>
  <c r="BI222" i="8"/>
  <c r="BH222" i="8"/>
  <c r="BG222" i="8"/>
  <c r="BF222" i="8"/>
  <c r="T222" i="8"/>
  <c r="R222" i="8"/>
  <c r="P222"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4" i="8"/>
  <c r="BH204" i="8"/>
  <c r="BG204" i="8"/>
  <c r="BF204" i="8"/>
  <c r="T204" i="8"/>
  <c r="R204" i="8"/>
  <c r="P204" i="8"/>
  <c r="BI201" i="8"/>
  <c r="BH201" i="8"/>
  <c r="BG201" i="8"/>
  <c r="BF201" i="8"/>
  <c r="T201" i="8"/>
  <c r="R201" i="8"/>
  <c r="P201" i="8"/>
  <c r="BI195" i="8"/>
  <c r="BH195" i="8"/>
  <c r="BG195" i="8"/>
  <c r="BF195" i="8"/>
  <c r="T195" i="8"/>
  <c r="R195" i="8"/>
  <c r="P195" i="8"/>
  <c r="BI193" i="8"/>
  <c r="BH193" i="8"/>
  <c r="BG193" i="8"/>
  <c r="BF193" i="8"/>
  <c r="T193" i="8"/>
  <c r="R193" i="8"/>
  <c r="P193" i="8"/>
  <c r="BI189" i="8"/>
  <c r="BH189" i="8"/>
  <c r="BG189" i="8"/>
  <c r="BF189" i="8"/>
  <c r="T189" i="8"/>
  <c r="R189" i="8"/>
  <c r="P189" i="8"/>
  <c r="BI183" i="8"/>
  <c r="BH183" i="8"/>
  <c r="BG183" i="8"/>
  <c r="BF183" i="8"/>
  <c r="T183" i="8"/>
  <c r="R183" i="8"/>
  <c r="P183" i="8"/>
  <c r="BI177" i="8"/>
  <c r="BH177" i="8"/>
  <c r="BG177" i="8"/>
  <c r="BF177" i="8"/>
  <c r="T177" i="8"/>
  <c r="R177" i="8"/>
  <c r="P177" i="8"/>
  <c r="BI165" i="8"/>
  <c r="BH165" i="8"/>
  <c r="BG165" i="8"/>
  <c r="BF165" i="8"/>
  <c r="T165" i="8"/>
  <c r="R165" i="8"/>
  <c r="P165" i="8"/>
  <c r="BI160" i="8"/>
  <c r="BH160" i="8"/>
  <c r="BG160" i="8"/>
  <c r="BF160" i="8"/>
  <c r="T160" i="8"/>
  <c r="R160" i="8"/>
  <c r="P160" i="8"/>
  <c r="BI155" i="8"/>
  <c r="BH155" i="8"/>
  <c r="BG155" i="8"/>
  <c r="BF155" i="8"/>
  <c r="T155" i="8"/>
  <c r="R155" i="8"/>
  <c r="P155" i="8"/>
  <c r="BI152" i="8"/>
  <c r="BH152" i="8"/>
  <c r="BG152" i="8"/>
  <c r="BF152" i="8"/>
  <c r="T152" i="8"/>
  <c r="R152" i="8"/>
  <c r="P152" i="8"/>
  <c r="BI145" i="8"/>
  <c r="BH145" i="8"/>
  <c r="BG145" i="8"/>
  <c r="BF145" i="8"/>
  <c r="T145" i="8"/>
  <c r="R145" i="8"/>
  <c r="P145" i="8"/>
  <c r="BI141" i="8"/>
  <c r="BH141" i="8"/>
  <c r="BG141" i="8"/>
  <c r="BF141" i="8"/>
  <c r="T141" i="8"/>
  <c r="R141" i="8"/>
  <c r="P141" i="8"/>
  <c r="BI137" i="8"/>
  <c r="BH137" i="8"/>
  <c r="BG137" i="8"/>
  <c r="BF137" i="8"/>
  <c r="T137" i="8"/>
  <c r="R137" i="8"/>
  <c r="P137" i="8"/>
  <c r="BI133" i="8"/>
  <c r="BH133" i="8"/>
  <c r="BG133" i="8"/>
  <c r="BF133" i="8"/>
  <c r="T133" i="8"/>
  <c r="R133" i="8"/>
  <c r="P133" i="8"/>
  <c r="F124" i="8"/>
  <c r="E122" i="8"/>
  <c r="F91" i="8"/>
  <c r="E89" i="8"/>
  <c r="J26" i="8"/>
  <c r="E26" i="8"/>
  <c r="J127" i="8" s="1"/>
  <c r="J25" i="8"/>
  <c r="J23" i="8"/>
  <c r="E23" i="8"/>
  <c r="J126" i="8" s="1"/>
  <c r="J22" i="8"/>
  <c r="J20" i="8"/>
  <c r="E20" i="8"/>
  <c r="F94" i="8" s="1"/>
  <c r="J19" i="8"/>
  <c r="J17" i="8"/>
  <c r="E17" i="8"/>
  <c r="F126" i="8" s="1"/>
  <c r="J16" i="8"/>
  <c r="J91" i="8"/>
  <c r="E7" i="8"/>
  <c r="E118" i="8"/>
  <c r="J203" i="7"/>
  <c r="J101" i="7" s="1"/>
  <c r="J39" i="7"/>
  <c r="J38" i="7"/>
  <c r="AY101" i="1"/>
  <c r="J37" i="7"/>
  <c r="AX101" i="1"/>
  <c r="BI330" i="7"/>
  <c r="BH330" i="7"/>
  <c r="BG330" i="7"/>
  <c r="BF330" i="7"/>
  <c r="T330" i="7"/>
  <c r="T329" i="7"/>
  <c r="R330" i="7"/>
  <c r="R329" i="7"/>
  <c r="P330" i="7"/>
  <c r="P329" i="7"/>
  <c r="BI327" i="7"/>
  <c r="BH327" i="7"/>
  <c r="BG327" i="7"/>
  <c r="BF327" i="7"/>
  <c r="T327" i="7"/>
  <c r="R327" i="7"/>
  <c r="P327" i="7"/>
  <c r="BI324" i="7"/>
  <c r="BH324" i="7"/>
  <c r="BG324" i="7"/>
  <c r="BF324" i="7"/>
  <c r="T324" i="7"/>
  <c r="R324" i="7"/>
  <c r="P324" i="7"/>
  <c r="BI321" i="7"/>
  <c r="BH321" i="7"/>
  <c r="BG321" i="7"/>
  <c r="BF321" i="7"/>
  <c r="T321" i="7"/>
  <c r="R321" i="7"/>
  <c r="P321" i="7"/>
  <c r="BI318" i="7"/>
  <c r="BH318" i="7"/>
  <c r="BG318" i="7"/>
  <c r="BF318" i="7"/>
  <c r="T318" i="7"/>
  <c r="R318" i="7"/>
  <c r="P318" i="7"/>
  <c r="BI315" i="7"/>
  <c r="BH315" i="7"/>
  <c r="BG315" i="7"/>
  <c r="BF315" i="7"/>
  <c r="T315" i="7"/>
  <c r="R315" i="7"/>
  <c r="P315" i="7"/>
  <c r="BI312" i="7"/>
  <c r="BH312" i="7"/>
  <c r="BG312" i="7"/>
  <c r="BF312" i="7"/>
  <c r="T312" i="7"/>
  <c r="R312" i="7"/>
  <c r="P312" i="7"/>
  <c r="BI309" i="7"/>
  <c r="BH309" i="7"/>
  <c r="BG309" i="7"/>
  <c r="BF309" i="7"/>
  <c r="T309" i="7"/>
  <c r="R309" i="7"/>
  <c r="P309" i="7"/>
  <c r="BI306" i="7"/>
  <c r="BH306" i="7"/>
  <c r="BG306" i="7"/>
  <c r="BF306" i="7"/>
  <c r="T306" i="7"/>
  <c r="R306" i="7"/>
  <c r="P306" i="7"/>
  <c r="BI304" i="7"/>
  <c r="BH304" i="7"/>
  <c r="BG304" i="7"/>
  <c r="BF304" i="7"/>
  <c r="T304" i="7"/>
  <c r="R304" i="7"/>
  <c r="P304" i="7"/>
  <c r="BI300" i="7"/>
  <c r="BH300" i="7"/>
  <c r="BG300" i="7"/>
  <c r="BF300" i="7"/>
  <c r="T300" i="7"/>
  <c r="R300" i="7"/>
  <c r="P300" i="7"/>
  <c r="BI296" i="7"/>
  <c r="BH296" i="7"/>
  <c r="BG296" i="7"/>
  <c r="BF296" i="7"/>
  <c r="T296" i="7"/>
  <c r="R296" i="7"/>
  <c r="P296" i="7"/>
  <c r="BI291" i="7"/>
  <c r="BH291" i="7"/>
  <c r="BG291" i="7"/>
  <c r="BF291" i="7"/>
  <c r="T291" i="7"/>
  <c r="R291" i="7"/>
  <c r="P291" i="7"/>
  <c r="BI286" i="7"/>
  <c r="BH286" i="7"/>
  <c r="BG286" i="7"/>
  <c r="BF286" i="7"/>
  <c r="T286" i="7"/>
  <c r="R286" i="7"/>
  <c r="P286" i="7"/>
  <c r="BI282" i="7"/>
  <c r="BH282" i="7"/>
  <c r="BG282" i="7"/>
  <c r="BF282" i="7"/>
  <c r="T282" i="7"/>
  <c r="R282" i="7"/>
  <c r="P282" i="7"/>
  <c r="BI278" i="7"/>
  <c r="BH278" i="7"/>
  <c r="BG278" i="7"/>
  <c r="BF278" i="7"/>
  <c r="T278" i="7"/>
  <c r="R278" i="7"/>
  <c r="P278" i="7"/>
  <c r="BI275" i="7"/>
  <c r="BH275" i="7"/>
  <c r="BG275" i="7"/>
  <c r="BF275" i="7"/>
  <c r="T275" i="7"/>
  <c r="R275" i="7"/>
  <c r="P275" i="7"/>
  <c r="BI272" i="7"/>
  <c r="BH272" i="7"/>
  <c r="BG272" i="7"/>
  <c r="BF272" i="7"/>
  <c r="T272" i="7"/>
  <c r="R272" i="7"/>
  <c r="P272" i="7"/>
  <c r="BI268" i="7"/>
  <c r="BH268" i="7"/>
  <c r="BG268" i="7"/>
  <c r="BF268" i="7"/>
  <c r="T268" i="7"/>
  <c r="R268" i="7"/>
  <c r="P268" i="7"/>
  <c r="BI260" i="7"/>
  <c r="BH260" i="7"/>
  <c r="BG260" i="7"/>
  <c r="BF260" i="7"/>
  <c r="T260" i="7"/>
  <c r="R260" i="7"/>
  <c r="P260" i="7"/>
  <c r="BI258" i="7"/>
  <c r="BH258" i="7"/>
  <c r="BG258" i="7"/>
  <c r="BF258" i="7"/>
  <c r="T258" i="7"/>
  <c r="R258" i="7"/>
  <c r="P258" i="7"/>
  <c r="BI254" i="7"/>
  <c r="BH254" i="7"/>
  <c r="BG254" i="7"/>
  <c r="BF254" i="7"/>
  <c r="T254" i="7"/>
  <c r="R254" i="7"/>
  <c r="P254" i="7"/>
  <c r="BI250" i="7"/>
  <c r="BH250" i="7"/>
  <c r="BG250" i="7"/>
  <c r="BF250" i="7"/>
  <c r="T250" i="7"/>
  <c r="R250" i="7"/>
  <c r="P250" i="7"/>
  <c r="BI245" i="7"/>
  <c r="BH245" i="7"/>
  <c r="BG245" i="7"/>
  <c r="BF245" i="7"/>
  <c r="T245" i="7"/>
  <c r="R245" i="7"/>
  <c r="P245" i="7"/>
  <c r="BI241" i="7"/>
  <c r="BH241" i="7"/>
  <c r="BG241" i="7"/>
  <c r="BF241" i="7"/>
  <c r="T241" i="7"/>
  <c r="R241" i="7"/>
  <c r="P241" i="7"/>
  <c r="BI238" i="7"/>
  <c r="BH238" i="7"/>
  <c r="BG238" i="7"/>
  <c r="BF238" i="7"/>
  <c r="T238" i="7"/>
  <c r="R238" i="7"/>
  <c r="P238" i="7"/>
  <c r="BI235" i="7"/>
  <c r="BH235" i="7"/>
  <c r="BG235" i="7"/>
  <c r="BF235" i="7"/>
  <c r="T235" i="7"/>
  <c r="R235" i="7"/>
  <c r="P235" i="7"/>
  <c r="BI231" i="7"/>
  <c r="BH231" i="7"/>
  <c r="BG231" i="7"/>
  <c r="BF231" i="7"/>
  <c r="T231" i="7"/>
  <c r="R231" i="7"/>
  <c r="P231" i="7"/>
  <c r="BI226" i="7"/>
  <c r="BH226" i="7"/>
  <c r="BG226" i="7"/>
  <c r="BF226" i="7"/>
  <c r="T226" i="7"/>
  <c r="R226" i="7"/>
  <c r="P226" i="7"/>
  <c r="BI224" i="7"/>
  <c r="BH224" i="7"/>
  <c r="BG224" i="7"/>
  <c r="BF224" i="7"/>
  <c r="T224" i="7"/>
  <c r="R224" i="7"/>
  <c r="P224" i="7"/>
  <c r="BI220" i="7"/>
  <c r="BH220" i="7"/>
  <c r="BG220" i="7"/>
  <c r="BF220" i="7"/>
  <c r="T220" i="7"/>
  <c r="R220" i="7"/>
  <c r="P220" i="7"/>
  <c r="BI217" i="7"/>
  <c r="BH217" i="7"/>
  <c r="BG217" i="7"/>
  <c r="BF217" i="7"/>
  <c r="T217" i="7"/>
  <c r="R217" i="7"/>
  <c r="P217" i="7"/>
  <c r="BI212" i="7"/>
  <c r="BH212" i="7"/>
  <c r="BG212" i="7"/>
  <c r="BF212" i="7"/>
  <c r="T212" i="7"/>
  <c r="R212" i="7"/>
  <c r="P212" i="7"/>
  <c r="BI209" i="7"/>
  <c r="BH209" i="7"/>
  <c r="BG209" i="7"/>
  <c r="BF209" i="7"/>
  <c r="T209" i="7"/>
  <c r="R209" i="7"/>
  <c r="P209" i="7"/>
  <c r="BI205" i="7"/>
  <c r="BH205" i="7"/>
  <c r="BG205" i="7"/>
  <c r="BF205" i="7"/>
  <c r="T205" i="7"/>
  <c r="R205" i="7"/>
  <c r="P205" i="7"/>
  <c r="BI200" i="7"/>
  <c r="BH200" i="7"/>
  <c r="BG200" i="7"/>
  <c r="BF200" i="7"/>
  <c r="T200" i="7"/>
  <c r="R200" i="7"/>
  <c r="P200" i="7"/>
  <c r="BI196" i="7"/>
  <c r="BH196" i="7"/>
  <c r="BG196" i="7"/>
  <c r="BF196" i="7"/>
  <c r="T196" i="7"/>
  <c r="R196" i="7"/>
  <c r="P196" i="7"/>
  <c r="BI193" i="7"/>
  <c r="BH193" i="7"/>
  <c r="BG193" i="7"/>
  <c r="BF193" i="7"/>
  <c r="T193" i="7"/>
  <c r="R193" i="7"/>
  <c r="P193" i="7"/>
  <c r="BI185" i="7"/>
  <c r="BH185" i="7"/>
  <c r="BG185" i="7"/>
  <c r="BF185" i="7"/>
  <c r="T185" i="7"/>
  <c r="R185" i="7"/>
  <c r="P185" i="7"/>
  <c r="BI181" i="7"/>
  <c r="BH181" i="7"/>
  <c r="BG181" i="7"/>
  <c r="BF181" i="7"/>
  <c r="T181" i="7"/>
  <c r="R181" i="7"/>
  <c r="P181" i="7"/>
  <c r="BI179" i="7"/>
  <c r="BH179" i="7"/>
  <c r="BG179" i="7"/>
  <c r="BF179" i="7"/>
  <c r="T179" i="7"/>
  <c r="R179" i="7"/>
  <c r="P179" i="7"/>
  <c r="BI174" i="7"/>
  <c r="BH174" i="7"/>
  <c r="BG174" i="7"/>
  <c r="BF174" i="7"/>
  <c r="T174" i="7"/>
  <c r="R174" i="7"/>
  <c r="P174" i="7"/>
  <c r="BI170" i="7"/>
  <c r="BH170" i="7"/>
  <c r="BG170" i="7"/>
  <c r="BF170" i="7"/>
  <c r="T170" i="7"/>
  <c r="R170" i="7"/>
  <c r="P170" i="7"/>
  <c r="BI166" i="7"/>
  <c r="BH166" i="7"/>
  <c r="BG166" i="7"/>
  <c r="BF166" i="7"/>
  <c r="T166" i="7"/>
  <c r="R166" i="7"/>
  <c r="P166" i="7"/>
  <c r="BI164" i="7"/>
  <c r="BH164" i="7"/>
  <c r="BG164" i="7"/>
  <c r="BF164" i="7"/>
  <c r="T164" i="7"/>
  <c r="R164" i="7"/>
  <c r="P164" i="7"/>
  <c r="BI160" i="7"/>
  <c r="BH160" i="7"/>
  <c r="BG160" i="7"/>
  <c r="BF160" i="7"/>
  <c r="T160" i="7"/>
  <c r="R160" i="7"/>
  <c r="P160" i="7"/>
  <c r="BI158" i="7"/>
  <c r="BH158" i="7"/>
  <c r="BG158" i="7"/>
  <c r="BF158" i="7"/>
  <c r="T158" i="7"/>
  <c r="R158" i="7"/>
  <c r="P158" i="7"/>
  <c r="BI154" i="7"/>
  <c r="BH154" i="7"/>
  <c r="BG154" i="7"/>
  <c r="BF154" i="7"/>
  <c r="T154" i="7"/>
  <c r="R154" i="7"/>
  <c r="P154" i="7"/>
  <c r="BI151" i="7"/>
  <c r="BH151" i="7"/>
  <c r="BG151" i="7"/>
  <c r="BF151" i="7"/>
  <c r="T151" i="7"/>
  <c r="R151" i="7"/>
  <c r="P151" i="7"/>
  <c r="BI145" i="7"/>
  <c r="BH145" i="7"/>
  <c r="BG145" i="7"/>
  <c r="BF145" i="7"/>
  <c r="T145" i="7"/>
  <c r="R145" i="7"/>
  <c r="P145" i="7"/>
  <c r="BI142" i="7"/>
  <c r="BH142" i="7"/>
  <c r="BG142" i="7"/>
  <c r="BF142" i="7"/>
  <c r="T142" i="7"/>
  <c r="R142" i="7"/>
  <c r="P142" i="7"/>
  <c r="BI134" i="7"/>
  <c r="BH134" i="7"/>
  <c r="BG134" i="7"/>
  <c r="BF134" i="7"/>
  <c r="T134" i="7"/>
  <c r="R134" i="7"/>
  <c r="P134" i="7"/>
  <c r="BI130" i="7"/>
  <c r="BH130" i="7"/>
  <c r="BG130" i="7"/>
  <c r="BF130" i="7"/>
  <c r="T130" i="7"/>
  <c r="R130" i="7"/>
  <c r="P130" i="7"/>
  <c r="F121" i="7"/>
  <c r="E119" i="7"/>
  <c r="F91" i="7"/>
  <c r="E89" i="7"/>
  <c r="J26" i="7"/>
  <c r="E26" i="7"/>
  <c r="J94" i="7" s="1"/>
  <c r="J25" i="7"/>
  <c r="J23" i="7"/>
  <c r="E23" i="7"/>
  <c r="J123" i="7" s="1"/>
  <c r="J22" i="7"/>
  <c r="J20" i="7"/>
  <c r="E20" i="7"/>
  <c r="F124" i="7" s="1"/>
  <c r="J19" i="7"/>
  <c r="J17" i="7"/>
  <c r="E17" i="7"/>
  <c r="F93" i="7" s="1"/>
  <c r="J16" i="7"/>
  <c r="J121" i="7"/>
  <c r="E7" i="7"/>
  <c r="E85" i="7"/>
  <c r="J39" i="6"/>
  <c r="J38" i="6"/>
  <c r="AY100" i="1" s="1"/>
  <c r="J37" i="6"/>
  <c r="AX100" i="1"/>
  <c r="BI447" i="6"/>
  <c r="BH447" i="6"/>
  <c r="BG447" i="6"/>
  <c r="BF447" i="6"/>
  <c r="T447" i="6"/>
  <c r="R447" i="6"/>
  <c r="P447" i="6"/>
  <c r="BI444" i="6"/>
  <c r="BH444" i="6"/>
  <c r="BG444" i="6"/>
  <c r="BF444" i="6"/>
  <c r="T444" i="6"/>
  <c r="R444" i="6"/>
  <c r="P444" i="6"/>
  <c r="BI441" i="6"/>
  <c r="BH441" i="6"/>
  <c r="BG441" i="6"/>
  <c r="BF441" i="6"/>
  <c r="T441" i="6"/>
  <c r="R441" i="6"/>
  <c r="P441" i="6"/>
  <c r="BI437" i="6"/>
  <c r="BH437" i="6"/>
  <c r="BG437" i="6"/>
  <c r="BF437" i="6"/>
  <c r="T437" i="6"/>
  <c r="R437" i="6"/>
  <c r="P437" i="6"/>
  <c r="BI433" i="6"/>
  <c r="BH433" i="6"/>
  <c r="BG433" i="6"/>
  <c r="BF433" i="6"/>
  <c r="T433" i="6"/>
  <c r="R433" i="6"/>
  <c r="P433" i="6"/>
  <c r="BI430" i="6"/>
  <c r="BH430" i="6"/>
  <c r="BG430" i="6"/>
  <c r="BF430" i="6"/>
  <c r="T430" i="6"/>
  <c r="R430" i="6"/>
  <c r="P430" i="6"/>
  <c r="BI424" i="6"/>
  <c r="BH424" i="6"/>
  <c r="BG424" i="6"/>
  <c r="BF424" i="6"/>
  <c r="T424" i="6"/>
  <c r="R424" i="6"/>
  <c r="P424" i="6"/>
  <c r="BI423" i="6"/>
  <c r="BH423" i="6"/>
  <c r="BG423" i="6"/>
  <c r="BF423" i="6"/>
  <c r="T423" i="6"/>
  <c r="R423" i="6"/>
  <c r="P423" i="6"/>
  <c r="BI417" i="6"/>
  <c r="BH417" i="6"/>
  <c r="BG417" i="6"/>
  <c r="BF417" i="6"/>
  <c r="T417" i="6"/>
  <c r="R417" i="6"/>
  <c r="P417" i="6"/>
  <c r="BI414" i="6"/>
  <c r="BH414" i="6"/>
  <c r="BG414" i="6"/>
  <c r="BF414" i="6"/>
  <c r="T414" i="6"/>
  <c r="R414" i="6"/>
  <c r="P414"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399" i="6"/>
  <c r="BH399" i="6"/>
  <c r="BG399" i="6"/>
  <c r="BF399" i="6"/>
  <c r="T399" i="6"/>
  <c r="R399" i="6"/>
  <c r="P399" i="6"/>
  <c r="BI395" i="6"/>
  <c r="BH395" i="6"/>
  <c r="BG395" i="6"/>
  <c r="BF395" i="6"/>
  <c r="T395" i="6"/>
  <c r="R395" i="6"/>
  <c r="P395" i="6"/>
  <c r="BI390" i="6"/>
  <c r="BH390" i="6"/>
  <c r="BG390" i="6"/>
  <c r="BF390" i="6"/>
  <c r="T390" i="6"/>
  <c r="R390" i="6"/>
  <c r="P390" i="6"/>
  <c r="BI384" i="6"/>
  <c r="BH384" i="6"/>
  <c r="BG384" i="6"/>
  <c r="BF384" i="6"/>
  <c r="T384" i="6"/>
  <c r="R384" i="6"/>
  <c r="P384" i="6"/>
  <c r="BI382" i="6"/>
  <c r="BH382" i="6"/>
  <c r="BG382" i="6"/>
  <c r="BF382" i="6"/>
  <c r="T382" i="6"/>
  <c r="R382" i="6"/>
  <c r="P382" i="6"/>
  <c r="BI380" i="6"/>
  <c r="BH380" i="6"/>
  <c r="BG380" i="6"/>
  <c r="BF380" i="6"/>
  <c r="T380" i="6"/>
  <c r="R380" i="6"/>
  <c r="P380" i="6"/>
  <c r="BI378" i="6"/>
  <c r="BH378" i="6"/>
  <c r="BG378" i="6"/>
  <c r="BF378" i="6"/>
  <c r="T378" i="6"/>
  <c r="R378" i="6"/>
  <c r="P378" i="6"/>
  <c r="BI375" i="6"/>
  <c r="BH375" i="6"/>
  <c r="BG375" i="6"/>
  <c r="BF375" i="6"/>
  <c r="T375" i="6"/>
  <c r="R375" i="6"/>
  <c r="P375" i="6"/>
  <c r="BI371" i="6"/>
  <c r="BH371" i="6"/>
  <c r="BG371" i="6"/>
  <c r="BF371" i="6"/>
  <c r="T371" i="6"/>
  <c r="R371" i="6"/>
  <c r="P371" i="6"/>
  <c r="BI369" i="6"/>
  <c r="BH369" i="6"/>
  <c r="BG369" i="6"/>
  <c r="BF369" i="6"/>
  <c r="T369" i="6"/>
  <c r="R369" i="6"/>
  <c r="P369" i="6"/>
  <c r="BI363" i="6"/>
  <c r="BH363" i="6"/>
  <c r="BG363" i="6"/>
  <c r="BF363" i="6"/>
  <c r="T363" i="6"/>
  <c r="R363" i="6"/>
  <c r="P363" i="6"/>
  <c r="BI358" i="6"/>
  <c r="BH358" i="6"/>
  <c r="BG358" i="6"/>
  <c r="BF358" i="6"/>
  <c r="T358" i="6"/>
  <c r="R358" i="6"/>
  <c r="P358" i="6"/>
  <c r="BI355" i="6"/>
  <c r="BH355" i="6"/>
  <c r="BG355" i="6"/>
  <c r="BF355" i="6"/>
  <c r="T355" i="6"/>
  <c r="R355" i="6"/>
  <c r="P355" i="6"/>
  <c r="BI352" i="6"/>
  <c r="BH352" i="6"/>
  <c r="BG352" i="6"/>
  <c r="BF352" i="6"/>
  <c r="T352" i="6"/>
  <c r="R352" i="6"/>
  <c r="P352" i="6"/>
  <c r="BI349" i="6"/>
  <c r="BH349" i="6"/>
  <c r="BG349" i="6"/>
  <c r="BF349" i="6"/>
  <c r="T349" i="6"/>
  <c r="R349" i="6"/>
  <c r="P349" i="6"/>
  <c r="BI347" i="6"/>
  <c r="BH347" i="6"/>
  <c r="BG347" i="6"/>
  <c r="BF347" i="6"/>
  <c r="T347" i="6"/>
  <c r="R347" i="6"/>
  <c r="P347" i="6"/>
  <c r="BI344" i="6"/>
  <c r="BH344" i="6"/>
  <c r="BG344" i="6"/>
  <c r="BF344" i="6"/>
  <c r="T344" i="6"/>
  <c r="R344" i="6"/>
  <c r="P344" i="6"/>
  <c r="BI342" i="6"/>
  <c r="BH342" i="6"/>
  <c r="BG342" i="6"/>
  <c r="BF342" i="6"/>
  <c r="T342" i="6"/>
  <c r="R342" i="6"/>
  <c r="P342" i="6"/>
  <c r="BI340" i="6"/>
  <c r="BH340" i="6"/>
  <c r="BG340" i="6"/>
  <c r="BF340" i="6"/>
  <c r="T340" i="6"/>
  <c r="R340" i="6"/>
  <c r="P340" i="6"/>
  <c r="BI336" i="6"/>
  <c r="BH336" i="6"/>
  <c r="BG336" i="6"/>
  <c r="BF336" i="6"/>
  <c r="T336" i="6"/>
  <c r="R336" i="6"/>
  <c r="P336" i="6"/>
  <c r="BI333" i="6"/>
  <c r="BH333" i="6"/>
  <c r="BG333" i="6"/>
  <c r="BF333" i="6"/>
  <c r="T333" i="6"/>
  <c r="R333" i="6"/>
  <c r="P333" i="6"/>
  <c r="BI330" i="6"/>
  <c r="BH330" i="6"/>
  <c r="BG330" i="6"/>
  <c r="BF330" i="6"/>
  <c r="T330" i="6"/>
  <c r="R330" i="6"/>
  <c r="P330" i="6"/>
  <c r="BI327" i="6"/>
  <c r="BH327" i="6"/>
  <c r="BG327" i="6"/>
  <c r="BF327" i="6"/>
  <c r="T327" i="6"/>
  <c r="R327" i="6"/>
  <c r="P327" i="6"/>
  <c r="BI322" i="6"/>
  <c r="BH322" i="6"/>
  <c r="BG322" i="6"/>
  <c r="BF322" i="6"/>
  <c r="T322" i="6"/>
  <c r="R322" i="6"/>
  <c r="P322" i="6"/>
  <c r="BI320" i="6"/>
  <c r="BH320" i="6"/>
  <c r="BG320" i="6"/>
  <c r="BF320" i="6"/>
  <c r="T320" i="6"/>
  <c r="R320" i="6"/>
  <c r="P320" i="6"/>
  <c r="BI318" i="6"/>
  <c r="BH318" i="6"/>
  <c r="BG318" i="6"/>
  <c r="BF318" i="6"/>
  <c r="T318" i="6"/>
  <c r="R318" i="6"/>
  <c r="P318" i="6"/>
  <c r="BI315" i="6"/>
  <c r="BH315" i="6"/>
  <c r="BG315" i="6"/>
  <c r="BF315" i="6"/>
  <c r="T315" i="6"/>
  <c r="R315" i="6"/>
  <c r="P315" i="6"/>
  <c r="BI312" i="6"/>
  <c r="BH312" i="6"/>
  <c r="BG312" i="6"/>
  <c r="BF312" i="6"/>
  <c r="T312" i="6"/>
  <c r="R312" i="6"/>
  <c r="P312" i="6"/>
  <c r="BI309" i="6"/>
  <c r="BH309" i="6"/>
  <c r="BG309" i="6"/>
  <c r="BF309" i="6"/>
  <c r="T309" i="6"/>
  <c r="R309" i="6"/>
  <c r="P309" i="6"/>
  <c r="BI304" i="6"/>
  <c r="BH304" i="6"/>
  <c r="BG304" i="6"/>
  <c r="BF304" i="6"/>
  <c r="T304" i="6"/>
  <c r="R304" i="6"/>
  <c r="P304" i="6"/>
  <c r="BI299" i="6"/>
  <c r="BH299" i="6"/>
  <c r="BG299" i="6"/>
  <c r="BF299" i="6"/>
  <c r="T299" i="6"/>
  <c r="R299" i="6"/>
  <c r="P299" i="6"/>
  <c r="BI296" i="6"/>
  <c r="BH296" i="6"/>
  <c r="BG296" i="6"/>
  <c r="BF296" i="6"/>
  <c r="T296" i="6"/>
  <c r="R296" i="6"/>
  <c r="P296" i="6"/>
  <c r="BI293" i="6"/>
  <c r="BH293" i="6"/>
  <c r="BG293" i="6"/>
  <c r="BF293" i="6"/>
  <c r="T293" i="6"/>
  <c r="R293" i="6"/>
  <c r="P293" i="6"/>
  <c r="BI289" i="6"/>
  <c r="BH289" i="6"/>
  <c r="BG289" i="6"/>
  <c r="BF289" i="6"/>
  <c r="T289" i="6"/>
  <c r="R289" i="6"/>
  <c r="P289" i="6"/>
  <c r="BI283" i="6"/>
  <c r="BH283" i="6"/>
  <c r="BG283" i="6"/>
  <c r="BF283" i="6"/>
  <c r="T283" i="6"/>
  <c r="R283" i="6"/>
  <c r="P283" i="6"/>
  <c r="BI280" i="6"/>
  <c r="BH280" i="6"/>
  <c r="BG280" i="6"/>
  <c r="BF280" i="6"/>
  <c r="T280" i="6"/>
  <c r="R280" i="6"/>
  <c r="P280" i="6"/>
  <c r="BI277" i="6"/>
  <c r="BH277" i="6"/>
  <c r="BG277" i="6"/>
  <c r="BF277" i="6"/>
  <c r="T277" i="6"/>
  <c r="R277" i="6"/>
  <c r="P277" i="6"/>
  <c r="BI273" i="6"/>
  <c r="BH273" i="6"/>
  <c r="BG273" i="6"/>
  <c r="BF273" i="6"/>
  <c r="T273" i="6"/>
  <c r="R273" i="6"/>
  <c r="P273" i="6"/>
  <c r="BI262" i="6"/>
  <c r="BH262" i="6"/>
  <c r="BG262" i="6"/>
  <c r="BF262" i="6"/>
  <c r="T262" i="6"/>
  <c r="R262" i="6"/>
  <c r="P262" i="6"/>
  <c r="BI256" i="6"/>
  <c r="BH256" i="6"/>
  <c r="BG256" i="6"/>
  <c r="BF256" i="6"/>
  <c r="T256" i="6"/>
  <c r="R256" i="6"/>
  <c r="P256" i="6"/>
  <c r="BI252" i="6"/>
  <c r="BH252" i="6"/>
  <c r="BG252" i="6"/>
  <c r="BF252" i="6"/>
  <c r="T252" i="6"/>
  <c r="T251" i="6"/>
  <c r="R252" i="6"/>
  <c r="R251" i="6" s="1"/>
  <c r="P252" i="6"/>
  <c r="P251" i="6"/>
  <c r="BI246" i="6"/>
  <c r="BH246" i="6"/>
  <c r="BG246" i="6"/>
  <c r="BF246" i="6"/>
  <c r="T246" i="6"/>
  <c r="R246" i="6"/>
  <c r="P246" i="6"/>
  <c r="BI243" i="6"/>
  <c r="BH243" i="6"/>
  <c r="BG243" i="6"/>
  <c r="BF243" i="6"/>
  <c r="T243" i="6"/>
  <c r="R243" i="6"/>
  <c r="P243" i="6"/>
  <c r="BI241" i="6"/>
  <c r="BH241" i="6"/>
  <c r="BG241" i="6"/>
  <c r="BF241" i="6"/>
  <c r="T241" i="6"/>
  <c r="R241" i="6"/>
  <c r="P241" i="6"/>
  <c r="BI236" i="6"/>
  <c r="BH236" i="6"/>
  <c r="BG236" i="6"/>
  <c r="BF236" i="6"/>
  <c r="T236" i="6"/>
  <c r="R236" i="6"/>
  <c r="P236" i="6"/>
  <c r="BI233" i="6"/>
  <c r="BH233" i="6"/>
  <c r="BG233" i="6"/>
  <c r="BF233" i="6"/>
  <c r="T233" i="6"/>
  <c r="R233" i="6"/>
  <c r="P233" i="6"/>
  <c r="BI230" i="6"/>
  <c r="BH230" i="6"/>
  <c r="BG230" i="6"/>
  <c r="BF230" i="6"/>
  <c r="T230" i="6"/>
  <c r="R230" i="6"/>
  <c r="P230" i="6"/>
  <c r="BI226" i="6"/>
  <c r="BH226" i="6"/>
  <c r="BG226" i="6"/>
  <c r="BF226" i="6"/>
  <c r="T226" i="6"/>
  <c r="R226" i="6"/>
  <c r="P226" i="6"/>
  <c r="BI220" i="6"/>
  <c r="BH220" i="6"/>
  <c r="BG220" i="6"/>
  <c r="BF220" i="6"/>
  <c r="T220" i="6"/>
  <c r="R220" i="6"/>
  <c r="P220" i="6"/>
  <c r="BI216" i="6"/>
  <c r="BH216" i="6"/>
  <c r="BG216" i="6"/>
  <c r="BF216" i="6"/>
  <c r="T216" i="6"/>
  <c r="R216" i="6"/>
  <c r="P216" i="6"/>
  <c r="BI213" i="6"/>
  <c r="BH213" i="6"/>
  <c r="BG213" i="6"/>
  <c r="BF213" i="6"/>
  <c r="T213" i="6"/>
  <c r="R213" i="6"/>
  <c r="P213" i="6"/>
  <c r="BI210" i="6"/>
  <c r="BH210" i="6"/>
  <c r="BG210" i="6"/>
  <c r="BF210" i="6"/>
  <c r="T210" i="6"/>
  <c r="R210" i="6"/>
  <c r="P210" i="6"/>
  <c r="BI204" i="6"/>
  <c r="BH204" i="6"/>
  <c r="BG204" i="6"/>
  <c r="BF204" i="6"/>
  <c r="T204" i="6"/>
  <c r="R204" i="6"/>
  <c r="P204" i="6"/>
  <c r="BI201" i="6"/>
  <c r="BH201" i="6"/>
  <c r="BG201" i="6"/>
  <c r="BF201" i="6"/>
  <c r="T201" i="6"/>
  <c r="R201" i="6"/>
  <c r="P201" i="6"/>
  <c r="BI196" i="6"/>
  <c r="BH196" i="6"/>
  <c r="BG196" i="6"/>
  <c r="BF196" i="6"/>
  <c r="T196" i="6"/>
  <c r="R196" i="6"/>
  <c r="P196" i="6"/>
  <c r="BI192" i="6"/>
  <c r="BH192" i="6"/>
  <c r="BG192" i="6"/>
  <c r="BF192" i="6"/>
  <c r="T192" i="6"/>
  <c r="R192" i="6"/>
  <c r="P192" i="6"/>
  <c r="BI185" i="6"/>
  <c r="BH185" i="6"/>
  <c r="BG185" i="6"/>
  <c r="BF185" i="6"/>
  <c r="T185" i="6"/>
  <c r="R185" i="6"/>
  <c r="P185" i="6"/>
  <c r="BI176" i="6"/>
  <c r="BH176" i="6"/>
  <c r="BG176" i="6"/>
  <c r="BF176" i="6"/>
  <c r="T176" i="6"/>
  <c r="R176" i="6"/>
  <c r="P176" i="6"/>
  <c r="BI172" i="6"/>
  <c r="BH172" i="6"/>
  <c r="BG172" i="6"/>
  <c r="BF172" i="6"/>
  <c r="T172" i="6"/>
  <c r="R172" i="6"/>
  <c r="P172" i="6"/>
  <c r="BI169" i="6"/>
  <c r="BH169" i="6"/>
  <c r="BG169" i="6"/>
  <c r="BF169" i="6"/>
  <c r="T169" i="6"/>
  <c r="R169" i="6"/>
  <c r="P169" i="6"/>
  <c r="BI163" i="6"/>
  <c r="BH163" i="6"/>
  <c r="BG163" i="6"/>
  <c r="BF163" i="6"/>
  <c r="T163" i="6"/>
  <c r="R163" i="6"/>
  <c r="P163" i="6"/>
  <c r="BI158" i="6"/>
  <c r="BH158" i="6"/>
  <c r="BG158" i="6"/>
  <c r="BF158" i="6"/>
  <c r="T158" i="6"/>
  <c r="R158" i="6"/>
  <c r="P158" i="6"/>
  <c r="BI151" i="6"/>
  <c r="BH151" i="6"/>
  <c r="BG151" i="6"/>
  <c r="BF151" i="6"/>
  <c r="T151" i="6"/>
  <c r="R151" i="6"/>
  <c r="P151" i="6"/>
  <c r="BI146" i="6"/>
  <c r="BH146" i="6"/>
  <c r="BG146" i="6"/>
  <c r="BF146" i="6"/>
  <c r="T146" i="6"/>
  <c r="R146" i="6"/>
  <c r="P146" i="6"/>
  <c r="BI131" i="6"/>
  <c r="BH131" i="6"/>
  <c r="BG131" i="6"/>
  <c r="BF131" i="6"/>
  <c r="T131" i="6"/>
  <c r="R131" i="6"/>
  <c r="P131" i="6"/>
  <c r="F122" i="6"/>
  <c r="E120" i="6"/>
  <c r="F91" i="6"/>
  <c r="E89" i="6"/>
  <c r="J26" i="6"/>
  <c r="E26" i="6"/>
  <c r="J94" i="6"/>
  <c r="J25" i="6"/>
  <c r="J23" i="6"/>
  <c r="E23" i="6"/>
  <c r="J124" i="6"/>
  <c r="J22" i="6"/>
  <c r="J20" i="6"/>
  <c r="E20" i="6"/>
  <c r="F125" i="6"/>
  <c r="J19" i="6"/>
  <c r="J17" i="6"/>
  <c r="E17" i="6"/>
  <c r="F93" i="6"/>
  <c r="J16" i="6"/>
  <c r="J122" i="6"/>
  <c r="E7" i="6"/>
  <c r="E116" i="6"/>
  <c r="J37" i="5"/>
  <c r="J36" i="5"/>
  <c r="AY98" i="1"/>
  <c r="J35" i="5"/>
  <c r="AX98" i="1" s="1"/>
  <c r="BI570" i="5"/>
  <c r="BH570" i="5"/>
  <c r="BG570" i="5"/>
  <c r="BF570" i="5"/>
  <c r="T570" i="5"/>
  <c r="R570" i="5"/>
  <c r="P570" i="5"/>
  <c r="BI567" i="5"/>
  <c r="BH567" i="5"/>
  <c r="BG567" i="5"/>
  <c r="BF567" i="5"/>
  <c r="T567" i="5"/>
  <c r="R567" i="5"/>
  <c r="P567" i="5"/>
  <c r="BI564" i="5"/>
  <c r="BH564" i="5"/>
  <c r="BG564" i="5"/>
  <c r="BF564" i="5"/>
  <c r="T564" i="5"/>
  <c r="R564" i="5"/>
  <c r="P564" i="5"/>
  <c r="BI560" i="5"/>
  <c r="BH560" i="5"/>
  <c r="BG560" i="5"/>
  <c r="BF560" i="5"/>
  <c r="T560" i="5"/>
  <c r="R560" i="5"/>
  <c r="P560" i="5"/>
  <c r="BI557" i="5"/>
  <c r="BH557" i="5"/>
  <c r="BG557" i="5"/>
  <c r="BF557" i="5"/>
  <c r="T557" i="5"/>
  <c r="R557" i="5"/>
  <c r="P557" i="5"/>
  <c r="BI554" i="5"/>
  <c r="BH554" i="5"/>
  <c r="BG554" i="5"/>
  <c r="BF554" i="5"/>
  <c r="T554" i="5"/>
  <c r="R554" i="5"/>
  <c r="P554" i="5"/>
  <c r="BI550" i="5"/>
  <c r="BH550" i="5"/>
  <c r="BG550" i="5"/>
  <c r="BF550" i="5"/>
  <c r="T550" i="5"/>
  <c r="R550" i="5"/>
  <c r="P550" i="5"/>
  <c r="BI546" i="5"/>
  <c r="BH546" i="5"/>
  <c r="BG546" i="5"/>
  <c r="BF546" i="5"/>
  <c r="T546" i="5"/>
  <c r="R546" i="5"/>
  <c r="P546" i="5"/>
  <c r="BI542" i="5"/>
  <c r="BH542" i="5"/>
  <c r="BG542" i="5"/>
  <c r="BF542" i="5"/>
  <c r="T542" i="5"/>
  <c r="R542" i="5"/>
  <c r="P542" i="5"/>
  <c r="BI538" i="5"/>
  <c r="BH538" i="5"/>
  <c r="BG538" i="5"/>
  <c r="BF538" i="5"/>
  <c r="T538" i="5"/>
  <c r="R538" i="5"/>
  <c r="P538" i="5"/>
  <c r="BI526" i="5"/>
  <c r="BH526" i="5"/>
  <c r="BG526" i="5"/>
  <c r="BF526" i="5"/>
  <c r="T526" i="5"/>
  <c r="R526" i="5"/>
  <c r="P526" i="5"/>
  <c r="BI515" i="5"/>
  <c r="BH515" i="5"/>
  <c r="BG515" i="5"/>
  <c r="BF515" i="5"/>
  <c r="T515" i="5"/>
  <c r="R515" i="5"/>
  <c r="P515" i="5"/>
  <c r="BI504" i="5"/>
  <c r="BH504" i="5"/>
  <c r="BG504" i="5"/>
  <c r="BF504" i="5"/>
  <c r="T504" i="5"/>
  <c r="R504" i="5"/>
  <c r="P504" i="5"/>
  <c r="BI493" i="5"/>
  <c r="BH493" i="5"/>
  <c r="BG493" i="5"/>
  <c r="BF493" i="5"/>
  <c r="T493" i="5"/>
  <c r="R493" i="5"/>
  <c r="P493" i="5"/>
  <c r="BI482" i="5"/>
  <c r="BH482" i="5"/>
  <c r="BG482" i="5"/>
  <c r="BF482" i="5"/>
  <c r="T482" i="5"/>
  <c r="R482" i="5"/>
  <c r="P482" i="5"/>
  <c r="BI471" i="5"/>
  <c r="BH471" i="5"/>
  <c r="BG471" i="5"/>
  <c r="BF471" i="5"/>
  <c r="T471" i="5"/>
  <c r="R471" i="5"/>
  <c r="P471" i="5"/>
  <c r="BI460" i="5"/>
  <c r="BH460" i="5"/>
  <c r="BG460" i="5"/>
  <c r="BF460" i="5"/>
  <c r="T460" i="5"/>
  <c r="R460" i="5"/>
  <c r="P460" i="5"/>
  <c r="BI449" i="5"/>
  <c r="BH449" i="5"/>
  <c r="BG449" i="5"/>
  <c r="BF449" i="5"/>
  <c r="T449" i="5"/>
  <c r="R449" i="5"/>
  <c r="P449" i="5"/>
  <c r="BI438" i="5"/>
  <c r="BH438" i="5"/>
  <c r="BG438" i="5"/>
  <c r="BF438" i="5"/>
  <c r="T438" i="5"/>
  <c r="R438" i="5"/>
  <c r="P438" i="5"/>
  <c r="BI436" i="5"/>
  <c r="BH436" i="5"/>
  <c r="BG436" i="5"/>
  <c r="BF436" i="5"/>
  <c r="T436" i="5"/>
  <c r="R436" i="5"/>
  <c r="P436" i="5"/>
  <c r="BI434" i="5"/>
  <c r="BH434" i="5"/>
  <c r="BG434" i="5"/>
  <c r="BF434" i="5"/>
  <c r="T434" i="5"/>
  <c r="R434" i="5"/>
  <c r="P434" i="5"/>
  <c r="BI429" i="5"/>
  <c r="BH429" i="5"/>
  <c r="BG429" i="5"/>
  <c r="BF429" i="5"/>
  <c r="T429" i="5"/>
  <c r="R429" i="5"/>
  <c r="P429" i="5"/>
  <c r="BI427" i="5"/>
  <c r="BH427" i="5"/>
  <c r="BG427" i="5"/>
  <c r="BF427" i="5"/>
  <c r="T427" i="5"/>
  <c r="R427" i="5"/>
  <c r="P427" i="5"/>
  <c r="BI425" i="5"/>
  <c r="BH425" i="5"/>
  <c r="BG425" i="5"/>
  <c r="BF425" i="5"/>
  <c r="T425" i="5"/>
  <c r="R425" i="5"/>
  <c r="P425" i="5"/>
  <c r="BI422" i="5"/>
  <c r="BH422" i="5"/>
  <c r="BG422" i="5"/>
  <c r="BF422" i="5"/>
  <c r="T422" i="5"/>
  <c r="R422" i="5"/>
  <c r="P422" i="5"/>
  <c r="BI419" i="5"/>
  <c r="BH419" i="5"/>
  <c r="BG419" i="5"/>
  <c r="BF419" i="5"/>
  <c r="T419" i="5"/>
  <c r="R419" i="5"/>
  <c r="P419" i="5"/>
  <c r="BI417" i="5"/>
  <c r="BH417" i="5"/>
  <c r="BG417" i="5"/>
  <c r="BF417" i="5"/>
  <c r="T417" i="5"/>
  <c r="R417" i="5"/>
  <c r="P417" i="5"/>
  <c r="BI414" i="5"/>
  <c r="BH414" i="5"/>
  <c r="BG414" i="5"/>
  <c r="BF414" i="5"/>
  <c r="T414" i="5"/>
  <c r="R414" i="5"/>
  <c r="P414" i="5"/>
  <c r="BI411" i="5"/>
  <c r="BH411" i="5"/>
  <c r="BG411" i="5"/>
  <c r="BF411" i="5"/>
  <c r="T411" i="5"/>
  <c r="R411" i="5"/>
  <c r="P411" i="5"/>
  <c r="BI409" i="5"/>
  <c r="BH409" i="5"/>
  <c r="BG409" i="5"/>
  <c r="BF409" i="5"/>
  <c r="T409" i="5"/>
  <c r="R409" i="5"/>
  <c r="P409" i="5"/>
  <c r="BI407" i="5"/>
  <c r="BH407" i="5"/>
  <c r="BG407" i="5"/>
  <c r="BF407" i="5"/>
  <c r="T407" i="5"/>
  <c r="R407" i="5"/>
  <c r="P407" i="5"/>
  <c r="BI404" i="5"/>
  <c r="BH404" i="5"/>
  <c r="BG404" i="5"/>
  <c r="BF404" i="5"/>
  <c r="T404" i="5"/>
  <c r="R404" i="5"/>
  <c r="P404" i="5"/>
  <c r="BI401" i="5"/>
  <c r="BH401" i="5"/>
  <c r="BG401" i="5"/>
  <c r="BF401" i="5"/>
  <c r="T401" i="5"/>
  <c r="R401" i="5"/>
  <c r="P401" i="5"/>
  <c r="BI398" i="5"/>
  <c r="BH398" i="5"/>
  <c r="BG398" i="5"/>
  <c r="BF398" i="5"/>
  <c r="T398" i="5"/>
  <c r="R398" i="5"/>
  <c r="P398" i="5"/>
  <c r="BI395" i="5"/>
  <c r="BH395" i="5"/>
  <c r="BG395" i="5"/>
  <c r="BF395" i="5"/>
  <c r="T395" i="5"/>
  <c r="R395" i="5"/>
  <c r="P395" i="5"/>
  <c r="BI392" i="5"/>
  <c r="BH392" i="5"/>
  <c r="BG392" i="5"/>
  <c r="BF392" i="5"/>
  <c r="T392" i="5"/>
  <c r="R392" i="5"/>
  <c r="P392" i="5"/>
  <c r="BI390" i="5"/>
  <c r="BH390" i="5"/>
  <c r="BG390" i="5"/>
  <c r="BF390" i="5"/>
  <c r="T390" i="5"/>
  <c r="R390" i="5"/>
  <c r="P390" i="5"/>
  <c r="BI387" i="5"/>
  <c r="BH387" i="5"/>
  <c r="BG387" i="5"/>
  <c r="BF387" i="5"/>
  <c r="T387" i="5"/>
  <c r="R387" i="5"/>
  <c r="P387" i="5"/>
  <c r="BI384" i="5"/>
  <c r="BH384" i="5"/>
  <c r="BG384" i="5"/>
  <c r="BF384" i="5"/>
  <c r="T384" i="5"/>
  <c r="R384" i="5"/>
  <c r="P384" i="5"/>
  <c r="BI381" i="5"/>
  <c r="BH381" i="5"/>
  <c r="BG381" i="5"/>
  <c r="BF381" i="5"/>
  <c r="T381" i="5"/>
  <c r="R381" i="5"/>
  <c r="P381" i="5"/>
  <c r="BI378" i="5"/>
  <c r="BH378" i="5"/>
  <c r="BG378" i="5"/>
  <c r="BF378" i="5"/>
  <c r="T378" i="5"/>
  <c r="R378" i="5"/>
  <c r="P378" i="5"/>
  <c r="BI375" i="5"/>
  <c r="BH375" i="5"/>
  <c r="BG375" i="5"/>
  <c r="BF375" i="5"/>
  <c r="T375" i="5"/>
  <c r="R375" i="5"/>
  <c r="P375" i="5"/>
  <c r="BI373" i="5"/>
  <c r="BH373" i="5"/>
  <c r="BG373" i="5"/>
  <c r="BF373" i="5"/>
  <c r="T373" i="5"/>
  <c r="R373" i="5"/>
  <c r="P373" i="5"/>
  <c r="BI368" i="5"/>
  <c r="BH368" i="5"/>
  <c r="BG368" i="5"/>
  <c r="BF368" i="5"/>
  <c r="T368" i="5"/>
  <c r="R368" i="5"/>
  <c r="P368" i="5"/>
  <c r="BI361" i="5"/>
  <c r="BH361" i="5"/>
  <c r="BG361" i="5"/>
  <c r="BF361" i="5"/>
  <c r="T361" i="5"/>
  <c r="R361" i="5"/>
  <c r="P361" i="5"/>
  <c r="BI357" i="5"/>
  <c r="BH357" i="5"/>
  <c r="BG357" i="5"/>
  <c r="BF357" i="5"/>
  <c r="T357" i="5"/>
  <c r="R357" i="5"/>
  <c r="P357" i="5"/>
  <c r="BI354" i="5"/>
  <c r="BH354" i="5"/>
  <c r="BG354" i="5"/>
  <c r="BF354" i="5"/>
  <c r="T354" i="5"/>
  <c r="R354" i="5"/>
  <c r="P354" i="5"/>
  <c r="BI349" i="5"/>
  <c r="BH349" i="5"/>
  <c r="BG349" i="5"/>
  <c r="BF349" i="5"/>
  <c r="T349" i="5"/>
  <c r="R349" i="5"/>
  <c r="P349" i="5"/>
  <c r="BI346" i="5"/>
  <c r="BH346" i="5"/>
  <c r="BG346" i="5"/>
  <c r="BF346" i="5"/>
  <c r="T346" i="5"/>
  <c r="R346" i="5"/>
  <c r="P346" i="5"/>
  <c r="BI342" i="5"/>
  <c r="BH342" i="5"/>
  <c r="BG342" i="5"/>
  <c r="BF342" i="5"/>
  <c r="T342" i="5"/>
  <c r="R342" i="5"/>
  <c r="P342" i="5"/>
  <c r="BI339" i="5"/>
  <c r="BH339" i="5"/>
  <c r="BG339" i="5"/>
  <c r="BF339" i="5"/>
  <c r="T339" i="5"/>
  <c r="R339" i="5"/>
  <c r="P339" i="5"/>
  <c r="BI332" i="5"/>
  <c r="BH332" i="5"/>
  <c r="BG332" i="5"/>
  <c r="BF332" i="5"/>
  <c r="T332" i="5"/>
  <c r="R332" i="5"/>
  <c r="P332" i="5"/>
  <c r="BI329" i="5"/>
  <c r="BH329" i="5"/>
  <c r="BG329" i="5"/>
  <c r="BF329" i="5"/>
  <c r="T329" i="5"/>
  <c r="R329" i="5"/>
  <c r="P329" i="5"/>
  <c r="BI326" i="5"/>
  <c r="BH326" i="5"/>
  <c r="BG326" i="5"/>
  <c r="BF326" i="5"/>
  <c r="T326" i="5"/>
  <c r="R326" i="5"/>
  <c r="P326" i="5"/>
  <c r="BI324" i="5"/>
  <c r="BH324" i="5"/>
  <c r="BG324" i="5"/>
  <c r="BF324" i="5"/>
  <c r="T324" i="5"/>
  <c r="R324" i="5"/>
  <c r="P324" i="5"/>
  <c r="BI320" i="5"/>
  <c r="BH320" i="5"/>
  <c r="BG320" i="5"/>
  <c r="BF320" i="5"/>
  <c r="T320" i="5"/>
  <c r="R320" i="5"/>
  <c r="P320" i="5"/>
  <c r="BI318" i="5"/>
  <c r="BH318" i="5"/>
  <c r="BG318" i="5"/>
  <c r="BF318" i="5"/>
  <c r="T318" i="5"/>
  <c r="R318" i="5"/>
  <c r="P318" i="5"/>
  <c r="BI314" i="5"/>
  <c r="BH314" i="5"/>
  <c r="BG314" i="5"/>
  <c r="BF314" i="5"/>
  <c r="T314" i="5"/>
  <c r="R314" i="5"/>
  <c r="P314" i="5"/>
  <c r="BI310" i="5"/>
  <c r="BH310" i="5"/>
  <c r="BG310" i="5"/>
  <c r="BF310" i="5"/>
  <c r="T310" i="5"/>
  <c r="R310" i="5"/>
  <c r="P310" i="5"/>
  <c r="BI307" i="5"/>
  <c r="BH307" i="5"/>
  <c r="BG307" i="5"/>
  <c r="BF307" i="5"/>
  <c r="T307" i="5"/>
  <c r="R307" i="5"/>
  <c r="P307" i="5"/>
  <c r="BI304" i="5"/>
  <c r="BH304" i="5"/>
  <c r="BG304" i="5"/>
  <c r="BF304" i="5"/>
  <c r="T304" i="5"/>
  <c r="R304" i="5"/>
  <c r="P304" i="5"/>
  <c r="BI301" i="5"/>
  <c r="BH301" i="5"/>
  <c r="BG301" i="5"/>
  <c r="BF301" i="5"/>
  <c r="T301" i="5"/>
  <c r="R301" i="5"/>
  <c r="P301" i="5"/>
  <c r="BI279" i="5"/>
  <c r="BH279" i="5"/>
  <c r="BG279" i="5"/>
  <c r="BF279" i="5"/>
  <c r="T279" i="5"/>
  <c r="R279" i="5"/>
  <c r="P279" i="5"/>
  <c r="BI276" i="5"/>
  <c r="BH276" i="5"/>
  <c r="BG276" i="5"/>
  <c r="BF276" i="5"/>
  <c r="T276" i="5"/>
  <c r="R276" i="5"/>
  <c r="P276" i="5"/>
  <c r="BI272" i="5"/>
  <c r="BH272" i="5"/>
  <c r="BG272" i="5"/>
  <c r="BF272" i="5"/>
  <c r="T272" i="5"/>
  <c r="R272" i="5"/>
  <c r="P272" i="5"/>
  <c r="BI269" i="5"/>
  <c r="BH269" i="5"/>
  <c r="BG269" i="5"/>
  <c r="BF269" i="5"/>
  <c r="T269" i="5"/>
  <c r="R269" i="5"/>
  <c r="P269" i="5"/>
  <c r="BI262" i="5"/>
  <c r="BH262" i="5"/>
  <c r="BG262" i="5"/>
  <c r="BF262" i="5"/>
  <c r="T262" i="5"/>
  <c r="R262" i="5"/>
  <c r="P262" i="5"/>
  <c r="BI249" i="5"/>
  <c r="BH249" i="5"/>
  <c r="BG249" i="5"/>
  <c r="BF249" i="5"/>
  <c r="T249" i="5"/>
  <c r="R249" i="5"/>
  <c r="P249" i="5"/>
  <c r="BI231" i="5"/>
  <c r="BH231" i="5"/>
  <c r="BG231" i="5"/>
  <c r="BF231" i="5"/>
  <c r="T231" i="5"/>
  <c r="R231" i="5"/>
  <c r="P231" i="5"/>
  <c r="BI227" i="5"/>
  <c r="BH227" i="5"/>
  <c r="BG227" i="5"/>
  <c r="BF227" i="5"/>
  <c r="T227" i="5"/>
  <c r="R227" i="5"/>
  <c r="P227" i="5"/>
  <c r="BI223" i="5"/>
  <c r="BH223" i="5"/>
  <c r="BG223" i="5"/>
  <c r="BF223" i="5"/>
  <c r="T223" i="5"/>
  <c r="R223" i="5"/>
  <c r="P223" i="5"/>
  <c r="BI217" i="5"/>
  <c r="BH217" i="5"/>
  <c r="BG217" i="5"/>
  <c r="BF217" i="5"/>
  <c r="T217" i="5"/>
  <c r="R217" i="5"/>
  <c r="P217" i="5"/>
  <c r="BI214" i="5"/>
  <c r="BH214" i="5"/>
  <c r="BG214" i="5"/>
  <c r="BF214" i="5"/>
  <c r="T214" i="5"/>
  <c r="R214" i="5"/>
  <c r="P214" i="5"/>
  <c r="BI209" i="5"/>
  <c r="BH209" i="5"/>
  <c r="BG209" i="5"/>
  <c r="BF209" i="5"/>
  <c r="T209" i="5"/>
  <c r="R209" i="5"/>
  <c r="P209" i="5"/>
  <c r="BI206" i="5"/>
  <c r="BH206" i="5"/>
  <c r="BG206" i="5"/>
  <c r="BF206" i="5"/>
  <c r="T206" i="5"/>
  <c r="R206" i="5"/>
  <c r="P206" i="5"/>
  <c r="BI202" i="5"/>
  <c r="BH202" i="5"/>
  <c r="BG202" i="5"/>
  <c r="BF202" i="5"/>
  <c r="T202" i="5"/>
  <c r="R202" i="5"/>
  <c r="P202" i="5"/>
  <c r="BI199" i="5"/>
  <c r="BH199" i="5"/>
  <c r="BG199" i="5"/>
  <c r="BF199" i="5"/>
  <c r="T199" i="5"/>
  <c r="R199" i="5"/>
  <c r="P199" i="5"/>
  <c r="BI196" i="5"/>
  <c r="BH196" i="5"/>
  <c r="BG196" i="5"/>
  <c r="BF196" i="5"/>
  <c r="T196" i="5"/>
  <c r="R196" i="5"/>
  <c r="P196" i="5"/>
  <c r="BI189" i="5"/>
  <c r="BH189" i="5"/>
  <c r="BG189" i="5"/>
  <c r="BF189" i="5"/>
  <c r="T189" i="5"/>
  <c r="R189" i="5"/>
  <c r="P189" i="5"/>
  <c r="BI181" i="5"/>
  <c r="BH181" i="5"/>
  <c r="BG181" i="5"/>
  <c r="BF181" i="5"/>
  <c r="T181" i="5"/>
  <c r="R181" i="5"/>
  <c r="P181" i="5"/>
  <c r="BI178" i="5"/>
  <c r="BH178" i="5"/>
  <c r="BG178" i="5"/>
  <c r="BF178" i="5"/>
  <c r="T178" i="5"/>
  <c r="R178" i="5"/>
  <c r="P178" i="5"/>
  <c r="BI175" i="5"/>
  <c r="BH175" i="5"/>
  <c r="BG175" i="5"/>
  <c r="BF175" i="5"/>
  <c r="T175" i="5"/>
  <c r="R175" i="5"/>
  <c r="P175" i="5"/>
  <c r="BI173" i="5"/>
  <c r="BH173" i="5"/>
  <c r="BG173" i="5"/>
  <c r="BF173" i="5"/>
  <c r="T173" i="5"/>
  <c r="R173" i="5"/>
  <c r="P173" i="5"/>
  <c r="BI169" i="5"/>
  <c r="BH169" i="5"/>
  <c r="BG169" i="5"/>
  <c r="BF169" i="5"/>
  <c r="T169" i="5"/>
  <c r="R169" i="5"/>
  <c r="P169" i="5"/>
  <c r="BI165" i="5"/>
  <c r="BH165" i="5"/>
  <c r="BG165" i="5"/>
  <c r="BF165" i="5"/>
  <c r="T165" i="5"/>
  <c r="R165" i="5"/>
  <c r="P165" i="5"/>
  <c r="BI162" i="5"/>
  <c r="BH162" i="5"/>
  <c r="BG162" i="5"/>
  <c r="BF162" i="5"/>
  <c r="T162" i="5"/>
  <c r="R162" i="5"/>
  <c r="P162" i="5"/>
  <c r="BI158" i="5"/>
  <c r="BH158" i="5"/>
  <c r="BG158" i="5"/>
  <c r="BF158" i="5"/>
  <c r="T158" i="5"/>
  <c r="R158" i="5"/>
  <c r="P158" i="5"/>
  <c r="BI155" i="5"/>
  <c r="BH155" i="5"/>
  <c r="BG155" i="5"/>
  <c r="BF155" i="5"/>
  <c r="T155" i="5"/>
  <c r="R155" i="5"/>
  <c r="P155" i="5"/>
  <c r="BI152" i="5"/>
  <c r="BH152" i="5"/>
  <c r="BG152" i="5"/>
  <c r="BF152" i="5"/>
  <c r="T152" i="5"/>
  <c r="R152" i="5"/>
  <c r="P152" i="5"/>
  <c r="BI149" i="5"/>
  <c r="BH149" i="5"/>
  <c r="BG149" i="5"/>
  <c r="BF149" i="5"/>
  <c r="T149" i="5"/>
  <c r="R149" i="5"/>
  <c r="P149" i="5"/>
  <c r="BI146" i="5"/>
  <c r="BH146" i="5"/>
  <c r="BG146" i="5"/>
  <c r="BF146" i="5"/>
  <c r="T146" i="5"/>
  <c r="R146" i="5"/>
  <c r="P146" i="5"/>
  <c r="BI143" i="5"/>
  <c r="BH143" i="5"/>
  <c r="BG143" i="5"/>
  <c r="BF143" i="5"/>
  <c r="T143" i="5"/>
  <c r="R143" i="5"/>
  <c r="P143" i="5"/>
  <c r="BI140" i="5"/>
  <c r="BH140" i="5"/>
  <c r="BG140" i="5"/>
  <c r="BF140" i="5"/>
  <c r="T140" i="5"/>
  <c r="R140" i="5"/>
  <c r="P140" i="5"/>
  <c r="BI135" i="5"/>
  <c r="BH135" i="5"/>
  <c r="BG135" i="5"/>
  <c r="BF135" i="5"/>
  <c r="T135" i="5"/>
  <c r="R135" i="5"/>
  <c r="P135" i="5"/>
  <c r="BI132" i="5"/>
  <c r="BH132" i="5"/>
  <c r="BG132" i="5"/>
  <c r="BF132" i="5"/>
  <c r="T132" i="5"/>
  <c r="R132" i="5"/>
  <c r="P132" i="5"/>
  <c r="BI129" i="5"/>
  <c r="BH129" i="5"/>
  <c r="BG129" i="5"/>
  <c r="BF129" i="5"/>
  <c r="T129" i="5"/>
  <c r="R129" i="5"/>
  <c r="P129" i="5"/>
  <c r="BI126" i="5"/>
  <c r="BH126" i="5"/>
  <c r="BG126" i="5"/>
  <c r="BF126" i="5"/>
  <c r="T126" i="5"/>
  <c r="R126" i="5"/>
  <c r="P126" i="5"/>
  <c r="J120" i="5"/>
  <c r="F119" i="5"/>
  <c r="F117" i="5"/>
  <c r="E115" i="5"/>
  <c r="J92" i="5"/>
  <c r="F91" i="5"/>
  <c r="F89" i="5"/>
  <c r="E87" i="5"/>
  <c r="J21" i="5"/>
  <c r="E21" i="5"/>
  <c r="J119" i="5"/>
  <c r="J20" i="5"/>
  <c r="J18" i="5"/>
  <c r="E18" i="5"/>
  <c r="F120" i="5"/>
  <c r="J17" i="5"/>
  <c r="J117" i="5"/>
  <c r="E7" i="5"/>
  <c r="E113" i="5"/>
  <c r="J37" i="4"/>
  <c r="J36" i="4"/>
  <c r="AY97" i="1"/>
  <c r="J35" i="4"/>
  <c r="AX97" i="1" s="1"/>
  <c r="BI559" i="4"/>
  <c r="BH559" i="4"/>
  <c r="BG559" i="4"/>
  <c r="BF559" i="4"/>
  <c r="T559" i="4"/>
  <c r="R559" i="4"/>
  <c r="P559" i="4"/>
  <c r="BI556" i="4"/>
  <c r="BH556" i="4"/>
  <c r="BG556" i="4"/>
  <c r="BF556" i="4"/>
  <c r="T556" i="4"/>
  <c r="R556" i="4"/>
  <c r="P556" i="4"/>
  <c r="BI553" i="4"/>
  <c r="BH553" i="4"/>
  <c r="BG553" i="4"/>
  <c r="BF553" i="4"/>
  <c r="T553" i="4"/>
  <c r="R553" i="4"/>
  <c r="P553" i="4"/>
  <c r="BI549" i="4"/>
  <c r="BH549" i="4"/>
  <c r="BG549" i="4"/>
  <c r="BF549" i="4"/>
  <c r="T549" i="4"/>
  <c r="R549" i="4"/>
  <c r="P549" i="4"/>
  <c r="BI545" i="4"/>
  <c r="BH545" i="4"/>
  <c r="BG545" i="4"/>
  <c r="BF545" i="4"/>
  <c r="T545" i="4"/>
  <c r="R545" i="4"/>
  <c r="P545" i="4"/>
  <c r="BI541" i="4"/>
  <c r="BH541" i="4"/>
  <c r="BG541" i="4"/>
  <c r="BF541" i="4"/>
  <c r="T541" i="4"/>
  <c r="R541" i="4"/>
  <c r="P541" i="4"/>
  <c r="BI537" i="4"/>
  <c r="BH537" i="4"/>
  <c r="BG537" i="4"/>
  <c r="BF537" i="4"/>
  <c r="T537" i="4"/>
  <c r="R537" i="4"/>
  <c r="P537" i="4"/>
  <c r="BI531" i="4"/>
  <c r="BH531" i="4"/>
  <c r="BG531" i="4"/>
  <c r="BF531" i="4"/>
  <c r="T531" i="4"/>
  <c r="R531" i="4"/>
  <c r="P531" i="4"/>
  <c r="BI528" i="4"/>
  <c r="BH528" i="4"/>
  <c r="BG528" i="4"/>
  <c r="BF528" i="4"/>
  <c r="T528" i="4"/>
  <c r="R528" i="4"/>
  <c r="P528" i="4"/>
  <c r="BI525" i="4"/>
  <c r="BH525" i="4"/>
  <c r="BG525" i="4"/>
  <c r="BF525" i="4"/>
  <c r="T525" i="4"/>
  <c r="R525" i="4"/>
  <c r="P525" i="4"/>
  <c r="BI515" i="4"/>
  <c r="BH515" i="4"/>
  <c r="BG515" i="4"/>
  <c r="BF515" i="4"/>
  <c r="T515" i="4"/>
  <c r="R515" i="4"/>
  <c r="P515" i="4"/>
  <c r="BI513" i="4"/>
  <c r="BH513" i="4"/>
  <c r="BG513" i="4"/>
  <c r="BF513" i="4"/>
  <c r="T513" i="4"/>
  <c r="R513" i="4"/>
  <c r="P513" i="4"/>
  <c r="BI511" i="4"/>
  <c r="BH511" i="4"/>
  <c r="BG511" i="4"/>
  <c r="BF511" i="4"/>
  <c r="T511" i="4"/>
  <c r="R511" i="4"/>
  <c r="P511" i="4"/>
  <c r="BI508" i="4"/>
  <c r="BH508" i="4"/>
  <c r="BG508" i="4"/>
  <c r="BF508" i="4"/>
  <c r="T508" i="4"/>
  <c r="R508" i="4"/>
  <c r="P508" i="4"/>
  <c r="BI505" i="4"/>
  <c r="BH505" i="4"/>
  <c r="BG505" i="4"/>
  <c r="BF505" i="4"/>
  <c r="T505" i="4"/>
  <c r="R505" i="4"/>
  <c r="P505" i="4"/>
  <c r="BI500" i="4"/>
  <c r="BH500" i="4"/>
  <c r="BG500" i="4"/>
  <c r="BF500" i="4"/>
  <c r="T500" i="4"/>
  <c r="R500" i="4"/>
  <c r="P500" i="4"/>
  <c r="BI498" i="4"/>
  <c r="BH498" i="4"/>
  <c r="BG498" i="4"/>
  <c r="BF498" i="4"/>
  <c r="T498" i="4"/>
  <c r="R498" i="4"/>
  <c r="P498" i="4"/>
  <c r="BI496" i="4"/>
  <c r="BH496" i="4"/>
  <c r="BG496" i="4"/>
  <c r="BF496" i="4"/>
  <c r="T496" i="4"/>
  <c r="R496" i="4"/>
  <c r="P496" i="4"/>
  <c r="BI493" i="4"/>
  <c r="BH493" i="4"/>
  <c r="BG493" i="4"/>
  <c r="BF493" i="4"/>
  <c r="T493" i="4"/>
  <c r="R493" i="4"/>
  <c r="P493" i="4"/>
  <c r="BI491" i="4"/>
  <c r="BH491" i="4"/>
  <c r="BG491" i="4"/>
  <c r="BF491" i="4"/>
  <c r="T491" i="4"/>
  <c r="R491" i="4"/>
  <c r="P491" i="4"/>
  <c r="BI489" i="4"/>
  <c r="BH489" i="4"/>
  <c r="BG489" i="4"/>
  <c r="BF489" i="4"/>
  <c r="T489" i="4"/>
  <c r="R489" i="4"/>
  <c r="P489" i="4"/>
  <c r="BI486" i="4"/>
  <c r="BH486" i="4"/>
  <c r="BG486" i="4"/>
  <c r="BF486" i="4"/>
  <c r="T486" i="4"/>
  <c r="R486" i="4"/>
  <c r="P486" i="4"/>
  <c r="BI483" i="4"/>
  <c r="BH483" i="4"/>
  <c r="BG483" i="4"/>
  <c r="BF483" i="4"/>
  <c r="T483" i="4"/>
  <c r="R483" i="4"/>
  <c r="P483" i="4"/>
  <c r="BI480" i="4"/>
  <c r="BH480" i="4"/>
  <c r="BG480" i="4"/>
  <c r="BF480" i="4"/>
  <c r="T480" i="4"/>
  <c r="R480" i="4"/>
  <c r="P480" i="4"/>
  <c r="BI477" i="4"/>
  <c r="BH477" i="4"/>
  <c r="BG477" i="4"/>
  <c r="BF477" i="4"/>
  <c r="T477" i="4"/>
  <c r="R477" i="4"/>
  <c r="P477" i="4"/>
  <c r="BI474" i="4"/>
  <c r="BH474" i="4"/>
  <c r="BG474" i="4"/>
  <c r="BF474" i="4"/>
  <c r="T474" i="4"/>
  <c r="R474" i="4"/>
  <c r="P474" i="4"/>
  <c r="BI471" i="4"/>
  <c r="BH471" i="4"/>
  <c r="BG471" i="4"/>
  <c r="BF471" i="4"/>
  <c r="T471" i="4"/>
  <c r="R471" i="4"/>
  <c r="P471" i="4"/>
  <c r="BI468" i="4"/>
  <c r="BH468" i="4"/>
  <c r="BG468" i="4"/>
  <c r="BF468" i="4"/>
  <c r="T468" i="4"/>
  <c r="R468" i="4"/>
  <c r="P468" i="4"/>
  <c r="BI464" i="4"/>
  <c r="BH464" i="4"/>
  <c r="BG464" i="4"/>
  <c r="BF464" i="4"/>
  <c r="T464" i="4"/>
  <c r="R464" i="4"/>
  <c r="P464" i="4"/>
  <c r="BI460" i="4"/>
  <c r="BH460" i="4"/>
  <c r="BG460" i="4"/>
  <c r="BF460" i="4"/>
  <c r="T460" i="4"/>
  <c r="R460" i="4"/>
  <c r="P460" i="4"/>
  <c r="BI457" i="4"/>
  <c r="BH457" i="4"/>
  <c r="BG457" i="4"/>
  <c r="BF457" i="4"/>
  <c r="T457" i="4"/>
  <c r="R457" i="4"/>
  <c r="P457" i="4"/>
  <c r="BI454" i="4"/>
  <c r="BH454" i="4"/>
  <c r="BG454" i="4"/>
  <c r="BF454" i="4"/>
  <c r="T454" i="4"/>
  <c r="R454" i="4"/>
  <c r="P454" i="4"/>
  <c r="BI451" i="4"/>
  <c r="BH451" i="4"/>
  <c r="BG451" i="4"/>
  <c r="BF451" i="4"/>
  <c r="T451" i="4"/>
  <c r="R451" i="4"/>
  <c r="P451" i="4"/>
  <c r="BI448" i="4"/>
  <c r="BH448" i="4"/>
  <c r="BG448" i="4"/>
  <c r="BF448" i="4"/>
  <c r="T448" i="4"/>
  <c r="R448" i="4"/>
  <c r="P448" i="4"/>
  <c r="BI446" i="4"/>
  <c r="BH446" i="4"/>
  <c r="BG446" i="4"/>
  <c r="BF446" i="4"/>
  <c r="T446" i="4"/>
  <c r="R446" i="4"/>
  <c r="P446" i="4"/>
  <c r="BI443" i="4"/>
  <c r="BH443" i="4"/>
  <c r="BG443" i="4"/>
  <c r="BF443" i="4"/>
  <c r="T443" i="4"/>
  <c r="R443" i="4"/>
  <c r="P443" i="4"/>
  <c r="BI440" i="4"/>
  <c r="BH440" i="4"/>
  <c r="BG440" i="4"/>
  <c r="BF440" i="4"/>
  <c r="T440" i="4"/>
  <c r="R440" i="4"/>
  <c r="P440" i="4"/>
  <c r="BI435" i="4"/>
  <c r="BH435" i="4"/>
  <c r="BG435" i="4"/>
  <c r="BF435" i="4"/>
  <c r="T435" i="4"/>
  <c r="R435" i="4"/>
  <c r="P435" i="4"/>
  <c r="BI432" i="4"/>
  <c r="BH432" i="4"/>
  <c r="BG432" i="4"/>
  <c r="BF432" i="4"/>
  <c r="T432" i="4"/>
  <c r="R432" i="4"/>
  <c r="P432" i="4"/>
  <c r="BI428" i="4"/>
  <c r="BH428" i="4"/>
  <c r="BG428" i="4"/>
  <c r="BF428" i="4"/>
  <c r="T428" i="4"/>
  <c r="R428" i="4"/>
  <c r="P428" i="4"/>
  <c r="BI425" i="4"/>
  <c r="BH425" i="4"/>
  <c r="BG425" i="4"/>
  <c r="BF425" i="4"/>
  <c r="T425" i="4"/>
  <c r="R425" i="4"/>
  <c r="P425" i="4"/>
  <c r="BI419" i="4"/>
  <c r="BH419" i="4"/>
  <c r="BG419" i="4"/>
  <c r="BF419" i="4"/>
  <c r="T419" i="4"/>
  <c r="R419" i="4"/>
  <c r="P419" i="4"/>
  <c r="BI416" i="4"/>
  <c r="BH416" i="4"/>
  <c r="BG416" i="4"/>
  <c r="BF416" i="4"/>
  <c r="T416" i="4"/>
  <c r="R416" i="4"/>
  <c r="P416" i="4"/>
  <c r="BI413" i="4"/>
  <c r="BH413" i="4"/>
  <c r="BG413" i="4"/>
  <c r="BF413" i="4"/>
  <c r="T413" i="4"/>
  <c r="R413" i="4"/>
  <c r="P413" i="4"/>
  <c r="BI406" i="4"/>
  <c r="BH406" i="4"/>
  <c r="BG406" i="4"/>
  <c r="BF406" i="4"/>
  <c r="T406" i="4"/>
  <c r="R406" i="4"/>
  <c r="P406" i="4"/>
  <c r="BI402" i="4"/>
  <c r="BH402" i="4"/>
  <c r="BG402" i="4"/>
  <c r="BF402" i="4"/>
  <c r="T402" i="4"/>
  <c r="R402" i="4"/>
  <c r="P402" i="4"/>
  <c r="BI395" i="4"/>
  <c r="BH395" i="4"/>
  <c r="BG395" i="4"/>
  <c r="BF395" i="4"/>
  <c r="T395" i="4"/>
  <c r="R395" i="4"/>
  <c r="P395" i="4"/>
  <c r="BI390" i="4"/>
  <c r="BH390" i="4"/>
  <c r="BG390" i="4"/>
  <c r="BF390" i="4"/>
  <c r="T390" i="4"/>
  <c r="R390" i="4"/>
  <c r="P390" i="4"/>
  <c r="BI388" i="4"/>
  <c r="BH388" i="4"/>
  <c r="BG388" i="4"/>
  <c r="BF388" i="4"/>
  <c r="T388" i="4"/>
  <c r="R388" i="4"/>
  <c r="P388" i="4"/>
  <c r="BI385" i="4"/>
  <c r="BH385" i="4"/>
  <c r="BG385" i="4"/>
  <c r="BF385" i="4"/>
  <c r="T385" i="4"/>
  <c r="R385" i="4"/>
  <c r="P385" i="4"/>
  <c r="BI382" i="4"/>
  <c r="BH382" i="4"/>
  <c r="BG382" i="4"/>
  <c r="BF382" i="4"/>
  <c r="T382" i="4"/>
  <c r="R382" i="4"/>
  <c r="P382" i="4"/>
  <c r="BI378" i="4"/>
  <c r="BH378" i="4"/>
  <c r="BG378" i="4"/>
  <c r="BF378" i="4"/>
  <c r="T378" i="4"/>
  <c r="R378" i="4"/>
  <c r="P378" i="4"/>
  <c r="BI374" i="4"/>
  <c r="BH374" i="4"/>
  <c r="BG374" i="4"/>
  <c r="BF374" i="4"/>
  <c r="T374" i="4"/>
  <c r="R374" i="4"/>
  <c r="P374" i="4"/>
  <c r="BI370" i="4"/>
  <c r="BH370" i="4"/>
  <c r="BG370" i="4"/>
  <c r="BF370" i="4"/>
  <c r="T370" i="4"/>
  <c r="R370" i="4"/>
  <c r="P370" i="4"/>
  <c r="BI367" i="4"/>
  <c r="BH367" i="4"/>
  <c r="BG367" i="4"/>
  <c r="BF367" i="4"/>
  <c r="T367" i="4"/>
  <c r="R367" i="4"/>
  <c r="P367" i="4"/>
  <c r="BI361" i="4"/>
  <c r="BH361" i="4"/>
  <c r="BG361" i="4"/>
  <c r="BF361" i="4"/>
  <c r="T361" i="4"/>
  <c r="R361" i="4"/>
  <c r="P361" i="4"/>
  <c r="BI358" i="4"/>
  <c r="BH358" i="4"/>
  <c r="BG358" i="4"/>
  <c r="BF358" i="4"/>
  <c r="T358" i="4"/>
  <c r="R358" i="4"/>
  <c r="P358" i="4"/>
  <c r="BI355" i="4"/>
  <c r="BH355" i="4"/>
  <c r="BG355" i="4"/>
  <c r="BF355" i="4"/>
  <c r="T355" i="4"/>
  <c r="R355" i="4"/>
  <c r="P355" i="4"/>
  <c r="BI350" i="4"/>
  <c r="BH350" i="4"/>
  <c r="BG350" i="4"/>
  <c r="BF350" i="4"/>
  <c r="T350" i="4"/>
  <c r="R350" i="4"/>
  <c r="P350" i="4"/>
  <c r="BI346" i="4"/>
  <c r="BH346" i="4"/>
  <c r="BG346" i="4"/>
  <c r="BF346" i="4"/>
  <c r="T346" i="4"/>
  <c r="R346" i="4"/>
  <c r="P346" i="4"/>
  <c r="BI344" i="4"/>
  <c r="BH344" i="4"/>
  <c r="BG344" i="4"/>
  <c r="BF344" i="4"/>
  <c r="T344" i="4"/>
  <c r="R344" i="4"/>
  <c r="P344" i="4"/>
  <c r="BI340" i="4"/>
  <c r="BH340" i="4"/>
  <c r="BG340" i="4"/>
  <c r="BF340" i="4"/>
  <c r="T340" i="4"/>
  <c r="R340" i="4"/>
  <c r="P340" i="4"/>
  <c r="BI337" i="4"/>
  <c r="BH337" i="4"/>
  <c r="BG337" i="4"/>
  <c r="BF337" i="4"/>
  <c r="T337" i="4"/>
  <c r="R337" i="4"/>
  <c r="P337" i="4"/>
  <c r="BI332" i="4"/>
  <c r="BH332" i="4"/>
  <c r="BG332" i="4"/>
  <c r="BF332" i="4"/>
  <c r="T332" i="4"/>
  <c r="R332" i="4"/>
  <c r="P332" i="4"/>
  <c r="BI328" i="4"/>
  <c r="BH328" i="4"/>
  <c r="BG328" i="4"/>
  <c r="BF328" i="4"/>
  <c r="T328" i="4"/>
  <c r="R328" i="4"/>
  <c r="P328" i="4"/>
  <c r="BI325" i="4"/>
  <c r="BH325" i="4"/>
  <c r="BG325" i="4"/>
  <c r="BF325" i="4"/>
  <c r="T325" i="4"/>
  <c r="R325" i="4"/>
  <c r="P325" i="4"/>
  <c r="BI323" i="4"/>
  <c r="BH323" i="4"/>
  <c r="BG323" i="4"/>
  <c r="BF323" i="4"/>
  <c r="T323" i="4"/>
  <c r="R323" i="4"/>
  <c r="P323" i="4"/>
  <c r="BI320" i="4"/>
  <c r="BH320" i="4"/>
  <c r="BG320" i="4"/>
  <c r="BF320" i="4"/>
  <c r="T320" i="4"/>
  <c r="R320" i="4"/>
  <c r="P320" i="4"/>
  <c r="BI316" i="4"/>
  <c r="BH316" i="4"/>
  <c r="BG316" i="4"/>
  <c r="BF316" i="4"/>
  <c r="T316" i="4"/>
  <c r="R316" i="4"/>
  <c r="P316" i="4"/>
  <c r="BI309" i="4"/>
  <c r="BH309" i="4"/>
  <c r="BG309" i="4"/>
  <c r="BF309" i="4"/>
  <c r="T309" i="4"/>
  <c r="R309" i="4"/>
  <c r="P309" i="4"/>
  <c r="BI307" i="4"/>
  <c r="BH307" i="4"/>
  <c r="BG307" i="4"/>
  <c r="BF307" i="4"/>
  <c r="T307" i="4"/>
  <c r="R307" i="4"/>
  <c r="P307" i="4"/>
  <c r="BI303" i="4"/>
  <c r="BH303" i="4"/>
  <c r="BG303" i="4"/>
  <c r="BF303" i="4"/>
  <c r="T303" i="4"/>
  <c r="R303" i="4"/>
  <c r="P303" i="4"/>
  <c r="BI300" i="4"/>
  <c r="BH300" i="4"/>
  <c r="BG300" i="4"/>
  <c r="BF300" i="4"/>
  <c r="T300" i="4"/>
  <c r="R300" i="4"/>
  <c r="P300" i="4"/>
  <c r="BI295" i="4"/>
  <c r="BH295" i="4"/>
  <c r="BG295" i="4"/>
  <c r="BF295" i="4"/>
  <c r="T295" i="4"/>
  <c r="R295" i="4"/>
  <c r="P295" i="4"/>
  <c r="BI291" i="4"/>
  <c r="BH291" i="4"/>
  <c r="BG291" i="4"/>
  <c r="BF291" i="4"/>
  <c r="T291" i="4"/>
  <c r="R291" i="4"/>
  <c r="P291" i="4"/>
  <c r="BI266" i="4"/>
  <c r="BH266" i="4"/>
  <c r="BG266" i="4"/>
  <c r="BF266" i="4"/>
  <c r="T266" i="4"/>
  <c r="R266" i="4"/>
  <c r="P266" i="4"/>
  <c r="BI262" i="4"/>
  <c r="BH262" i="4"/>
  <c r="BG262" i="4"/>
  <c r="BF262" i="4"/>
  <c r="T262" i="4"/>
  <c r="R262" i="4"/>
  <c r="P262" i="4"/>
  <c r="BI259" i="4"/>
  <c r="BH259" i="4"/>
  <c r="BG259" i="4"/>
  <c r="BF259" i="4"/>
  <c r="T259" i="4"/>
  <c r="R259" i="4"/>
  <c r="P259" i="4"/>
  <c r="BI254" i="4"/>
  <c r="BH254" i="4"/>
  <c r="BG254" i="4"/>
  <c r="BF254" i="4"/>
  <c r="T254" i="4"/>
  <c r="R254" i="4"/>
  <c r="P254" i="4"/>
  <c r="BI249" i="4"/>
  <c r="BH249" i="4"/>
  <c r="BG249" i="4"/>
  <c r="BF249" i="4"/>
  <c r="T249" i="4"/>
  <c r="R249" i="4"/>
  <c r="P249" i="4"/>
  <c r="BI244" i="4"/>
  <c r="BH244" i="4"/>
  <c r="BG244" i="4"/>
  <c r="BF244" i="4"/>
  <c r="T244" i="4"/>
  <c r="R244" i="4"/>
  <c r="P244" i="4"/>
  <c r="BI242" i="4"/>
  <c r="BH242" i="4"/>
  <c r="BG242" i="4"/>
  <c r="BF242" i="4"/>
  <c r="T242" i="4"/>
  <c r="R242" i="4"/>
  <c r="P242" i="4"/>
  <c r="BI239" i="4"/>
  <c r="BH239" i="4"/>
  <c r="BG239" i="4"/>
  <c r="BF239" i="4"/>
  <c r="T239" i="4"/>
  <c r="R239" i="4"/>
  <c r="P239" i="4"/>
  <c r="BI237" i="4"/>
  <c r="BH237" i="4"/>
  <c r="BG237" i="4"/>
  <c r="BF237" i="4"/>
  <c r="T237" i="4"/>
  <c r="R237" i="4"/>
  <c r="P237" i="4"/>
  <c r="BI233" i="4"/>
  <c r="BH233" i="4"/>
  <c r="BG233" i="4"/>
  <c r="BF233" i="4"/>
  <c r="T233" i="4"/>
  <c r="R233" i="4"/>
  <c r="P233" i="4"/>
  <c r="BI231" i="4"/>
  <c r="BH231" i="4"/>
  <c r="BG231" i="4"/>
  <c r="BF231" i="4"/>
  <c r="T231" i="4"/>
  <c r="R231" i="4"/>
  <c r="P231" i="4"/>
  <c r="BI227" i="4"/>
  <c r="BH227" i="4"/>
  <c r="BG227" i="4"/>
  <c r="BF227" i="4"/>
  <c r="T227" i="4"/>
  <c r="R227" i="4"/>
  <c r="P227" i="4"/>
  <c r="BI219" i="4"/>
  <c r="BH219" i="4"/>
  <c r="BG219" i="4"/>
  <c r="BF219" i="4"/>
  <c r="T219" i="4"/>
  <c r="R219" i="4"/>
  <c r="P219" i="4"/>
  <c r="BI209" i="4"/>
  <c r="BH209" i="4"/>
  <c r="BG209" i="4"/>
  <c r="BF209" i="4"/>
  <c r="T209" i="4"/>
  <c r="R209" i="4"/>
  <c r="P209" i="4"/>
  <c r="BI203" i="4"/>
  <c r="BH203" i="4"/>
  <c r="BG203" i="4"/>
  <c r="BF203" i="4"/>
  <c r="T203" i="4"/>
  <c r="R203" i="4"/>
  <c r="P203" i="4"/>
  <c r="BI196" i="4"/>
  <c r="BH196" i="4"/>
  <c r="BG196" i="4"/>
  <c r="BF196" i="4"/>
  <c r="T196" i="4"/>
  <c r="R196" i="4"/>
  <c r="P196" i="4"/>
  <c r="BI193" i="4"/>
  <c r="BH193" i="4"/>
  <c r="BG193" i="4"/>
  <c r="BF193" i="4"/>
  <c r="T193" i="4"/>
  <c r="R193" i="4"/>
  <c r="P193" i="4"/>
  <c r="BI191" i="4"/>
  <c r="BH191" i="4"/>
  <c r="BG191" i="4"/>
  <c r="BF191" i="4"/>
  <c r="T191" i="4"/>
  <c r="R191" i="4"/>
  <c r="P191" i="4"/>
  <c r="BI187" i="4"/>
  <c r="BH187" i="4"/>
  <c r="BG187" i="4"/>
  <c r="BF187" i="4"/>
  <c r="T187" i="4"/>
  <c r="R187" i="4"/>
  <c r="P187" i="4"/>
  <c r="BI181" i="4"/>
  <c r="BH181" i="4"/>
  <c r="BG181" i="4"/>
  <c r="BF181" i="4"/>
  <c r="T181" i="4"/>
  <c r="R181" i="4"/>
  <c r="P181" i="4"/>
  <c r="BI178" i="4"/>
  <c r="BH178" i="4"/>
  <c r="BG178" i="4"/>
  <c r="BF178" i="4"/>
  <c r="T178" i="4"/>
  <c r="R178" i="4"/>
  <c r="P178" i="4"/>
  <c r="BI172" i="4"/>
  <c r="BH172" i="4"/>
  <c r="BG172" i="4"/>
  <c r="BF172" i="4"/>
  <c r="T172" i="4"/>
  <c r="R172" i="4"/>
  <c r="P172" i="4"/>
  <c r="BI168" i="4"/>
  <c r="BH168" i="4"/>
  <c r="BG168" i="4"/>
  <c r="BF168" i="4"/>
  <c r="T168" i="4"/>
  <c r="R168" i="4"/>
  <c r="P168" i="4"/>
  <c r="BI164" i="4"/>
  <c r="BH164" i="4"/>
  <c r="BG164" i="4"/>
  <c r="BF164" i="4"/>
  <c r="T164" i="4"/>
  <c r="R164" i="4"/>
  <c r="P164" i="4"/>
  <c r="BI160" i="4"/>
  <c r="BH160" i="4"/>
  <c r="BG160" i="4"/>
  <c r="BF160" i="4"/>
  <c r="T160" i="4"/>
  <c r="R160" i="4"/>
  <c r="P160" i="4"/>
  <c r="BI157" i="4"/>
  <c r="BH157" i="4"/>
  <c r="BG157" i="4"/>
  <c r="BF157" i="4"/>
  <c r="T157" i="4"/>
  <c r="R157" i="4"/>
  <c r="P157" i="4"/>
  <c r="BI154" i="4"/>
  <c r="BH154" i="4"/>
  <c r="BG154" i="4"/>
  <c r="BF154" i="4"/>
  <c r="T154" i="4"/>
  <c r="R154" i="4"/>
  <c r="P154" i="4"/>
  <c r="BI150" i="4"/>
  <c r="BH150" i="4"/>
  <c r="BG150" i="4"/>
  <c r="BF150" i="4"/>
  <c r="T150" i="4"/>
  <c r="R150" i="4"/>
  <c r="P150" i="4"/>
  <c r="BI145" i="4"/>
  <c r="BH145" i="4"/>
  <c r="BG145" i="4"/>
  <c r="BF145" i="4"/>
  <c r="T145" i="4"/>
  <c r="R145" i="4"/>
  <c r="P145" i="4"/>
  <c r="BI142" i="4"/>
  <c r="BH142" i="4"/>
  <c r="BG142" i="4"/>
  <c r="BF142" i="4"/>
  <c r="T142" i="4"/>
  <c r="R142" i="4"/>
  <c r="P142" i="4"/>
  <c r="BI138" i="4"/>
  <c r="BH138" i="4"/>
  <c r="BG138" i="4"/>
  <c r="BF138" i="4"/>
  <c r="T138" i="4"/>
  <c r="R138" i="4"/>
  <c r="P138" i="4"/>
  <c r="BI134" i="4"/>
  <c r="BH134" i="4"/>
  <c r="BG134" i="4"/>
  <c r="BF134" i="4"/>
  <c r="T134" i="4"/>
  <c r="R134" i="4"/>
  <c r="P134" i="4"/>
  <c r="BI130" i="4"/>
  <c r="BH130" i="4"/>
  <c r="BG130" i="4"/>
  <c r="BF130" i="4"/>
  <c r="T130" i="4"/>
  <c r="R130" i="4"/>
  <c r="P130" i="4"/>
  <c r="BI126" i="4"/>
  <c r="BH126" i="4"/>
  <c r="BG126" i="4"/>
  <c r="BF126" i="4"/>
  <c r="T126" i="4"/>
  <c r="R126" i="4"/>
  <c r="P126" i="4"/>
  <c r="J120" i="4"/>
  <c r="F119" i="4"/>
  <c r="F117" i="4"/>
  <c r="E115" i="4"/>
  <c r="J92" i="4"/>
  <c r="F91" i="4"/>
  <c r="F89" i="4"/>
  <c r="E87" i="4"/>
  <c r="J21" i="4"/>
  <c r="E21" i="4"/>
  <c r="J91" i="4" s="1"/>
  <c r="J20" i="4"/>
  <c r="J18" i="4"/>
  <c r="E18" i="4"/>
  <c r="F120" i="4" s="1"/>
  <c r="J17" i="4"/>
  <c r="J117" i="4"/>
  <c r="E7" i="4"/>
  <c r="E113" i="4"/>
  <c r="J37" i="3"/>
  <c r="J36" i="3"/>
  <c r="AY96" i="1"/>
  <c r="J35" i="3"/>
  <c r="AX96" i="1" s="1"/>
  <c r="BI429" i="3"/>
  <c r="BH429" i="3"/>
  <c r="BG429" i="3"/>
  <c r="BF429" i="3"/>
  <c r="T429" i="3"/>
  <c r="R429" i="3"/>
  <c r="P429" i="3"/>
  <c r="BI426" i="3"/>
  <c r="BH426" i="3"/>
  <c r="BG426" i="3"/>
  <c r="BF426" i="3"/>
  <c r="T426" i="3"/>
  <c r="R426" i="3"/>
  <c r="P426" i="3"/>
  <c r="BI423" i="3"/>
  <c r="BH423" i="3"/>
  <c r="BG423" i="3"/>
  <c r="BF423" i="3"/>
  <c r="T423" i="3"/>
  <c r="R423" i="3"/>
  <c r="P423" i="3"/>
  <c r="BI418" i="3"/>
  <c r="BH418" i="3"/>
  <c r="BG418" i="3"/>
  <c r="BF418" i="3"/>
  <c r="T418" i="3"/>
  <c r="R418" i="3"/>
  <c r="P418" i="3"/>
  <c r="BI414" i="3"/>
  <c r="BH414" i="3"/>
  <c r="BG414" i="3"/>
  <c r="BF414" i="3"/>
  <c r="T414" i="3"/>
  <c r="R414" i="3"/>
  <c r="P414" i="3"/>
  <c r="BI411" i="3"/>
  <c r="BH411" i="3"/>
  <c r="BG411" i="3"/>
  <c r="BF411" i="3"/>
  <c r="T411" i="3"/>
  <c r="R411" i="3"/>
  <c r="P411" i="3"/>
  <c r="BI406" i="3"/>
  <c r="BH406" i="3"/>
  <c r="BG406" i="3"/>
  <c r="BF406" i="3"/>
  <c r="T406" i="3"/>
  <c r="R406" i="3"/>
  <c r="P406" i="3"/>
  <c r="BI401" i="3"/>
  <c r="BH401" i="3"/>
  <c r="BG401" i="3"/>
  <c r="BF401" i="3"/>
  <c r="T401" i="3"/>
  <c r="R401" i="3"/>
  <c r="P401" i="3"/>
  <c r="BI396" i="3"/>
  <c r="BH396" i="3"/>
  <c r="BG396" i="3"/>
  <c r="BF396" i="3"/>
  <c r="T396" i="3"/>
  <c r="R396" i="3"/>
  <c r="P396" i="3"/>
  <c r="BI393" i="3"/>
  <c r="BH393" i="3"/>
  <c r="BG393" i="3"/>
  <c r="BF393" i="3"/>
  <c r="T393" i="3"/>
  <c r="R393" i="3"/>
  <c r="P393" i="3"/>
  <c r="BI390" i="3"/>
  <c r="BH390" i="3"/>
  <c r="BG390" i="3"/>
  <c r="BF390" i="3"/>
  <c r="T390" i="3"/>
  <c r="R390" i="3"/>
  <c r="P390" i="3"/>
  <c r="BI385" i="3"/>
  <c r="BH385" i="3"/>
  <c r="BG385" i="3"/>
  <c r="BF385" i="3"/>
  <c r="T385" i="3"/>
  <c r="R385" i="3"/>
  <c r="P385" i="3"/>
  <c r="BI381" i="3"/>
  <c r="BH381" i="3"/>
  <c r="BG381" i="3"/>
  <c r="BF381" i="3"/>
  <c r="T381" i="3"/>
  <c r="R381" i="3"/>
  <c r="P381" i="3"/>
  <c r="BI378" i="3"/>
  <c r="BH378" i="3"/>
  <c r="BG378" i="3"/>
  <c r="BF378" i="3"/>
  <c r="T378" i="3"/>
  <c r="R378" i="3"/>
  <c r="P378" i="3"/>
  <c r="BI374" i="3"/>
  <c r="BH374" i="3"/>
  <c r="BG374" i="3"/>
  <c r="BF374" i="3"/>
  <c r="T374" i="3"/>
  <c r="R374" i="3"/>
  <c r="P374" i="3"/>
  <c r="BI371" i="3"/>
  <c r="BH371" i="3"/>
  <c r="BG371" i="3"/>
  <c r="BF371" i="3"/>
  <c r="T371" i="3"/>
  <c r="R371" i="3"/>
  <c r="P371" i="3"/>
  <c r="BI368" i="3"/>
  <c r="BH368" i="3"/>
  <c r="BG368" i="3"/>
  <c r="BF368" i="3"/>
  <c r="T368" i="3"/>
  <c r="R368" i="3"/>
  <c r="P368" i="3"/>
  <c r="BI364" i="3"/>
  <c r="BH364" i="3"/>
  <c r="BG364" i="3"/>
  <c r="BF364" i="3"/>
  <c r="T364" i="3"/>
  <c r="R364" i="3"/>
  <c r="P364" i="3"/>
  <c r="BI360" i="3"/>
  <c r="BH360" i="3"/>
  <c r="BG360" i="3"/>
  <c r="BF360" i="3"/>
  <c r="T360" i="3"/>
  <c r="R360" i="3"/>
  <c r="P360" i="3"/>
  <c r="BI356" i="3"/>
  <c r="BH356" i="3"/>
  <c r="BG356" i="3"/>
  <c r="BF356" i="3"/>
  <c r="T356" i="3"/>
  <c r="R356" i="3"/>
  <c r="P356" i="3"/>
  <c r="BI352" i="3"/>
  <c r="BH352" i="3"/>
  <c r="BG352" i="3"/>
  <c r="BF352" i="3"/>
  <c r="T352" i="3"/>
  <c r="R352" i="3"/>
  <c r="P352" i="3"/>
  <c r="BI349" i="3"/>
  <c r="BH349" i="3"/>
  <c r="BG349" i="3"/>
  <c r="BF349" i="3"/>
  <c r="T349" i="3"/>
  <c r="R349" i="3"/>
  <c r="P349" i="3"/>
  <c r="BI346" i="3"/>
  <c r="BH346" i="3"/>
  <c r="BG346" i="3"/>
  <c r="BF346" i="3"/>
  <c r="T346" i="3"/>
  <c r="R346" i="3"/>
  <c r="P346" i="3"/>
  <c r="BI342" i="3"/>
  <c r="BH342" i="3"/>
  <c r="BG342" i="3"/>
  <c r="BF342" i="3"/>
  <c r="T342" i="3"/>
  <c r="R342" i="3"/>
  <c r="P342" i="3"/>
  <c r="BI338" i="3"/>
  <c r="BH338" i="3"/>
  <c r="BG338" i="3"/>
  <c r="BF338" i="3"/>
  <c r="T338" i="3"/>
  <c r="R338" i="3"/>
  <c r="P338" i="3"/>
  <c r="BI336" i="3"/>
  <c r="BH336" i="3"/>
  <c r="BG336" i="3"/>
  <c r="BF336" i="3"/>
  <c r="T336" i="3"/>
  <c r="R336" i="3"/>
  <c r="P336" i="3"/>
  <c r="BI331" i="3"/>
  <c r="BH331" i="3"/>
  <c r="BG331" i="3"/>
  <c r="BF331" i="3"/>
  <c r="T331" i="3"/>
  <c r="R331" i="3"/>
  <c r="P331" i="3"/>
  <c r="BI327" i="3"/>
  <c r="BH327" i="3"/>
  <c r="BG327" i="3"/>
  <c r="BF327" i="3"/>
  <c r="T327" i="3"/>
  <c r="R327" i="3"/>
  <c r="P327" i="3"/>
  <c r="BI323" i="3"/>
  <c r="BH323" i="3"/>
  <c r="BG323" i="3"/>
  <c r="BF323" i="3"/>
  <c r="T323" i="3"/>
  <c r="R323" i="3"/>
  <c r="P323" i="3"/>
  <c r="BI320" i="3"/>
  <c r="BH320" i="3"/>
  <c r="BG320" i="3"/>
  <c r="BF320" i="3"/>
  <c r="T320" i="3"/>
  <c r="R320" i="3"/>
  <c r="P320" i="3"/>
  <c r="BI316" i="3"/>
  <c r="BH316" i="3"/>
  <c r="BG316" i="3"/>
  <c r="BF316" i="3"/>
  <c r="T316" i="3"/>
  <c r="R316" i="3"/>
  <c r="P316" i="3"/>
  <c r="BI313" i="3"/>
  <c r="BH313" i="3"/>
  <c r="BG313" i="3"/>
  <c r="BF313" i="3"/>
  <c r="T313" i="3"/>
  <c r="R313" i="3"/>
  <c r="P313" i="3"/>
  <c r="BI310" i="3"/>
  <c r="BH310" i="3"/>
  <c r="BG310" i="3"/>
  <c r="BF310" i="3"/>
  <c r="T310" i="3"/>
  <c r="R310" i="3"/>
  <c r="P310" i="3"/>
  <c r="BI306" i="3"/>
  <c r="BH306" i="3"/>
  <c r="BG306" i="3"/>
  <c r="BF306" i="3"/>
  <c r="T306" i="3"/>
  <c r="R306" i="3"/>
  <c r="P306" i="3"/>
  <c r="BI303" i="3"/>
  <c r="BH303" i="3"/>
  <c r="BG303" i="3"/>
  <c r="BF303" i="3"/>
  <c r="T303" i="3"/>
  <c r="R303" i="3"/>
  <c r="P303" i="3"/>
  <c r="BI283" i="3"/>
  <c r="BH283" i="3"/>
  <c r="BG283" i="3"/>
  <c r="BF283" i="3"/>
  <c r="T283" i="3"/>
  <c r="R283" i="3"/>
  <c r="P283" i="3"/>
  <c r="BI280" i="3"/>
  <c r="BH280" i="3"/>
  <c r="BG280" i="3"/>
  <c r="BF280" i="3"/>
  <c r="T280" i="3"/>
  <c r="R280" i="3"/>
  <c r="P280" i="3"/>
  <c r="BI275" i="3"/>
  <c r="BH275" i="3"/>
  <c r="BG275" i="3"/>
  <c r="BF275" i="3"/>
  <c r="T275" i="3"/>
  <c r="R275" i="3"/>
  <c r="P275" i="3"/>
  <c r="BI269" i="3"/>
  <c r="BH269" i="3"/>
  <c r="BG269" i="3"/>
  <c r="BF269" i="3"/>
  <c r="T269" i="3"/>
  <c r="R269" i="3"/>
  <c r="P269" i="3"/>
  <c r="BI259" i="3"/>
  <c r="BH259" i="3"/>
  <c r="BG259" i="3"/>
  <c r="BF259" i="3"/>
  <c r="T259" i="3"/>
  <c r="R259" i="3"/>
  <c r="P259" i="3"/>
  <c r="BI246" i="3"/>
  <c r="BH246" i="3"/>
  <c r="BG246" i="3"/>
  <c r="BF246" i="3"/>
  <c r="T246" i="3"/>
  <c r="R246" i="3"/>
  <c r="P246" i="3"/>
  <c r="BI242" i="3"/>
  <c r="BH242" i="3"/>
  <c r="BG242" i="3"/>
  <c r="BF242" i="3"/>
  <c r="T242" i="3"/>
  <c r="R242" i="3"/>
  <c r="P242" i="3"/>
  <c r="BI238" i="3"/>
  <c r="BH238" i="3"/>
  <c r="BG238" i="3"/>
  <c r="BF238" i="3"/>
  <c r="T238" i="3"/>
  <c r="R238" i="3"/>
  <c r="P238" i="3"/>
  <c r="BI232" i="3"/>
  <c r="BH232" i="3"/>
  <c r="BG232" i="3"/>
  <c r="BF232" i="3"/>
  <c r="T232" i="3"/>
  <c r="R232" i="3"/>
  <c r="P232" i="3"/>
  <c r="BI229" i="3"/>
  <c r="BH229" i="3"/>
  <c r="BG229" i="3"/>
  <c r="BF229" i="3"/>
  <c r="T229" i="3"/>
  <c r="R229" i="3"/>
  <c r="P229" i="3"/>
  <c r="BI224" i="3"/>
  <c r="BH224" i="3"/>
  <c r="BG224" i="3"/>
  <c r="BF224" i="3"/>
  <c r="T224" i="3"/>
  <c r="R224" i="3"/>
  <c r="P224" i="3"/>
  <c r="BI222" i="3"/>
  <c r="BH222" i="3"/>
  <c r="BG222" i="3"/>
  <c r="BF222" i="3"/>
  <c r="T222" i="3"/>
  <c r="R222" i="3"/>
  <c r="P222" i="3"/>
  <c r="BI217" i="3"/>
  <c r="BH217" i="3"/>
  <c r="BG217" i="3"/>
  <c r="BF217" i="3"/>
  <c r="T217" i="3"/>
  <c r="R217" i="3"/>
  <c r="P217" i="3"/>
  <c r="BI210" i="3"/>
  <c r="BH210" i="3"/>
  <c r="BG210" i="3"/>
  <c r="BF210" i="3"/>
  <c r="T210" i="3"/>
  <c r="R210" i="3"/>
  <c r="P210" i="3"/>
  <c r="BI200" i="3"/>
  <c r="BH200" i="3"/>
  <c r="BG200" i="3"/>
  <c r="BF200" i="3"/>
  <c r="T200" i="3"/>
  <c r="R200" i="3"/>
  <c r="P200" i="3"/>
  <c r="BI197" i="3"/>
  <c r="BH197" i="3"/>
  <c r="BG197" i="3"/>
  <c r="BF197" i="3"/>
  <c r="T197" i="3"/>
  <c r="R197" i="3"/>
  <c r="P197" i="3"/>
  <c r="BI193" i="3"/>
  <c r="BH193" i="3"/>
  <c r="BG193" i="3"/>
  <c r="BF193" i="3"/>
  <c r="T193" i="3"/>
  <c r="R193" i="3"/>
  <c r="P193" i="3"/>
  <c r="BI190" i="3"/>
  <c r="BH190" i="3"/>
  <c r="BG190" i="3"/>
  <c r="BF190" i="3"/>
  <c r="T190" i="3"/>
  <c r="R190" i="3"/>
  <c r="P190" i="3"/>
  <c r="BI187" i="3"/>
  <c r="BH187" i="3"/>
  <c r="BG187" i="3"/>
  <c r="BF187" i="3"/>
  <c r="T187" i="3"/>
  <c r="R187" i="3"/>
  <c r="P187" i="3"/>
  <c r="BI182" i="3"/>
  <c r="BH182" i="3"/>
  <c r="BG182" i="3"/>
  <c r="BF182" i="3"/>
  <c r="T182" i="3"/>
  <c r="R182" i="3"/>
  <c r="P182" i="3"/>
  <c r="BI177" i="3"/>
  <c r="BH177" i="3"/>
  <c r="BG177" i="3"/>
  <c r="BF177" i="3"/>
  <c r="T177" i="3"/>
  <c r="R177" i="3"/>
  <c r="P177" i="3"/>
  <c r="BI173" i="3"/>
  <c r="BH173" i="3"/>
  <c r="BG173" i="3"/>
  <c r="BF173" i="3"/>
  <c r="T173" i="3"/>
  <c r="R173" i="3"/>
  <c r="P173" i="3"/>
  <c r="BI167" i="3"/>
  <c r="BH167" i="3"/>
  <c r="BG167" i="3"/>
  <c r="BF167" i="3"/>
  <c r="T167" i="3"/>
  <c r="R167" i="3"/>
  <c r="P167" i="3"/>
  <c r="BI161" i="3"/>
  <c r="BH161" i="3"/>
  <c r="BG161" i="3"/>
  <c r="BF161" i="3"/>
  <c r="T161" i="3"/>
  <c r="R161" i="3"/>
  <c r="P161" i="3"/>
  <c r="BI157" i="3"/>
  <c r="BH157" i="3"/>
  <c r="BG157" i="3"/>
  <c r="BF157" i="3"/>
  <c r="T157" i="3"/>
  <c r="R157" i="3"/>
  <c r="P157" i="3"/>
  <c r="BI153" i="3"/>
  <c r="BH153" i="3"/>
  <c r="BG153" i="3"/>
  <c r="BF153" i="3"/>
  <c r="T153" i="3"/>
  <c r="R153" i="3"/>
  <c r="P153" i="3"/>
  <c r="BI149" i="3"/>
  <c r="BH149" i="3"/>
  <c r="BG149" i="3"/>
  <c r="BF149" i="3"/>
  <c r="T149" i="3"/>
  <c r="R149" i="3"/>
  <c r="P149" i="3"/>
  <c r="BI145" i="3"/>
  <c r="BH145" i="3"/>
  <c r="BG145" i="3"/>
  <c r="BF145" i="3"/>
  <c r="T145" i="3"/>
  <c r="R145" i="3"/>
  <c r="P145" i="3"/>
  <c r="BI141" i="3"/>
  <c r="BH141" i="3"/>
  <c r="BG141" i="3"/>
  <c r="BF141" i="3"/>
  <c r="T141" i="3"/>
  <c r="R141" i="3"/>
  <c r="P141" i="3"/>
  <c r="BI137" i="3"/>
  <c r="BH137" i="3"/>
  <c r="BG137" i="3"/>
  <c r="BF137" i="3"/>
  <c r="T137" i="3"/>
  <c r="R137" i="3"/>
  <c r="P137" i="3"/>
  <c r="BI133" i="3"/>
  <c r="BH133" i="3"/>
  <c r="BG133" i="3"/>
  <c r="BF133" i="3"/>
  <c r="T133" i="3"/>
  <c r="R133" i="3"/>
  <c r="P133" i="3"/>
  <c r="BI129" i="3"/>
  <c r="BH129" i="3"/>
  <c r="BG129" i="3"/>
  <c r="BF129" i="3"/>
  <c r="T129" i="3"/>
  <c r="R129" i="3"/>
  <c r="P129" i="3"/>
  <c r="BI125" i="3"/>
  <c r="BH125" i="3"/>
  <c r="BG125" i="3"/>
  <c r="BF125" i="3"/>
  <c r="T125" i="3"/>
  <c r="R125" i="3"/>
  <c r="P125" i="3"/>
  <c r="F116" i="3"/>
  <c r="E114" i="3"/>
  <c r="F89" i="3"/>
  <c r="E87" i="3"/>
  <c r="J24" i="3"/>
  <c r="E24" i="3"/>
  <c r="J92" i="3"/>
  <c r="J23" i="3"/>
  <c r="J21" i="3"/>
  <c r="E21" i="3"/>
  <c r="J118" i="3"/>
  <c r="J20" i="3"/>
  <c r="J18" i="3"/>
  <c r="E18" i="3"/>
  <c r="F92" i="3"/>
  <c r="J17" i="3"/>
  <c r="J15" i="3"/>
  <c r="E15" i="3"/>
  <c r="F118" i="3"/>
  <c r="J14" i="3"/>
  <c r="J116" i="3"/>
  <c r="E7" i="3"/>
  <c r="E85" i="3" s="1"/>
  <c r="J37" i="2"/>
  <c r="J36" i="2"/>
  <c r="AY95" i="1"/>
  <c r="J35" i="2"/>
  <c r="AX95" i="1"/>
  <c r="BI596" i="2"/>
  <c r="BH596" i="2"/>
  <c r="BG596" i="2"/>
  <c r="BF596" i="2"/>
  <c r="T596" i="2"/>
  <c r="R596" i="2"/>
  <c r="P596" i="2"/>
  <c r="BI594" i="2"/>
  <c r="BH594" i="2"/>
  <c r="BG594" i="2"/>
  <c r="BF594" i="2"/>
  <c r="T594" i="2"/>
  <c r="R594" i="2"/>
  <c r="P594" i="2"/>
  <c r="BI591" i="2"/>
  <c r="BH591" i="2"/>
  <c r="BG591" i="2"/>
  <c r="BF591" i="2"/>
  <c r="T591" i="2"/>
  <c r="R591" i="2"/>
  <c r="P591" i="2"/>
  <c r="BI588" i="2"/>
  <c r="BH588" i="2"/>
  <c r="BG588" i="2"/>
  <c r="BF588" i="2"/>
  <c r="T588" i="2"/>
  <c r="R588" i="2"/>
  <c r="P588" i="2"/>
  <c r="BI584" i="2"/>
  <c r="BH584" i="2"/>
  <c r="BG584" i="2"/>
  <c r="BF584" i="2"/>
  <c r="T584" i="2"/>
  <c r="R584" i="2"/>
  <c r="P584" i="2"/>
  <c r="BI579" i="2"/>
  <c r="BH579" i="2"/>
  <c r="BG579" i="2"/>
  <c r="BF579" i="2"/>
  <c r="T579" i="2"/>
  <c r="R579" i="2"/>
  <c r="P579" i="2"/>
  <c r="BI576" i="2"/>
  <c r="BH576" i="2"/>
  <c r="BG576" i="2"/>
  <c r="BF576" i="2"/>
  <c r="T576" i="2"/>
  <c r="R576" i="2"/>
  <c r="P576" i="2"/>
  <c r="BI573" i="2"/>
  <c r="BH573" i="2"/>
  <c r="BG573" i="2"/>
  <c r="BF573" i="2"/>
  <c r="T573" i="2"/>
  <c r="R573" i="2"/>
  <c r="P573" i="2"/>
  <c r="BI569" i="2"/>
  <c r="BH569" i="2"/>
  <c r="BG569" i="2"/>
  <c r="BF569" i="2"/>
  <c r="T569" i="2"/>
  <c r="R569" i="2"/>
  <c r="P569" i="2"/>
  <c r="BI566" i="2"/>
  <c r="BH566" i="2"/>
  <c r="BG566" i="2"/>
  <c r="BF566" i="2"/>
  <c r="T566" i="2"/>
  <c r="R566" i="2"/>
  <c r="P566" i="2"/>
  <c r="BI563" i="2"/>
  <c r="BH563" i="2"/>
  <c r="BG563" i="2"/>
  <c r="BF563" i="2"/>
  <c r="T563" i="2"/>
  <c r="R563" i="2"/>
  <c r="P563" i="2"/>
  <c r="BI558" i="2"/>
  <c r="BH558" i="2"/>
  <c r="BG558" i="2"/>
  <c r="BF558" i="2"/>
  <c r="T558" i="2"/>
  <c r="R558" i="2"/>
  <c r="P558" i="2"/>
  <c r="BI553" i="2"/>
  <c r="BH553" i="2"/>
  <c r="BG553" i="2"/>
  <c r="BF553" i="2"/>
  <c r="T553" i="2"/>
  <c r="R553" i="2"/>
  <c r="P553" i="2"/>
  <c r="BI547" i="2"/>
  <c r="BH547" i="2"/>
  <c r="BG547" i="2"/>
  <c r="BF547" i="2"/>
  <c r="T547" i="2"/>
  <c r="R547" i="2"/>
  <c r="P547" i="2"/>
  <c r="BI542" i="2"/>
  <c r="BH542" i="2"/>
  <c r="BG542" i="2"/>
  <c r="BF542" i="2"/>
  <c r="T542" i="2"/>
  <c r="R542" i="2"/>
  <c r="P542" i="2"/>
  <c r="BI538" i="2"/>
  <c r="BH538" i="2"/>
  <c r="BG538" i="2"/>
  <c r="BF538" i="2"/>
  <c r="T538" i="2"/>
  <c r="R538" i="2"/>
  <c r="P538" i="2"/>
  <c r="BI505" i="2"/>
  <c r="BH505" i="2"/>
  <c r="BG505" i="2"/>
  <c r="BF505" i="2"/>
  <c r="T505" i="2"/>
  <c r="R505" i="2"/>
  <c r="P505" i="2"/>
  <c r="BI503" i="2"/>
  <c r="BH503" i="2"/>
  <c r="BG503" i="2"/>
  <c r="BF503" i="2"/>
  <c r="T503" i="2"/>
  <c r="R503" i="2"/>
  <c r="P503" i="2"/>
  <c r="BI499" i="2"/>
  <c r="BH499" i="2"/>
  <c r="BG499" i="2"/>
  <c r="BF499" i="2"/>
  <c r="T499" i="2"/>
  <c r="R499" i="2"/>
  <c r="P499" i="2"/>
  <c r="BI497" i="2"/>
  <c r="BH497" i="2"/>
  <c r="BG497" i="2"/>
  <c r="BF497" i="2"/>
  <c r="T497" i="2"/>
  <c r="R497" i="2"/>
  <c r="P497" i="2"/>
  <c r="BI493" i="2"/>
  <c r="BH493" i="2"/>
  <c r="BG493" i="2"/>
  <c r="BF493" i="2"/>
  <c r="T493" i="2"/>
  <c r="R493" i="2"/>
  <c r="P493" i="2"/>
  <c r="BI489" i="2"/>
  <c r="BH489" i="2"/>
  <c r="BG489" i="2"/>
  <c r="BF489" i="2"/>
  <c r="T489" i="2"/>
  <c r="R489" i="2"/>
  <c r="P489" i="2"/>
  <c r="BI486" i="2"/>
  <c r="BH486" i="2"/>
  <c r="BG486" i="2"/>
  <c r="BF486" i="2"/>
  <c r="T486" i="2"/>
  <c r="R486" i="2"/>
  <c r="P486" i="2"/>
  <c r="BI483" i="2"/>
  <c r="BH483" i="2"/>
  <c r="BG483" i="2"/>
  <c r="BF483" i="2"/>
  <c r="T483" i="2"/>
  <c r="R483" i="2"/>
  <c r="P483" i="2"/>
  <c r="BI480" i="2"/>
  <c r="BH480" i="2"/>
  <c r="BG480" i="2"/>
  <c r="BF480" i="2"/>
  <c r="T480" i="2"/>
  <c r="R480" i="2"/>
  <c r="P480" i="2"/>
  <c r="BI477" i="2"/>
  <c r="BH477" i="2"/>
  <c r="BG477" i="2"/>
  <c r="BF477" i="2"/>
  <c r="T477" i="2"/>
  <c r="R477" i="2"/>
  <c r="P477" i="2"/>
  <c r="BI474" i="2"/>
  <c r="BH474" i="2"/>
  <c r="BG474" i="2"/>
  <c r="BF474" i="2"/>
  <c r="T474" i="2"/>
  <c r="R474" i="2"/>
  <c r="P474" i="2"/>
  <c r="BI471" i="2"/>
  <c r="BH471" i="2"/>
  <c r="BG471" i="2"/>
  <c r="BF471" i="2"/>
  <c r="T471" i="2"/>
  <c r="R471" i="2"/>
  <c r="P471" i="2"/>
  <c r="BI467" i="2"/>
  <c r="BH467" i="2"/>
  <c r="BG467" i="2"/>
  <c r="BF467" i="2"/>
  <c r="T467" i="2"/>
  <c r="R467" i="2"/>
  <c r="P467" i="2"/>
  <c r="BI464" i="2"/>
  <c r="BH464" i="2"/>
  <c r="BG464" i="2"/>
  <c r="BF464" i="2"/>
  <c r="T464" i="2"/>
  <c r="R464" i="2"/>
  <c r="P464" i="2"/>
  <c r="BI461" i="2"/>
  <c r="BH461" i="2"/>
  <c r="BG461" i="2"/>
  <c r="BF461" i="2"/>
  <c r="T461" i="2"/>
  <c r="R461" i="2"/>
  <c r="P461" i="2"/>
  <c r="BI456" i="2"/>
  <c r="BH456" i="2"/>
  <c r="BG456" i="2"/>
  <c r="BF456" i="2"/>
  <c r="T456" i="2"/>
  <c r="R456" i="2"/>
  <c r="P456" i="2"/>
  <c r="BI453" i="2"/>
  <c r="BH453" i="2"/>
  <c r="BG453" i="2"/>
  <c r="BF453" i="2"/>
  <c r="T453" i="2"/>
  <c r="R453" i="2"/>
  <c r="P453" i="2"/>
  <c r="BI449" i="2"/>
  <c r="BH449" i="2"/>
  <c r="BG449" i="2"/>
  <c r="BF449" i="2"/>
  <c r="T449" i="2"/>
  <c r="R449" i="2"/>
  <c r="P449" i="2"/>
  <c r="BI447" i="2"/>
  <c r="BH447" i="2"/>
  <c r="BG447" i="2"/>
  <c r="BF447" i="2"/>
  <c r="T447" i="2"/>
  <c r="R447" i="2"/>
  <c r="P447" i="2"/>
  <c r="BI445" i="2"/>
  <c r="BH445" i="2"/>
  <c r="BG445" i="2"/>
  <c r="BF445" i="2"/>
  <c r="T445" i="2"/>
  <c r="R445" i="2"/>
  <c r="P445" i="2"/>
  <c r="BI442" i="2"/>
  <c r="BH442" i="2"/>
  <c r="BG442" i="2"/>
  <c r="BF442" i="2"/>
  <c r="T442" i="2"/>
  <c r="R442" i="2"/>
  <c r="P442" i="2"/>
  <c r="BI439" i="2"/>
  <c r="BH439" i="2"/>
  <c r="BG439" i="2"/>
  <c r="BF439" i="2"/>
  <c r="T439" i="2"/>
  <c r="R439" i="2"/>
  <c r="P439" i="2"/>
  <c r="BI434" i="2"/>
  <c r="BH434" i="2"/>
  <c r="BG434" i="2"/>
  <c r="BF434" i="2"/>
  <c r="T434" i="2"/>
  <c r="R434" i="2"/>
  <c r="P434" i="2"/>
  <c r="BI432" i="2"/>
  <c r="BH432" i="2"/>
  <c r="BG432" i="2"/>
  <c r="BF432" i="2"/>
  <c r="T432" i="2"/>
  <c r="R432" i="2"/>
  <c r="P432" i="2"/>
  <c r="BI428" i="2"/>
  <c r="BH428" i="2"/>
  <c r="BG428" i="2"/>
  <c r="BF428" i="2"/>
  <c r="T428" i="2"/>
  <c r="R428" i="2"/>
  <c r="P428" i="2"/>
  <c r="BI423" i="2"/>
  <c r="BH423" i="2"/>
  <c r="BG423" i="2"/>
  <c r="BF423" i="2"/>
  <c r="T423" i="2"/>
  <c r="R423" i="2"/>
  <c r="P423" i="2"/>
  <c r="BI420" i="2"/>
  <c r="BH420" i="2"/>
  <c r="BG420" i="2"/>
  <c r="BF420" i="2"/>
  <c r="T420" i="2"/>
  <c r="R420" i="2"/>
  <c r="P420" i="2"/>
  <c r="BI416" i="2"/>
  <c r="BH416" i="2"/>
  <c r="BG416" i="2"/>
  <c r="BF416" i="2"/>
  <c r="T416" i="2"/>
  <c r="R416" i="2"/>
  <c r="P416" i="2"/>
  <c r="BI412" i="2"/>
  <c r="BH412" i="2"/>
  <c r="BG412" i="2"/>
  <c r="BF412" i="2"/>
  <c r="T412" i="2"/>
  <c r="R412" i="2"/>
  <c r="P412" i="2"/>
  <c r="BI408" i="2"/>
  <c r="BH408" i="2"/>
  <c r="BG408" i="2"/>
  <c r="BF408" i="2"/>
  <c r="T408" i="2"/>
  <c r="R408" i="2"/>
  <c r="P408" i="2"/>
  <c r="BI405" i="2"/>
  <c r="BH405" i="2"/>
  <c r="BG405" i="2"/>
  <c r="BF405" i="2"/>
  <c r="T405" i="2"/>
  <c r="R405" i="2"/>
  <c r="P405" i="2"/>
  <c r="BI401" i="2"/>
  <c r="BH401" i="2"/>
  <c r="BG401" i="2"/>
  <c r="BF401" i="2"/>
  <c r="T401" i="2"/>
  <c r="R401" i="2"/>
  <c r="P401" i="2"/>
  <c r="BI398" i="2"/>
  <c r="BH398" i="2"/>
  <c r="BG398" i="2"/>
  <c r="BF398" i="2"/>
  <c r="T398" i="2"/>
  <c r="R398" i="2"/>
  <c r="P398" i="2"/>
  <c r="BI395" i="2"/>
  <c r="BH395" i="2"/>
  <c r="BG395" i="2"/>
  <c r="BF395" i="2"/>
  <c r="T395" i="2"/>
  <c r="R395" i="2"/>
  <c r="P395" i="2"/>
  <c r="BI391" i="2"/>
  <c r="BH391" i="2"/>
  <c r="BG391" i="2"/>
  <c r="BF391" i="2"/>
  <c r="T391" i="2"/>
  <c r="R391" i="2"/>
  <c r="P391" i="2"/>
  <c r="BI388" i="2"/>
  <c r="BH388" i="2"/>
  <c r="BG388" i="2"/>
  <c r="BF388" i="2"/>
  <c r="T388" i="2"/>
  <c r="R388" i="2"/>
  <c r="P388" i="2"/>
  <c r="BI383" i="2"/>
  <c r="BH383" i="2"/>
  <c r="BG383" i="2"/>
  <c r="BF383" i="2"/>
  <c r="T383" i="2"/>
  <c r="R383" i="2"/>
  <c r="P383" i="2"/>
  <c r="BI377" i="2"/>
  <c r="BH377" i="2"/>
  <c r="BG377" i="2"/>
  <c r="BF377" i="2"/>
  <c r="T377" i="2"/>
  <c r="R377" i="2"/>
  <c r="P377" i="2"/>
  <c r="BI374" i="2"/>
  <c r="BH374" i="2"/>
  <c r="BG374" i="2"/>
  <c r="BF374" i="2"/>
  <c r="T374" i="2"/>
  <c r="R374" i="2"/>
  <c r="P374" i="2"/>
  <c r="BI371" i="2"/>
  <c r="BH371" i="2"/>
  <c r="BG371" i="2"/>
  <c r="BF371" i="2"/>
  <c r="T371" i="2"/>
  <c r="R371" i="2"/>
  <c r="P371" i="2"/>
  <c r="BI365" i="2"/>
  <c r="BH365" i="2"/>
  <c r="BG365" i="2"/>
  <c r="BF365" i="2"/>
  <c r="T365" i="2"/>
  <c r="R365" i="2"/>
  <c r="P365" i="2"/>
  <c r="BI362" i="2"/>
  <c r="BH362" i="2"/>
  <c r="BG362" i="2"/>
  <c r="BF362" i="2"/>
  <c r="T362" i="2"/>
  <c r="R362" i="2"/>
  <c r="P362" i="2"/>
  <c r="BI357" i="2"/>
  <c r="BH357" i="2"/>
  <c r="BG357" i="2"/>
  <c r="BF357" i="2"/>
  <c r="T357" i="2"/>
  <c r="R357" i="2"/>
  <c r="P357" i="2"/>
  <c r="BI353" i="2"/>
  <c r="BH353" i="2"/>
  <c r="BG353" i="2"/>
  <c r="BF353" i="2"/>
  <c r="T353" i="2"/>
  <c r="R353" i="2"/>
  <c r="P353" i="2"/>
  <c r="BI346" i="2"/>
  <c r="BH346" i="2"/>
  <c r="BG346" i="2"/>
  <c r="BF346" i="2"/>
  <c r="T346" i="2"/>
  <c r="R346" i="2"/>
  <c r="P346" i="2"/>
  <c r="BI339" i="2"/>
  <c r="BH339" i="2"/>
  <c r="BG339" i="2"/>
  <c r="BF339" i="2"/>
  <c r="T339" i="2"/>
  <c r="R339" i="2"/>
  <c r="P339" i="2"/>
  <c r="BI335" i="2"/>
  <c r="BH335" i="2"/>
  <c r="BG335" i="2"/>
  <c r="BF335" i="2"/>
  <c r="T335" i="2"/>
  <c r="R335" i="2"/>
  <c r="P335" i="2"/>
  <c r="BI331" i="2"/>
  <c r="BH331" i="2"/>
  <c r="BG331" i="2"/>
  <c r="BF331" i="2"/>
  <c r="T331" i="2"/>
  <c r="R331" i="2"/>
  <c r="P331" i="2"/>
  <c r="BI326" i="2"/>
  <c r="BH326" i="2"/>
  <c r="BG326" i="2"/>
  <c r="BF326" i="2"/>
  <c r="T326" i="2"/>
  <c r="R326" i="2"/>
  <c r="P326" i="2"/>
  <c r="BI321" i="2"/>
  <c r="BH321" i="2"/>
  <c r="BG321" i="2"/>
  <c r="BF321" i="2"/>
  <c r="T321" i="2"/>
  <c r="T320" i="2" s="1"/>
  <c r="R321" i="2"/>
  <c r="R320" i="2" s="1"/>
  <c r="P321" i="2"/>
  <c r="P320" i="2" s="1"/>
  <c r="BI317" i="2"/>
  <c r="BH317" i="2"/>
  <c r="BG317" i="2"/>
  <c r="BF317" i="2"/>
  <c r="T317" i="2"/>
  <c r="R317" i="2"/>
  <c r="P317" i="2"/>
  <c r="BI309" i="2"/>
  <c r="BH309" i="2"/>
  <c r="BG309" i="2"/>
  <c r="BF309" i="2"/>
  <c r="T309" i="2"/>
  <c r="R309" i="2"/>
  <c r="P309" i="2"/>
  <c r="BI306" i="2"/>
  <c r="BH306" i="2"/>
  <c r="BG306" i="2"/>
  <c r="BF306" i="2"/>
  <c r="T306" i="2"/>
  <c r="R306" i="2"/>
  <c r="P306" i="2"/>
  <c r="BI303" i="2"/>
  <c r="BH303" i="2"/>
  <c r="BG303" i="2"/>
  <c r="BF303" i="2"/>
  <c r="T303" i="2"/>
  <c r="R303" i="2"/>
  <c r="P303" i="2"/>
  <c r="BI298" i="2"/>
  <c r="BH298" i="2"/>
  <c r="BG298" i="2"/>
  <c r="BF298" i="2"/>
  <c r="T298" i="2"/>
  <c r="R298" i="2"/>
  <c r="P298" i="2"/>
  <c r="BI289" i="2"/>
  <c r="BH289" i="2"/>
  <c r="BG289" i="2"/>
  <c r="BF289" i="2"/>
  <c r="T289" i="2"/>
  <c r="R289" i="2"/>
  <c r="P289" i="2"/>
  <c r="BI285" i="2"/>
  <c r="BH285" i="2"/>
  <c r="BG285" i="2"/>
  <c r="BF285" i="2"/>
  <c r="T285" i="2"/>
  <c r="R285" i="2"/>
  <c r="P285" i="2"/>
  <c r="BI282" i="2"/>
  <c r="BH282" i="2"/>
  <c r="BG282" i="2"/>
  <c r="BF282" i="2"/>
  <c r="T282" i="2"/>
  <c r="R282" i="2"/>
  <c r="P282" i="2"/>
  <c r="BI277" i="2"/>
  <c r="BH277" i="2"/>
  <c r="BG277" i="2"/>
  <c r="BF277" i="2"/>
  <c r="T277" i="2"/>
  <c r="R277" i="2"/>
  <c r="P277" i="2"/>
  <c r="BI273" i="2"/>
  <c r="BH273" i="2"/>
  <c r="BG273" i="2"/>
  <c r="BF273" i="2"/>
  <c r="T273" i="2"/>
  <c r="R273" i="2"/>
  <c r="P273" i="2"/>
  <c r="BI269" i="2"/>
  <c r="BH269" i="2"/>
  <c r="BG269" i="2"/>
  <c r="BF269" i="2"/>
  <c r="T269" i="2"/>
  <c r="R269" i="2"/>
  <c r="P269" i="2"/>
  <c r="BI266" i="2"/>
  <c r="BH266" i="2"/>
  <c r="BG266" i="2"/>
  <c r="BF266" i="2"/>
  <c r="T266" i="2"/>
  <c r="R266" i="2"/>
  <c r="P266" i="2"/>
  <c r="BI263" i="2"/>
  <c r="BH263" i="2"/>
  <c r="BG263" i="2"/>
  <c r="BF263" i="2"/>
  <c r="T263" i="2"/>
  <c r="R263" i="2"/>
  <c r="P263" i="2"/>
  <c r="BI260" i="2"/>
  <c r="BH260" i="2"/>
  <c r="BG260" i="2"/>
  <c r="BF260" i="2"/>
  <c r="T260" i="2"/>
  <c r="R260" i="2"/>
  <c r="P260" i="2"/>
  <c r="BI257" i="2"/>
  <c r="BH257" i="2"/>
  <c r="BG257" i="2"/>
  <c r="BF257" i="2"/>
  <c r="T257" i="2"/>
  <c r="R257" i="2"/>
  <c r="P257" i="2"/>
  <c r="BI255" i="2"/>
  <c r="BH255" i="2"/>
  <c r="BG255" i="2"/>
  <c r="BF255" i="2"/>
  <c r="T255" i="2"/>
  <c r="R255" i="2"/>
  <c r="P255" i="2"/>
  <c r="BI250" i="2"/>
  <c r="BH250" i="2"/>
  <c r="BG250" i="2"/>
  <c r="BF250" i="2"/>
  <c r="T250" i="2"/>
  <c r="R250" i="2"/>
  <c r="P250" i="2"/>
  <c r="BI245" i="2"/>
  <c r="BH245" i="2"/>
  <c r="BG245" i="2"/>
  <c r="BF245" i="2"/>
  <c r="T245" i="2"/>
  <c r="R245" i="2"/>
  <c r="P245" i="2"/>
  <c r="BI239" i="2"/>
  <c r="BH239" i="2"/>
  <c r="BG239" i="2"/>
  <c r="BF239" i="2"/>
  <c r="T239" i="2"/>
  <c r="R239" i="2"/>
  <c r="P239" i="2"/>
  <c r="BI234" i="2"/>
  <c r="BH234" i="2"/>
  <c r="BG234" i="2"/>
  <c r="BF234" i="2"/>
  <c r="T234" i="2"/>
  <c r="R234" i="2"/>
  <c r="P234" i="2"/>
  <c r="BI228" i="2"/>
  <c r="BH228" i="2"/>
  <c r="BG228" i="2"/>
  <c r="BF228" i="2"/>
  <c r="T228" i="2"/>
  <c r="R228" i="2"/>
  <c r="P228" i="2"/>
  <c r="BI220" i="2"/>
  <c r="BH220" i="2"/>
  <c r="BG220" i="2"/>
  <c r="BF220" i="2"/>
  <c r="T220" i="2"/>
  <c r="R220" i="2"/>
  <c r="P220" i="2"/>
  <c r="BI210" i="2"/>
  <c r="BH210" i="2"/>
  <c r="BG210" i="2"/>
  <c r="BF210" i="2"/>
  <c r="T210" i="2"/>
  <c r="R210" i="2"/>
  <c r="P210" i="2"/>
  <c r="BI200" i="2"/>
  <c r="BH200" i="2"/>
  <c r="BG200" i="2"/>
  <c r="BF200" i="2"/>
  <c r="T200" i="2"/>
  <c r="R200" i="2"/>
  <c r="P200" i="2"/>
  <c r="BI198" i="2"/>
  <c r="BH198" i="2"/>
  <c r="BG198" i="2"/>
  <c r="BF198" i="2"/>
  <c r="T198" i="2"/>
  <c r="R198" i="2"/>
  <c r="P198" i="2"/>
  <c r="BI194" i="2"/>
  <c r="BH194" i="2"/>
  <c r="BG194" i="2"/>
  <c r="BF194" i="2"/>
  <c r="T194" i="2"/>
  <c r="R194" i="2"/>
  <c r="P194" i="2"/>
  <c r="BI189" i="2"/>
  <c r="BH189" i="2"/>
  <c r="BG189" i="2"/>
  <c r="BF189" i="2"/>
  <c r="T189" i="2"/>
  <c r="R189" i="2"/>
  <c r="P189" i="2"/>
  <c r="BI183" i="2"/>
  <c r="BH183" i="2"/>
  <c r="BG183" i="2"/>
  <c r="BF183" i="2"/>
  <c r="T183" i="2"/>
  <c r="R183" i="2"/>
  <c r="P183" i="2"/>
  <c r="BI180" i="2"/>
  <c r="BH180" i="2"/>
  <c r="BG180" i="2"/>
  <c r="BF180" i="2"/>
  <c r="T180" i="2"/>
  <c r="R180" i="2"/>
  <c r="P180" i="2"/>
  <c r="BI170" i="2"/>
  <c r="BH170" i="2"/>
  <c r="BG170" i="2"/>
  <c r="BF170" i="2"/>
  <c r="T170" i="2"/>
  <c r="R170" i="2"/>
  <c r="P170" i="2"/>
  <c r="BI167" i="2"/>
  <c r="BH167" i="2"/>
  <c r="BG167" i="2"/>
  <c r="BF167" i="2"/>
  <c r="T167" i="2"/>
  <c r="R167" i="2"/>
  <c r="P167" i="2"/>
  <c r="BI165" i="2"/>
  <c r="BH165" i="2"/>
  <c r="BG165" i="2"/>
  <c r="BF165" i="2"/>
  <c r="T165" i="2"/>
  <c r="R165" i="2"/>
  <c r="P165" i="2"/>
  <c r="BI160" i="2"/>
  <c r="BH160" i="2"/>
  <c r="BG160" i="2"/>
  <c r="BF160" i="2"/>
  <c r="T160" i="2"/>
  <c r="R160" i="2"/>
  <c r="P160" i="2"/>
  <c r="BI155" i="2"/>
  <c r="BH155" i="2"/>
  <c r="BG155" i="2"/>
  <c r="BF155" i="2"/>
  <c r="T155" i="2"/>
  <c r="R155" i="2"/>
  <c r="P155" i="2"/>
  <c r="BI146" i="2"/>
  <c r="BH146" i="2"/>
  <c r="BG146" i="2"/>
  <c r="BF146" i="2"/>
  <c r="T146" i="2"/>
  <c r="R146" i="2"/>
  <c r="P146" i="2"/>
  <c r="BI137" i="2"/>
  <c r="BH137" i="2"/>
  <c r="BG137" i="2"/>
  <c r="BF137" i="2"/>
  <c r="T137" i="2"/>
  <c r="R137" i="2"/>
  <c r="P137" i="2"/>
  <c r="BI130" i="2"/>
  <c r="BH130" i="2"/>
  <c r="BG130" i="2"/>
  <c r="BF130" i="2"/>
  <c r="T130" i="2"/>
  <c r="R130" i="2"/>
  <c r="P130" i="2"/>
  <c r="F121" i="2"/>
  <c r="E119" i="2"/>
  <c r="F89" i="2"/>
  <c r="E87" i="2"/>
  <c r="J24" i="2"/>
  <c r="E24" i="2"/>
  <c r="J124" i="2" s="1"/>
  <c r="J23" i="2"/>
  <c r="J21" i="2"/>
  <c r="E21" i="2"/>
  <c r="J123" i="2" s="1"/>
  <c r="J20" i="2"/>
  <c r="J18" i="2"/>
  <c r="E18" i="2"/>
  <c r="F124" i="2" s="1"/>
  <c r="J17" i="2"/>
  <c r="J15" i="2"/>
  <c r="E15" i="2"/>
  <c r="F123" i="2" s="1"/>
  <c r="J14" i="2"/>
  <c r="J121" i="2"/>
  <c r="E7" i="2"/>
  <c r="E117" i="2"/>
  <c r="L90" i="1"/>
  <c r="AM90" i="1"/>
  <c r="AM89" i="1"/>
  <c r="L89" i="1"/>
  <c r="AM87" i="1"/>
  <c r="L87" i="1"/>
  <c r="L85" i="1"/>
  <c r="L84" i="1"/>
  <c r="BK569" i="2"/>
  <c r="BK542" i="2"/>
  <c r="BK486" i="2"/>
  <c r="J453" i="2"/>
  <c r="J401" i="2"/>
  <c r="BK357" i="2"/>
  <c r="BK306" i="2"/>
  <c r="BK263" i="2"/>
  <c r="BK228" i="2"/>
  <c r="BK146" i="2"/>
  <c r="J594" i="2"/>
  <c r="J584" i="2"/>
  <c r="J547" i="2"/>
  <c r="BK477" i="2"/>
  <c r="J449" i="2"/>
  <c r="BK416" i="2"/>
  <c r="BK395" i="2"/>
  <c r="J353" i="2"/>
  <c r="BK317" i="2"/>
  <c r="J282" i="2"/>
  <c r="BK250" i="2"/>
  <c r="J189" i="2"/>
  <c r="J146" i="2"/>
  <c r="J576" i="2"/>
  <c r="BK558" i="2"/>
  <c r="J474" i="2"/>
  <c r="J439" i="2"/>
  <c r="BK420" i="2"/>
  <c r="BK405" i="2"/>
  <c r="J395" i="2"/>
  <c r="BK362" i="2"/>
  <c r="J298" i="2"/>
  <c r="J260" i="2"/>
  <c r="J220" i="2"/>
  <c r="J183" i="2"/>
  <c r="BK160" i="2"/>
  <c r="J588" i="2"/>
  <c r="J566" i="2"/>
  <c r="J538" i="2"/>
  <c r="BK499" i="2"/>
  <c r="J486" i="2"/>
  <c r="J471" i="2"/>
  <c r="BK453" i="2"/>
  <c r="BK445" i="2"/>
  <c r="J408" i="2"/>
  <c r="J371" i="2"/>
  <c r="BK353" i="2"/>
  <c r="J326" i="2"/>
  <c r="J289" i="2"/>
  <c r="J263" i="2"/>
  <c r="BK245" i="2"/>
  <c r="BK210" i="2"/>
  <c r="BK180" i="2"/>
  <c r="BK155" i="2"/>
  <c r="BK401" i="3"/>
  <c r="J385" i="3"/>
  <c r="J371" i="3"/>
  <c r="J352" i="3"/>
  <c r="J323" i="3"/>
  <c r="BK229" i="3"/>
  <c r="BK190" i="3"/>
  <c r="BK161" i="3"/>
  <c r="BK429" i="3"/>
  <c r="J411" i="3"/>
  <c r="BK390" i="3"/>
  <c r="BK374" i="3"/>
  <c r="J360" i="3"/>
  <c r="BK342" i="3"/>
  <c r="BK310" i="3"/>
  <c r="BK280" i="3"/>
  <c r="J232" i="3"/>
  <c r="BK193" i="3"/>
  <c r="BK177" i="3"/>
  <c r="BK149" i="3"/>
  <c r="BK125" i="3"/>
  <c r="J418" i="3"/>
  <c r="J393" i="3"/>
  <c r="J327" i="3"/>
  <c r="J269" i="3"/>
  <c r="J210" i="3"/>
  <c r="BK145" i="3"/>
  <c r="J349" i="3"/>
  <c r="BK331" i="3"/>
  <c r="BK283" i="3"/>
  <c r="BK246" i="3"/>
  <c r="BK232" i="3"/>
  <c r="BK217" i="3"/>
  <c r="BK173" i="3"/>
  <c r="BK137" i="3"/>
  <c r="J513" i="4"/>
  <c r="J491" i="4"/>
  <c r="BK446" i="4"/>
  <c r="J432" i="4"/>
  <c r="BK388" i="4"/>
  <c r="BK340" i="4"/>
  <c r="BK325" i="4"/>
  <c r="J295" i="4"/>
  <c r="J244" i="4"/>
  <c r="J219" i="4"/>
  <c r="BK164" i="4"/>
  <c r="J545" i="4"/>
  <c r="J515" i="4"/>
  <c r="BK489" i="4"/>
  <c r="J468" i="4"/>
  <c r="BK454" i="4"/>
  <c r="BK413" i="4"/>
  <c r="BK378" i="4"/>
  <c r="J346" i="4"/>
  <c r="J323" i="4"/>
  <c r="BK244" i="4"/>
  <c r="J203" i="4"/>
  <c r="J142" i="4"/>
  <c r="BK126" i="4"/>
  <c r="J508" i="4"/>
  <c r="BK496" i="4"/>
  <c r="J489" i="4"/>
  <c r="J454" i="4"/>
  <c r="BK435" i="4"/>
  <c r="BK419" i="4"/>
  <c r="BK390" i="4"/>
  <c r="J378" i="4"/>
  <c r="J355" i="4"/>
  <c r="BK320" i="4"/>
  <c r="BK254" i="4"/>
  <c r="BK219" i="4"/>
  <c r="BK193" i="4"/>
  <c r="J181" i="4"/>
  <c r="BK150" i="4"/>
  <c r="BK134" i="4"/>
  <c r="J556" i="4"/>
  <c r="BK528" i="4"/>
  <c r="BK505" i="4"/>
  <c r="BK483" i="4"/>
  <c r="BK468" i="4"/>
  <c r="BK440" i="4"/>
  <c r="BK382" i="4"/>
  <c r="BK350" i="4"/>
  <c r="BK332" i="4"/>
  <c r="BK303" i="4"/>
  <c r="BK259" i="4"/>
  <c r="J233" i="4"/>
  <c r="J193" i="4"/>
  <c r="BK181" i="4"/>
  <c r="J134" i="4"/>
  <c r="BK564" i="5"/>
  <c r="BK526" i="5"/>
  <c r="J449" i="5"/>
  <c r="BK427" i="5"/>
  <c r="J414" i="5"/>
  <c r="BK404" i="5"/>
  <c r="BK384" i="5"/>
  <c r="J368" i="5"/>
  <c r="BK329" i="5"/>
  <c r="BK318" i="5"/>
  <c r="J279" i="5"/>
  <c r="J249" i="5"/>
  <c r="BK223" i="5"/>
  <c r="BK189" i="5"/>
  <c r="J173" i="5"/>
  <c r="J152" i="5"/>
  <c r="J135" i="5"/>
  <c r="BK515" i="5"/>
  <c r="BK429" i="5"/>
  <c r="J419" i="5"/>
  <c r="J390" i="5"/>
  <c r="BK349" i="5"/>
  <c r="BK332" i="5"/>
  <c r="J314" i="5"/>
  <c r="BK214" i="5"/>
  <c r="BK152" i="5"/>
  <c r="J129" i="5"/>
  <c r="BK557" i="5"/>
  <c r="BK493" i="5"/>
  <c r="BK449" i="5"/>
  <c r="BK414" i="5"/>
  <c r="BK373" i="5"/>
  <c r="BK310" i="5"/>
  <c r="J411" i="5"/>
  <c r="J398" i="5"/>
  <c r="BK378" i="5"/>
  <c r="J342" i="5"/>
  <c r="BK320" i="5"/>
  <c r="BK307" i="5"/>
  <c r="J223" i="5"/>
  <c r="J181" i="5"/>
  <c r="J158" i="5"/>
  <c r="J437" i="6"/>
  <c r="J407" i="6"/>
  <c r="J201" i="6"/>
  <c r="J176" i="6"/>
  <c r="J430" i="6"/>
  <c r="BK390" i="6"/>
  <c r="BK375" i="6"/>
  <c r="J355" i="6"/>
  <c r="BK340" i="6"/>
  <c r="J312" i="6"/>
  <c r="J296" i="6"/>
  <c r="BK256" i="6"/>
  <c r="BK196" i="6"/>
  <c r="BK151" i="6"/>
  <c r="J444" i="6"/>
  <c r="J414" i="6"/>
  <c r="J399" i="6"/>
  <c r="J384" i="6"/>
  <c r="J378" i="6"/>
  <c r="J363" i="6"/>
  <c r="J340" i="6"/>
  <c r="J330" i="6"/>
  <c r="J315" i="6"/>
  <c r="J299" i="6"/>
  <c r="BK252" i="6"/>
  <c r="J230" i="6"/>
  <c r="J210" i="6"/>
  <c r="BK169" i="6"/>
  <c r="BK441" i="6"/>
  <c r="J409" i="6"/>
  <c r="BK378" i="6"/>
  <c r="J352" i="6"/>
  <c r="J344" i="6"/>
  <c r="BK327" i="6"/>
  <c r="J309" i="6"/>
  <c r="BK289" i="6"/>
  <c r="BK280" i="6"/>
  <c r="J256" i="6"/>
  <c r="J233" i="6"/>
  <c r="BK210" i="6"/>
  <c r="J172" i="6"/>
  <c r="BK327" i="7"/>
  <c r="BK291" i="7"/>
  <c r="J260" i="7"/>
  <c r="J241" i="7"/>
  <c r="BK224" i="7"/>
  <c r="J212" i="7"/>
  <c r="BK179" i="7"/>
  <c r="J142" i="7"/>
  <c r="BK321" i="7"/>
  <c r="BK282" i="7"/>
  <c r="BK209" i="7"/>
  <c r="BK181" i="7"/>
  <c r="BK160" i="7"/>
  <c r="J327" i="7"/>
  <c r="J300" i="7"/>
  <c r="BK245" i="7"/>
  <c r="J224" i="7"/>
  <c r="J160" i="7"/>
  <c r="BK142" i="7"/>
  <c r="J321" i="7"/>
  <c r="BK306" i="7"/>
  <c r="BK275" i="7"/>
  <c r="BK250" i="7"/>
  <c r="J226" i="7"/>
  <c r="J205" i="7"/>
  <c r="BK174" i="7"/>
  <c r="BK145" i="7"/>
  <c r="BK327" i="8"/>
  <c r="J314" i="8"/>
  <c r="BK305" i="8"/>
  <c r="BK293" i="8"/>
  <c r="BK270" i="8"/>
  <c r="J254" i="8"/>
  <c r="BK238" i="8"/>
  <c r="BK229" i="8"/>
  <c r="J215" i="8"/>
  <c r="J189" i="8"/>
  <c r="J155" i="8"/>
  <c r="BK133" i="8"/>
  <c r="BK329" i="8"/>
  <c r="BK318" i="8"/>
  <c r="J312" i="8"/>
  <c r="J299" i="8"/>
  <c r="J287" i="8"/>
  <c r="J270" i="8"/>
  <c r="BK254" i="8"/>
  <c r="J238" i="8"/>
  <c r="BK225" i="8"/>
  <c r="J212" i="8"/>
  <c r="J195" i="8"/>
  <c r="BK183" i="8"/>
  <c r="J160" i="8"/>
  <c r="BK141" i="8"/>
  <c r="J185" i="9"/>
  <c r="J145" i="9"/>
  <c r="BK123" i="9"/>
  <c r="J173" i="9"/>
  <c r="BK157" i="9"/>
  <c r="J143" i="9"/>
  <c r="J199" i="9"/>
  <c r="BK185" i="9"/>
  <c r="J157" i="9"/>
  <c r="BK141" i="9"/>
  <c r="J183" i="9"/>
  <c r="J159" i="9"/>
  <c r="J149" i="9"/>
  <c r="BK129" i="9"/>
  <c r="BK566" i="2"/>
  <c r="BK489" i="2"/>
  <c r="BK474" i="2"/>
  <c r="J447" i="2"/>
  <c r="BK377" i="2"/>
  <c r="J331" i="2"/>
  <c r="J303" i="2"/>
  <c r="BK257" i="2"/>
  <c r="BK183" i="2"/>
  <c r="AS99" i="1"/>
  <c r="J497" i="2"/>
  <c r="J467" i="2"/>
  <c r="J445" i="2"/>
  <c r="BK388" i="2"/>
  <c r="BK331" i="2"/>
  <c r="J306" i="2"/>
  <c r="BK273" i="2"/>
  <c r="J198" i="2"/>
  <c r="BK165" i="2"/>
  <c r="BK591" i="2"/>
  <c r="BK547" i="2"/>
  <c r="BK471" i="2"/>
  <c r="J442" i="2"/>
  <c r="J428" i="2"/>
  <c r="J412" i="2"/>
  <c r="J388" i="2"/>
  <c r="BK374" i="2"/>
  <c r="J335" i="2"/>
  <c r="J277" i="2"/>
  <c r="J245" i="2"/>
  <c r="BK189" i="2"/>
  <c r="J167" i="2"/>
  <c r="BK594" i="2"/>
  <c r="J569" i="2"/>
  <c r="J553" i="2"/>
  <c r="BK503" i="2"/>
  <c r="J489" i="2"/>
  <c r="J480" i="2"/>
  <c r="BK449" i="2"/>
  <c r="BK442" i="2"/>
  <c r="BK423" i="2"/>
  <c r="J391" i="2"/>
  <c r="J357" i="2"/>
  <c r="BK335" i="2"/>
  <c r="BK303" i="2"/>
  <c r="BK266" i="2"/>
  <c r="J255" i="2"/>
  <c r="J234" i="2"/>
  <c r="BK198" i="2"/>
  <c r="BK137" i="2"/>
  <c r="BK393" i="3"/>
  <c r="BK381" i="3"/>
  <c r="J368" i="3"/>
  <c r="J346" i="3"/>
  <c r="J303" i="3"/>
  <c r="BK222" i="3"/>
  <c r="BK182" i="3"/>
  <c r="J137" i="3"/>
  <c r="BK423" i="3"/>
  <c r="BK406" i="3"/>
  <c r="J381" i="3"/>
  <c r="BK368" i="3"/>
  <c r="BK352" i="3"/>
  <c r="BK327" i="3"/>
  <c r="BK316" i="3"/>
  <c r="BK303" i="3"/>
  <c r="J275" i="3"/>
  <c r="J224" i="3"/>
  <c r="J190" i="3"/>
  <c r="J153" i="3"/>
  <c r="J429" i="3"/>
  <c r="J414" i="3"/>
  <c r="BK385" i="3"/>
  <c r="BK320" i="3"/>
  <c r="BK242" i="3"/>
  <c r="J182" i="3"/>
  <c r="J141" i="3"/>
  <c r="J342" i="3"/>
  <c r="J313" i="3"/>
  <c r="BK259" i="3"/>
  <c r="J229" i="3"/>
  <c r="BK210" i="3"/>
  <c r="BK157" i="3"/>
  <c r="J145" i="3"/>
  <c r="J125" i="3"/>
  <c r="BK531" i="4"/>
  <c r="J496" i="4"/>
  <c r="J474" i="4"/>
  <c r="J443" i="4"/>
  <c r="J402" i="4"/>
  <c r="J361" i="4"/>
  <c r="J337" i="4"/>
  <c r="J309" i="4"/>
  <c r="BK266" i="4"/>
  <c r="J227" i="4"/>
  <c r="J172" i="4"/>
  <c r="J154" i="4"/>
  <c r="J541" i="4"/>
  <c r="BK511" i="4"/>
  <c r="J486" i="4"/>
  <c r="J471" i="4"/>
  <c r="BK443" i="4"/>
  <c r="J382" i="4"/>
  <c r="J358" i="4"/>
  <c r="J332" i="4"/>
  <c r="J307" i="4"/>
  <c r="BK239" i="4"/>
  <c r="J160" i="4"/>
  <c r="J138" i="4"/>
  <c r="BK549" i="4"/>
  <c r="BK515" i="4"/>
  <c r="BK500" i="4"/>
  <c r="BK457" i="4"/>
  <c r="J451" i="4"/>
  <c r="BK432" i="4"/>
  <c r="BK416" i="4"/>
  <c r="J395" i="4"/>
  <c r="BK385" i="4"/>
  <c r="BK367" i="4"/>
  <c r="BK328" i="4"/>
  <c r="J266" i="4"/>
  <c r="J239" i="4"/>
  <c r="J209" i="4"/>
  <c r="J191" i="4"/>
  <c r="BK172" i="4"/>
  <c r="BK145" i="4"/>
  <c r="BK559" i="4"/>
  <c r="J553" i="4"/>
  <c r="BK513" i="4"/>
  <c r="BK493" i="4"/>
  <c r="BK477" i="4"/>
  <c r="BK451" i="4"/>
  <c r="J416" i="4"/>
  <c r="J367" i="4"/>
  <c r="J344" i="4"/>
  <c r="BK316" i="4"/>
  <c r="J300" i="4"/>
  <c r="J249" i="4"/>
  <c r="BK209" i="4"/>
  <c r="J187" i="4"/>
  <c r="BK160" i="4"/>
  <c r="BK567" i="5"/>
  <c r="J560" i="5"/>
  <c r="BK471" i="5"/>
  <c r="J434" i="5"/>
  <c r="BK419" i="5"/>
  <c r="BK398" i="5"/>
  <c r="J381" i="5"/>
  <c r="BK354" i="5"/>
  <c r="BK326" i="5"/>
  <c r="J307" i="5"/>
  <c r="J227" i="5"/>
  <c r="BK199" i="5"/>
  <c r="J178" i="5"/>
  <c r="J162" i="5"/>
  <c r="J143" i="5"/>
  <c r="BK546" i="5"/>
  <c r="J436" i="5"/>
  <c r="BK425" i="5"/>
  <c r="J401" i="5"/>
  <c r="J361" i="5"/>
  <c r="BK346" i="5"/>
  <c r="J326" i="5"/>
  <c r="BK279" i="5"/>
  <c r="J196" i="5"/>
  <c r="BK155" i="5"/>
  <c r="BK132" i="5"/>
  <c r="J564" i="5"/>
  <c r="J538" i="5"/>
  <c r="J471" i="5"/>
  <c r="BK436" i="5"/>
  <c r="J384" i="5"/>
  <c r="BK339" i="5"/>
  <c r="BK417" i="5"/>
  <c r="BK401" i="5"/>
  <c r="BK387" i="5"/>
  <c r="BK361" i="5"/>
  <c r="J332" i="5"/>
  <c r="J318" i="5"/>
  <c r="J231" i="5"/>
  <c r="BK202" i="5"/>
  <c r="BK173" i="5"/>
  <c r="J132" i="5"/>
  <c r="BK414" i="6"/>
  <c r="BK216" i="6"/>
  <c r="BK192" i="6"/>
  <c r="J441" i="6"/>
  <c r="BK417" i="6"/>
  <c r="J382" i="6"/>
  <c r="J369" i="6"/>
  <c r="J349" i="6"/>
  <c r="J333" i="6"/>
  <c r="BK309" i="6"/>
  <c r="J289" i="6"/>
  <c r="BK243" i="6"/>
  <c r="J226" i="6"/>
  <c r="J169" i="6"/>
  <c r="BK447" i="6"/>
  <c r="BK408" i="6"/>
  <c r="J380" i="6"/>
  <c r="J375" i="6"/>
  <c r="BK355" i="6"/>
  <c r="J336" i="6"/>
  <c r="J327" i="6"/>
  <c r="BK312" i="6"/>
  <c r="J277" i="6"/>
  <c r="BK246" i="6"/>
  <c r="J220" i="6"/>
  <c r="J192" i="6"/>
  <c r="J158" i="6"/>
  <c r="BK430" i="6"/>
  <c r="BK399" i="6"/>
  <c r="BK349" i="6"/>
  <c r="BK336" i="6"/>
  <c r="BK315" i="6"/>
  <c r="BK296" i="6"/>
  <c r="BK277" i="6"/>
  <c r="J252" i="6"/>
  <c r="BK230" i="6"/>
  <c r="J204" i="6"/>
  <c r="BK158" i="6"/>
  <c r="J309" i="7"/>
  <c r="J286" i="7"/>
  <c r="J272" i="7"/>
  <c r="BK254" i="7"/>
  <c r="BK231" i="7"/>
  <c r="J217" i="7"/>
  <c r="J181" i="7"/>
  <c r="J158" i="7"/>
  <c r="J324" i="7"/>
  <c r="BK309" i="7"/>
  <c r="BK238" i="7"/>
  <c r="J193" i="7"/>
  <c r="J179" i="7"/>
  <c r="J154" i="7"/>
  <c r="BK330" i="7"/>
  <c r="J306" i="7"/>
  <c r="BK272" i="7"/>
  <c r="J200" i="7"/>
  <c r="BK170" i="7"/>
  <c r="BK151" i="7"/>
  <c r="BK324" i="7"/>
  <c r="J312" i="7"/>
  <c r="J278" i="7"/>
  <c r="J254" i="7"/>
  <c r="J231" i="7"/>
  <c r="BK212" i="7"/>
  <c r="BK193" i="7"/>
  <c r="BK154" i="7"/>
  <c r="J329" i="8"/>
  <c r="J318" i="8"/>
  <c r="J301" i="8"/>
  <c r="J296" i="8"/>
  <c r="BK283" i="8"/>
  <c r="BK267" i="8"/>
  <c r="BK246" i="8"/>
  <c r="BK233" i="8"/>
  <c r="BK218" i="8"/>
  <c r="J209" i="8"/>
  <c r="BK195" i="8"/>
  <c r="J177" i="8"/>
  <c r="BK145" i="8"/>
  <c r="J335" i="8"/>
  <c r="J325" i="8"/>
  <c r="BK314" i="8"/>
  <c r="J305" i="8"/>
  <c r="BK296" i="8"/>
  <c r="J283" i="8"/>
  <c r="J267" i="8"/>
  <c r="BK250" i="8"/>
  <c r="BK235" i="8"/>
  <c r="BK222" i="8"/>
  <c r="BK215" i="8"/>
  <c r="J204" i="8"/>
  <c r="BK189" i="8"/>
  <c r="BK160" i="8"/>
  <c r="J141" i="8"/>
  <c r="J189" i="9"/>
  <c r="BK173" i="9"/>
  <c r="J155" i="9"/>
  <c r="J131" i="9"/>
  <c r="J187" i="9"/>
  <c r="J161" i="9"/>
  <c r="BK147" i="9"/>
  <c r="BK127" i="9"/>
  <c r="J195" i="9"/>
  <c r="J181" i="9"/>
  <c r="J147" i="9"/>
  <c r="BK197" i="9"/>
  <c r="J169" i="9"/>
  <c r="BK143" i="9"/>
  <c r="J139" i="9"/>
  <c r="BK579" i="2"/>
  <c r="BK505" i="2"/>
  <c r="BK464" i="2"/>
  <c r="BK434" i="2"/>
  <c r="J362" i="2"/>
  <c r="J321" i="2"/>
  <c r="BK282" i="2"/>
  <c r="BK234" i="2"/>
  <c r="BK130" i="2"/>
  <c r="BK596" i="2"/>
  <c r="BK576" i="2"/>
  <c r="BK538" i="2"/>
  <c r="J483" i="2"/>
  <c r="J456" i="2"/>
  <c r="J423" i="2"/>
  <c r="BK391" i="2"/>
  <c r="J339" i="2"/>
  <c r="BK298" i="2"/>
  <c r="BK277" i="2"/>
  <c r="BK220" i="2"/>
  <c r="BK167" i="2"/>
  <c r="J137" i="2"/>
  <c r="J573" i="2"/>
  <c r="J503" i="2"/>
  <c r="BK461" i="2"/>
  <c r="J432" i="2"/>
  <c r="J416" i="2"/>
  <c r="BK401" i="2"/>
  <c r="BK383" i="2"/>
  <c r="BK371" i="2"/>
  <c r="BK285" i="2"/>
  <c r="J257" i="2"/>
  <c r="J210" i="2"/>
  <c r="J180" i="2"/>
  <c r="J130" i="2"/>
  <c r="J579" i="2"/>
  <c r="J558" i="2"/>
  <c r="J542" i="2"/>
  <c r="BK497" i="2"/>
  <c r="BK483" i="2"/>
  <c r="J464" i="2"/>
  <c r="BK432" i="2"/>
  <c r="J405" i="2"/>
  <c r="J383" i="2"/>
  <c r="BK346" i="2"/>
  <c r="BK309" i="2"/>
  <c r="J269" i="2"/>
  <c r="BK260" i="2"/>
  <c r="J239" i="2"/>
  <c r="BK200" i="2"/>
  <c r="J170" i="2"/>
  <c r="BK414" i="3"/>
  <c r="J390" i="3"/>
  <c r="J374" i="3"/>
  <c r="BK364" i="3"/>
  <c r="J336" i="3"/>
  <c r="J238" i="3"/>
  <c r="J187" i="3"/>
  <c r="BK167" i="3"/>
  <c r="BK133" i="3"/>
  <c r="BK418" i="3"/>
  <c r="J401" i="3"/>
  <c r="J378" i="3"/>
  <c r="BK356" i="3"/>
  <c r="BK323" i="3"/>
  <c r="BK313" i="3"/>
  <c r="J283" i="3"/>
  <c r="J259" i="3"/>
  <c r="BK197" i="3"/>
  <c r="BK187" i="3"/>
  <c r="J161" i="3"/>
  <c r="J133" i="3"/>
  <c r="J423" i="3"/>
  <c r="BK396" i="3"/>
  <c r="BK349" i="3"/>
  <c r="J310" i="3"/>
  <c r="J217" i="3"/>
  <c r="J157" i="3"/>
  <c r="BK360" i="3"/>
  <c r="BK336" i="3"/>
  <c r="J280" i="3"/>
  <c r="BK238" i="3"/>
  <c r="J200" i="3"/>
  <c r="BK153" i="3"/>
  <c r="BK541" i="4"/>
  <c r="J511" i="4"/>
  <c r="BK486" i="4"/>
  <c r="J448" i="4"/>
  <c r="J428" i="4"/>
  <c r="J385" i="4"/>
  <c r="J350" i="4"/>
  <c r="J303" i="4"/>
  <c r="BK262" i="4"/>
  <c r="BK249" i="4"/>
  <c r="J178" i="4"/>
  <c r="J157" i="4"/>
  <c r="BK525" i="4"/>
  <c r="BK480" i="4"/>
  <c r="J460" i="4"/>
  <c r="J419" i="4"/>
  <c r="BK395" i="4"/>
  <c r="BK361" i="4"/>
  <c r="J316" i="4"/>
  <c r="BK242" i="4"/>
  <c r="J164" i="4"/>
  <c r="BK157" i="4"/>
  <c r="BK130" i="4"/>
  <c r="BK537" i="4"/>
  <c r="J528" i="4"/>
  <c r="BK491" i="4"/>
  <c r="BK460" i="4"/>
  <c r="J446" i="4"/>
  <c r="J425" i="4"/>
  <c r="BK402" i="4"/>
  <c r="J370" i="4"/>
  <c r="BK344" i="4"/>
  <c r="BK323" i="4"/>
  <c r="J291" i="4"/>
  <c r="BK237" i="4"/>
  <c r="BK227" i="4"/>
  <c r="J196" i="4"/>
  <c r="J168" i="4"/>
  <c r="BK142" i="4"/>
  <c r="J559" i="4"/>
  <c r="BK553" i="4"/>
  <c r="BK545" i="4"/>
  <c r="BK508" i="4"/>
  <c r="J480" i="4"/>
  <c r="J464" i="4"/>
  <c r="J435" i="4"/>
  <c r="J406" i="4"/>
  <c r="BK358" i="4"/>
  <c r="J320" i="4"/>
  <c r="BK295" i="4"/>
  <c r="J237" i="4"/>
  <c r="BK196" i="4"/>
  <c r="BK178" i="4"/>
  <c r="BK570" i="5"/>
  <c r="BK550" i="5"/>
  <c r="BK482" i="5"/>
  <c r="J429" i="5"/>
  <c r="BK422" i="5"/>
  <c r="BK409" i="5"/>
  <c r="J387" i="5"/>
  <c r="J373" i="5"/>
  <c r="J346" i="5"/>
  <c r="BK314" i="5"/>
  <c r="J272" i="5"/>
  <c r="BK231" i="5"/>
  <c r="BK217" i="5"/>
  <c r="BK196" i="5"/>
  <c r="J169" i="5"/>
  <c r="J146" i="5"/>
  <c r="BK554" i="5"/>
  <c r="BK434" i="5"/>
  <c r="J409" i="5"/>
  <c r="BK392" i="5"/>
  <c r="J354" i="5"/>
  <c r="J329" i="5"/>
  <c r="J276" i="5"/>
  <c r="J189" i="5"/>
  <c r="BK158" i="5"/>
  <c r="J126" i="5"/>
  <c r="J554" i="5"/>
  <c r="BK504" i="5"/>
  <c r="BK460" i="5"/>
  <c r="J417" i="5"/>
  <c r="BK381" i="5"/>
  <c r="J304" i="5"/>
  <c r="J301" i="5"/>
  <c r="BK276" i="5"/>
  <c r="BK272" i="5"/>
  <c r="J269" i="5"/>
  <c r="BK262" i="5"/>
  <c r="BK249" i="5"/>
  <c r="J217" i="5"/>
  <c r="J209" i="5"/>
  <c r="J206" i="5"/>
  <c r="J202" i="5"/>
  <c r="J199" i="5"/>
  <c r="BK181" i="5"/>
  <c r="BK169" i="5"/>
  <c r="BK165" i="5"/>
  <c r="BK149" i="5"/>
  <c r="BK146" i="5"/>
  <c r="BK143" i="5"/>
  <c r="BK140" i="5"/>
  <c r="BK129" i="5"/>
  <c r="BK126" i="5"/>
  <c r="J567" i="5"/>
  <c r="J557" i="5"/>
  <c r="J546" i="5"/>
  <c r="BK542" i="5"/>
  <c r="BK538" i="5"/>
  <c r="J526" i="5"/>
  <c r="J504" i="5"/>
  <c r="J493" i="5"/>
  <c r="J460" i="5"/>
  <c r="J404" i="5"/>
  <c r="BK390" i="5"/>
  <c r="J375" i="5"/>
  <c r="J339" i="5"/>
  <c r="J310" i="5"/>
  <c r="J262" i="5"/>
  <c r="BK206" i="5"/>
  <c r="J175" i="5"/>
  <c r="J155" i="5"/>
  <c r="J417" i="6"/>
  <c r="BK409" i="6"/>
  <c r="J213" i="6"/>
  <c r="J185" i="6"/>
  <c r="J131" i="6"/>
  <c r="J423" i="6"/>
  <c r="BK384" i="6"/>
  <c r="BK363" i="6"/>
  <c r="J347" i="6"/>
  <c r="BK320" i="6"/>
  <c r="BK299" i="6"/>
  <c r="J283" i="6"/>
  <c r="BK236" i="6"/>
  <c r="BK204" i="6"/>
  <c r="BK146" i="6"/>
  <c r="BK444" i="6"/>
  <c r="J433" i="6"/>
  <c r="J395" i="6"/>
  <c r="BK382" i="6"/>
  <c r="BK369" i="6"/>
  <c r="BK352" i="6"/>
  <c r="BK333" i="6"/>
  <c r="J320" i="6"/>
  <c r="BK304" i="6"/>
  <c r="J273" i="6"/>
  <c r="BK241" i="6"/>
  <c r="J216" i="6"/>
  <c r="BK185" i="6"/>
  <c r="BK131" i="6"/>
  <c r="BK423" i="6"/>
  <c r="BK407" i="6"/>
  <c r="BK358" i="6"/>
  <c r="BK342" i="6"/>
  <c r="BK322" i="6"/>
  <c r="J304" i="6"/>
  <c r="BK283" i="6"/>
  <c r="J262" i="6"/>
  <c r="J241" i="6"/>
  <c r="BK226" i="6"/>
  <c r="BK176" i="6"/>
  <c r="BK296" i="7"/>
  <c r="BK268" i="7"/>
  <c r="J250" i="7"/>
  <c r="BK226" i="7"/>
  <c r="BK205" i="7"/>
  <c r="BK164" i="7"/>
  <c r="BK130" i="7"/>
  <c r="BK312" i="7"/>
  <c r="BK260" i="7"/>
  <c r="BK196" i="7"/>
  <c r="J170" i="7"/>
  <c r="J145" i="7"/>
  <c r="J330" i="7"/>
  <c r="J304" i="7"/>
  <c r="J291" i="7"/>
  <c r="BK241" i="7"/>
  <c r="J196" i="7"/>
  <c r="BK158" i="7"/>
  <c r="J130" i="7"/>
  <c r="J315" i="7"/>
  <c r="J282" i="7"/>
  <c r="J258" i="7"/>
  <c r="J245" i="7"/>
  <c r="J220" i="7"/>
  <c r="BK200" i="7"/>
  <c r="J166" i="7"/>
  <c r="BK325" i="8"/>
  <c r="BK316" i="8"/>
  <c r="BK309" i="8"/>
  <c r="J290" i="8"/>
  <c r="J279" i="8"/>
  <c r="BK264" i="8"/>
  <c r="J250" i="8"/>
  <c r="J235" i="8"/>
  <c r="J222" i="8"/>
  <c r="BK204" i="8"/>
  <c r="J193" i="8"/>
  <c r="J165" i="8"/>
  <c r="J137" i="8"/>
  <c r="BK333" i="8"/>
  <c r="J321" i="8"/>
  <c r="J309" i="8"/>
  <c r="J293" i="8"/>
  <c r="BK279" i="8"/>
  <c r="J264" i="8"/>
  <c r="J246" i="8"/>
  <c r="J233" i="8"/>
  <c r="J218" i="8"/>
  <c r="BK201" i="8"/>
  <c r="BK177" i="8"/>
  <c r="BK155" i="8"/>
  <c r="J145" i="8"/>
  <c r="J133" i="8"/>
  <c r="J197" i="9"/>
  <c r="BK171" i="9"/>
  <c r="BK151" i="9"/>
  <c r="J127" i="9"/>
  <c r="BK183" i="9"/>
  <c r="J171" i="9"/>
  <c r="BK155" i="9"/>
  <c r="J129" i="9"/>
  <c r="J121" i="9"/>
  <c r="BK189" i="9"/>
  <c r="BK179" i="9"/>
  <c r="BK149" i="9"/>
  <c r="BK125" i="9"/>
  <c r="BK553" i="2"/>
  <c r="BK493" i="2"/>
  <c r="BK480" i="2"/>
  <c r="J420" i="2"/>
  <c r="BK365" i="2"/>
  <c r="BK326" i="2"/>
  <c r="J273" i="2"/>
  <c r="BK239" i="2"/>
  <c r="J165" i="2"/>
  <c r="J591" i="2"/>
  <c r="BK573" i="2"/>
  <c r="J499" i="2"/>
  <c r="J461" i="2"/>
  <c r="BK439" i="2"/>
  <c r="BK408" i="2"/>
  <c r="J374" i="2"/>
  <c r="BK321" i="2"/>
  <c r="BK289" i="2"/>
  <c r="BK269" i="2"/>
  <c r="J194" i="2"/>
  <c r="J155" i="2"/>
  <c r="BK588" i="2"/>
  <c r="J563" i="2"/>
  <c r="J477" i="2"/>
  <c r="BK456" i="2"/>
  <c r="J434" i="2"/>
  <c r="BK412" i="2"/>
  <c r="J398" i="2"/>
  <c r="J377" i="2"/>
  <c r="J346" i="2"/>
  <c r="J309" i="2"/>
  <c r="J266" i="2"/>
  <c r="BK255" i="2"/>
  <c r="J200" i="2"/>
  <c r="BK170" i="2"/>
  <c r="J596" i="2"/>
  <c r="BK584" i="2"/>
  <c r="BK563" i="2"/>
  <c r="J505" i="2"/>
  <c r="J493" i="2"/>
  <c r="BK467" i="2"/>
  <c r="BK447" i="2"/>
  <c r="BK428" i="2"/>
  <c r="BK398" i="2"/>
  <c r="J365" i="2"/>
  <c r="BK339" i="2"/>
  <c r="J317" i="2"/>
  <c r="J285" i="2"/>
  <c r="J250" i="2"/>
  <c r="J228" i="2"/>
  <c r="BK194" i="2"/>
  <c r="J160" i="2"/>
  <c r="J406" i="3"/>
  <c r="BK378" i="3"/>
  <c r="J356" i="3"/>
  <c r="J338" i="3"/>
  <c r="BK269" i="3"/>
  <c r="J197" i="3"/>
  <c r="J177" i="3"/>
  <c r="J426" i="3"/>
  <c r="J396" i="3"/>
  <c r="BK371" i="3"/>
  <c r="J364" i="3"/>
  <c r="BK346" i="3"/>
  <c r="J320" i="3"/>
  <c r="BK306" i="3"/>
  <c r="J246" i="3"/>
  <c r="BK200" i="3"/>
  <c r="J167" i="3"/>
  <c r="BK141" i="3"/>
  <c r="BK426" i="3"/>
  <c r="BK411" i="3"/>
  <c r="J331" i="3"/>
  <c r="J306" i="3"/>
  <c r="BK224" i="3"/>
  <c r="J173" i="3"/>
  <c r="BK129" i="3"/>
  <c r="BK338" i="3"/>
  <c r="J316" i="3"/>
  <c r="BK275" i="3"/>
  <c r="J242" i="3"/>
  <c r="J222" i="3"/>
  <c r="J193" i="3"/>
  <c r="J149" i="3"/>
  <c r="J129" i="3"/>
  <c r="J500" i="4"/>
  <c r="J483" i="4"/>
  <c r="J457" i="4"/>
  <c r="J440" i="4"/>
  <c r="J390" i="4"/>
  <c r="BK355" i="4"/>
  <c r="J328" i="4"/>
  <c r="BK300" i="4"/>
  <c r="J259" i="4"/>
  <c r="J242" i="4"/>
  <c r="BK168" i="4"/>
  <c r="J126" i="4"/>
  <c r="J537" i="4"/>
  <c r="J498" i="4"/>
  <c r="J477" i="4"/>
  <c r="BK464" i="4"/>
  <c r="BK406" i="4"/>
  <c r="BK370" i="4"/>
  <c r="BK337" i="4"/>
  <c r="J325" i="4"/>
  <c r="BK291" i="4"/>
  <c r="BK233" i="4"/>
  <c r="J145" i="4"/>
  <c r="J130" i="4"/>
  <c r="J531" i="4"/>
  <c r="J505" i="4"/>
  <c r="J493" i="4"/>
  <c r="BK471" i="4"/>
  <c r="BK448" i="4"/>
  <c r="BK428" i="4"/>
  <c r="J413" i="4"/>
  <c r="J388" i="4"/>
  <c r="J374" i="4"/>
  <c r="BK346" i="4"/>
  <c r="BK309" i="4"/>
  <c r="J262" i="4"/>
  <c r="J231" i="4"/>
  <c r="BK203" i="4"/>
  <c r="BK187" i="4"/>
  <c r="BK154" i="4"/>
  <c r="BK138" i="4"/>
  <c r="BK556" i="4"/>
  <c r="J549" i="4"/>
  <c r="J525" i="4"/>
  <c r="BK498" i="4"/>
  <c r="BK474" i="4"/>
  <c r="BK425" i="4"/>
  <c r="BK374" i="4"/>
  <c r="J340" i="4"/>
  <c r="BK307" i="4"/>
  <c r="J254" i="4"/>
  <c r="BK231" i="4"/>
  <c r="BK191" i="4"/>
  <c r="J150" i="4"/>
  <c r="BK560" i="5"/>
  <c r="J515" i="5"/>
  <c r="BK438" i="5"/>
  <c r="J425" i="5"/>
  <c r="BK411" i="5"/>
  <c r="J395" i="5"/>
  <c r="BK375" i="5"/>
  <c r="J349" i="5"/>
  <c r="J320" i="5"/>
  <c r="BK301" i="5"/>
  <c r="BK269" i="5"/>
  <c r="BK209" i="5"/>
  <c r="BK175" i="5"/>
  <c r="J165" i="5"/>
  <c r="J140" i="5"/>
  <c r="J542" i="5"/>
  <c r="J427" i="5"/>
  <c r="J407" i="5"/>
  <c r="J378" i="5"/>
  <c r="BK342" i="5"/>
  <c r="J324" i="5"/>
  <c r="BK227" i="5"/>
  <c r="BK162" i="5"/>
  <c r="BK135" i="5"/>
  <c r="J570" i="5"/>
  <c r="J550" i="5"/>
  <c r="J482" i="5"/>
  <c r="J438" i="5"/>
  <c r="J392" i="5"/>
  <c r="J357" i="5"/>
  <c r="J422" i="5"/>
  <c r="BK407" i="5"/>
  <c r="BK395" i="5"/>
  <c r="BK368" i="5"/>
  <c r="BK357" i="5"/>
  <c r="BK324" i="5"/>
  <c r="BK304" i="5"/>
  <c r="J214" i="5"/>
  <c r="BK178" i="5"/>
  <c r="J149" i="5"/>
  <c r="J424" i="6"/>
  <c r="J406" i="6"/>
  <c r="J196" i="6"/>
  <c r="J146" i="6"/>
  <c r="BK424" i="6"/>
  <c r="BK395" i="6"/>
  <c r="BK380" i="6"/>
  <c r="J358" i="6"/>
  <c r="BK344" i="6"/>
  <c r="BK318" i="6"/>
  <c r="J293" i="6"/>
  <c r="J246" i="6"/>
  <c r="BK233" i="6"/>
  <c r="BK201" i="6"/>
  <c r="BK163" i="6"/>
  <c r="J447" i="6"/>
  <c r="BK437" i="6"/>
  <c r="BK406" i="6"/>
  <c r="J390" i="6"/>
  <c r="BK371" i="6"/>
  <c r="J342" i="6"/>
  <c r="J322" i="6"/>
  <c r="J280" i="6"/>
  <c r="BK262" i="6"/>
  <c r="J236" i="6"/>
  <c r="BK213" i="6"/>
  <c r="BK172" i="6"/>
  <c r="BK433" i="6"/>
  <c r="J408" i="6"/>
  <c r="J371" i="6"/>
  <c r="BK347" i="6"/>
  <c r="BK330" i="6"/>
  <c r="J318" i="6"/>
  <c r="BK293" i="6"/>
  <c r="BK273" i="6"/>
  <c r="J243" i="6"/>
  <c r="BK220" i="6"/>
  <c r="J163" i="6"/>
  <c r="J151" i="6"/>
  <c r="BK304" i="7"/>
  <c r="J275" i="7"/>
  <c r="BK258" i="7"/>
  <c r="J235" i="7"/>
  <c r="BK220" i="7"/>
  <c r="J174" i="7"/>
  <c r="J151" i="7"/>
  <c r="J318" i="7"/>
  <c r="BK278" i="7"/>
  <c r="BK217" i="7"/>
  <c r="J185" i="7"/>
  <c r="J164" i="7"/>
  <c r="J134" i="7"/>
  <c r="BK315" i="7"/>
  <c r="J296" i="7"/>
  <c r="BK286" i="7"/>
  <c r="J238" i="7"/>
  <c r="BK166" i="7"/>
  <c r="BK134" i="7"/>
  <c r="BK318" i="7"/>
  <c r="BK300" i="7"/>
  <c r="J268" i="7"/>
  <c r="BK235" i="7"/>
  <c r="J209" i="7"/>
  <c r="BK185" i="7"/>
  <c r="J333" i="8"/>
  <c r="BK321" i="8"/>
  <c r="BK312" i="8"/>
  <c r="BK299" i="8"/>
  <c r="BK287" i="8"/>
  <c r="J275" i="8"/>
  <c r="J258" i="8"/>
  <c r="J243" i="8"/>
  <c r="J225" i="8"/>
  <c r="BK212" i="8"/>
  <c r="J201" i="8"/>
  <c r="J183" i="8"/>
  <c r="J152" i="8"/>
  <c r="BK335" i="8"/>
  <c r="J327" i="8"/>
  <c r="J316" i="8"/>
  <c r="BK301" i="8"/>
  <c r="BK290" i="8"/>
  <c r="BK275" i="8"/>
  <c r="BK258" i="8"/>
  <c r="BK243" i="8"/>
  <c r="J229" i="8"/>
  <c r="BK209" i="8"/>
  <c r="BK193" i="8"/>
  <c r="BK165" i="8"/>
  <c r="BK152" i="8"/>
  <c r="BK137" i="8"/>
  <c r="BK199" i="9"/>
  <c r="BK169" i="9"/>
  <c r="J141" i="9"/>
  <c r="BK121" i="9"/>
  <c r="J179" i="9"/>
  <c r="BK159" i="9"/>
  <c r="BK139" i="9"/>
  <c r="J125" i="9"/>
  <c r="BK187" i="9"/>
  <c r="BK161" i="9"/>
  <c r="BK145" i="9"/>
  <c r="BK195" i="9"/>
  <c r="BK181" i="9"/>
  <c r="J151" i="9"/>
  <c r="BK131" i="9"/>
  <c r="J123" i="9"/>
  <c r="R331" i="8" l="1"/>
  <c r="T129" i="2"/>
  <c r="T325" i="2"/>
  <c r="BK364" i="2"/>
  <c r="J364" i="2" s="1"/>
  <c r="J101" i="2" s="1"/>
  <c r="R404" i="2"/>
  <c r="P419" i="2"/>
  <c r="BK427" i="2"/>
  <c r="J427" i="2"/>
  <c r="J104" i="2"/>
  <c r="P537" i="2"/>
  <c r="P583" i="2"/>
  <c r="P582" i="2"/>
  <c r="P124" i="3"/>
  <c r="BK319" i="3"/>
  <c r="J319" i="3" s="1"/>
  <c r="J99" i="3" s="1"/>
  <c r="R341" i="3"/>
  <c r="BK363" i="3"/>
  <c r="J363" i="3" s="1"/>
  <c r="J101" i="3" s="1"/>
  <c r="P400" i="3"/>
  <c r="R125" i="4"/>
  <c r="T319" i="4"/>
  <c r="T349" i="4"/>
  <c r="T373" i="4"/>
  <c r="T394" i="4"/>
  <c r="R524" i="4"/>
  <c r="T125" i="5"/>
  <c r="T317" i="5"/>
  <c r="P348" i="5"/>
  <c r="T360" i="5"/>
  <c r="BK372" i="5"/>
  <c r="J372" i="5"/>
  <c r="J102" i="5"/>
  <c r="T433" i="5"/>
  <c r="T130" i="6"/>
  <c r="P219" i="6"/>
  <c r="BK255" i="6"/>
  <c r="J255" i="6" s="1"/>
  <c r="J103" i="6" s="1"/>
  <c r="P292" i="6"/>
  <c r="R339" i="6"/>
  <c r="R346" i="6"/>
  <c r="BK129" i="7"/>
  <c r="J129" i="7"/>
  <c r="J100" i="7"/>
  <c r="T204" i="7"/>
  <c r="BK230" i="7"/>
  <c r="J230" i="7"/>
  <c r="J103" i="7"/>
  <c r="BK257" i="7"/>
  <c r="J257" i="7"/>
  <c r="J104" i="7"/>
  <c r="P132" i="8"/>
  <c r="R242" i="8"/>
  <c r="R249" i="8"/>
  <c r="P311" i="8"/>
  <c r="BK120" i="9"/>
  <c r="BK119" i="9" s="1"/>
  <c r="BK118" i="9" s="1"/>
  <c r="J118" i="9" s="1"/>
  <c r="J30" i="9" s="1"/>
  <c r="BK129" i="2"/>
  <c r="J129" i="2" s="1"/>
  <c r="J98" i="2" s="1"/>
  <c r="R325" i="2"/>
  <c r="R364" i="2"/>
  <c r="T404" i="2"/>
  <c r="R419" i="2"/>
  <c r="T427" i="2"/>
  <c r="R537" i="2"/>
  <c r="R583" i="2"/>
  <c r="R582" i="2"/>
  <c r="BK124" i="3"/>
  <c r="J124" i="3"/>
  <c r="J98" i="3" s="1"/>
  <c r="T319" i="3"/>
  <c r="T341" i="3"/>
  <c r="P363" i="3"/>
  <c r="R400" i="3"/>
  <c r="P125" i="4"/>
  <c r="R319" i="4"/>
  <c r="P349" i="4"/>
  <c r="BK373" i="4"/>
  <c r="J373" i="4"/>
  <c r="J101" i="4"/>
  <c r="R373" i="4"/>
  <c r="R394" i="4"/>
  <c r="BK524" i="4"/>
  <c r="J524" i="4"/>
  <c r="J103" i="4"/>
  <c r="P125" i="5"/>
  <c r="P317" i="5"/>
  <c r="R348" i="5"/>
  <c r="BK360" i="5"/>
  <c r="J360" i="5" s="1"/>
  <c r="J101" i="5" s="1"/>
  <c r="T372" i="5"/>
  <c r="BK433" i="5"/>
  <c r="J433" i="5" s="1"/>
  <c r="J103" i="5" s="1"/>
  <c r="BK130" i="6"/>
  <c r="J130" i="6"/>
  <c r="J100" i="6" s="1"/>
  <c r="T219" i="6"/>
  <c r="P255" i="6"/>
  <c r="R292" i="6"/>
  <c r="P339" i="6"/>
  <c r="T346" i="6"/>
  <c r="T129" i="7"/>
  <c r="R204" i="7"/>
  <c r="R230" i="7"/>
  <c r="T257" i="7"/>
  <c r="R132" i="8"/>
  <c r="BK242" i="8"/>
  <c r="J242" i="8" s="1"/>
  <c r="J101" i="8" s="1"/>
  <c r="T249" i="8"/>
  <c r="T311" i="8"/>
  <c r="R120" i="9"/>
  <c r="R119" i="9"/>
  <c r="R118" i="9"/>
  <c r="P129" i="2"/>
  <c r="P128" i="2" s="1"/>
  <c r="P127" i="2" s="1"/>
  <c r="AU95" i="1" s="1"/>
  <c r="P325" i="2"/>
  <c r="P364" i="2"/>
  <c r="P404" i="2"/>
  <c r="T419" i="2"/>
  <c r="P427" i="2"/>
  <c r="BK537" i="2"/>
  <c r="J537" i="2"/>
  <c r="J105" i="2"/>
  <c r="BK583" i="2"/>
  <c r="J583" i="2" s="1"/>
  <c r="J107" i="2" s="1"/>
  <c r="T124" i="3"/>
  <c r="T123" i="3"/>
  <c r="T122" i="3" s="1"/>
  <c r="P319" i="3"/>
  <c r="BK341" i="3"/>
  <c r="J341" i="3"/>
  <c r="J100" i="3" s="1"/>
  <c r="T363" i="3"/>
  <c r="T400" i="3"/>
  <c r="T125" i="4"/>
  <c r="T124" i="4" s="1"/>
  <c r="T123" i="4" s="1"/>
  <c r="P319" i="4"/>
  <c r="BK394" i="4"/>
  <c r="J394" i="4" s="1"/>
  <c r="J102" i="4" s="1"/>
  <c r="T524" i="4"/>
  <c r="BK125" i="5"/>
  <c r="J125" i="5" s="1"/>
  <c r="J98" i="5" s="1"/>
  <c r="BK317" i="5"/>
  <c r="J317" i="5"/>
  <c r="J99" i="5" s="1"/>
  <c r="BK348" i="5"/>
  <c r="J348" i="5"/>
  <c r="J100" i="5"/>
  <c r="R360" i="5"/>
  <c r="R372" i="5"/>
  <c r="P433" i="5"/>
  <c r="P130" i="6"/>
  <c r="BK219" i="6"/>
  <c r="J219" i="6"/>
  <c r="J101" i="6"/>
  <c r="R255" i="6"/>
  <c r="R129" i="6" s="1"/>
  <c r="R128" i="6" s="1"/>
  <c r="BK292" i="6"/>
  <c r="J292" i="6"/>
  <c r="J104" i="6"/>
  <c r="BK339" i="6"/>
  <c r="J339" i="6" s="1"/>
  <c r="J105" i="6" s="1"/>
  <c r="BK346" i="6"/>
  <c r="J346" i="6"/>
  <c r="J106" i="6" s="1"/>
  <c r="P129" i="7"/>
  <c r="BK204" i="7"/>
  <c r="J204" i="7"/>
  <c r="J102" i="7" s="1"/>
  <c r="P230" i="7"/>
  <c r="P257" i="7"/>
  <c r="T132" i="8"/>
  <c r="P242" i="8"/>
  <c r="BK249" i="8"/>
  <c r="J249" i="8"/>
  <c r="J102" i="8"/>
  <c r="BK311" i="8"/>
  <c r="J311" i="8"/>
  <c r="J105" i="8"/>
  <c r="T120" i="9"/>
  <c r="T119" i="9" s="1"/>
  <c r="T118" i="9" s="1"/>
  <c r="R129" i="2"/>
  <c r="BK325" i="2"/>
  <c r="J325" i="2" s="1"/>
  <c r="J100" i="2" s="1"/>
  <c r="T364" i="2"/>
  <c r="BK404" i="2"/>
  <c r="J404" i="2" s="1"/>
  <c r="J102" i="2" s="1"/>
  <c r="BK419" i="2"/>
  <c r="J419" i="2"/>
  <c r="J103" i="2" s="1"/>
  <c r="R427" i="2"/>
  <c r="T537" i="2"/>
  <c r="T583" i="2"/>
  <c r="T582" i="2" s="1"/>
  <c r="R124" i="3"/>
  <c r="R319" i="3"/>
  <c r="P341" i="3"/>
  <c r="R363" i="3"/>
  <c r="R123" i="3" s="1"/>
  <c r="R122" i="3" s="1"/>
  <c r="BK400" i="3"/>
  <c r="J400" i="3" s="1"/>
  <c r="J102" i="3" s="1"/>
  <c r="BK125" i="4"/>
  <c r="J125" i="4"/>
  <c r="J98" i="4" s="1"/>
  <c r="BK319" i="4"/>
  <c r="J319" i="4"/>
  <c r="J99" i="4"/>
  <c r="BK349" i="4"/>
  <c r="J349" i="4"/>
  <c r="J100" i="4"/>
  <c r="R349" i="4"/>
  <c r="P373" i="4"/>
  <c r="P394" i="4"/>
  <c r="P524" i="4"/>
  <c r="R125" i="5"/>
  <c r="R317" i="5"/>
  <c r="T348" i="5"/>
  <c r="P360" i="5"/>
  <c r="P372" i="5"/>
  <c r="R433" i="5"/>
  <c r="R130" i="6"/>
  <c r="R219" i="6"/>
  <c r="T255" i="6"/>
  <c r="T292" i="6"/>
  <c r="T339" i="6"/>
  <c r="P346" i="6"/>
  <c r="R129" i="7"/>
  <c r="P204" i="7"/>
  <c r="T230" i="7"/>
  <c r="R257" i="7"/>
  <c r="BK132" i="8"/>
  <c r="J132" i="8"/>
  <c r="J100" i="8"/>
  <c r="T242" i="8"/>
  <c r="P249" i="8"/>
  <c r="R311" i="8"/>
  <c r="P120" i="9"/>
  <c r="P119" i="9" s="1"/>
  <c r="P118" i="9" s="1"/>
  <c r="AU103" i="1" s="1"/>
  <c r="BK329" i="7"/>
  <c r="J329" i="7" s="1"/>
  <c r="J105" i="7" s="1"/>
  <c r="BK320" i="2"/>
  <c r="J320" i="2"/>
  <c r="J99" i="2" s="1"/>
  <c r="BK251" i="6"/>
  <c r="J251" i="6"/>
  <c r="J102" i="6"/>
  <c r="BK334" i="8"/>
  <c r="J334" i="8"/>
  <c r="J108" i="8"/>
  <c r="BK304" i="8"/>
  <c r="J304" i="8" s="1"/>
  <c r="J103" i="8" s="1"/>
  <c r="BK308" i="8"/>
  <c r="J308" i="8"/>
  <c r="J104" i="8" s="1"/>
  <c r="BK332" i="8"/>
  <c r="J332" i="8"/>
  <c r="J107" i="8"/>
  <c r="F92" i="9"/>
  <c r="BE139" i="9"/>
  <c r="BE173" i="9"/>
  <c r="BE183" i="9"/>
  <c r="BE187" i="9"/>
  <c r="E85" i="9"/>
  <c r="J89" i="9"/>
  <c r="J114" i="9"/>
  <c r="BE125" i="9"/>
  <c r="BE129" i="9"/>
  <c r="BE131" i="9"/>
  <c r="BE143" i="9"/>
  <c r="BE145" i="9"/>
  <c r="BE151" i="9"/>
  <c r="BE155" i="9"/>
  <c r="BE169" i="9"/>
  <c r="BE171" i="9"/>
  <c r="BE181" i="9"/>
  <c r="BE189" i="9"/>
  <c r="BE195" i="9"/>
  <c r="BE199" i="9"/>
  <c r="BE121" i="9"/>
  <c r="BE123" i="9"/>
  <c r="BE127" i="9"/>
  <c r="BE141" i="9"/>
  <c r="BE147" i="9"/>
  <c r="BE161" i="9"/>
  <c r="BE179" i="9"/>
  <c r="BE185" i="9"/>
  <c r="BE197" i="9"/>
  <c r="BE149" i="9"/>
  <c r="BE157" i="9"/>
  <c r="BE159" i="9"/>
  <c r="E85" i="8"/>
  <c r="F93" i="8"/>
  <c r="J93" i="8"/>
  <c r="J94" i="8"/>
  <c r="J124" i="8"/>
  <c r="F127" i="8"/>
  <c r="BE145" i="8"/>
  <c r="BE155" i="8"/>
  <c r="BE160" i="8"/>
  <c r="BE165" i="8"/>
  <c r="BE177" i="8"/>
  <c r="BE189" i="8"/>
  <c r="BE209" i="8"/>
  <c r="BE212" i="8"/>
  <c r="BE218" i="8"/>
  <c r="BE238" i="8"/>
  <c r="BE250" i="8"/>
  <c r="BE254" i="8"/>
  <c r="BE258" i="8"/>
  <c r="BE264" i="8"/>
  <c r="BE270" i="8"/>
  <c r="BE275" i="8"/>
  <c r="BE287" i="8"/>
  <c r="BE293" i="8"/>
  <c r="BE299" i="8"/>
  <c r="BE305" i="8"/>
  <c r="BE309" i="8"/>
  <c r="BE312" i="8"/>
  <c r="BE316" i="8"/>
  <c r="BE318" i="8"/>
  <c r="BE327" i="8"/>
  <c r="BE335" i="8"/>
  <c r="BE133" i="8"/>
  <c r="BE137" i="8"/>
  <c r="BE141" i="8"/>
  <c r="BE152" i="8"/>
  <c r="BE183" i="8"/>
  <c r="BE193" i="8"/>
  <c r="BE195" i="8"/>
  <c r="BE201" i="8"/>
  <c r="BE204" i="8"/>
  <c r="BE215" i="8"/>
  <c r="BE222" i="8"/>
  <c r="BE225" i="8"/>
  <c r="BE229" i="8"/>
  <c r="BE233" i="8"/>
  <c r="BE235" i="8"/>
  <c r="BE243" i="8"/>
  <c r="BE246" i="8"/>
  <c r="BE267" i="8"/>
  <c r="BE279" i="8"/>
  <c r="BE283" i="8"/>
  <c r="BE290" i="8"/>
  <c r="BE296" i="8"/>
  <c r="BE301" i="8"/>
  <c r="BE314" i="8"/>
  <c r="BE321" i="8"/>
  <c r="BE325" i="8"/>
  <c r="BE329" i="8"/>
  <c r="BE333" i="8"/>
  <c r="J93" i="7"/>
  <c r="F123" i="7"/>
  <c r="J124" i="7"/>
  <c r="BE130" i="7"/>
  <c r="BE134" i="7"/>
  <c r="BE142" i="7"/>
  <c r="BE158" i="7"/>
  <c r="BE160" i="7"/>
  <c r="BE179" i="7"/>
  <c r="BE220" i="7"/>
  <c r="BE235" i="7"/>
  <c r="BE291" i="7"/>
  <c r="BE304" i="7"/>
  <c r="BE306" i="7"/>
  <c r="BE312" i="7"/>
  <c r="BE321" i="7"/>
  <c r="J91" i="7"/>
  <c r="E115" i="7"/>
  <c r="BE174" i="7"/>
  <c r="BE200" i="7"/>
  <c r="BE205" i="7"/>
  <c r="BE209" i="7"/>
  <c r="BE217" i="7"/>
  <c r="BE226" i="7"/>
  <c r="BE231" i="7"/>
  <c r="BE250" i="7"/>
  <c r="BE258" i="7"/>
  <c r="BE260" i="7"/>
  <c r="BE282" i="7"/>
  <c r="BE309" i="7"/>
  <c r="BE327" i="7"/>
  <c r="BE330" i="7"/>
  <c r="F94" i="7"/>
  <c r="BE145" i="7"/>
  <c r="BE151" i="7"/>
  <c r="BE154" i="7"/>
  <c r="BE164" i="7"/>
  <c r="BE166" i="7"/>
  <c r="BE224" i="7"/>
  <c r="BE241" i="7"/>
  <c r="BE245" i="7"/>
  <c r="BE254" i="7"/>
  <c r="BE268" i="7"/>
  <c r="BE272" i="7"/>
  <c r="BE286" i="7"/>
  <c r="BE324" i="7"/>
  <c r="BE170" i="7"/>
  <c r="BE181" i="7"/>
  <c r="BE185" i="7"/>
  <c r="BE193" i="7"/>
  <c r="BE196" i="7"/>
  <c r="BE212" i="7"/>
  <c r="BE238" i="7"/>
  <c r="BE275" i="7"/>
  <c r="BE278" i="7"/>
  <c r="BE296" i="7"/>
  <c r="BE300" i="7"/>
  <c r="BE315" i="7"/>
  <c r="BE318" i="7"/>
  <c r="E85" i="6"/>
  <c r="J91" i="6"/>
  <c r="F94" i="6"/>
  <c r="BE131" i="6"/>
  <c r="BE185" i="6"/>
  <c r="BE196" i="6"/>
  <c r="BE210" i="6"/>
  <c r="BE213" i="6"/>
  <c r="BE246" i="6"/>
  <c r="BE262" i="6"/>
  <c r="BE280" i="6"/>
  <c r="BE293" i="6"/>
  <c r="BE312" i="6"/>
  <c r="BE320" i="6"/>
  <c r="BE322" i="6"/>
  <c r="BE333" i="6"/>
  <c r="BE340" i="6"/>
  <c r="BE347" i="6"/>
  <c r="BE352" i="6"/>
  <c r="BE355" i="6"/>
  <c r="BE375" i="6"/>
  <c r="BE378" i="6"/>
  <c r="BE382" i="6"/>
  <c r="BE384" i="6"/>
  <c r="BE399" i="6"/>
  <c r="BE408" i="6"/>
  <c r="BE409" i="6"/>
  <c r="BE437" i="6"/>
  <c r="J93" i="6"/>
  <c r="J125" i="6"/>
  <c r="BE146" i="6"/>
  <c r="BE151" i="6"/>
  <c r="BE192" i="6"/>
  <c r="BE201" i="6"/>
  <c r="BE230" i="6"/>
  <c r="BE236" i="6"/>
  <c r="BE243" i="6"/>
  <c r="BE273" i="6"/>
  <c r="BE277" i="6"/>
  <c r="BE296" i="6"/>
  <c r="BE299" i="6"/>
  <c r="BE309" i="6"/>
  <c r="BE327" i="6"/>
  <c r="BE330" i="6"/>
  <c r="BE344" i="6"/>
  <c r="BE349" i="6"/>
  <c r="BE363" i="6"/>
  <c r="BE369" i="6"/>
  <c r="BE380" i="6"/>
  <c r="BE395" i="6"/>
  <c r="BE407" i="6"/>
  <c r="BE417" i="6"/>
  <c r="BE423" i="6"/>
  <c r="BE444" i="6"/>
  <c r="BE447" i="6"/>
  <c r="F124" i="6"/>
  <c r="BE172" i="6"/>
  <c r="BE176" i="6"/>
  <c r="BE216" i="6"/>
  <c r="BE226" i="6"/>
  <c r="BE233" i="6"/>
  <c r="BE241" i="6"/>
  <c r="BE252" i="6"/>
  <c r="BE256" i="6"/>
  <c r="BE283" i="6"/>
  <c r="BE289" i="6"/>
  <c r="BE304" i="6"/>
  <c r="BE315" i="6"/>
  <c r="BE318" i="6"/>
  <c r="BE336" i="6"/>
  <c r="BE342" i="6"/>
  <c r="BE358" i="6"/>
  <c r="BE371" i="6"/>
  <c r="BE390" i="6"/>
  <c r="BE414" i="6"/>
  <c r="BE424" i="6"/>
  <c r="BE430" i="6"/>
  <c r="BE433" i="6"/>
  <c r="BE158" i="6"/>
  <c r="BE163" i="6"/>
  <c r="BE169" i="6"/>
  <c r="BE204" i="6"/>
  <c r="BE220" i="6"/>
  <c r="BE406" i="6"/>
  <c r="BE441" i="6"/>
  <c r="E85" i="5"/>
  <c r="J89" i="5"/>
  <c r="BE126" i="5"/>
  <c r="BE132" i="5"/>
  <c r="BE135" i="5"/>
  <c r="BE143" i="5"/>
  <c r="BE152" i="5"/>
  <c r="BE158" i="5"/>
  <c r="BE165" i="5"/>
  <c r="BE181" i="5"/>
  <c r="BE189" i="5"/>
  <c r="BE196" i="5"/>
  <c r="BE231" i="5"/>
  <c r="BE262" i="5"/>
  <c r="BE272" i="5"/>
  <c r="BE279" i="5"/>
  <c r="BE326" i="5"/>
  <c r="BE329" i="5"/>
  <c r="BE346" i="5"/>
  <c r="BE381" i="5"/>
  <c r="BE395" i="5"/>
  <c r="BE398" i="5"/>
  <c r="BE417" i="5"/>
  <c r="BE422" i="5"/>
  <c r="BE427" i="5"/>
  <c r="BE434" i="5"/>
  <c r="BE436" i="5"/>
  <c r="BE438" i="5"/>
  <c r="BE449" i="5"/>
  <c r="BE460" i="5"/>
  <c r="BE546" i="5"/>
  <c r="BE557" i="5"/>
  <c r="BE560" i="5"/>
  <c r="BE564" i="5"/>
  <c r="BE162" i="5"/>
  <c r="BE223" i="5"/>
  <c r="BE227" i="5"/>
  <c r="BE314" i="5"/>
  <c r="BE320" i="5"/>
  <c r="BE342" i="5"/>
  <c r="BE349" i="5"/>
  <c r="BE375" i="5"/>
  <c r="BE384" i="5"/>
  <c r="BE404" i="5"/>
  <c r="BE407" i="5"/>
  <c r="BE409" i="5"/>
  <c r="BE419" i="5"/>
  <c r="BE425" i="5"/>
  <c r="BE515" i="5"/>
  <c r="BE554" i="5"/>
  <c r="BE567" i="5"/>
  <c r="BE570" i="5"/>
  <c r="J91" i="5"/>
  <c r="BE140" i="5"/>
  <c r="BE146" i="5"/>
  <c r="BE149" i="5"/>
  <c r="BE169" i="5"/>
  <c r="BE173" i="5"/>
  <c r="BE175" i="5"/>
  <c r="BE199" i="5"/>
  <c r="BE206" i="5"/>
  <c r="BE209" i="5"/>
  <c r="BE217" i="5"/>
  <c r="BE269" i="5"/>
  <c r="BE301" i="5"/>
  <c r="BE304" i="5"/>
  <c r="BE310" i="5"/>
  <c r="BE318" i="5"/>
  <c r="BE354" i="5"/>
  <c r="BE368" i="5"/>
  <c r="BE373" i="5"/>
  <c r="BE378" i="5"/>
  <c r="BE387" i="5"/>
  <c r="BE392" i="5"/>
  <c r="BE401" i="5"/>
  <c r="BE411" i="5"/>
  <c r="BE414" i="5"/>
  <c r="BE471" i="5"/>
  <c r="BE482" i="5"/>
  <c r="BE504" i="5"/>
  <c r="BE526" i="5"/>
  <c r="BE538" i="5"/>
  <c r="BE550" i="5"/>
  <c r="F92" i="5"/>
  <c r="BE129" i="5"/>
  <c r="BE155" i="5"/>
  <c r="BE178" i="5"/>
  <c r="BE202" i="5"/>
  <c r="BE214" i="5"/>
  <c r="BE249" i="5"/>
  <c r="BE276" i="5"/>
  <c r="BE307" i="5"/>
  <c r="BE324" i="5"/>
  <c r="BE332" i="5"/>
  <c r="BE339" i="5"/>
  <c r="BE357" i="5"/>
  <c r="BE361" i="5"/>
  <c r="BE390" i="5"/>
  <c r="BE429" i="5"/>
  <c r="BE493" i="5"/>
  <c r="BE542" i="5"/>
  <c r="J119" i="4"/>
  <c r="BE138" i="4"/>
  <c r="BE154" i="4"/>
  <c r="BE160" i="4"/>
  <c r="BE172" i="4"/>
  <c r="BE219" i="4"/>
  <c r="BE237" i="4"/>
  <c r="BE249" i="4"/>
  <c r="BE262" i="4"/>
  <c r="BE266" i="4"/>
  <c r="BE323" i="4"/>
  <c r="BE325" i="4"/>
  <c r="BE385" i="4"/>
  <c r="BE406" i="4"/>
  <c r="BE416" i="4"/>
  <c r="BE432" i="4"/>
  <c r="BE457" i="4"/>
  <c r="BE531" i="4"/>
  <c r="BE545" i="4"/>
  <c r="BE549" i="4"/>
  <c r="BE553" i="4"/>
  <c r="BE556" i="4"/>
  <c r="BE559" i="4"/>
  <c r="BE126" i="4"/>
  <c r="BE157" i="4"/>
  <c r="BE164" i="4"/>
  <c r="BE242" i="4"/>
  <c r="BE244" i="4"/>
  <c r="BE254" i="4"/>
  <c r="BE259" i="4"/>
  <c r="BE291" i="4"/>
  <c r="BE295" i="4"/>
  <c r="BE300" i="4"/>
  <c r="BE332" i="4"/>
  <c r="BE337" i="4"/>
  <c r="BE346" i="4"/>
  <c r="BE355" i="4"/>
  <c r="BE358" i="4"/>
  <c r="BE361" i="4"/>
  <c r="BE370" i="4"/>
  <c r="BE382" i="4"/>
  <c r="BE464" i="4"/>
  <c r="BE474" i="4"/>
  <c r="BE477" i="4"/>
  <c r="BE480" i="4"/>
  <c r="BE483" i="4"/>
  <c r="BE486" i="4"/>
  <c r="BE511" i="4"/>
  <c r="BE513" i="4"/>
  <c r="BE525" i="4"/>
  <c r="BE541" i="4"/>
  <c r="F92" i="4"/>
  <c r="BE130" i="4"/>
  <c r="BE134" i="4"/>
  <c r="BE150" i="4"/>
  <c r="BE168" i="4"/>
  <c r="BE178" i="4"/>
  <c r="BE187" i="4"/>
  <c r="BE191" i="4"/>
  <c r="BE203" i="4"/>
  <c r="BE307" i="4"/>
  <c r="BE309" i="4"/>
  <c r="BE350" i="4"/>
  <c r="BE388" i="4"/>
  <c r="BE390" i="4"/>
  <c r="BE425" i="4"/>
  <c r="BE428" i="4"/>
  <c r="BE435" i="4"/>
  <c r="BE440" i="4"/>
  <c r="BE443" i="4"/>
  <c r="BE446" i="4"/>
  <c r="BE448" i="4"/>
  <c r="BE471" i="4"/>
  <c r="BE491" i="4"/>
  <c r="BE493" i="4"/>
  <c r="BE496" i="4"/>
  <c r="BE508" i="4"/>
  <c r="BE528" i="4"/>
  <c r="E85" i="4"/>
  <c r="J89" i="4"/>
  <c r="BE142" i="4"/>
  <c r="BE145" i="4"/>
  <c r="BE181" i="4"/>
  <c r="BE193" i="4"/>
  <c r="BE196" i="4"/>
  <c r="BE209" i="4"/>
  <c r="BE227" i="4"/>
  <c r="BE231" i="4"/>
  <c r="BE233" i="4"/>
  <c r="BE239" i="4"/>
  <c r="BE303" i="4"/>
  <c r="BE316" i="4"/>
  <c r="BE320" i="4"/>
  <c r="BE328" i="4"/>
  <c r="BE340" i="4"/>
  <c r="BE344" i="4"/>
  <c r="BE367" i="4"/>
  <c r="BE374" i="4"/>
  <c r="BE378" i="4"/>
  <c r="BE395" i="4"/>
  <c r="BE402" i="4"/>
  <c r="BE413" i="4"/>
  <c r="BE419" i="4"/>
  <c r="BE451" i="4"/>
  <c r="BE454" i="4"/>
  <c r="BE460" i="4"/>
  <c r="BE468" i="4"/>
  <c r="BE489" i="4"/>
  <c r="BE498" i="4"/>
  <c r="BE500" i="4"/>
  <c r="BE505" i="4"/>
  <c r="BE515" i="4"/>
  <c r="BE537" i="4"/>
  <c r="J89" i="3"/>
  <c r="J91" i="3"/>
  <c r="E112" i="3"/>
  <c r="F119" i="3"/>
  <c r="BE157" i="3"/>
  <c r="BE167" i="3"/>
  <c r="BE193" i="3"/>
  <c r="BE229" i="3"/>
  <c r="BE238" i="3"/>
  <c r="BE316" i="3"/>
  <c r="BE320" i="3"/>
  <c r="BE349" i="3"/>
  <c r="BE352" i="3"/>
  <c r="F91" i="3"/>
  <c r="J119" i="3"/>
  <c r="BE153" i="3"/>
  <c r="BE173" i="3"/>
  <c r="BE177" i="3"/>
  <c r="BE187" i="3"/>
  <c r="BE190" i="3"/>
  <c r="BE222" i="3"/>
  <c r="BE232" i="3"/>
  <c r="BE280" i="3"/>
  <c r="BE336" i="3"/>
  <c r="BE338" i="3"/>
  <c r="BE342" i="3"/>
  <c r="BE346" i="3"/>
  <c r="BE393" i="3"/>
  <c r="BE406" i="3"/>
  <c r="BE418" i="3"/>
  <c r="BE423" i="3"/>
  <c r="BE429" i="3"/>
  <c r="BE129" i="3"/>
  <c r="BE133" i="3"/>
  <c r="BE161" i="3"/>
  <c r="BE182" i="3"/>
  <c r="BE210" i="3"/>
  <c r="BE217" i="3"/>
  <c r="BE259" i="3"/>
  <c r="BE269" i="3"/>
  <c r="BE331" i="3"/>
  <c r="BE356" i="3"/>
  <c r="BE360" i="3"/>
  <c r="BE368" i="3"/>
  <c r="BE371" i="3"/>
  <c r="BE378" i="3"/>
  <c r="BE385" i="3"/>
  <c r="BE401" i="3"/>
  <c r="BE411" i="3"/>
  <c r="BE414" i="3"/>
  <c r="BE426" i="3"/>
  <c r="BE125" i="3"/>
  <c r="BE137" i="3"/>
  <c r="BE141" i="3"/>
  <c r="BE145" i="3"/>
  <c r="BE149" i="3"/>
  <c r="BE197" i="3"/>
  <c r="BE200" i="3"/>
  <c r="BE224" i="3"/>
  <c r="BE242" i="3"/>
  <c r="BE246" i="3"/>
  <c r="BE275" i="3"/>
  <c r="BE283" i="3"/>
  <c r="BE303" i="3"/>
  <c r="BE306" i="3"/>
  <c r="BE310" i="3"/>
  <c r="BE313" i="3"/>
  <c r="BE323" i="3"/>
  <c r="BE327" i="3"/>
  <c r="BE364" i="3"/>
  <c r="BE374" i="3"/>
  <c r="BE381" i="3"/>
  <c r="BE390" i="3"/>
  <c r="BE396" i="3"/>
  <c r="J91" i="2"/>
  <c r="BE146" i="2"/>
  <c r="BE250" i="2"/>
  <c r="BE263" i="2"/>
  <c r="BE282" i="2"/>
  <c r="BE298" i="2"/>
  <c r="BE326" i="2"/>
  <c r="BE383" i="2"/>
  <c r="BE434" i="2"/>
  <c r="BE439" i="2"/>
  <c r="BE474" i="2"/>
  <c r="BE477" i="2"/>
  <c r="BE542" i="2"/>
  <c r="BE566" i="2"/>
  <c r="BE579" i="2"/>
  <c r="BE596" i="2"/>
  <c r="J89" i="2"/>
  <c r="F92" i="2"/>
  <c r="BE137" i="2"/>
  <c r="BE165" i="2"/>
  <c r="BE194" i="2"/>
  <c r="BE198" i="2"/>
  <c r="BE220" i="2"/>
  <c r="BE245" i="2"/>
  <c r="BE260" i="2"/>
  <c r="BE269" i="2"/>
  <c r="BE273" i="2"/>
  <c r="BE285" i="2"/>
  <c r="BE303" i="2"/>
  <c r="BE317" i="2"/>
  <c r="BE321" i="2"/>
  <c r="BE353" i="2"/>
  <c r="BE388" i="2"/>
  <c r="BE442" i="2"/>
  <c r="BE445" i="2"/>
  <c r="BE449" i="2"/>
  <c r="BE464" i="2"/>
  <c r="BE480" i="2"/>
  <c r="BE493" i="2"/>
  <c r="BE505" i="2"/>
  <c r="BE538" i="2"/>
  <c r="BE563" i="2"/>
  <c r="BE569" i="2"/>
  <c r="BE573" i="2"/>
  <c r="BE576" i="2"/>
  <c r="BE584" i="2"/>
  <c r="F91" i="2"/>
  <c r="J92" i="2"/>
  <c r="BE130" i="2"/>
  <c r="BE160" i="2"/>
  <c r="BE170" i="2"/>
  <c r="BE183" i="2"/>
  <c r="BE200" i="2"/>
  <c r="BE210" i="2"/>
  <c r="BE228" i="2"/>
  <c r="BE234" i="2"/>
  <c r="BE255" i="2"/>
  <c r="BE257" i="2"/>
  <c r="BE266" i="2"/>
  <c r="BE306" i="2"/>
  <c r="BE331" i="2"/>
  <c r="BE339" i="2"/>
  <c r="BE357" i="2"/>
  <c r="BE362" i="2"/>
  <c r="BE365" i="2"/>
  <c r="BE374" i="2"/>
  <c r="BE377" i="2"/>
  <c r="BE398" i="2"/>
  <c r="BE401" i="2"/>
  <c r="BE405" i="2"/>
  <c r="BE428" i="2"/>
  <c r="BE461" i="2"/>
  <c r="BE467" i="2"/>
  <c r="BE471" i="2"/>
  <c r="BE483" i="2"/>
  <c r="BE486" i="2"/>
  <c r="BE489" i="2"/>
  <c r="BE499" i="2"/>
  <c r="BE503" i="2"/>
  <c r="BE547" i="2"/>
  <c r="BE553" i="2"/>
  <c r="BE558" i="2"/>
  <c r="BE588" i="2"/>
  <c r="BE591" i="2"/>
  <c r="BE594" i="2"/>
  <c r="E85" i="2"/>
  <c r="BE155" i="2"/>
  <c r="BE167" i="2"/>
  <c r="BE180" i="2"/>
  <c r="BE189" i="2"/>
  <c r="BE239" i="2"/>
  <c r="BE277" i="2"/>
  <c r="BE289" i="2"/>
  <c r="BE309" i="2"/>
  <c r="BE335" i="2"/>
  <c r="BE346" i="2"/>
  <c r="BE371" i="2"/>
  <c r="BE391" i="2"/>
  <c r="BE395" i="2"/>
  <c r="BE408" i="2"/>
  <c r="BE412" i="2"/>
  <c r="BE416" i="2"/>
  <c r="BE420" i="2"/>
  <c r="BE423" i="2"/>
  <c r="BE432" i="2"/>
  <c r="BE447" i="2"/>
  <c r="BE453" i="2"/>
  <c r="BE456" i="2"/>
  <c r="BE497" i="2"/>
  <c r="F37" i="2"/>
  <c r="BD95" i="1" s="1"/>
  <c r="F36" i="2"/>
  <c r="BC95" i="1" s="1"/>
  <c r="F36" i="3"/>
  <c r="BC96" i="1"/>
  <c r="F35" i="4"/>
  <c r="BB97" i="1" s="1"/>
  <c r="F36" i="5"/>
  <c r="BC98" i="1"/>
  <c r="F39" i="6"/>
  <c r="BD100" i="1" s="1"/>
  <c r="F38" i="7"/>
  <c r="BC101" i="1"/>
  <c r="F36" i="7"/>
  <c r="BA101" i="1" s="1"/>
  <c r="F39" i="8"/>
  <c r="BD102" i="1"/>
  <c r="J34" i="9"/>
  <c r="AW103" i="1" s="1"/>
  <c r="F35" i="2"/>
  <c r="BB95" i="1"/>
  <c r="AS94" i="1"/>
  <c r="F35" i="3"/>
  <c r="BB96" i="1"/>
  <c r="J34" i="3"/>
  <c r="AW96" i="1" s="1"/>
  <c r="F37" i="4"/>
  <c r="BD97" i="1"/>
  <c r="F36" i="4"/>
  <c r="BC97" i="1" s="1"/>
  <c r="F35" i="5"/>
  <c r="BB98" i="1"/>
  <c r="F38" i="6"/>
  <c r="BC100" i="1" s="1"/>
  <c r="F37" i="7"/>
  <c r="BB101" i="1"/>
  <c r="F36" i="8"/>
  <c r="BA102" i="1" s="1"/>
  <c r="F35" i="9"/>
  <c r="BB103" i="1"/>
  <c r="F37" i="9"/>
  <c r="BD103" i="1" s="1"/>
  <c r="J34" i="2"/>
  <c r="AW95" i="1" s="1"/>
  <c r="F34" i="3"/>
  <c r="BA96" i="1" s="1"/>
  <c r="J34" i="4"/>
  <c r="AW97" i="1"/>
  <c r="F37" i="5"/>
  <c r="BD98" i="1" s="1"/>
  <c r="F34" i="5"/>
  <c r="BA98" i="1"/>
  <c r="J36" i="6"/>
  <c r="AW100" i="1" s="1"/>
  <c r="F36" i="6"/>
  <c r="BA100" i="1"/>
  <c r="J36" i="7"/>
  <c r="AW101" i="1" s="1"/>
  <c r="F37" i="8"/>
  <c r="BB102" i="1"/>
  <c r="J36" i="8"/>
  <c r="AW102" i="1" s="1"/>
  <c r="F36" i="9"/>
  <c r="BC103" i="1"/>
  <c r="F34" i="2"/>
  <c r="BA95" i="1" s="1"/>
  <c r="F37" i="3"/>
  <c r="BD96" i="1"/>
  <c r="F34" i="4"/>
  <c r="BA97" i="1" s="1"/>
  <c r="J34" i="5"/>
  <c r="AW98" i="1"/>
  <c r="F37" i="6"/>
  <c r="BB100" i="1" s="1"/>
  <c r="F39" i="7"/>
  <c r="BD101" i="1"/>
  <c r="F38" i="8"/>
  <c r="BC102" i="1" s="1"/>
  <c r="F34" i="9"/>
  <c r="BA103" i="1"/>
  <c r="R128" i="7" l="1"/>
  <c r="R127" i="7" s="1"/>
  <c r="T131" i="8"/>
  <c r="T130" i="8"/>
  <c r="T124" i="5"/>
  <c r="T123" i="5" s="1"/>
  <c r="P123" i="3"/>
  <c r="P122" i="3"/>
  <c r="AU96" i="1" s="1"/>
  <c r="P129" i="6"/>
  <c r="P128" i="6"/>
  <c r="AU100" i="1"/>
  <c r="T128" i="7"/>
  <c r="T127" i="7" s="1"/>
  <c r="P124" i="4"/>
  <c r="P123" i="4"/>
  <c r="AU97" i="1" s="1"/>
  <c r="T129" i="6"/>
  <c r="T128" i="6"/>
  <c r="R128" i="2"/>
  <c r="R127" i="2" s="1"/>
  <c r="P128" i="7"/>
  <c r="P127" i="7"/>
  <c r="AU101" i="1"/>
  <c r="P131" i="8"/>
  <c r="P130" i="8" s="1"/>
  <c r="AU102" i="1" s="1"/>
  <c r="R124" i="4"/>
  <c r="R123" i="4" s="1"/>
  <c r="T128" i="2"/>
  <c r="T127" i="2"/>
  <c r="R124" i="5"/>
  <c r="R123" i="5" s="1"/>
  <c r="R131" i="8"/>
  <c r="R130" i="8"/>
  <c r="P124" i="5"/>
  <c r="P123" i="5" s="1"/>
  <c r="AU98" i="1" s="1"/>
  <c r="AG103" i="1"/>
  <c r="BK582" i="2"/>
  <c r="J582" i="2" s="1"/>
  <c r="J106" i="2" s="1"/>
  <c r="BK124" i="4"/>
  <c r="J124" i="4"/>
  <c r="J97" i="4" s="1"/>
  <c r="BK129" i="6"/>
  <c r="J129" i="6"/>
  <c r="J99" i="6"/>
  <c r="BK128" i="7"/>
  <c r="J128" i="7" s="1"/>
  <c r="J99" i="7" s="1"/>
  <c r="BK131" i="8"/>
  <c r="J131" i="8" s="1"/>
  <c r="J99" i="8" s="1"/>
  <c r="BK331" i="8"/>
  <c r="J331" i="8"/>
  <c r="J106" i="8" s="1"/>
  <c r="J120" i="9"/>
  <c r="J98" i="9"/>
  <c r="BK123" i="3"/>
  <c r="J123" i="3" s="1"/>
  <c r="J97" i="3" s="1"/>
  <c r="BK124" i="5"/>
  <c r="J124" i="5"/>
  <c r="J97" i="5" s="1"/>
  <c r="J96" i="9"/>
  <c r="J119" i="9"/>
  <c r="J97" i="9"/>
  <c r="BK128" i="2"/>
  <c r="J128" i="2" s="1"/>
  <c r="J97" i="2" s="1"/>
  <c r="F33" i="3"/>
  <c r="AZ96" i="1" s="1"/>
  <c r="J33" i="4"/>
  <c r="AV97" i="1" s="1"/>
  <c r="AT97" i="1" s="1"/>
  <c r="J35" i="6"/>
  <c r="AV100" i="1" s="1"/>
  <c r="AT100" i="1" s="1"/>
  <c r="BC99" i="1"/>
  <c r="AY99" i="1" s="1"/>
  <c r="BD99" i="1"/>
  <c r="F33" i="9"/>
  <c r="AZ103" i="1"/>
  <c r="F33" i="2"/>
  <c r="AZ95" i="1" s="1"/>
  <c r="J33" i="5"/>
  <c r="AV98" i="1"/>
  <c r="AT98" i="1" s="1"/>
  <c r="J35" i="7"/>
  <c r="AV101" i="1" s="1"/>
  <c r="AT101" i="1" s="1"/>
  <c r="F35" i="8"/>
  <c r="AZ102" i="1" s="1"/>
  <c r="J33" i="2"/>
  <c r="AV95" i="1"/>
  <c r="AT95" i="1" s="1"/>
  <c r="F33" i="5"/>
  <c r="AZ98" i="1" s="1"/>
  <c r="F35" i="7"/>
  <c r="AZ101" i="1" s="1"/>
  <c r="J35" i="8"/>
  <c r="AV102" i="1" s="1"/>
  <c r="AT102" i="1" s="1"/>
  <c r="J33" i="3"/>
  <c r="AV96" i="1" s="1"/>
  <c r="AT96" i="1" s="1"/>
  <c r="F33" i="4"/>
  <c r="AZ97" i="1" s="1"/>
  <c r="F35" i="6"/>
  <c r="AZ100" i="1" s="1"/>
  <c r="BB99" i="1"/>
  <c r="AX99" i="1" s="1"/>
  <c r="BA99" i="1"/>
  <c r="AW99" i="1" s="1"/>
  <c r="J33" i="9"/>
  <c r="AV103" i="1" s="1"/>
  <c r="AT103" i="1" s="1"/>
  <c r="AN103" i="1" s="1"/>
  <c r="BK123" i="4" l="1"/>
  <c r="J123" i="4"/>
  <c r="J96" i="4"/>
  <c r="BK127" i="7"/>
  <c r="J127" i="7" s="1"/>
  <c r="J98" i="7" s="1"/>
  <c r="BK130" i="8"/>
  <c r="J130" i="8"/>
  <c r="J32" i="8" s="1"/>
  <c r="AG102" i="1" s="1"/>
  <c r="BK122" i="3"/>
  <c r="J122" i="3"/>
  <c r="J96" i="3"/>
  <c r="BK127" i="2"/>
  <c r="J127" i="2" s="1"/>
  <c r="J30" i="2" s="1"/>
  <c r="AG95" i="1" s="1"/>
  <c r="BK123" i="5"/>
  <c r="J123" i="5"/>
  <c r="BK128" i="6"/>
  <c r="J128" i="6" s="1"/>
  <c r="J98" i="6" s="1"/>
  <c r="J39" i="9"/>
  <c r="AU99" i="1"/>
  <c r="AU94" i="1" s="1"/>
  <c r="J30" i="5"/>
  <c r="AG98" i="1" s="1"/>
  <c r="BD94" i="1"/>
  <c r="W33" i="1"/>
  <c r="AZ99" i="1"/>
  <c r="AV99" i="1"/>
  <c r="AT99" i="1"/>
  <c r="BB94" i="1"/>
  <c r="AX94" i="1"/>
  <c r="BC94" i="1"/>
  <c r="W32" i="1" s="1"/>
  <c r="BA94" i="1"/>
  <c r="W30" i="1"/>
  <c r="J39" i="2" l="1"/>
  <c r="J41" i="8"/>
  <c r="J39" i="5"/>
  <c r="J98" i="8"/>
  <c r="J96" i="5"/>
  <c r="J96" i="2"/>
  <c r="AN98" i="1"/>
  <c r="AN95" i="1"/>
  <c r="AN102" i="1"/>
  <c r="J32" i="6"/>
  <c r="AG100" i="1"/>
  <c r="J32" i="7"/>
  <c r="AG101" i="1" s="1"/>
  <c r="J30" i="3"/>
  <c r="AG96" i="1"/>
  <c r="W31" i="1"/>
  <c r="AZ94" i="1"/>
  <c r="W29" i="1" s="1"/>
  <c r="J30" i="4"/>
  <c r="AG97" i="1"/>
  <c r="AW94" i="1"/>
  <c r="AK30" i="1" s="1"/>
  <c r="AY94" i="1"/>
  <c r="J39" i="3" l="1"/>
  <c r="J41" i="6"/>
  <c r="J39" i="4"/>
  <c r="J41" i="7"/>
  <c r="AN97" i="1"/>
  <c r="AN100" i="1"/>
  <c r="AN101" i="1"/>
  <c r="AN96" i="1"/>
  <c r="AG99" i="1"/>
  <c r="AV94" i="1"/>
  <c r="AK29" i="1" s="1"/>
  <c r="AG94" i="1" l="1"/>
  <c r="AK26" i="1" s="1"/>
  <c r="AK35" i="1" s="1"/>
  <c r="AN99" i="1"/>
  <c r="AT94" i="1"/>
  <c r="AN94" i="1" l="1"/>
</calcChain>
</file>

<file path=xl/sharedStrings.xml><?xml version="1.0" encoding="utf-8"?>
<sst xmlns="http://schemas.openxmlformats.org/spreadsheetml/2006/main" count="24641" uniqueCount="2641">
  <si>
    <t>Export Komplet</t>
  </si>
  <si>
    <t/>
  </si>
  <si>
    <t>2.0</t>
  </si>
  <si>
    <t>False</t>
  </si>
  <si>
    <t>{a46f22b3-121f-4c4f-ba6a-f4ad6d0ad75d}</t>
  </si>
  <si>
    <t>&gt;&gt;  skryté sloupce  &lt;&lt;</t>
  </si>
  <si>
    <t>0,01</t>
  </si>
  <si>
    <t>21</t>
  </si>
  <si>
    <t>12</t>
  </si>
  <si>
    <t>REKAPITULACE STAVBY</t>
  </si>
  <si>
    <t>v ---  níže se nacházejí doplnkové a pomocné údaje k sestavám  --- v</t>
  </si>
  <si>
    <t>Návod na vyplnění</t>
  </si>
  <si>
    <t>0,001</t>
  </si>
  <si>
    <t>Kód:</t>
  </si>
  <si>
    <t>171046_2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</si>
  <si>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</si>
  <si>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</si>
  <si>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Brno, Sobotkova - rekonstrukce kanalizace a vodovodu</t>
  </si>
  <si>
    <t>KSO:</t>
  </si>
  <si>
    <t>CC-CZ:</t>
  </si>
  <si>
    <t>Místo:</t>
  </si>
  <si>
    <t xml:space="preserve"> </t>
  </si>
  <si>
    <t>Datum:</t>
  </si>
  <si>
    <t>Zadavatel:</t>
  </si>
  <si>
    <t>IČ:</t>
  </si>
  <si>
    <t>DIČ:</t>
  </si>
  <si>
    <t>Uchazeč:</t>
  </si>
  <si>
    <t>Vyplň údaj</t>
  </si>
  <si>
    <t>Projektant:</t>
  </si>
  <si>
    <t>True</t>
  </si>
  <si>
    <t>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</si>
  <si>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</si>
  <si>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</si>
  <si>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</si>
  <si>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</si>
  <si>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</si>
  <si>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</si>
  <si>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</si>
  <si>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</si>
  <si>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</si>
  <si>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</si>
  <si>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</si>
  <si>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</si>
  <si>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</si>
  <si>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</si>
  <si>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</si>
  <si>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</si>
  <si>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</si>
  <si>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</si>
  <si>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</si>
  <si>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</si>
  <si>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</si>
  <si>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</si>
  <si>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</si>
  <si>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</si>
  <si>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</si>
  <si>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</si>
  <si>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</si>
  <si>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</si>
  <si>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</si>
  <si>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</si>
  <si>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</si>
  <si>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</si>
  <si>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</si>
  <si>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</si>
  <si>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</si>
  <si>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</si>
  <si>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</si>
  <si>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</si>
  <si>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</si>
  <si>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</si>
  <si>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</si>
  <si>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</si>
  <si>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</si>
  <si>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</si>
  <si>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</si>
  <si>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</si>
  <si>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</si>
  <si>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</si>
  <si>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Kanalizace - stoky</t>
  </si>
  <si>
    <t>STA</t>
  </si>
  <si>
    <t>{e192b0c4-fbb4-46be-9de2-e008d14ac26f}</t>
  </si>
  <si>
    <t>827 21</t>
  </si>
  <si>
    <t>2</t>
  </si>
  <si>
    <t>SO 02</t>
  </si>
  <si>
    <t>Kanalizační přípojky</t>
  </si>
  <si>
    <t>{b87d5635-8542-4308-91c0-3fd98845a86e}</t>
  </si>
  <si>
    <t>SO 03</t>
  </si>
  <si>
    <t>Vodovodní řady</t>
  </si>
  <si>
    <t>{ce5dcf85-6fd5-4d9d-a420-0229cd8b9d01}</t>
  </si>
  <si>
    <t>827 13 3</t>
  </si>
  <si>
    <t>SO 04</t>
  </si>
  <si>
    <t>Vodovodní přípojky</t>
  </si>
  <si>
    <t>{8d4590e6-6b47-4f43-8440-491e187945fe}</t>
  </si>
  <si>
    <t>827 13 1</t>
  </si>
  <si>
    <t>SO 05</t>
  </si>
  <si>
    <t>Komunikace</t>
  </si>
  <si>
    <t>{127624e3-44c4-4650-8891-798ddf46039b}</t>
  </si>
  <si>
    <t>822 2</t>
  </si>
  <si>
    <t>SO 05-1</t>
  </si>
  <si>
    <t>Obnova vozovky</t>
  </si>
  <si>
    <t>Soupis</t>
  </si>
  <si>
    <t>{e0a98c81-7c76-4503-ba09-558bf840963e}</t>
  </si>
  <si>
    <t>SO 05-2</t>
  </si>
  <si>
    <t>Odvodnění komunikace</t>
  </si>
  <si>
    <t>{8d060634-ab57-4f0d-afe3-ac00d780f988}</t>
  </si>
  <si>
    <t>SO 05-3</t>
  </si>
  <si>
    <t>Obnova chodníku</t>
  </si>
  <si>
    <t>{7e430e71-cc9b-4d59-8e3e-62ac1e8237b6}</t>
  </si>
  <si>
    <t>SO 90</t>
  </si>
  <si>
    <t>Vedlejší a ostatní náklady</t>
  </si>
  <si>
    <t>{a250e849-bd20-444d-9cb1-dc17cc5dc854}</t>
  </si>
  <si>
    <t>voz</t>
  </si>
  <si>
    <t>asfaltová vozovka</t>
  </si>
  <si>
    <t>m2</t>
  </si>
  <si>
    <t>251,027</t>
  </si>
  <si>
    <t>vykop</t>
  </si>
  <si>
    <t>výkop zeminy</t>
  </si>
  <si>
    <t>m3</t>
  </si>
  <si>
    <t>899,18</t>
  </si>
  <si>
    <t>KRYCÍ LIST SOUPISU PRACÍ</t>
  </si>
  <si>
    <t>vykop_r</t>
  </si>
  <si>
    <t>ruční výkop</t>
  </si>
  <si>
    <t>25,235</t>
  </si>
  <si>
    <t>vykop_s</t>
  </si>
  <si>
    <t>výkop šachet</t>
  </si>
  <si>
    <t>1,131</t>
  </si>
  <si>
    <t>zasyp_r</t>
  </si>
  <si>
    <t>zasyp recyklátem směsným</t>
  </si>
  <si>
    <t>884,501</t>
  </si>
  <si>
    <t>Objekt:</t>
  </si>
  <si>
    <t>SO 01 - Kanalizace - stoky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</si>
  <si>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</si>
  <si>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</si>
  <si>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</si>
  <si>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</si>
  <si>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</si>
  <si>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</si>
  <si>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</si>
  <si>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</si>
  <si>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</si>
  <si>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</si>
  <si>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</si>
  <si>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</si>
  <si>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</si>
  <si>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</si>
  <si>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</si>
  <si>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</si>
  <si>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</si>
  <si>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</si>
  <si>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</si>
  <si>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</si>
  <si>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</si>
  <si>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</si>
  <si>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</si>
  <si>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</si>
  <si>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</si>
  <si>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</si>
  <si>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</si>
  <si>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</si>
  <si>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</si>
  <si>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</si>
  <si>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</si>
  <si>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</si>
  <si>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</si>
  <si>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</si>
  <si>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113107151</t>
  </si>
  <si>
    <t>Odstranění podkladu z kameniva těženého tl do 100 mm strojně pl přes 50 do 200 m2</t>
  </si>
  <si>
    <t>CS ÚRS 2024 01</t>
  </si>
  <si>
    <t>4</t>
  </si>
  <si>
    <t>-105222071</t>
  </si>
  <si>
    <t>Online PSC</t>
  </si>
  <si>
    <t>https://podminky.urs.cz/item/CS_URS_2024_01/113107151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</si>
  <si>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</si>
  <si>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</si>
  <si>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</si>
  <si>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"potrubí" (148,6)*1,62</t>
  </si>
  <si>
    <t>"šachty" (2,5*2,5-2,5*1,62)*3</t>
  </si>
  <si>
    <t>"Š5"   (2,45*2,5-1,5*1,62)</t>
  </si>
  <si>
    <t>Součet</t>
  </si>
  <si>
    <t>113107174</t>
  </si>
  <si>
    <t>Odstranění podkladu z betonu prostého tl přes 400 do 500 mm strojně pl přes 50 do 200 m2</t>
  </si>
  <si>
    <t>1198916196</t>
  </si>
  <si>
    <t>https://podminky.urs.cz/item/CS_URS_2024_01/113107174</t>
  </si>
  <si>
    <t>FIG</t>
  </si>
  <si>
    <t>Rozpad figury: voz</t>
  </si>
  <si>
    <t>3</t>
  </si>
  <si>
    <t>113107185</t>
  </si>
  <si>
    <t>Odstranění podkladu živičného tl přes 200 do 250 mm strojně pl přes 50 do 200 m2</t>
  </si>
  <si>
    <t>1109263267</t>
  </si>
  <si>
    <t>https://podminky.urs.cz/item/CS_URS_2024_01/113107185</t>
  </si>
  <si>
    <t>113107137</t>
  </si>
  <si>
    <t>Odstranění podkladu z betonu vyztuženého sítěmi tl přes 150 do 300 mm ručně</t>
  </si>
  <si>
    <t>-847792264</t>
  </si>
  <si>
    <t>https://podminky.urs.cz/item/CS_URS_2024_01/113107137</t>
  </si>
  <si>
    <t>zavázání do vozovky</t>
  </si>
  <si>
    <t>(148,60-134,90)*0,2*2+((2,45+2,5)-1,62)*0,2</t>
  </si>
  <si>
    <t>5</t>
  </si>
  <si>
    <t>113107143</t>
  </si>
  <si>
    <t>Odstranění podkladu živičného tl přes 100 do 150 mm ručně</t>
  </si>
  <si>
    <t>1521014827</t>
  </si>
  <si>
    <t>https://podminky.urs.cz/item/CS_URS_2024_01/113107143</t>
  </si>
  <si>
    <t>(148,60-134,90)*0,4*2+((2,45+2,5)-1,62)*0,4</t>
  </si>
  <si>
    <t>6</t>
  </si>
  <si>
    <t>115001104R</t>
  </si>
  <si>
    <t>Převedení vody potrubím DN do 300 v délce do 15 m</t>
  </si>
  <si>
    <t>m</t>
  </si>
  <si>
    <t>707852372</t>
  </si>
  <si>
    <t>"dočasný propoj pro převedení průtoků" 1</t>
  </si>
  <si>
    <t>7</t>
  </si>
  <si>
    <t>115,1-R</t>
  </si>
  <si>
    <t>Dodávka + montáž hrázky v místě šachet včetně všech úkonů, materiálu a poplatků</t>
  </si>
  <si>
    <t>ks</t>
  </si>
  <si>
    <t>-53494987</t>
  </si>
  <si>
    <t>podrobně popsáno na strna 5</t>
  </si>
  <si>
    <t>8</t>
  </si>
  <si>
    <t>115101201</t>
  </si>
  <si>
    <t>Čerpání vody na dopravní výšku do 10 m průměrný přítok do 500 l/min</t>
  </si>
  <si>
    <t>hod</t>
  </si>
  <si>
    <t>310408113</t>
  </si>
  <si>
    <t>https://podminky.urs.cz/item/CS_URS_2024_01/115101201</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</si>
  <si>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</si>
  <si>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splaškové vody</t>
  </si>
  <si>
    <t>240</t>
  </si>
  <si>
    <t>voda z přívalový deštů</t>
  </si>
  <si>
    <t>180</t>
  </si>
  <si>
    <t>spodní voda</t>
  </si>
  <si>
    <t>80</t>
  </si>
  <si>
    <t>9</t>
  </si>
  <si>
    <t>115101301</t>
  </si>
  <si>
    <t>Pohotovost čerpací soupravy pro dopravní výšku do 10 m přítok do 500 l/min</t>
  </si>
  <si>
    <t>den</t>
  </si>
  <si>
    <t>1924280903</t>
  </si>
  <si>
    <t>https://podminky.urs.cz/item/CS_URS_2024_01/115101301</t>
  </si>
  <si>
    <t>60</t>
  </si>
  <si>
    <t>10</t>
  </si>
  <si>
    <t>119001401</t>
  </si>
  <si>
    <t>Dočasné zajištění potrubí ocelového nebo litinového DN do 200 mm</t>
  </si>
  <si>
    <t>829581345</t>
  </si>
  <si>
    <t>https://podminky.urs.cz/item/CS_URS_2024_01/119001401</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</si>
  <si>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</si>
  <si>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1,62*1</t>
  </si>
  <si>
    <t>11</t>
  </si>
  <si>
    <t>119001421</t>
  </si>
  <si>
    <t>Dočasné zajištění kabelů a kabelových tratí ze 3 volně ložených kabelů</t>
  </si>
  <si>
    <t>-672227048</t>
  </si>
  <si>
    <t>https://podminky.urs.cz/item/CS_URS_2024_01/119001421</t>
  </si>
  <si>
    <t>1,62*6</t>
  </si>
  <si>
    <t>460671112</t>
  </si>
  <si>
    <t>Výstražná fólie pro krytí kabelů šířky 25 cm</t>
  </si>
  <si>
    <t>1392705373</t>
  </si>
  <si>
    <t>https://podminky.urs.cz/item/CS_URS_2024_01/460671112</t>
  </si>
  <si>
    <t>2*6</t>
  </si>
  <si>
    <t>13</t>
  </si>
  <si>
    <t>46051020R</t>
  </si>
  <si>
    <t>D+M žlabu kabelové do rýhy bez výkopových prací z prefabrikovaných betonových žlabů včetně víka</t>
  </si>
  <si>
    <t>618913223</t>
  </si>
  <si>
    <t>14</t>
  </si>
  <si>
    <t>139001101</t>
  </si>
  <si>
    <t>Příplatek za ztížení vykopávky v blízkosti podzemního vedení</t>
  </si>
  <si>
    <t>2061176406</t>
  </si>
  <si>
    <t>https://podminky.urs.cz/item/CS_URS_2024_01/139001101</t>
  </si>
  <si>
    <t>20%</t>
  </si>
  <si>
    <t>(vykop-vykop_r)*0,2</t>
  </si>
  <si>
    <t>Rozpad figury: vykop</t>
  </si>
  <si>
    <t>"z kubaturových listů" 899,18</t>
  </si>
  <si>
    <t>Rozpad figury: vykop_r</t>
  </si>
  <si>
    <t>"Š5"  2,45*2,5*(4,97-0,85)</t>
  </si>
  <si>
    <t>15</t>
  </si>
  <si>
    <t>132254205</t>
  </si>
  <si>
    <t>Hloubení zapažených rýh š do 2000 mm v hornině třídy těžitelnosti I skupiny 3 objem do 1000 m3, VČETNĚ svislého přemístění do 4 m, započtena lepivost</t>
  </si>
  <si>
    <t>1109367884</t>
  </si>
  <si>
    <t>https://podminky.urs.cz/item/CS_URS_2024_01/132254205</t>
  </si>
  <si>
    <t>(vykop-vykop_r)*0,99</t>
  </si>
  <si>
    <t>16</t>
  </si>
  <si>
    <t>132354205</t>
  </si>
  <si>
    <t>Hloubení zapažených rýh š do 2000 mm v hornině třídy těžitelnosti II skupiny 4 objem do 1000 m3, VČETNĚ svislého přemístění do 4 m, započtena lepivost</t>
  </si>
  <si>
    <t>909004342</t>
  </si>
  <si>
    <t>https://podminky.urs.cz/item/CS_URS_2024_01/132354205</t>
  </si>
  <si>
    <t>(vykop-vykop_r)*0,01</t>
  </si>
  <si>
    <t>17</t>
  </si>
  <si>
    <t>132212221</t>
  </si>
  <si>
    <t>Hloubení zapažených rýh šířky do 2000 mm v soudržných horninách třídy těžitelnosti I skupiny 3 ručně, VČETNĚ svislého přemístění do 3 m, započtena lepivost</t>
  </si>
  <si>
    <t>-1495180885</t>
  </si>
  <si>
    <t>https://podminky.urs.cz/item/CS_URS_2024_01/132212221</t>
  </si>
  <si>
    <t>vykop_r*0,99</t>
  </si>
  <si>
    <t>18</t>
  </si>
  <si>
    <t>132312221</t>
  </si>
  <si>
    <t>Hloubení zapažených rýh šířky do 2000 mm v soudržných horninách třídy těžitelnosti II skupiny 4 ručně, VČETNĚ svislého přemístění do 3 m, započtena lepivost</t>
  </si>
  <si>
    <t>-29243905</t>
  </si>
  <si>
    <t>https://podminky.urs.cz/item/CS_URS_2024_01/132312221</t>
  </si>
  <si>
    <t>vykop_r*0,01</t>
  </si>
  <si>
    <t>19</t>
  </si>
  <si>
    <t>133212811</t>
  </si>
  <si>
    <t>Hloubení nezapažených šachet v hornině třídy těžitelnosti I skupiny 3 plocha výkopu do 4 m2 ručně, VČETNĚ svislého přemístění, započtena lepivost</t>
  </si>
  <si>
    <t>-1756569587</t>
  </si>
  <si>
    <t>https://podminky.urs.cz/item/CS_URS_2024_01/133212811</t>
  </si>
  <si>
    <t>"čerpací studna" (0,6*0,6*pi/4*1)*4</t>
  </si>
  <si>
    <t>vykop_s*0,99</t>
  </si>
  <si>
    <t>Rozpad figury: vykop_s</t>
  </si>
  <si>
    <t>20</t>
  </si>
  <si>
    <t>133312811</t>
  </si>
  <si>
    <t>Hloubení nezapažených šachet v hornině třídy těžitelnosti II skupiny 4 plocha výkopu do 4 m2 ručně, VČETNĚ svislého přemístění, započtena lepivost</t>
  </si>
  <si>
    <t>-1478159485</t>
  </si>
  <si>
    <t>https://podminky.urs.cz/item/CS_URS_2024_01/133312811</t>
  </si>
  <si>
    <t>vykop_s*0,01</t>
  </si>
  <si>
    <t>151201103</t>
  </si>
  <si>
    <t>Zřízení zátažného pažení a rozepření stěn rýh hl přes 4 do 8 m</t>
  </si>
  <si>
    <t>-1753435918</t>
  </si>
  <si>
    <t>https://podminky.urs.cz/item/CS_URS_2024_01/151201103</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</si>
  <si>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</si>
  <si>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704,19*2+2,5*4*(4,65+4,8+4,96+4,97)</t>
  </si>
  <si>
    <t>22</t>
  </si>
  <si>
    <t>151201113</t>
  </si>
  <si>
    <t>Odstranění zátažného pažení a rozepření stěn rýh hl přes 4 do 8 m</t>
  </si>
  <si>
    <t>1324816827</t>
  </si>
  <si>
    <t>https://podminky.urs.cz/item/CS_URS_2024_01/151201113</t>
  </si>
  <si>
    <t>23</t>
  </si>
  <si>
    <t>161151103</t>
  </si>
  <si>
    <t>Svislé přemístění výkopku z horniny třídy těžitelnosti I skupiny 1 až 3 hl výkopu přes 4 do 8 m</t>
  </si>
  <si>
    <t>599038408</t>
  </si>
  <si>
    <t>https://podminky.urs.cz/item/CS_URS_2024_01/161151103</t>
  </si>
  <si>
    <t>865,206*0,6</t>
  </si>
  <si>
    <t>24</t>
  </si>
  <si>
    <t>161151113</t>
  </si>
  <si>
    <t>Svislé přemístění výkopku z horniny třídy těžitelnosti II skupiny 4 a 5 hl výkopu přes 4 do 8 m</t>
  </si>
  <si>
    <t>-1602880644</t>
  </si>
  <si>
    <t>https://podminky.urs.cz/item/CS_URS_2024_01/161151113</t>
  </si>
  <si>
    <t>8,739*0,6</t>
  </si>
  <si>
    <t>25</t>
  </si>
  <si>
    <t>161111502</t>
  </si>
  <si>
    <t>Svislé přemístění výkopku z horniny třídy těžitelnosti I skupiny 1 až 3 hl výkopu přes 3 do 6 m nošením</t>
  </si>
  <si>
    <t>-1480105927</t>
  </si>
  <si>
    <t>https://podminky.urs.cz/item/CS_URS_2024_01/161111502</t>
  </si>
  <si>
    <t>26</t>
  </si>
  <si>
    <t>161111512</t>
  </si>
  <si>
    <t>Svislé přemístění výkopku z horniny třídy těžitelnosti II skupiny 4 a 5 hl výkopu přes 3 do 6 m nošením</t>
  </si>
  <si>
    <t>-1590760963</t>
  </si>
  <si>
    <t>https://podminky.urs.cz/item/CS_URS_2024_01/161111512</t>
  </si>
  <si>
    <t>0,252</t>
  </si>
  <si>
    <t>27</t>
  </si>
  <si>
    <t>162751115</t>
  </si>
  <si>
    <t>Vodorovné přemístění přes 7 000 do 8000 m výkopku/sypaniny z horniny třídy těžitelnosti I skupiny 1 až 3</t>
  </si>
  <si>
    <t>474669489</t>
  </si>
  <si>
    <t>https://podminky.urs.cz/item/CS_URS_2024_01/162751115</t>
  </si>
  <si>
    <t>865,206+25,235+1,12</t>
  </si>
  <si>
    <t>28</t>
  </si>
  <si>
    <t>162751135</t>
  </si>
  <si>
    <t>Vodorovné přemístění přes 7 000 do 8000 m výkopku/sypaniny z horniny třídy těžitelnosti II skupiny 4 a 5</t>
  </si>
  <si>
    <t>-2130109697</t>
  </si>
  <si>
    <t>https://podminky.urs.cz/item/CS_URS_2024_01/162751135</t>
  </si>
  <si>
    <t>8,739+0,252+0,11</t>
  </si>
  <si>
    <t>29</t>
  </si>
  <si>
    <t>171251201</t>
  </si>
  <si>
    <t>Uložení sypaniny na skládky nebo meziskládky</t>
  </si>
  <si>
    <t>1741741347</t>
  </si>
  <si>
    <t>https://podminky.urs.cz/item/CS_URS_2024_01/171251201</t>
  </si>
  <si>
    <t>891,561</t>
  </si>
  <si>
    <t>9,101</t>
  </si>
  <si>
    <t>30</t>
  </si>
  <si>
    <t>202410201</t>
  </si>
  <si>
    <t xml:space="preserve">Poplatek za skládku zeminy v tř. 1 - 4 </t>
  </si>
  <si>
    <t>-2128452191</t>
  </si>
  <si>
    <t>"15%"891,561*0,15</t>
  </si>
  <si>
    <t>31</t>
  </si>
  <si>
    <t>202410203</t>
  </si>
  <si>
    <t>Poplatek za skládku  "navážky"</t>
  </si>
  <si>
    <t>-1210762298</t>
  </si>
  <si>
    <t>"85%"891,561*0,85</t>
  </si>
  <si>
    <t>"100%"9,101*1</t>
  </si>
  <si>
    <t>32</t>
  </si>
  <si>
    <t>174101101</t>
  </si>
  <si>
    <t>Zásyp jam, šachet rýh nebo kolem objektů sypaninou se zhutněním</t>
  </si>
  <si>
    <t>2027787656</t>
  </si>
  <si>
    <t>https://podminky.urs.cz/item/CS_URS_2024_01/174101101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</si>
  <si>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</si>
  <si>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 kubaturových listů"  883,37+vykop_s</t>
  </si>
  <si>
    <t xml:space="preserve">"provizorní zásyp komunikace" </t>
  </si>
  <si>
    <t>"z kubaturových listů" 225,14*0,5</t>
  </si>
  <si>
    <t>zasyp</t>
  </si>
  <si>
    <t>33</t>
  </si>
  <si>
    <t>M</t>
  </si>
  <si>
    <t>58344199R</t>
  </si>
  <si>
    <t>Nahradní zásypový materiál</t>
  </si>
  <si>
    <t>t</t>
  </si>
  <si>
    <t>-1388165572</t>
  </si>
  <si>
    <t>zasyp_r*1,1*1,05*1,8</t>
  </si>
  <si>
    <t>Rozpad figury: zasyp_r</t>
  </si>
  <si>
    <t>34</t>
  </si>
  <si>
    <t>58981152</t>
  </si>
  <si>
    <t>recyklát asfaltový frakce 0/8 R-materiál</t>
  </si>
  <si>
    <t>355238244</t>
  </si>
  <si>
    <t>"z kubaturových listů" 225,14*0,1*1,1*1,05*2,2</t>
  </si>
  <si>
    <t>35</t>
  </si>
  <si>
    <t>58981122</t>
  </si>
  <si>
    <t>recyklát betonový frakce 0/32</t>
  </si>
  <si>
    <t>462202101</t>
  </si>
  <si>
    <t>"z kubaturových listů" 225,14*0,4*1,1*1,05*2,0</t>
  </si>
  <si>
    <t>36</t>
  </si>
  <si>
    <t>167151111</t>
  </si>
  <si>
    <t>Nakládání výkopku z hornin třídy těžitelnosti I skupiny 1 až 3 přes 100 m3</t>
  </si>
  <si>
    <t>-721276936</t>
  </si>
  <si>
    <t>https://podminky.urs.cz/item/CS_URS_2024_01/167151111</t>
  </si>
  <si>
    <t>zasyp_r*1,1*1,05</t>
  </si>
  <si>
    <t>225,14*0,1*1,1*1,05</t>
  </si>
  <si>
    <t>225,14*0,4*1,1*1,05</t>
  </si>
  <si>
    <t>37</t>
  </si>
  <si>
    <t>162351103</t>
  </si>
  <si>
    <t>Vodorovné přemístění přes 50 do 500 m výkopku/sypaniny z horniny třídy těžitelnosti I skupiny 1 až 3</t>
  </si>
  <si>
    <t>1964394480</t>
  </si>
  <si>
    <t>https://podminky.urs.cz/item/CS_URS_2024_01/162351103</t>
  </si>
  <si>
    <t>1151,618</t>
  </si>
  <si>
    <t>Zakládání</t>
  </si>
  <si>
    <t>38</t>
  </si>
  <si>
    <t>212755214</t>
  </si>
  <si>
    <t>Trativody z drenážních trubek plastových flexibilních D 100 mm bez lože</t>
  </si>
  <si>
    <t>1496013880</t>
  </si>
  <si>
    <t>https://podminky.urs.cz/item/CS_URS_2024_01/212755214</t>
  </si>
  <si>
    <t>(2*4)*4</t>
  </si>
  <si>
    <t>Svislé a kompletní konstrukce</t>
  </si>
  <si>
    <t>39</t>
  </si>
  <si>
    <t>358315114</t>
  </si>
  <si>
    <t>Bourání stoky kompletní nebo vybourání otvorů z prostého betonu plochy do 4 m2</t>
  </si>
  <si>
    <t>963462910</t>
  </si>
  <si>
    <t>https://podminky.urs.cz/item/CS_URS_2024_01/358315114</t>
  </si>
  <si>
    <t>"potrubí DN 400" 0,0949*148,6</t>
  </si>
  <si>
    <t>"zbytkový beton ve výkopu"14,86</t>
  </si>
  <si>
    <t>40</t>
  </si>
  <si>
    <t>358325114</t>
  </si>
  <si>
    <t>Bourání stoky kompletní nebo vybourání otvorů z železobetonu plochy do 4 m2</t>
  </si>
  <si>
    <t>-80909922</t>
  </si>
  <si>
    <t>https://podminky.urs.cz/item/CS_URS_2024_01/358325114</t>
  </si>
  <si>
    <t>"šachty" ((1,8*1,8*2,6-1,2*1,2*2)+(1,04*1,04*pi/4-0,8*0,8*pi/4)*2,5)*4</t>
  </si>
  <si>
    <t>41</t>
  </si>
  <si>
    <t>899101211</t>
  </si>
  <si>
    <t>Demontáž poklopů litinových nebo ocelových včetně rámů hmotnosti do 50 kg</t>
  </si>
  <si>
    <t>kus</t>
  </si>
  <si>
    <t>-483462863</t>
  </si>
  <si>
    <t>https://podminky.urs.cz/item/CS_URS_2024_01/899101211</t>
  </si>
  <si>
    <t>"provizorní zakrytí uličních vpustí" 6</t>
  </si>
  <si>
    <t>42</t>
  </si>
  <si>
    <t>899102211</t>
  </si>
  <si>
    <t>Demontáž poklopů litinových nebo ocelových včetně rámů hmotnosti přes 50 do 100 kg</t>
  </si>
  <si>
    <t>-689330774</t>
  </si>
  <si>
    <t>https://podminky.urs.cz/item/CS_URS_2024_01/899102211</t>
  </si>
  <si>
    <t>šachty</t>
  </si>
  <si>
    <t>z provizorního zakrytí uličních vpustí</t>
  </si>
  <si>
    <t>43</t>
  </si>
  <si>
    <t>997013151</t>
  </si>
  <si>
    <t>Vnitrostaveništní doprava suti a vybouraných hmot pro budovy v do 6 m s omezením mechanizace, vodorovné do 50 m</t>
  </si>
  <si>
    <t>108736844</t>
  </si>
  <si>
    <t>https://podminky.urs.cz/item/CS_URS_2024_01/997013151</t>
  </si>
  <si>
    <t>28,962*2,2</t>
  </si>
  <si>
    <t>25,644*2,4</t>
  </si>
  <si>
    <t>0,1*5</t>
  </si>
  <si>
    <t>0,55*6</t>
  </si>
  <si>
    <t>44</t>
  </si>
  <si>
    <t>997013501</t>
  </si>
  <si>
    <t>Odvoz suti a vybouraných hmot na skládku nebo meziskládku do 1 km se složením</t>
  </si>
  <si>
    <t>418356977</t>
  </si>
  <si>
    <t>https://podminky.urs.cz/item/CS_URS_2024_01/997013501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</si>
  <si>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</si>
  <si>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129,062</t>
  </si>
  <si>
    <t>45</t>
  </si>
  <si>
    <t>997013509</t>
  </si>
  <si>
    <t>Příplatek k odvozu suti a vybouraných hmot na skládku ZKD 1 km přes 1 km</t>
  </si>
  <si>
    <t>-1475890367</t>
  </si>
  <si>
    <t>https://podminky.urs.cz/item/CS_URS_2024_01/997013509</t>
  </si>
  <si>
    <t>129,062*7</t>
  </si>
  <si>
    <t>46</t>
  </si>
  <si>
    <t>202317904</t>
  </si>
  <si>
    <t>Poplatek za skládku suti s příměsí</t>
  </si>
  <si>
    <t>1804086555</t>
  </si>
  <si>
    <t>Vodorovné konstrukce</t>
  </si>
  <si>
    <t>47</t>
  </si>
  <si>
    <t>451573111</t>
  </si>
  <si>
    <t>Lože pod potrubí otevřený výkop ze štěrkopísku</t>
  </si>
  <si>
    <t>-702162040</t>
  </si>
  <si>
    <t>https://podminky.urs.cz/item/CS_URS_2024_01/451573111</t>
  </si>
  <si>
    <t xml:space="preserve">Poznámka k souboru cen:_x000D_
1. Ceny -1111 a -1192 lze použít i pro zřízení sběrných vrstev nad drenážními trubkami. 2. V cenách -5111 a -1192 jsou započteny i náklady na prohození výkopku získaného při zemních pracích. </t>
  </si>
  <si>
    <t>"potrubí" 143,3*1,62*0,06</t>
  </si>
  <si>
    <t>"šachty"  2,5*2,5*0,15*3+2,45*2,5*0,15</t>
  </si>
  <si>
    <t>48</t>
  </si>
  <si>
    <t>167151101</t>
  </si>
  <si>
    <t>Nakládání výkopku z hornin třídy těžitelnosti I skupiny 1 až 3 do 100 m3</t>
  </si>
  <si>
    <t>1663059173</t>
  </si>
  <si>
    <t>https://podminky.urs.cz/item/CS_URS_2024_01/167151101</t>
  </si>
  <si>
    <t>17,66</t>
  </si>
  <si>
    <t>49</t>
  </si>
  <si>
    <t>302821336</t>
  </si>
  <si>
    <t>50</t>
  </si>
  <si>
    <t>452311131</t>
  </si>
  <si>
    <t>Podkladní desky z betonu prostého bez zvýšených nároků na prostředí tř. C 12/15 - X0 otevřený výkop</t>
  </si>
  <si>
    <t>-452425864</t>
  </si>
  <si>
    <t>https://podminky.urs.cz/item/CS_URS_2024_01/452311131</t>
  </si>
  <si>
    <t xml:space="preserve">Poznámka k souboru cen:_x000D_
1. Ceny -1121 až -1181 a -1192 lze použít i pro ochrannou vrstvu pod železobetonové konstrukce. 2. Ceny -2121 až -2181 a -2192 jsou určeny pro jakékoliv úkosy sedel. </t>
  </si>
  <si>
    <t>"potrubí" 143,3*1,62*0,08</t>
  </si>
  <si>
    <t>"šachty"  1,5*1,5*0,1*4</t>
  </si>
  <si>
    <t>51</t>
  </si>
  <si>
    <t>452111111</t>
  </si>
  <si>
    <t>Osazení betonových pražců otevřený výkop pl do 25000 mm2</t>
  </si>
  <si>
    <t>-420661289</t>
  </si>
  <si>
    <t>https://podminky.urs.cz/item/CS_URS_2024_01/452111111</t>
  </si>
  <si>
    <t xml:space="preserve">Poznámka k souboru cen:_x000D_
1. V cenách nejsou započteny náklady na dodávku betonových výrobků; tyto se oceňují ve specifikaci. </t>
  </si>
  <si>
    <t>(148,6/2,5)*2</t>
  </si>
  <si>
    <t>52</t>
  </si>
  <si>
    <t>59223730</t>
  </si>
  <si>
    <t>podkladek betonový pod hrdlové trouby  150x120x600</t>
  </si>
  <si>
    <t>-330062807</t>
  </si>
  <si>
    <t>188,88*1,01</t>
  </si>
  <si>
    <t>53</t>
  </si>
  <si>
    <t>452112111</t>
  </si>
  <si>
    <t>Osazení betonových prstenců nebo rámů v do 100 mm pod poklopy a mříže</t>
  </si>
  <si>
    <t>175754396</t>
  </si>
  <si>
    <t>https://podminky.urs.cz/item/CS_URS_2024_01/452112111</t>
  </si>
  <si>
    <t>3+2+2</t>
  </si>
  <si>
    <t>54</t>
  </si>
  <si>
    <t>59224184</t>
  </si>
  <si>
    <t>prstenec šachtový vyrovnávací betonový 625x120x40mm</t>
  </si>
  <si>
    <t>-1156743129</t>
  </si>
  <si>
    <t>3*1,01</t>
  </si>
  <si>
    <t>55</t>
  </si>
  <si>
    <t>59224185</t>
  </si>
  <si>
    <t>prstenec šachtový vyrovnávací betonový 625x120x60mm</t>
  </si>
  <si>
    <t>1182310858</t>
  </si>
  <si>
    <t>2*1,01</t>
  </si>
  <si>
    <t>56</t>
  </si>
  <si>
    <t>59224187</t>
  </si>
  <si>
    <t>prstenec šachtový vyrovnávací betonový 625x120x100mm</t>
  </si>
  <si>
    <t>-1337633042</t>
  </si>
  <si>
    <t>Komunikace pozemní</t>
  </si>
  <si>
    <t>57</t>
  </si>
  <si>
    <t>564851011</t>
  </si>
  <si>
    <t>Podklad ze štěrkodrtě ŠD plochy do 100 m2 tl 150 mm</t>
  </si>
  <si>
    <t>683465048</t>
  </si>
  <si>
    <t>https://podminky.urs.cz/item/CS_URS_2024_01/564851011</t>
  </si>
  <si>
    <t>25,89</t>
  </si>
  <si>
    <t>58</t>
  </si>
  <si>
    <t>567132115</t>
  </si>
  <si>
    <t>Podklad ze směsi stmelené cementem SC C 8/10 (KSC I) tl 200 mm</t>
  </si>
  <si>
    <t>-949226427</t>
  </si>
  <si>
    <t>https://podminky.urs.cz/item/CS_URS_2024_01/567132115</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</si>
  <si>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</si>
  <si>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25,890+6,146</t>
  </si>
  <si>
    <t>59</t>
  </si>
  <si>
    <t>573191111</t>
  </si>
  <si>
    <t>Postřik infiltrační kationaktivní emulzí v množství 1 kg/m2</t>
  </si>
  <si>
    <t>-1103381183</t>
  </si>
  <si>
    <t>https://podminky.urs.cz/item/CS_URS_2024_01/573191111</t>
  </si>
  <si>
    <t xml:space="preserve">Poznámka k souboru cen:_x000D_
1. V ceně nejsou započteny náklady na popř. projektem předepsané očištění vozovky, které se oceňuje cenou 938 90-8411 Očištění povrchu saponátovým roztokem části C 01 tohoto katalogu. </t>
  </si>
  <si>
    <t>38,182</t>
  </si>
  <si>
    <t>565176101R</t>
  </si>
  <si>
    <t xml:space="preserve">Asfaltový beton vrstva podkladní ACP 22+ (obalované kamenivo OKH) tl 100 mm </t>
  </si>
  <si>
    <t>543791427</t>
  </si>
  <si>
    <t>25,89+12,292</t>
  </si>
  <si>
    <t>Úpravy povrchů, podlahy a osazování výplní</t>
  </si>
  <si>
    <t>61</t>
  </si>
  <si>
    <t>617633111</t>
  </si>
  <si>
    <t>Stěrka z těsnící malty dvouvrstvá vnitřních ploch šachet čtyř a vícehranných</t>
  </si>
  <si>
    <t>1951912778</t>
  </si>
  <si>
    <t>https://podminky.urs.cz/item/CS_URS_2024_01/617633111</t>
  </si>
  <si>
    <t xml:space="preserve">"kanál horkovodu"  1,15*2,5 </t>
  </si>
  <si>
    <t>62</t>
  </si>
  <si>
    <t>617633111-R</t>
  </si>
  <si>
    <t>Ochranný vodotěsný nástřik tl. 2 mm cementem vázanou nevykvétající povrchově těsnící maltou</t>
  </si>
  <si>
    <t>-1470816336</t>
  </si>
  <si>
    <t xml:space="preserve">Poznámka k souboru cen:_x000D_
1. Ceny jsou určeny pro ocenění úprav povrchu stěn i stropních konstrukcí šachet. 2. Potěr dna šachet se ocení cenami souboru cen 632 45-21.. Potěr šachet v této části katalogu. </t>
  </si>
  <si>
    <t>"Š1" 2,28*1,35</t>
  </si>
  <si>
    <t>Trubní vedení</t>
  </si>
  <si>
    <t>63</t>
  </si>
  <si>
    <t>831392121</t>
  </si>
  <si>
    <t>Montáž potrubí z trub kameninových hrdlových s integrovaným těsněním výkop sklon do 20 % DN 400</t>
  </si>
  <si>
    <t>-2103838734</t>
  </si>
  <si>
    <t>https://podminky.urs.cz/item/CS_URS_2024_01/831392121</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</si>
  <si>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</si>
  <si>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148,6</t>
  </si>
  <si>
    <t>64</t>
  </si>
  <si>
    <t>59710706</t>
  </si>
  <si>
    <t>trouba kameninová glazovaná DN 400 dl 2,50m spojovací systém C Třída 200</t>
  </si>
  <si>
    <t>611556793</t>
  </si>
  <si>
    <t>148,6*1,015</t>
  </si>
  <si>
    <t>65</t>
  </si>
  <si>
    <t>837391221</t>
  </si>
  <si>
    <t>Montáž kameninových tvarovek odbočných s integrovaným těsněním otevřený výkop DN 400</t>
  </si>
  <si>
    <t>1201636785</t>
  </si>
  <si>
    <t>https://podminky.urs.cz/item/CS_URS_2024_01/837391221</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</si>
  <si>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</si>
  <si>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17+6</t>
  </si>
  <si>
    <t>66</t>
  </si>
  <si>
    <t>59711790</t>
  </si>
  <si>
    <t>odbočka kameninová glazovaná jednoduchá kolmá DN 400/150 dl 1000mm spojovací systém C/F tř.160/-</t>
  </si>
  <si>
    <t>-1319995161</t>
  </si>
  <si>
    <t>6*1,015</t>
  </si>
  <si>
    <t>67</t>
  </si>
  <si>
    <t>59711790R</t>
  </si>
  <si>
    <t xml:space="preserve">odbočka kameninová glazovaná jednoduchá kolmá DN 400/200 L100cm spojovací systém C/F </t>
  </si>
  <si>
    <t>-1662290089</t>
  </si>
  <si>
    <t>17*1,015</t>
  </si>
  <si>
    <t>68</t>
  </si>
  <si>
    <t>831831PR</t>
  </si>
  <si>
    <t>Provizorní přepojení stávající přípojky DN 150 např. plastovou flexibilní troubou, včetně včech souvisejích praci</t>
  </si>
  <si>
    <t>kpl</t>
  </si>
  <si>
    <t>22583634</t>
  </si>
  <si>
    <t>69</t>
  </si>
  <si>
    <t>831832PR</t>
  </si>
  <si>
    <t>Provizorní přepojení stávající přípojky DN 200 např. plastovou flexibilní troubou, včetně včech souvisejích praci</t>
  </si>
  <si>
    <t>-1280590461</t>
  </si>
  <si>
    <t>70</t>
  </si>
  <si>
    <t>871420410</t>
  </si>
  <si>
    <t>Montáž kanalizačního potrubí korugovaného SN 10 z polypropylenu DN 500</t>
  </si>
  <si>
    <t>-983631146</t>
  </si>
  <si>
    <t>https://podminky.urs.cz/item/CS_URS_2024_01/871420410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</si>
  <si>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</si>
  <si>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"čerpací studny" 4</t>
  </si>
  <si>
    <t>71</t>
  </si>
  <si>
    <t>28617048</t>
  </si>
  <si>
    <t>trubka kanalizační PP korugovaná DN 500x6000mm SN10</t>
  </si>
  <si>
    <t>386717238</t>
  </si>
  <si>
    <t>4*1,015</t>
  </si>
  <si>
    <t>72</t>
  </si>
  <si>
    <t>899623141</t>
  </si>
  <si>
    <t>Obetonování potrubí nebo zdiva stok betonem prostým tř. C 12/15 v otevřeném výkopu</t>
  </si>
  <si>
    <t>1241465088</t>
  </si>
  <si>
    <t>https://podminky.urs.cz/item/CS_URS_2024_01/899623141</t>
  </si>
  <si>
    <t xml:space="preserve">Poznámka k souboru cen:_x000D_
1. Obetonování zdiva stok ve štole se oceňuje cenami souboru cen 359 31-02 Výplň za rubem cihelného zdiva stok části A 03 tohoto katalogu. </t>
  </si>
  <si>
    <t>0,651*148,6</t>
  </si>
  <si>
    <t>73</t>
  </si>
  <si>
    <t>894412411</t>
  </si>
  <si>
    <t>Osazení betonových nebo železobetonových dílců pro šachty skruží přechodových</t>
  </si>
  <si>
    <t>-1586199857</t>
  </si>
  <si>
    <t>https://podminky.urs.cz/item/CS_URS_2024_01/894412411</t>
  </si>
  <si>
    <t>74</t>
  </si>
  <si>
    <t>59224168</t>
  </si>
  <si>
    <t>skruž betonová přechodová 62,5/100x60x12 cm, stupadla poplastovaná kapsová</t>
  </si>
  <si>
    <t>214434935</t>
  </si>
  <si>
    <t>4*1,01</t>
  </si>
  <si>
    <t>75</t>
  </si>
  <si>
    <t>894411311</t>
  </si>
  <si>
    <t>Osazení betonových nebo železobetonových dílců pro šachty skruží rovných</t>
  </si>
  <si>
    <t>-1155800051</t>
  </si>
  <si>
    <t>https://podminky.urs.cz/item/CS_URS_2024_01/894411311</t>
  </si>
  <si>
    <t>5+4+8</t>
  </si>
  <si>
    <t>76</t>
  </si>
  <si>
    <t>59224162</t>
  </si>
  <si>
    <t>skruž kanalizační s ocelovými stupadly 100 x 100 x 12 cm, vč. stupadel</t>
  </si>
  <si>
    <t>331642869</t>
  </si>
  <si>
    <t>8*1,01</t>
  </si>
  <si>
    <t>77</t>
  </si>
  <si>
    <t>59224161</t>
  </si>
  <si>
    <t>skruž kanalizační s ocelovými stupadly 100 x 50 x 12 cm, vč. stupadel</t>
  </si>
  <si>
    <t>-1181953969</t>
  </si>
  <si>
    <t>78</t>
  </si>
  <si>
    <t>59224160</t>
  </si>
  <si>
    <t>skruž kanalizační s ocelovými stupadly 100 x 25 x 12 cm, vč. stupadel</t>
  </si>
  <si>
    <t>-2025107361</t>
  </si>
  <si>
    <t>5*1,01</t>
  </si>
  <si>
    <t>79</t>
  </si>
  <si>
    <t>59224348</t>
  </si>
  <si>
    <t>těsnění elastomerové pro spojení šachetních dílů DN 1000</t>
  </si>
  <si>
    <t>-1547222729</t>
  </si>
  <si>
    <t>(5+4+8)*1,01</t>
  </si>
  <si>
    <t>20160107</t>
  </si>
  <si>
    <t xml:space="preserve">D+M vymazaní spáry mezi skružemi např.  Ergelitem SD 10 </t>
  </si>
  <si>
    <t>941035795</t>
  </si>
  <si>
    <t>2*3,14*0,5*17</t>
  </si>
  <si>
    <t>81</t>
  </si>
  <si>
    <t>894414111</t>
  </si>
  <si>
    <t>Osazení betonových nebo železobetonových dílců pro šachty skruží základových (dno)</t>
  </si>
  <si>
    <t>214344418</t>
  </si>
  <si>
    <t>https://podminky.urs.cz/item/CS_URS_2024_01/894414111</t>
  </si>
  <si>
    <t>82</t>
  </si>
  <si>
    <t>PFB.1132001G</t>
  </si>
  <si>
    <t>Dno výšky 1000 mm přímé - VÝROBA NA ZAKÁZKU TBZ-Q.1 100/100 V max 60</t>
  </si>
  <si>
    <t>1769588720</t>
  </si>
  <si>
    <t>kontrala výšky a směřu zaústěním před jejím objednáním</t>
  </si>
  <si>
    <t>83</t>
  </si>
  <si>
    <t>899104112.1</t>
  </si>
  <si>
    <t>Osazení poklopů litinových nebo ocelových včetně rámů pro třídu zatížení D400, E600</t>
  </si>
  <si>
    <t>1829818326</t>
  </si>
  <si>
    <t>https://podminky.urs.cz/item/CS_URS_2024_01/899104112.1</t>
  </si>
  <si>
    <t>4+1</t>
  </si>
  <si>
    <t>84</t>
  </si>
  <si>
    <t>55241017R</t>
  </si>
  <si>
    <t>poklop šachtový litinový kruhový DN 600 s ventilací tř D 400 pro běžný provoz, vzor BRNO</t>
  </si>
  <si>
    <t>306631489</t>
  </si>
  <si>
    <t>85</t>
  </si>
  <si>
    <t>899102113</t>
  </si>
  <si>
    <t>Osazení poklopů litinových, ocelových nebo železobetonových bez rámů přes 50 kg do 100 kg</t>
  </si>
  <si>
    <t>1769047155</t>
  </si>
  <si>
    <t>https://podminky.urs.cz/item/CS_URS_2024_01/899102113</t>
  </si>
  <si>
    <t>provizorní zakrytí uličních vpustí</t>
  </si>
  <si>
    <t>86</t>
  </si>
  <si>
    <t>28661728</t>
  </si>
  <si>
    <t>poklop šachtový betonový DN 425 pro třídu zatížení B125</t>
  </si>
  <si>
    <t>-885974396</t>
  </si>
  <si>
    <t>87</t>
  </si>
  <si>
    <t>RŠ1</t>
  </si>
  <si>
    <t>RŠ1  - úpravy v šachtě</t>
  </si>
  <si>
    <t>-31223391</t>
  </si>
  <si>
    <t>V ceně položky</t>
  </si>
  <si>
    <t>Demontáž</t>
  </si>
  <si>
    <t xml:space="preserve">- vybourání části stěny o rozměrech 1350x900x250 mm </t>
  </si>
  <si>
    <t>z cihelného zdiva</t>
  </si>
  <si>
    <t xml:space="preserve">- vybourání podesty s kynetou o půdorysných </t>
  </si>
  <si>
    <t xml:space="preserve">  rozměrech 1350x1000 mm</t>
  </si>
  <si>
    <t>- demontáž stupadel</t>
  </si>
  <si>
    <t>- zaříznutí stěn</t>
  </si>
  <si>
    <t>- odstranění tří prstenců</t>
  </si>
  <si>
    <t>svislé přemístění, naložení, vodorovné přemístění</t>
  </si>
  <si>
    <t>složení, poplatek</t>
  </si>
  <si>
    <t>Dodávka + montáž</t>
  </si>
  <si>
    <t xml:space="preserve">   dno</t>
  </si>
  <si>
    <t>- kameninový půlžlabek DN 400</t>
  </si>
  <si>
    <t>- betonu třídy C 16/20</t>
  </si>
  <si>
    <t>- dvojřádek z kanalizačních cihehel 2x</t>
  </si>
  <si>
    <t>- doplnění betononem C 35/40</t>
  </si>
  <si>
    <t xml:space="preserve">  stěna</t>
  </si>
  <si>
    <t>- doplění tří prstenců</t>
  </si>
  <si>
    <t>- zřízení odstranění bednění</t>
  </si>
  <si>
    <t>- ocelové trny - naceněny v jiné položce</t>
  </si>
  <si>
    <t>- beton C 30/37 XA1-CI 1350x900 tl. 250 mm</t>
  </si>
  <si>
    <t>- těsnící hadička po obvodu stěny  např. ADECO</t>
  </si>
  <si>
    <t>- stěnová vložka</t>
  </si>
  <si>
    <t>- nová stupadla</t>
  </si>
  <si>
    <t xml:space="preserve">   stěna a stropm</t>
  </si>
  <si>
    <t>- umystí stěna a stropu tlakovou vodou</t>
  </si>
  <si>
    <t>- penetrace</t>
  </si>
  <si>
    <t>- reprofilace stropu a stěny sanační maltou  např. Ergeli tl do 15 mm</t>
  </si>
  <si>
    <t>viz výkres D.1.1.8</t>
  </si>
  <si>
    <t>Ostatní konstrukce a práce, bourání</t>
  </si>
  <si>
    <t>88</t>
  </si>
  <si>
    <t>952903112</t>
  </si>
  <si>
    <t>Vyčištění objektů ČOV, nádrží, žlabů a kanálů při v do 3,5 m</t>
  </si>
  <si>
    <t>-485273646</t>
  </si>
  <si>
    <t>https://podminky.urs.cz/item/CS_URS_2024_01/952903112</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</si>
  <si>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</si>
  <si>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"Š1" 1,35*1+(1,35+1)*2*2,28</t>
  </si>
  <si>
    <t>89</t>
  </si>
  <si>
    <t>985564112</t>
  </si>
  <si>
    <t>Kotvičky pro výztuž stříkaného betonu hl do 200 mm z oceli D přes 6 do 8 mm do cementové malty</t>
  </si>
  <si>
    <t>-932379006</t>
  </si>
  <si>
    <t>https://podminky.urs.cz/item/CS_URS_2024_01/985564112</t>
  </si>
  <si>
    <t xml:space="preserve">Poznámka k souboru cen:_x000D_
1. V cenách jsou započteny i náklady na: a) rozměření, vyvrtání otvoru a opotřebení vrtného materiálu, b) vyčištění otvoru, c) vyplnění otvorů maltou a osazení kotviček včetně jejich dodávky. </t>
  </si>
  <si>
    <t>včetně vyvrtání, vyfoukání</t>
  </si>
  <si>
    <t>"Š1" 26</t>
  </si>
  <si>
    <t>90</t>
  </si>
  <si>
    <t>919735113</t>
  </si>
  <si>
    <t>Řezání stávajícího živičného krytu hl přes 100 do 150 mm</t>
  </si>
  <si>
    <t>976818498</t>
  </si>
  <si>
    <t>https://podminky.urs.cz/item/CS_URS_2024_01/919735113</t>
  </si>
  <si>
    <t xml:space="preserve">Poznámka k souboru cen:_x000D_
1. V cenách jsou započteny i náklady na spotřebu vody. </t>
  </si>
  <si>
    <t>(148,6-134,9)*2</t>
  </si>
  <si>
    <t>(2,45+2,5)*2</t>
  </si>
  <si>
    <t>91</t>
  </si>
  <si>
    <t>919735115</t>
  </si>
  <si>
    <t>Řezání stávajícího živičného krytu hl přes 200 do 250 mm</t>
  </si>
  <si>
    <t>-1700577666</t>
  </si>
  <si>
    <t>https://podminky.urs.cz/item/CS_URS_2024_01/919735115</t>
  </si>
  <si>
    <t>148,6*2+2,5*2*3+(2,45+2,5)*2</t>
  </si>
  <si>
    <t>92</t>
  </si>
  <si>
    <t>919735124</t>
  </si>
  <si>
    <t>Řezání stávajícího betonového krytu hl přes 150 do 200 mm</t>
  </si>
  <si>
    <t>1961504336</t>
  </si>
  <si>
    <t>https://podminky.urs.cz/item/CS_URS_2024_01/919735124</t>
  </si>
  <si>
    <t>93</t>
  </si>
  <si>
    <t>919731115R</t>
  </si>
  <si>
    <t>Zarovnání styčné plochy podkladu nebo krytu z betonu přes 250 mm</t>
  </si>
  <si>
    <t>-441071825</t>
  </si>
  <si>
    <t>94</t>
  </si>
  <si>
    <t>997221561</t>
  </si>
  <si>
    <t>Vodorovná doprava suti z kusových materiálů do 1 km</t>
  </si>
  <si>
    <t>-1572193607</t>
  </si>
  <si>
    <t>https://podminky.urs.cz/item/CS_URS_2024_01/997221561</t>
  </si>
  <si>
    <t>480,189</t>
  </si>
  <si>
    <t>95</t>
  </si>
  <si>
    <t>997221569</t>
  </si>
  <si>
    <t>Příplatek ZKD 1 km u vodorovné dopravy suti z kusových materiálů</t>
  </si>
  <si>
    <t>-47124617</t>
  </si>
  <si>
    <t>https://podminky.urs.cz/item/CS_URS_2024_01/997221569</t>
  </si>
  <si>
    <t>480,189*7</t>
  </si>
  <si>
    <t>96</t>
  </si>
  <si>
    <t>202110104</t>
  </si>
  <si>
    <t>Poplatek za skládku živice</t>
  </si>
  <si>
    <t>5605260</t>
  </si>
  <si>
    <t>146,098+3,884</t>
  </si>
  <si>
    <t>97</t>
  </si>
  <si>
    <t>202110105</t>
  </si>
  <si>
    <t>1234330952</t>
  </si>
  <si>
    <t>480,189-149,982</t>
  </si>
  <si>
    <t>98</t>
  </si>
  <si>
    <t>998275101</t>
  </si>
  <si>
    <t>Přesun hmot pro trubní vedení z trub kameninových otevřený výkop</t>
  </si>
  <si>
    <t>1975865147</t>
  </si>
  <si>
    <t>https://podminky.urs.cz/item/CS_URS_2024_01/998275101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</si>
  <si>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</si>
  <si>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PSV</t>
  </si>
  <si>
    <t>Práce a dodávky PSV</t>
  </si>
  <si>
    <t>711</t>
  </si>
  <si>
    <t>Izolace proti vodě, vlhkosti a plynům</t>
  </si>
  <si>
    <t>99</t>
  </si>
  <si>
    <t>711112001</t>
  </si>
  <si>
    <t>Provedení izolace proti zemní vlhkosti svislé za studena nátěrem penetračním</t>
  </si>
  <si>
    <t>1323624257</t>
  </si>
  <si>
    <t>https://podminky.urs.cz/item/CS_URS_2024_01/711112001</t>
  </si>
  <si>
    <t xml:space="preserve">Poznámka k souboru cen:_x000D_
1. Izolace plochy jednotlivě do 10 m2 se oceňují skladebně cenou příslušné izolace a cenou 711 19-9095 Příplatek za plochu do 10 m2. </t>
  </si>
  <si>
    <t>100</t>
  </si>
  <si>
    <t>11163150</t>
  </si>
  <si>
    <t>lak penetrační asfaltový</t>
  </si>
  <si>
    <t>-928911314</t>
  </si>
  <si>
    <t>2,875</t>
  </si>
  <si>
    <t>2,875*0,00035 'Přepočtené koeficientem množství</t>
  </si>
  <si>
    <t>101</t>
  </si>
  <si>
    <t>711511102</t>
  </si>
  <si>
    <t>Provedení hydroizolace potrubí za studena asfaltovým lakem</t>
  </si>
  <si>
    <t>1670475338</t>
  </si>
  <si>
    <t>https://podminky.urs.cz/item/CS_URS_2024_01/711511102</t>
  </si>
  <si>
    <t>"Š1" 2,78*1,85</t>
  </si>
  <si>
    <t>102</t>
  </si>
  <si>
    <t>11163152</t>
  </si>
  <si>
    <t>lak hydroizolační asfaltový</t>
  </si>
  <si>
    <t>-872524479</t>
  </si>
  <si>
    <t>5,142*0,00035 'Přepočtené koeficientem množství</t>
  </si>
  <si>
    <t>103</t>
  </si>
  <si>
    <t>998711101</t>
  </si>
  <si>
    <t>Přesun hmot tonážní pro izolace proti vodě, vlhkosti a plynům v objektech v do 6 m</t>
  </si>
  <si>
    <t>773035931</t>
  </si>
  <si>
    <t>https://podminky.urs.cz/item/CS_URS_2024_01/998711101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</si>
  <si>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</si>
  <si>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výkop</t>
  </si>
  <si>
    <t>457,81</t>
  </si>
  <si>
    <t>zasyp_ar</t>
  </si>
  <si>
    <t>zásyp asfaltovým recyklátem</t>
  </si>
  <si>
    <t>6,725</t>
  </si>
  <si>
    <t>zasyp_br</t>
  </si>
  <si>
    <t>zásyp betonovým recyklátem</t>
  </si>
  <si>
    <t>43,233</t>
  </si>
  <si>
    <t>zásyp recyklátem</t>
  </si>
  <si>
    <t>415,405</t>
  </si>
  <si>
    <t>zasyp_z</t>
  </si>
  <si>
    <t>zásyp zeminou</t>
  </si>
  <si>
    <t>10,501</t>
  </si>
  <si>
    <t>SO 02 - Kanalizační přípojky</t>
  </si>
  <si>
    <t xml:space="preserve">    9 - Ostatní konstrukce a práce-bourání</t>
  </si>
  <si>
    <t>113106123</t>
  </si>
  <si>
    <t>Rozebrání dlažeb ze zámkových dlaždic komunikací pro pěší ručně</t>
  </si>
  <si>
    <t>-1046852712</t>
  </si>
  <si>
    <t>https://podminky.urs.cz/item/CS_URS_2024_01/113106123</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</si>
  <si>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</si>
  <si>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"vjezd" 4,28</t>
  </si>
  <si>
    <t>113107311</t>
  </si>
  <si>
    <t>Odstranění podkladu z kameniva těženého tl do 100 mm strojně pl do 50 m2</t>
  </si>
  <si>
    <t>-79769976</t>
  </si>
  <si>
    <t>https://podminky.urs.cz/item/CS_URS_2024_01/113107311</t>
  </si>
  <si>
    <t>"silnice" 61,47+5,78</t>
  </si>
  <si>
    <t>113107321</t>
  </si>
  <si>
    <t>Odstranění podkladu z kameniva drceného tl do 100 mm strojně pl do 50 m2</t>
  </si>
  <si>
    <t>-1064444852</t>
  </si>
  <si>
    <t>https://podminky.urs.cz/item/CS_URS_2024_01/113107321</t>
  </si>
  <si>
    <t>"chodník" 58,14</t>
  </si>
  <si>
    <t>113107322</t>
  </si>
  <si>
    <t>Odstranění podkladu z kameniva drceného tl přes 100 do 200 mm strojně pl do 50 m2</t>
  </si>
  <si>
    <t>1947375933</t>
  </si>
  <si>
    <t>https://podminky.urs.cz/item/CS_URS_2024_01/113107322</t>
  </si>
  <si>
    <t>113107330</t>
  </si>
  <si>
    <t>Odstranění podkladu z betonu prostého tl do 100 mm strojně pl do 50 m2</t>
  </si>
  <si>
    <t>-458611398</t>
  </si>
  <si>
    <t>https://podminky.urs.cz/item/CS_URS_2024_01/113107330</t>
  </si>
  <si>
    <t>113107332</t>
  </si>
  <si>
    <t>Odstranění podkladu z betonu prostého tl přes 150 do 300 mm strojně pl do 50 m2</t>
  </si>
  <si>
    <t>-1206985057</t>
  </si>
  <si>
    <t>https://podminky.urs.cz/item/CS_URS_2024_01/113107332</t>
  </si>
  <si>
    <t>113107334</t>
  </si>
  <si>
    <t>Odstranění podkladu z betonu prostého tl přes 400 do 500 mm strojně pl do 50 m2</t>
  </si>
  <si>
    <t>-1913424564</t>
  </si>
  <si>
    <t>https://podminky.urs.cz/item/CS_URS_2024_01/113107334</t>
  </si>
  <si>
    <t>113107341</t>
  </si>
  <si>
    <t>Odstranění podkladu živičného tl 50 mm strojně pl do 50 m2</t>
  </si>
  <si>
    <t>-617738384</t>
  </si>
  <si>
    <t>https://podminky.urs.cz/item/CS_URS_2024_01/113107341</t>
  </si>
  <si>
    <t>113107345</t>
  </si>
  <si>
    <t>Odstranění podkladu živičného tl přes 200 do 250 mm strojně pl do 50 m2</t>
  </si>
  <si>
    <t>-1330709785</t>
  </si>
  <si>
    <t>https://podminky.urs.cz/item/CS_URS_2024_01/113107345</t>
  </si>
  <si>
    <t>"silnice" 61,47</t>
  </si>
  <si>
    <t>113202111</t>
  </si>
  <si>
    <t>Vytrhání obrub krajníků obrubníků stojatých</t>
  </si>
  <si>
    <t>-1488969166</t>
  </si>
  <si>
    <t>https://podminky.urs.cz/item/CS_URS_2024_01/113202111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</si>
  <si>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</si>
  <si>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"krajníky" 3*0,5*17</t>
  </si>
  <si>
    <t>"obrubníků" 56</t>
  </si>
  <si>
    <t>-1338376579</t>
  </si>
  <si>
    <t xml:space="preserve">splašková voda přípojky 11 ks </t>
  </si>
  <si>
    <t>11*24</t>
  </si>
  <si>
    <t>-1810148827</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</si>
  <si>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</si>
  <si>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477883742</t>
  </si>
  <si>
    <t>(17+17+1)*1,36</t>
  </si>
  <si>
    <t>-749554001</t>
  </si>
  <si>
    <t>(17+18+17)*1,36</t>
  </si>
  <si>
    <t>1146526457</t>
  </si>
  <si>
    <t>104</t>
  </si>
  <si>
    <t>1695056962</t>
  </si>
  <si>
    <t>(17+18+17)*2</t>
  </si>
  <si>
    <t>121112003</t>
  </si>
  <si>
    <t>Sejmutí ornice tl vrstvy do 200 mm ručně</t>
  </si>
  <si>
    <t>-373109889</t>
  </si>
  <si>
    <t>https://podminky.urs.cz/item/CS_URS_2024_01/121112003</t>
  </si>
  <si>
    <t>(1,25+1,3)*1,36</t>
  </si>
  <si>
    <t>1314236381</t>
  </si>
  <si>
    <t>132254204</t>
  </si>
  <si>
    <t>Hloubení zapažených rýh š do 2000 mm v hornině třídy těžitelnosti I skupiny 3 objem do 500 m3, VČETNĚ svislého přemístění do 4 m, započtena lepivost</t>
  </si>
  <si>
    <t>1549556117</t>
  </si>
  <si>
    <t>https://podminky.urs.cz/item/CS_URS_2024_01/132254204</t>
  </si>
  <si>
    <t>z kubaturových listů domovních přípojek</t>
  </si>
  <si>
    <t>vykop*0,99</t>
  </si>
  <si>
    <t>132354204</t>
  </si>
  <si>
    <t>Hloubení zapažených rýh š do 2000 mm v hornině třídy těžitelnosti II skupiny 4 objem do 500 m3, VČETNĚ svislého přemístění do 4 m, započtena lepivost</t>
  </si>
  <si>
    <t>-788524882</t>
  </si>
  <si>
    <t>https://podminky.urs.cz/item/CS_URS_2024_01/132354204</t>
  </si>
  <si>
    <t>vykop*0,01</t>
  </si>
  <si>
    <t>151201102</t>
  </si>
  <si>
    <t>Zřízení zátažného pažení a rozepření stěn rýh hl přes 2 do 4 m</t>
  </si>
  <si>
    <t>1680079090</t>
  </si>
  <si>
    <t>https://podminky.urs.cz/item/CS_URS_2024_01/151201102</t>
  </si>
  <si>
    <t>PD požaduje zátažné pažení viz. výkres D.1.2.4</t>
  </si>
  <si>
    <t>"z kubaturových listů" 780,45</t>
  </si>
  <si>
    <t>151201112</t>
  </si>
  <si>
    <t>Odstranění zátažného pažení a rozepření stěn rýh hl přes 2 do 4 m</t>
  </si>
  <si>
    <t>1845992769</t>
  </si>
  <si>
    <t>https://podminky.urs.cz/item/CS_URS_2024_01/151201112</t>
  </si>
  <si>
    <t>-543607751</t>
  </si>
  <si>
    <t>453,232</t>
  </si>
  <si>
    <t>3,468*0,1</t>
  </si>
  <si>
    <t>1529926812</t>
  </si>
  <si>
    <t>4,578</t>
  </si>
  <si>
    <t>-92114368</t>
  </si>
  <si>
    <t>0,347</t>
  </si>
  <si>
    <t>-1049936695</t>
  </si>
  <si>
    <t>"100%"0,347</t>
  </si>
  <si>
    <t>"15%"453,232*0,15</t>
  </si>
  <si>
    <t>-331980671</t>
  </si>
  <si>
    <t>"85%"453,232*0,85</t>
  </si>
  <si>
    <t>"100%"4,578</t>
  </si>
  <si>
    <t>-715380283</t>
  </si>
  <si>
    <t xml:space="preserve">"domovní přípojky" 62,22+340,75+0,347-zasyp_z   </t>
  </si>
  <si>
    <t xml:space="preserve">"dosypání vybouraných povrchů" 61,47*0,35+5,78*0,35+4,28*0,05-58,14*0,02   </t>
  </si>
  <si>
    <t>Mezisoučet</t>
  </si>
  <si>
    <t>"zásyp zeminou KP18, KP20"  (1,25*1,36*(3,745-0,842))+(1,3*1,36*(3,99-0,842))</t>
  </si>
  <si>
    <t xml:space="preserve">provizorní zásyp plochy komunikace a chodníků   </t>
  </si>
  <si>
    <t xml:space="preserve">"asfaltový recyklát" (61,47+5,78)*0,1   </t>
  </si>
  <si>
    <t xml:space="preserve">"betonový recyklát" (61,47+5,78)*0,4+4,28*0,42+58,14*0,25   </t>
  </si>
  <si>
    <t>Rozpad figury: zasyp_z</t>
  </si>
  <si>
    <t>1593951151</t>
  </si>
  <si>
    <t>záasp recyklátem</t>
  </si>
  <si>
    <t>"domovní přípojky" 62,22+340,75+0,347-zasyp_z</t>
  </si>
  <si>
    <t>"dosypání vybouraných povrchů" 61,47*0,35+5,78*0,35+4,28*0,05-58,14*0,02</t>
  </si>
  <si>
    <t>497022774</t>
  </si>
  <si>
    <t>zasyp_ar*1,1*1,05*2,2</t>
  </si>
  <si>
    <t>Rozpad figury: zasyp_ar</t>
  </si>
  <si>
    <t>provizorní zásyp plochy komunikace a chodníků</t>
  </si>
  <si>
    <t>"asfaltový recyklát" (61,47+5,78)*0,1</t>
  </si>
  <si>
    <t>-781940152</t>
  </si>
  <si>
    <t>zasyp_br*1,1*1,05*2,0</t>
  </si>
  <si>
    <t>Rozpad figury: zasyp_br</t>
  </si>
  <si>
    <t>"betonový recyklát" (61,47+5,78)*0,4+4,28*0,42+58,14*0,25</t>
  </si>
  <si>
    <t>10364100</t>
  </si>
  <si>
    <t>zemina pro terénní úpravy - tříděná</t>
  </si>
  <si>
    <t>-828021057</t>
  </si>
  <si>
    <t>10,501*1,6</t>
  </si>
  <si>
    <t>572849084</t>
  </si>
  <si>
    <t>zasyp_ar*1,1*1,05</t>
  </si>
  <si>
    <t>zasyp_br*1,1*1,05</t>
  </si>
  <si>
    <t>0,1*3,468</t>
  </si>
  <si>
    <t>-1507595285</t>
  </si>
  <si>
    <t>548,342</t>
  </si>
  <si>
    <t>181351003</t>
  </si>
  <si>
    <t>Rozprostření ornice tl vrstvy do 200 mm pl do 100 m2 v rovině nebo ve svahu do 1:5 strojně</t>
  </si>
  <si>
    <t>-582524983</t>
  </si>
  <si>
    <t>https://podminky.urs.cz/item/CS_URS_2024_01/181351003</t>
  </si>
  <si>
    <t>10364101</t>
  </si>
  <si>
    <t>zemina pro terénní úpravy - ornice, odplevelená</t>
  </si>
  <si>
    <t>1073283944</t>
  </si>
  <si>
    <t>0,1*3,468*1,6</t>
  </si>
  <si>
    <t>181411131</t>
  </si>
  <si>
    <t>Založení parkového trávníku výsevem pl do 1000 m2 v rovině a ve svahu do 1:5</t>
  </si>
  <si>
    <t>-741855223</t>
  </si>
  <si>
    <t>https://podminky.urs.cz/item/CS_URS_2024_01/181411131</t>
  </si>
  <si>
    <t>3,468</t>
  </si>
  <si>
    <t>00572410</t>
  </si>
  <si>
    <t>osivo směs travní parková</t>
  </si>
  <si>
    <t>kg</t>
  </si>
  <si>
    <t>1137996672</t>
  </si>
  <si>
    <t>3,468*0,03*1,05</t>
  </si>
  <si>
    <t>1020234528</t>
  </si>
  <si>
    <t>"vybourání potrubí " 0,0648*64,90</t>
  </si>
  <si>
    <t>725006104</t>
  </si>
  <si>
    <t>4,206*2,2</t>
  </si>
  <si>
    <t>-1789394435</t>
  </si>
  <si>
    <t>9,253</t>
  </si>
  <si>
    <t>808449329</t>
  </si>
  <si>
    <t>9,253*7</t>
  </si>
  <si>
    <t>539220385</t>
  </si>
  <si>
    <t>451311201</t>
  </si>
  <si>
    <t>Zalití zálivkou cementopopílkovou směsí včetně souvisejích prací (ucpávky, utěsnění, zazdívky atd.)</t>
  </si>
  <si>
    <t>-2073160317</t>
  </si>
  <si>
    <t>zalití stávajícího potrubí a kavern</t>
  </si>
  <si>
    <t>3,8</t>
  </si>
  <si>
    <t>44948078</t>
  </si>
  <si>
    <t>0,06*1,36*102,31</t>
  </si>
  <si>
    <t>1688790914</t>
  </si>
  <si>
    <t>8,348</t>
  </si>
  <si>
    <t>374415933</t>
  </si>
  <si>
    <t>Podkladní desky z betonu prostého bez zvýšených nároků na prostředí tř. C 12/15 otevřený výkop</t>
  </si>
  <si>
    <t>-1622716366</t>
  </si>
  <si>
    <t>"z kubaturový listů" 13,91</t>
  </si>
  <si>
    <t>1725895059</t>
  </si>
  <si>
    <t>(102,031/1)*2</t>
  </si>
  <si>
    <t>59223R</t>
  </si>
  <si>
    <t>podkladek betonový pod hrdlové trouby - do DN 200</t>
  </si>
  <si>
    <t>-415503590</t>
  </si>
  <si>
    <t>204,062*1,01</t>
  </si>
  <si>
    <t>831352121</t>
  </si>
  <si>
    <t>Montáž potrubí z trub kameninových hrdlových s integrovaným těsněním výkop sklon do 20 % DN 200</t>
  </si>
  <si>
    <t>-348955399</t>
  </si>
  <si>
    <t>https://podminky.urs.cz/item/CS_URS_2024_01/831352121</t>
  </si>
  <si>
    <t>102,031</t>
  </si>
  <si>
    <t>59710633</t>
  </si>
  <si>
    <t>trouba kameninová glazovaná DN 200 dl 1,00m spojovací systém F</t>
  </si>
  <si>
    <t>578774617</t>
  </si>
  <si>
    <t>102,031*1,015</t>
  </si>
  <si>
    <t>831352193</t>
  </si>
  <si>
    <t>Příplatek k montáži kameninového potrubí za napojení dvou dříků trub pomocí převlečné manžety DN 200</t>
  </si>
  <si>
    <t>1289994828</t>
  </si>
  <si>
    <t>https://podminky.urs.cz/item/CS_URS_2024_01/831352193</t>
  </si>
  <si>
    <t>837312221</t>
  </si>
  <si>
    <t>Montáž kameninových tvarovek jednoosých s integrovaným těsněním otevřený výkop DN 150</t>
  </si>
  <si>
    <t>-127770448</t>
  </si>
  <si>
    <t>https://podminky.urs.cz/item/CS_URS_2024_01/837312221</t>
  </si>
  <si>
    <t>6+17</t>
  </si>
  <si>
    <t>59711852</t>
  </si>
  <si>
    <t>ucpávka kameninová glazovaná DN 150 spojovací systém F</t>
  </si>
  <si>
    <t>-1686699009</t>
  </si>
  <si>
    <t>59710944</t>
  </si>
  <si>
    <t>koleno kameninové glazované DN 150 15° spojovací systém F</t>
  </si>
  <si>
    <t>-1919168643</t>
  </si>
  <si>
    <t>17,255*1,015 'Přepočtené koeficientem množství</t>
  </si>
  <si>
    <t>837352221</t>
  </si>
  <si>
    <t>Montáž kameninových tvarovek jednoosých s integrovaným těsněním otevřený výkop DN 200</t>
  </si>
  <si>
    <t>463145484</t>
  </si>
  <si>
    <t>https://podminky.urs.cz/item/CS_URS_2024_01/837352221</t>
  </si>
  <si>
    <t>3+10</t>
  </si>
  <si>
    <t>597999-R200</t>
  </si>
  <si>
    <t xml:space="preserve">U kroužek DN 200 </t>
  </si>
  <si>
    <t>-1851733041</t>
  </si>
  <si>
    <t>10*1,015</t>
  </si>
  <si>
    <t>59712514</t>
  </si>
  <si>
    <t>přechod kameninový glazovaný DN 150/200 pryžové/pryžové těsnění (spojovací systém F/F) třída pevnosti -/160</t>
  </si>
  <si>
    <t>-2147351015</t>
  </si>
  <si>
    <t>3*1,015</t>
  </si>
  <si>
    <t>1300020313</t>
  </si>
  <si>
    <t>36,22</t>
  </si>
  <si>
    <t>Ostatní konstrukce a práce-bourání</t>
  </si>
  <si>
    <t>919735111</t>
  </si>
  <si>
    <t>Řezání stávajícího živičného krytu hl do 50 mm</t>
  </si>
  <si>
    <t>1703911821</t>
  </si>
  <si>
    <t>https://podminky.urs.cz/item/CS_URS_2024_01/919735111</t>
  </si>
  <si>
    <t>42,75*2</t>
  </si>
  <si>
    <t>-564801220</t>
  </si>
  <si>
    <t>(45,2)*2</t>
  </si>
  <si>
    <t>-1830283353</t>
  </si>
  <si>
    <t>-586185265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</si>
  <si>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</si>
  <si>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174,472</t>
  </si>
  <si>
    <t>-831985996</t>
  </si>
  <si>
    <t>174,472*7</t>
  </si>
  <si>
    <t>1348849641</t>
  </si>
  <si>
    <t>5,698+35,776</t>
  </si>
  <si>
    <t>-190935297</t>
  </si>
  <si>
    <t>174,472-41,474</t>
  </si>
  <si>
    <t>-1704993146</t>
  </si>
  <si>
    <t>F01</t>
  </si>
  <si>
    <t>Hloubení šachet</t>
  </si>
  <si>
    <t>3,5</t>
  </si>
  <si>
    <t>F02</t>
  </si>
  <si>
    <t>Výkop rýhy</t>
  </si>
  <si>
    <t>133,6</t>
  </si>
  <si>
    <t>SO 03 - Vodovodní řady</t>
  </si>
  <si>
    <t>22221</t>
  </si>
  <si>
    <t>Brno - město</t>
  </si>
  <si>
    <t>Statutární město Brno</t>
  </si>
  <si>
    <t>AQUATIS a.s.</t>
  </si>
  <si>
    <t xml:space="preserve">    5 - Komunikace</t>
  </si>
  <si>
    <t>1122593989</t>
  </si>
  <si>
    <t>"šachta - zámková dlažba"        1,0</t>
  </si>
  <si>
    <t>113107121</t>
  </si>
  <si>
    <t>Odstranění podkladu z kameniva drceného tl do 100 mm ručně</t>
  </si>
  <si>
    <t>-2052101689</t>
  </si>
  <si>
    <t>https://podminky.urs.cz/item/CS_URS_2024_01/113107121</t>
  </si>
  <si>
    <t>113107122</t>
  </si>
  <si>
    <t>Odstranění podkladu z kameniva drceného tl přes 100 do 200 mm ručně</t>
  </si>
  <si>
    <t>-1011484725</t>
  </si>
  <si>
    <t>https://podminky.urs.cz/item/CS_URS_2024_01/113107122</t>
  </si>
  <si>
    <t>113107132</t>
  </si>
  <si>
    <t>Odstranění podkladu z betonu prostého tl přes 150 do 300 mm ručně</t>
  </si>
  <si>
    <t>-1940227276</t>
  </si>
  <si>
    <t>https://podminky.urs.cz/item/CS_URS_2024_01/113107132</t>
  </si>
  <si>
    <t>"šachta - zámková dlažba - KZC"        1,0</t>
  </si>
  <si>
    <t>-1402325615</t>
  </si>
  <si>
    <t>"z výpočtu výměr - zavázání vrstev"      4,10</t>
  </si>
  <si>
    <t>113107145</t>
  </si>
  <si>
    <t>Odstranění podkladu živičného tl přes 200 do 250 mm ručně</t>
  </si>
  <si>
    <t>-1508737319</t>
  </si>
  <si>
    <t>https://podminky.urs.cz/item/CS_URS_2024_01/113107145</t>
  </si>
  <si>
    <t>"z výpočtu výměr - zavázání vrstev"          4,0</t>
  </si>
  <si>
    <t>"z výkazu výměr - nad šachtou"                   1,0</t>
  </si>
  <si>
    <t>740142071</t>
  </si>
  <si>
    <t>"z výpočtu výměr - zavázání vrstev"      4,0</t>
  </si>
  <si>
    <t>113107134</t>
  </si>
  <si>
    <t>Odstranění podkladu z betonu prostého tl přes 400 do 500 mm ručně</t>
  </si>
  <si>
    <t>1018575040</t>
  </si>
  <si>
    <t>https://podminky.urs.cz/item/CS_URS_2024_01/113107134</t>
  </si>
  <si>
    <t>113107111</t>
  </si>
  <si>
    <t>Odstranění podkladu z kameniva těženého tl do 100 mm ručně</t>
  </si>
  <si>
    <t>-805424063</t>
  </si>
  <si>
    <t>https://podminky.urs.cz/item/CS_URS_2024_01/113107111</t>
  </si>
  <si>
    <t>-952317851</t>
  </si>
  <si>
    <t>"z výkazu výměr - nad rýhou"                   159,20</t>
  </si>
  <si>
    <t>-562423347</t>
  </si>
  <si>
    <t>662971276</t>
  </si>
  <si>
    <t>-1122080222</t>
  </si>
  <si>
    <t>vyčerpání vody z rušeného potrubí</t>
  </si>
  <si>
    <t>voda z přívlových deštů</t>
  </si>
  <si>
    <t>-1172723115</t>
  </si>
  <si>
    <t>1198346682</t>
  </si>
  <si>
    <t>dle podélného profilu</t>
  </si>
  <si>
    <t>6 * 1,10</t>
  </si>
  <si>
    <t>Výstražná fólie pro krytí kabelů šířky přes 20 do 25 cm</t>
  </si>
  <si>
    <t>1459975884</t>
  </si>
  <si>
    <t>-1746173476</t>
  </si>
  <si>
    <t>-2131126023</t>
  </si>
  <si>
    <t>"20%"133,6*0,2</t>
  </si>
  <si>
    <t>2078905734</t>
  </si>
  <si>
    <t>"z výpočtu kubatur"           133,60</t>
  </si>
  <si>
    <t>těžitelnost :  tř. 3 - 99%, tř. 4 - 1%</t>
  </si>
  <si>
    <t>F02 * 0,99</t>
  </si>
  <si>
    <t>Rozpad figury: F02</t>
  </si>
  <si>
    <t>-1744369077</t>
  </si>
  <si>
    <t>F02 * 0,01</t>
  </si>
  <si>
    <t>133212821</t>
  </si>
  <si>
    <t>Hloubení zapažených šachet v hornině třídy těžitelnosti I skupiny 3 plocha výkopu do 4 m2 ručně, VČETNĚ svislého přemístění, započtena lepivost</t>
  </si>
  <si>
    <t>662643923</t>
  </si>
  <si>
    <t>https://podminky.urs.cz/item/CS_URS_2024_01/133212821</t>
  </si>
  <si>
    <t>šachty pro rušené armatury</t>
  </si>
  <si>
    <t>"z výpočtu výměr"           3,50</t>
  </si>
  <si>
    <t>F01 * 0,99</t>
  </si>
  <si>
    <t>Rozpad figury: F01</t>
  </si>
  <si>
    <t>133312821</t>
  </si>
  <si>
    <t>Hloubení zapažených šachet v hornině třídy těžitelnosti II skupiny 4 plocha výkopu do 4 m2 ručně, VČETNĚ svislého přemístění, započtena lepivost</t>
  </si>
  <si>
    <t>-724715276</t>
  </si>
  <si>
    <t>https://podminky.urs.cz/item/CS_URS_2024_01/133312821</t>
  </si>
  <si>
    <t>F01 * 0,01</t>
  </si>
  <si>
    <t>151101101</t>
  </si>
  <si>
    <t>Zřízení příložného pažení a rozepření stěn rýh hl do 2 m</t>
  </si>
  <si>
    <t>-1539067157</t>
  </si>
  <si>
    <t>https://podminky.urs.cz/item/CS_URS_2024_01/151101101</t>
  </si>
  <si>
    <t>"z výpočtu kubatur"          496,20 "m2"</t>
  </si>
  <si>
    <t>151101111</t>
  </si>
  <si>
    <t>Odstranění příložného pažení a rozepření stěn rýh hl do 2 m</t>
  </si>
  <si>
    <t>1990531110</t>
  </si>
  <si>
    <t>https://podminky.urs.cz/item/CS_URS_2024_01/151101111</t>
  </si>
  <si>
    <t>151101201</t>
  </si>
  <si>
    <t>Zřízení příložného pažení stěn výkopu hl do 4 m</t>
  </si>
  <si>
    <t>956559405</t>
  </si>
  <si>
    <t>https://podminky.urs.cz/item/CS_URS_2024_01/151101201</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</si>
  <si>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</si>
  <si>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"z výpočtu výměr - pažené šachty"        19,20 "m2"</t>
  </si>
  <si>
    <t>151101211</t>
  </si>
  <si>
    <t>Odstranění příložného pažení stěn hl do 4 m</t>
  </si>
  <si>
    <t>101344670</t>
  </si>
  <si>
    <t>https://podminky.urs.cz/item/CS_URS_2024_01/151101211</t>
  </si>
  <si>
    <t>151101301</t>
  </si>
  <si>
    <t>Zřízení rozepření stěn při pažení příložném hl do 4 m</t>
  </si>
  <si>
    <t>-1930513098</t>
  </si>
  <si>
    <t>https://podminky.urs.cz/item/CS_URS_2024_01/151101301</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</si>
  <si>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</si>
  <si>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</si>
  <si>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při pažení příložném hl do 4 m</t>
  </si>
  <si>
    <t>966240491</t>
  </si>
  <si>
    <t>https://podminky.urs.cz/item/CS_URS_2024_01/151101311</t>
  </si>
  <si>
    <t>-641330406</t>
  </si>
  <si>
    <t>132,264</t>
  </si>
  <si>
    <t>3,465</t>
  </si>
  <si>
    <t>-525116247</t>
  </si>
  <si>
    <t>1,336</t>
  </si>
  <si>
    <t>0,035</t>
  </si>
  <si>
    <t>1350225099</t>
  </si>
  <si>
    <t>135,729</t>
  </si>
  <si>
    <t>1,371</t>
  </si>
  <si>
    <t>-1267851300</t>
  </si>
  <si>
    <t>"60%"135,729*0,6</t>
  </si>
  <si>
    <t>-275296568</t>
  </si>
  <si>
    <t>"40%"135,729*0,4</t>
  </si>
  <si>
    <t>"100%"1,371</t>
  </si>
  <si>
    <t>174101101.1</t>
  </si>
  <si>
    <t>-2077163863</t>
  </si>
  <si>
    <t>https://podminky.urs.cz/item/CS_URS_2024_01/174101101.1</t>
  </si>
  <si>
    <t>zásyp recyklátem bez cihelných úlomků do úr. -0,50</t>
  </si>
  <si>
    <t>řad - km -0,001 až 0,1336 = 134,60 m</t>
  </si>
  <si>
    <t>"výkop v úseku"               134,60 * 1,10 * 1,70</t>
  </si>
  <si>
    <t>"odp. vozovka"              - 134,60 * 1,10 * 0,50</t>
  </si>
  <si>
    <t>"odp. lože a obsyp"      - 134,60 * 1,10 * 0,49</t>
  </si>
  <si>
    <t>šachta v zámkové dlažbě</t>
  </si>
  <si>
    <t>"výkop - konstrukce"           1,60 - 0,47</t>
  </si>
  <si>
    <t>provizorní zásyp betonovým recyklátem do úrovně - 0,10</t>
  </si>
  <si>
    <t>134,60 * 1,10 * 0,40</t>
  </si>
  <si>
    <t>řad - km 0,1336 až 0,14280 = 9,20 + 1,0 m</t>
  </si>
  <si>
    <t>"výkop rýha"                     10,20 * 1,10 * 1,70</t>
  </si>
  <si>
    <t>"odp. vozovka"              - 10,20 * 1,10 * 0,50</t>
  </si>
  <si>
    <t>"odp. lože a obsyp"     - 10,20 * 1,10 * 0,49</t>
  </si>
  <si>
    <t>"šachta ve vozovce"        1,60 - 0,50</t>
  </si>
  <si>
    <t>zásyp zeminou z výkopu</t>
  </si>
  <si>
    <t>"šachta v zeleném pásu"     1,60</t>
  </si>
  <si>
    <t>-345641519</t>
  </si>
  <si>
    <t>176,143-1,6-59,224=115,319</t>
  </si>
  <si>
    <t>115,319*1,1*1,05*1,8</t>
  </si>
  <si>
    <t>-661179689</t>
  </si>
  <si>
    <t>provizorní zapravení rýhy</t>
  </si>
  <si>
    <t>0,4*134,60 * 1,10=59,224</t>
  </si>
  <si>
    <t>59,224*1,1*1,05*2,0</t>
  </si>
  <si>
    <t>-238620150</t>
  </si>
  <si>
    <t>1,6*1,6</t>
  </si>
  <si>
    <t>175151101</t>
  </si>
  <si>
    <t>Obsypání potrubí strojně sypaninou bez prohození, uloženou do 3 m</t>
  </si>
  <si>
    <t>-2043838782</t>
  </si>
  <si>
    <t>https://podminky.urs.cz/item/CS_URS_2024_01/175151101</t>
  </si>
  <si>
    <t>"řad"                        144,80 * 1,10 * 0,39</t>
  </si>
  <si>
    <t>58331351</t>
  </si>
  <si>
    <t>kamenivo těžené drobné frakce 0/4</t>
  </si>
  <si>
    <t>-176055318</t>
  </si>
  <si>
    <t>62,119*1,1*1,05*1,8</t>
  </si>
  <si>
    <t>-1787478158</t>
  </si>
  <si>
    <t>62,119*1,1*1,05</t>
  </si>
  <si>
    <t>1,6</t>
  </si>
  <si>
    <t>59,224*1,1*1,05</t>
  </si>
  <si>
    <t>115,319*1,1*1,05</t>
  </si>
  <si>
    <t>525118831</t>
  </si>
  <si>
    <t>274,944</t>
  </si>
  <si>
    <t>891241811</t>
  </si>
  <si>
    <t>Demontáž vodovodních šoupátek otevřený výkop DN 80 včet. poklopu  naložení, vodorovné přemístění, složení</t>
  </si>
  <si>
    <t>-1795246567</t>
  </si>
  <si>
    <t>https://podminky.urs.cz/item/CS_URS_2024_01/891241811</t>
  </si>
  <si>
    <t>891247900R</t>
  </si>
  <si>
    <t>Demontáž podzemních hydrantů, včet. poklopu    naložení, vodorovné přemístění, složení</t>
  </si>
  <si>
    <t>-2017232017</t>
  </si>
  <si>
    <t>850311811</t>
  </si>
  <si>
    <t>Bourání stávajícího potrubí z trub litinových DN 150</t>
  </si>
  <si>
    <t>2136395220</t>
  </si>
  <si>
    <t>https://podminky.urs.cz/item/CS_URS_2024_01/850311811</t>
  </si>
  <si>
    <t>56816370</t>
  </si>
  <si>
    <t>zbytkový beton ve výkopu</t>
  </si>
  <si>
    <t>1,55</t>
  </si>
  <si>
    <t>Vnitrostaveništní doprava suti a vybouraných hmot pro budovy v do 6 m s omezením mechanizace</t>
  </si>
  <si>
    <t>1157812601</t>
  </si>
  <si>
    <t>1,55*2,2</t>
  </si>
  <si>
    <t>0,015*25</t>
  </si>
  <si>
    <t>-2027291296</t>
  </si>
  <si>
    <t>3,785</t>
  </si>
  <si>
    <t>1778339754</t>
  </si>
  <si>
    <t>3,785*7</t>
  </si>
  <si>
    <t>-553367865</t>
  </si>
  <si>
    <t>-1158308391</t>
  </si>
  <si>
    <t>3,14*0,04*0,04*120</t>
  </si>
  <si>
    <t>451572111</t>
  </si>
  <si>
    <t>Lože pod potrubí otevřený výkop z kameniva drobného těženého</t>
  </si>
  <si>
    <t>2136441612</t>
  </si>
  <si>
    <t>https://podminky.urs.cz/item/CS_URS_2024_01/451572111</t>
  </si>
  <si>
    <t>F03</t>
  </si>
  <si>
    <t>142,80 * 1,10 * 0,10</t>
  </si>
  <si>
    <t>245641292</t>
  </si>
  <si>
    <t>15,708</t>
  </si>
  <si>
    <t>142243276</t>
  </si>
  <si>
    <t>452313141</t>
  </si>
  <si>
    <t>Podkladní bloky z betonu prostého bez zvýšených nároků na prostředí tř. C 16/20 otevřený výkop</t>
  </si>
  <si>
    <t>1540982028</t>
  </si>
  <si>
    <t>https://podminky.urs.cz/item/CS_URS_2024_01/452313141</t>
  </si>
  <si>
    <t>"blok B1"               3 *  0,03</t>
  </si>
  <si>
    <t>"blok B2"               1 *  0,02</t>
  </si>
  <si>
    <t>452353111</t>
  </si>
  <si>
    <t>Bednění podkladních bloků pod potrubí, stoky a drobné objekty otevřený výkop zřízení</t>
  </si>
  <si>
    <t>-1461177095</t>
  </si>
  <si>
    <t>https://podminky.urs.cz/item/CS_URS_2024_01/452353111</t>
  </si>
  <si>
    <t>0,8</t>
  </si>
  <si>
    <t>452353112</t>
  </si>
  <si>
    <t>Bednění podkladních bloků pod potrubí, stoky a drobné objekty otevřený výkop odstranění</t>
  </si>
  <si>
    <t>-1484828041</t>
  </si>
  <si>
    <t>https://podminky.urs.cz/item/CS_URS_2024_01/452353112</t>
  </si>
  <si>
    <t>564931412</t>
  </si>
  <si>
    <t>Podklad z asfaltového recyklátu plochy přes 100 m2 tl 100 mm</t>
  </si>
  <si>
    <t>-43210868</t>
  </si>
  <si>
    <t>https://podminky.urs.cz/item/CS_URS_2024_01/564931412</t>
  </si>
  <si>
    <t>134,60 * 1,10</t>
  </si>
  <si>
    <t>1004768688</t>
  </si>
  <si>
    <t>"z výkazu výměr"                   12,30 + 1,0</t>
  </si>
  <si>
    <t>1606495842</t>
  </si>
  <si>
    <t>"z výkazu výměr"                  16,60 + 1,0</t>
  </si>
  <si>
    <t>992169432</t>
  </si>
  <si>
    <t>21,2</t>
  </si>
  <si>
    <t>1497221671</t>
  </si>
  <si>
    <t>"z výkazu výměr"                 21,20</t>
  </si>
  <si>
    <t>596212210</t>
  </si>
  <si>
    <t>Kladení zámkové dlažby pozemních komunikací ručně tl 80 mm skupiny A pl do 50 m2</t>
  </si>
  <si>
    <t>-72702915</t>
  </si>
  <si>
    <t>https://podminky.urs.cz/item/CS_URS_2024_01/596212210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</si>
  <si>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</si>
  <si>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851241131</t>
  </si>
  <si>
    <t>Montáž potrubí z trub litinových hrdlových s integrovaným těsněním otevřený výkop DN 80</t>
  </si>
  <si>
    <t>-338123426</t>
  </si>
  <si>
    <t>https://podminky.urs.cz/item/CS_URS_2024_01/851241131</t>
  </si>
  <si>
    <t xml:space="preserve">Poznámka k souboru cen:_x000D_
1. Ceny montáže potrubí z trub litinových tlakových hrdlových s integrovaným těsněním jsou určeny pro systémy těsněné jakýmikoliv elastickými kroužky. Tyto se také oceňují ve specifikaci, nejsou-li zahrnuty již v ceně trub. </t>
  </si>
  <si>
    <t>Dle příl. D.1.3.8 - Výpis potrubí, tvarovek a armatur</t>
  </si>
  <si>
    <t>"- bez zámkových spojů"132</t>
  </si>
  <si>
    <t>"-se zámkovými spoji"18</t>
  </si>
  <si>
    <t>DKT.ZT80C50R</t>
  </si>
  <si>
    <t>TLT   DN 80   Vnější ochrana - zinko-aluminiový povlak s dalšími kovy nebo bez nich s min.hmotností 400 g/m2. Vnitřní ochrana  - vystýlky z vysokopevnostního cementu. Včetně těsnění.</t>
  </si>
  <si>
    <t>1963106302</t>
  </si>
  <si>
    <t>132*1,01</t>
  </si>
  <si>
    <t>18*1,01</t>
  </si>
  <si>
    <t>851251211</t>
  </si>
  <si>
    <t>Příplatek za montáž zámkových spojků na potrubí a tvarovkách DN 80</t>
  </si>
  <si>
    <t>-1136679691</t>
  </si>
  <si>
    <t>https://podminky.urs.cz/item/CS_URS_2024_01/851251211</t>
  </si>
  <si>
    <t>- potrubí</t>
  </si>
  <si>
    <t>- pro tvarovky</t>
  </si>
  <si>
    <t>1*2+2*2+2*2</t>
  </si>
  <si>
    <t>DKT.110420</t>
  </si>
  <si>
    <t>Zámkový spoj DN 80</t>
  </si>
  <si>
    <t>61842177</t>
  </si>
  <si>
    <t>14*1,01</t>
  </si>
  <si>
    <t>55251276</t>
  </si>
  <si>
    <t>manžeta ochranná vodovodního litinového potrubí DN 90</t>
  </si>
  <si>
    <t>1505267498</t>
  </si>
  <si>
    <t>857241131</t>
  </si>
  <si>
    <t>Montáž litinových tvarovek jednoosých hrdlových otevřený výkop s integrovaným těsněním DN 80</t>
  </si>
  <si>
    <t>-797494129</t>
  </si>
  <si>
    <t>https://podminky.urs.cz/item/CS_URS_2024_01/857241131</t>
  </si>
  <si>
    <t xml:space="preserve">Poznámka k souboru cen:_x000D_
1. Ceny montáže potrubí z trub litinových tlakových hrdlových s integrovaným těsněním jsou určeny pro systémy těsněné elastickými kroužky. Tyto se oceňují ve specifikaci, nejsou-li zahrnuty již v ceně trub. 2. V cenách 52-2121 a -4121 nejsou započteny náklady na dodání těsnících pryžových kroužků. Tyto se oceňují ve specifikaci, nejsou-li zahrnuty již v ceně trub. </t>
  </si>
  <si>
    <t>"vodovodní řad"       1 + 2</t>
  </si>
  <si>
    <t>55253646</t>
  </si>
  <si>
    <t>přesuvka hrdlová litinová práškový epoxid tl 250µm se šroubovým spojem U-kus DN 80</t>
  </si>
  <si>
    <t>-1930100184</t>
  </si>
  <si>
    <t>857243131</t>
  </si>
  <si>
    <t>Montáž litinových tvarovek odbočných hrdlových otevřený výkop s integrovaným těsněním DN 80</t>
  </si>
  <si>
    <t>-434610258</t>
  </si>
  <si>
    <t>https://podminky.urs.cz/item/CS_URS_2024_01/857243131</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</si>
  <si>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</si>
  <si>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55253740</t>
  </si>
  <si>
    <t>tvarovka hrdlová s přírubovou odbočkou z tvárné litiny,práškový epoxid tl 250µm MMA-kus DN 80/80</t>
  </si>
  <si>
    <t>543703638</t>
  </si>
  <si>
    <t>857242121</t>
  </si>
  <si>
    <t>Montáž litinových tvarovek jednoosých přírubových otevřený výkop DN 80</t>
  </si>
  <si>
    <t>-66788697</t>
  </si>
  <si>
    <t>https://podminky.urs.cz/item/CS_URS_2024_01/857242121</t>
  </si>
  <si>
    <t>2+1+3+1</t>
  </si>
  <si>
    <t>55253892</t>
  </si>
  <si>
    <t>tvarovka přírubová s hrdlem z tvárné litiny,práškový epoxid tl 250µm EU-kus dl 130mm DN 80</t>
  </si>
  <si>
    <t>-678410688</t>
  </si>
  <si>
    <t>55253489</t>
  </si>
  <si>
    <t>tvarovka přírubová litinová s hladkým koncem,práškový epoxid tl 250µm F-kus DN 80</t>
  </si>
  <si>
    <t>-432124051</t>
  </si>
  <si>
    <t>1*1,01</t>
  </si>
  <si>
    <t>55250642</t>
  </si>
  <si>
    <t>koleno přírubové s patkou PP litinové DN 80</t>
  </si>
  <si>
    <t>-345819011</t>
  </si>
  <si>
    <t>55253660</t>
  </si>
  <si>
    <t>příruba zaslepovací litinová vodovodní PN10/40 X-kus DN 80</t>
  </si>
  <si>
    <t>1222087515</t>
  </si>
  <si>
    <t>852242122</t>
  </si>
  <si>
    <t>Montáž potrubí z trub litinových tlakových přírubových délky do 1 m otevřený výkop DN 80</t>
  </si>
  <si>
    <t>914620868</t>
  </si>
  <si>
    <t>https://podminky.urs.cz/item/CS_URS_2024_01/852242122</t>
  </si>
  <si>
    <t>55253235</t>
  </si>
  <si>
    <t>tvarovka přírubová litinová vodovodní PN10/16 DN 80 dl 200mm</t>
  </si>
  <si>
    <t>-1830083178</t>
  </si>
  <si>
    <t>55253239</t>
  </si>
  <si>
    <t>tvarovka přírubová litinová vodovodní PN10/16 DN 80 dl 400mm</t>
  </si>
  <si>
    <t>1001443108</t>
  </si>
  <si>
    <t>857244122</t>
  </si>
  <si>
    <t>Montáž litinových tvarovek odbočných přírubových otevřený výkop DN 80</t>
  </si>
  <si>
    <t>-1225115947</t>
  </si>
  <si>
    <t>https://podminky.urs.cz/item/CS_URS_2024_01/857244122</t>
  </si>
  <si>
    <t>55253510</t>
  </si>
  <si>
    <t>tvarovka přírubová litinová vodovodní s přírubovou odbočkou PN10/40 T-kus DN 80/80</t>
  </si>
  <si>
    <t>915722971</t>
  </si>
  <si>
    <t>2,02*1,01 'Přepočtené koeficientem množství</t>
  </si>
  <si>
    <t>891261112</t>
  </si>
  <si>
    <t>Montáž vodovodních šoupátek otevřený výkop DN 100</t>
  </si>
  <si>
    <t>-1069722492</t>
  </si>
  <si>
    <t>https://podminky.urs.cz/item/CS_URS_2024_01/891261112</t>
  </si>
  <si>
    <t>42221324.2</t>
  </si>
  <si>
    <t>šoupátko pitná voda, litina GGG 50, dlouhá stavební délka F5, PN10/16 DN 100 x 300 mm</t>
  </si>
  <si>
    <t>2006440110</t>
  </si>
  <si>
    <t>6*1,01</t>
  </si>
  <si>
    <t>42291073.2</t>
  </si>
  <si>
    <t>souprava zemní teleskopická  pro šoupátka DN 65-80mm</t>
  </si>
  <si>
    <t>408074920</t>
  </si>
  <si>
    <t>891247111.2</t>
  </si>
  <si>
    <t>Montáž hydrantů podzemních DN 80 + hydrantová drenáž</t>
  </si>
  <si>
    <t>246859306</t>
  </si>
  <si>
    <t>https://podminky.urs.cz/item/CS_URS_2024_01/891247111.2</t>
  </si>
  <si>
    <t>42273593</t>
  </si>
  <si>
    <t>hydrant podzemní DN 80 PN 16 dvojitý uzávěr s koulí krycí v 1250mm</t>
  </si>
  <si>
    <t>-1647614135</t>
  </si>
  <si>
    <t>22450,1-R</t>
  </si>
  <si>
    <t>drenáž pro hydrant</t>
  </si>
  <si>
    <t>-780648025</t>
  </si>
  <si>
    <t>899401112.1</t>
  </si>
  <si>
    <t>Osazení poklopů litinových šoupátkových, vč. podkladní desky</t>
  </si>
  <si>
    <t>-1521329580</t>
  </si>
  <si>
    <t>https://podminky.urs.cz/item/CS_URS_2024_01/899401112.1</t>
  </si>
  <si>
    <t>42291352</t>
  </si>
  <si>
    <t>poklop litinový šoupátkový pro zemní soupravy osazení do terénu a do vozovky</t>
  </si>
  <si>
    <t>-658177489</t>
  </si>
  <si>
    <t>422,1-R</t>
  </si>
  <si>
    <t>deska podkladní universální</t>
  </si>
  <si>
    <t>362453670</t>
  </si>
  <si>
    <t>899401113.1</t>
  </si>
  <si>
    <t>Osazení poklopů litinových hydrantových, vč. podkladní desky</t>
  </si>
  <si>
    <t>505267922</t>
  </si>
  <si>
    <t>https://podminky.urs.cz/item/CS_URS_2024_01/899401113.1</t>
  </si>
  <si>
    <t>42291452.2</t>
  </si>
  <si>
    <t>poklop litinový - hydrantový DN 80</t>
  </si>
  <si>
    <t>514537134</t>
  </si>
  <si>
    <t>422,2-R</t>
  </si>
  <si>
    <t>1347495746</t>
  </si>
  <si>
    <t>899712111</t>
  </si>
  <si>
    <t>Orientační tabulky na zdivu</t>
  </si>
  <si>
    <t>-1565299242</t>
  </si>
  <si>
    <t>https://podminky.urs.cz/item/CS_URS_2024_01/899712111</t>
  </si>
  <si>
    <t>"tabulka šoupě modré barvy" 6</t>
  </si>
  <si>
    <t>"tabulka hydrant červené barvy"3</t>
  </si>
  <si>
    <t>899721111R</t>
  </si>
  <si>
    <t>Signalizační vodič DN do 150 mm na potrubí, včetně plastových pásku pro uchycení k potrubí 2 x Cu 4 mm</t>
  </si>
  <si>
    <t>-484255415</t>
  </si>
  <si>
    <t>300/2+2*9</t>
  </si>
  <si>
    <t>899722114</t>
  </si>
  <si>
    <t>Krytí potrubí z plastů výstražnou fólií z PVC přes 34 do 40 cm</t>
  </si>
  <si>
    <t>49339064</t>
  </si>
  <si>
    <t>https://podminky.urs.cz/item/CS_URS_2024_01/899722114</t>
  </si>
  <si>
    <t>150</t>
  </si>
  <si>
    <t>820230202</t>
  </si>
  <si>
    <t>spojovací materiál pro přírubové spoje - šouby nerez, podložky, mosaz matky</t>
  </si>
  <si>
    <t>1997941122</t>
  </si>
  <si>
    <t>899713100R</t>
  </si>
  <si>
    <t>Orientační markery</t>
  </si>
  <si>
    <t>-834431630</t>
  </si>
  <si>
    <t>820211</t>
  </si>
  <si>
    <t>Zřízení, odstranění - dodatečný materiál pro tlakovou zkoušku</t>
  </si>
  <si>
    <t>286311455</t>
  </si>
  <si>
    <t>- včetně manipulace a uskladnění pro</t>
  </si>
  <si>
    <t>další použítí.</t>
  </si>
  <si>
    <t>- těsnící kroužek bez zámků.....DN 80.... 2 ks</t>
  </si>
  <si>
    <t>- tešnící kroužek se zámky.....DN 80.....2 ks</t>
  </si>
  <si>
    <t>- zaslepovací příruba X....DN 80..... 2 ks</t>
  </si>
  <si>
    <t>- příruba X vrtaná 1"....DN 80.....1 ks</t>
  </si>
  <si>
    <t>- fitynky pro napojení</t>
  </si>
  <si>
    <t>979054451</t>
  </si>
  <si>
    <t>Očištění vybouraných zámkových dlaždic s původním spárováním z kameniva těženého</t>
  </si>
  <si>
    <t>957599783</t>
  </si>
  <si>
    <t>https://podminky.urs.cz/item/CS_URS_2024_01/979054451</t>
  </si>
  <si>
    <t>9972216R1</t>
  </si>
  <si>
    <t>Paletizace dlažby  naložení,  potřebné vodorovné přemístění, složení plus obráceně</t>
  </si>
  <si>
    <t>-842074822</t>
  </si>
  <si>
    <t>0,26*1</t>
  </si>
  <si>
    <t>1450678674</t>
  </si>
  <si>
    <t>"asfaltová vozovka"        144,80 * 2 + 1,10 * 2</t>
  </si>
  <si>
    <t xml:space="preserve">                                                1,0 * 4</t>
  </si>
  <si>
    <t>"pro zavázání vrstev"      10,60 * 2 + 1,90</t>
  </si>
  <si>
    <t>1960466326</t>
  </si>
  <si>
    <t>-1380599982</t>
  </si>
  <si>
    <t>105</t>
  </si>
  <si>
    <t>2013556222</t>
  </si>
  <si>
    <t>308,965-0,26</t>
  </si>
  <si>
    <t>106</t>
  </si>
  <si>
    <t>-575459293</t>
  </si>
  <si>
    <t>308,705*7</t>
  </si>
  <si>
    <t>107</t>
  </si>
  <si>
    <t>-1544828218</t>
  </si>
  <si>
    <t>1,296+2,910+92,654</t>
  </si>
  <si>
    <t>108</t>
  </si>
  <si>
    <t>1687401417</t>
  </si>
  <si>
    <t>308,705-96,86</t>
  </si>
  <si>
    <t>109</t>
  </si>
  <si>
    <t>998273102</t>
  </si>
  <si>
    <t>Přesun hmot pro trubní vedení z trub litinových otevřený výkop</t>
  </si>
  <si>
    <t>-1286746962</t>
  </si>
  <si>
    <t>https://podminky.urs.cz/item/CS_URS_2024_01/998273102</t>
  </si>
  <si>
    <t>F1</t>
  </si>
  <si>
    <t>pažená rýha - výkop</t>
  </si>
  <si>
    <t>95,5</t>
  </si>
  <si>
    <t>F3</t>
  </si>
  <si>
    <t>Zásyp kamenivo vozovka</t>
  </si>
  <si>
    <t>50,9</t>
  </si>
  <si>
    <t>F4</t>
  </si>
  <si>
    <t>Zásyp kamenivo - chodník</t>
  </si>
  <si>
    <t>10,017</t>
  </si>
  <si>
    <t>F5</t>
  </si>
  <si>
    <t>Zásyp recyklátem</t>
  </si>
  <si>
    <t>29,32</t>
  </si>
  <si>
    <t>SO 04 - Vodovodní přípojky</t>
  </si>
  <si>
    <t>113106161</t>
  </si>
  <si>
    <t>Rozebrání dlažeb vozovek z drobných kostek s ložem z kameniva ručně</t>
  </si>
  <si>
    <t>661710757</t>
  </si>
  <si>
    <t>https://podminky.urs.cz/item/CS_URS_2024_01/113106161</t>
  </si>
  <si>
    <t>"z výpočtu výměr "              2,40</t>
  </si>
  <si>
    <t>113106187</t>
  </si>
  <si>
    <t>Rozebrání dlažeb vozovek ze zámkové dlažby s ložem z kameniva strojně pl do 50 m2</t>
  </si>
  <si>
    <t>-522146379</t>
  </si>
  <si>
    <t>https://podminky.urs.cz/item/CS_URS_2024_01/113106187</t>
  </si>
  <si>
    <t>"z výpočtu výměr - vjezd dlažba"     3,60</t>
  </si>
  <si>
    <t>1952044531</t>
  </si>
  <si>
    <t>"z výpočtu výměr - vozovka"          24,0</t>
  </si>
  <si>
    <t>1702622764</t>
  </si>
  <si>
    <t>"z výpočtu výměr - vjezd LA"                24,70</t>
  </si>
  <si>
    <t>"z výpočtu výměr - chodník  LA"          9,0</t>
  </si>
  <si>
    <t>-879722103</t>
  </si>
  <si>
    <t>"z výpočtu výměr - vjezd z.dl."                3,60</t>
  </si>
  <si>
    <t>-496975580</t>
  </si>
  <si>
    <t>-384018869</t>
  </si>
  <si>
    <t>113107343</t>
  </si>
  <si>
    <t>Odstranění podkladu živičného tl přes 100 do 150 mm strojně pl do 50 m2</t>
  </si>
  <si>
    <t>-934635080</t>
  </si>
  <si>
    <t>https://podminky.urs.cz/item/CS_URS_2024_01/113107343</t>
  </si>
  <si>
    <t>113107344</t>
  </si>
  <si>
    <t>Odstranění podkladu živičného tl přes 150 do 200 mm strojně pl do 50 m2</t>
  </si>
  <si>
    <t>-928981970</t>
  </si>
  <si>
    <t>https://podminky.urs.cz/item/CS_URS_2024_01/113107344</t>
  </si>
  <si>
    <t>-324487279</t>
  </si>
  <si>
    <t>-1072707266</t>
  </si>
  <si>
    <t>"z výpočtu výměr"          20,0</t>
  </si>
  <si>
    <t>121121117</t>
  </si>
  <si>
    <t>Příplatek za podkopání zdi a její statické zajištění  vč. ochrany zdi proti poškození pomocí desek a geotextilie</t>
  </si>
  <si>
    <t>bm</t>
  </si>
  <si>
    <t>-182631669</t>
  </si>
  <si>
    <t>0,8*20</t>
  </si>
  <si>
    <t>119001421.1</t>
  </si>
  <si>
    <t>-1973852893</t>
  </si>
  <si>
    <t>https://podminky.urs.cz/item/CS_URS_2024_01/119001421.1</t>
  </si>
  <si>
    <t>20*0,8*2</t>
  </si>
  <si>
    <t>-1879034989</t>
  </si>
  <si>
    <t>1*20*2</t>
  </si>
  <si>
    <t>-1143368033</t>
  </si>
  <si>
    <t>1978838873</t>
  </si>
  <si>
    <t>"z výpočtu výměr"                 7,60</t>
  </si>
  <si>
    <t>-1741668956</t>
  </si>
  <si>
    <t xml:space="preserve">               95,50       </t>
  </si>
  <si>
    <t>132254103</t>
  </si>
  <si>
    <t>Hloubení rýh zapažených š do 800 mm v hornině třídy těžitelnosti I skupiny 3 objem do 100 m3 strojně, VČETNĚ svislého přemístění do 4 m, započtena lepivost</t>
  </si>
  <si>
    <t>-661003454</t>
  </si>
  <si>
    <t>https://podminky.urs.cz/item/CS_URS_2024_01/132254103</t>
  </si>
  <si>
    <t xml:space="preserve">"z výpočtu výměr"                    95,50       </t>
  </si>
  <si>
    <t>F1 * 0,99</t>
  </si>
  <si>
    <t>Rozpad figury: F1</t>
  </si>
  <si>
    <t>132354103</t>
  </si>
  <si>
    <t>Hloubení rýh zapažených š do 800 mm v hornině třídy těžitelnosti II skupiny 4 objem do 100 m3 strojně, VČETNĚ svislého přemístění do 4 m, započtena lepivost</t>
  </si>
  <si>
    <t>-1643268823</t>
  </si>
  <si>
    <t>https://podminky.urs.cz/item/CS_URS_2024_01/132354103</t>
  </si>
  <si>
    <t>F1 * 0,01</t>
  </si>
  <si>
    <t>141721211</t>
  </si>
  <si>
    <t>Řízený zemní protlak délky do 50 m hl do 6 m se zatažením potrubí průměru vrtu do 90 mm v hornině třídy těžitelnosti I a II skupiny 1 až 4</t>
  </si>
  <si>
    <t>-659370556</t>
  </si>
  <si>
    <t>https://podminky.urs.cz/item/CS_URS_2024_01/141721211</t>
  </si>
  <si>
    <t>28613127</t>
  </si>
  <si>
    <t>potrubí vodovodní jednovrstvé PE100 RC PN 10 SDR17 63x3,8mm</t>
  </si>
  <si>
    <t>-141766045</t>
  </si>
  <si>
    <t>100*1,1</t>
  </si>
  <si>
    <t>-1662055781</t>
  </si>
  <si>
    <t>"z výpočtu výměr"                   319,60</t>
  </si>
  <si>
    <t>-1720477136</t>
  </si>
  <si>
    <t>319,6</t>
  </si>
  <si>
    <t>-1826743865</t>
  </si>
  <si>
    <t>0,1*7,6</t>
  </si>
  <si>
    <t>94,545</t>
  </si>
  <si>
    <t>796121361</t>
  </si>
  <si>
    <t>0,955</t>
  </si>
  <si>
    <t>-537037127</t>
  </si>
  <si>
    <t>-1577885936</t>
  </si>
  <si>
    <t>"60%"94,545*0,6</t>
  </si>
  <si>
    <t>-2085058702</t>
  </si>
  <si>
    <t>"40%"94,545*0,4</t>
  </si>
  <si>
    <t>"100%"0,955</t>
  </si>
  <si>
    <t>300415118</t>
  </si>
  <si>
    <t xml:space="preserve">zásyp zeminou </t>
  </si>
  <si>
    <t>"zásyp"                                 9,50 * 0,80 * (1,70 - 0,10)</t>
  </si>
  <si>
    <t>"odp. lože a obsyp"       - 9,50 * 0,80 * 0,332</t>
  </si>
  <si>
    <t>zásyp rýhy ve vozovce a vjezdech drceným kamenivem fr. 0-32 mm</t>
  </si>
  <si>
    <t>"zásyp"                                   73,30 * 0,80 * (1,70 - 0,50)</t>
  </si>
  <si>
    <t>"odp. lože a obsyp"        - 73,30 * 0,80 * 0,332</t>
  </si>
  <si>
    <t>zásyp rýhy v chodníku drceným kamenivem fr. 0-32 mm</t>
  </si>
  <si>
    <t>"zásyp"                                  11,20 * 0,80 * (1,70 - 0,25)</t>
  </si>
  <si>
    <t>"odp. lože a obsyp"        - 11,20 * 0,80 * 0,332</t>
  </si>
  <si>
    <t>zásyp rýhy pod provizorní kryt vozovky betonovým recyklátem</t>
  </si>
  <si>
    <t>"ve vozovce"                    73,30 * 0,80 * 0,50</t>
  </si>
  <si>
    <t>427322927</t>
  </si>
  <si>
    <t>(F3 + F4) *1,1*1,05*1,8</t>
  </si>
  <si>
    <t>Rozpad figury: F3</t>
  </si>
  <si>
    <t>Rozpad figury: F4</t>
  </si>
  <si>
    <t>1624894054</t>
  </si>
  <si>
    <t>F5 * 1,1*1,05*2</t>
  </si>
  <si>
    <t>Rozpad figury: F5</t>
  </si>
  <si>
    <t>-1185481755</t>
  </si>
  <si>
    <t>1,6*9,637</t>
  </si>
  <si>
    <t>175111101</t>
  </si>
  <si>
    <t>Obsypání potrubí ručně sypaninou bez prohození, uloženou do 3 m</t>
  </si>
  <si>
    <t>-341614911</t>
  </si>
  <si>
    <t>https://podminky.urs.cz/item/CS_URS_2024_01/175111101</t>
  </si>
  <si>
    <t>94,0 * 0,80 * 0,332</t>
  </si>
  <si>
    <t>-1775400909</t>
  </si>
  <si>
    <t>24,966*1,1*1,05*1,8</t>
  </si>
  <si>
    <t>1222328319</t>
  </si>
  <si>
    <t>24,966*1,1*1,05</t>
  </si>
  <si>
    <t>(F3 + F4) *1,1*1,05</t>
  </si>
  <si>
    <t>F5 * 1,1*1,05</t>
  </si>
  <si>
    <t>9,637</t>
  </si>
  <si>
    <t>-913768258</t>
  </si>
  <si>
    <t>143,457</t>
  </si>
  <si>
    <t>-880334141</t>
  </si>
  <si>
    <t>7,6</t>
  </si>
  <si>
    <t>393693045</t>
  </si>
  <si>
    <t>0,1*7,6*1,6</t>
  </si>
  <si>
    <t>-404540319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</si>
  <si>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</si>
  <si>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-1622867136</t>
  </si>
  <si>
    <t>7,6*0,03*1,05</t>
  </si>
  <si>
    <t>891261808</t>
  </si>
  <si>
    <t>Demontáž navrtávacích pasů  do DN 80 vč. uzávěru, zemní soupravy a poklopu - naložení, vodorovné přemístění, složení</t>
  </si>
  <si>
    <t>665540798</t>
  </si>
  <si>
    <t>-1820194845</t>
  </si>
  <si>
    <t>beton ve výkopu</t>
  </si>
  <si>
    <t>1,5</t>
  </si>
  <si>
    <t>871211811V</t>
  </si>
  <si>
    <t>Bourání potrubí z oceli, PE v otevřeném výkopu D do 75 mm</t>
  </si>
  <si>
    <t>-1838877065</t>
  </si>
  <si>
    <t>254</t>
  </si>
  <si>
    <t>971042261</t>
  </si>
  <si>
    <t>Vybourání otvorů v betonových příčkách a zdech, základech pl do 0,0225 m2 tl do 600 mm</t>
  </si>
  <si>
    <t>2081056381</t>
  </si>
  <si>
    <t>https://podminky.urs.cz/item/CS_URS_2024_01/971042261</t>
  </si>
  <si>
    <t>971033261</t>
  </si>
  <si>
    <t>Vybourání otvorů ve zdivu cihelném pl do 0,0225 m2 na MVC nebo MV tl do 600 mm</t>
  </si>
  <si>
    <t>-1082392178</t>
  </si>
  <si>
    <t>https://podminky.urs.cz/item/CS_URS_2024_01/971033261</t>
  </si>
  <si>
    <t>-816499526</t>
  </si>
  <si>
    <t>1,5*2,2</t>
  </si>
  <si>
    <t>0,004*254</t>
  </si>
  <si>
    <t>0,06*8</t>
  </si>
  <si>
    <t>0,016*12</t>
  </si>
  <si>
    <t>1829563398</t>
  </si>
  <si>
    <t>4,988</t>
  </si>
  <si>
    <t>1317737573</t>
  </si>
  <si>
    <t>4,988*7</t>
  </si>
  <si>
    <t>3295023</t>
  </si>
  <si>
    <t>-146675099</t>
  </si>
  <si>
    <t>94,0 * 0,80 * 0,10</t>
  </si>
  <si>
    <t>-1421607617</t>
  </si>
  <si>
    <t>7,52</t>
  </si>
  <si>
    <t>-1444608165</t>
  </si>
  <si>
    <t>564930412</t>
  </si>
  <si>
    <t>Podklad z asfaltového recyklátu plochy do 100 m2 tl 100 mm</t>
  </si>
  <si>
    <t>-545684425</t>
  </si>
  <si>
    <t>https://podminky.urs.cz/item/CS_URS_2024_01/564930412</t>
  </si>
  <si>
    <t>provizorní úprava povrchů</t>
  </si>
  <si>
    <t>"vozovka"      24,0</t>
  </si>
  <si>
    <t>"vjezdy"         24,70 + 3,60</t>
  </si>
  <si>
    <t>"chodník"      9,0</t>
  </si>
  <si>
    <t>564950313</t>
  </si>
  <si>
    <t>Podklad z betonového recyklátu plochy do 100 m2 tl 150 mm</t>
  </si>
  <si>
    <t>-161423109</t>
  </si>
  <si>
    <t>https://podminky.urs.cz/item/CS_URS_2024_01/564950313</t>
  </si>
  <si>
    <t>provizorní úprava</t>
  </si>
  <si>
    <t>"chodník"       9,0</t>
  </si>
  <si>
    <t>871161141R</t>
  </si>
  <si>
    <t>Montáž potrubí z PE100 RC SDR 11 otevřený a uvnitř místností výkop svařovaných na tupo d 32 x 3,0 mm, vč. D+M kotevních objímek uchycení na stěnu</t>
  </si>
  <si>
    <t>790681851</t>
  </si>
  <si>
    <t>"dle příl.č. D.1.4.8"            254,0</t>
  </si>
  <si>
    <t>28613110</t>
  </si>
  <si>
    <t>potrubí vodovodní jednovrstvé PE100 RC PN 16 SDR11 32x3,0mm</t>
  </si>
  <si>
    <t>498941496</t>
  </si>
  <si>
    <t>254,4*1,015</t>
  </si>
  <si>
    <t>612003200116</t>
  </si>
  <si>
    <t>Mosazná  spojka závit 1"/ PE pr. 32 mm</t>
  </si>
  <si>
    <t>599333132</t>
  </si>
  <si>
    <t>40*1,015</t>
  </si>
  <si>
    <t>722 0903 R</t>
  </si>
  <si>
    <t xml:space="preserve">Mosazná spojka na PE 32/1" - koleno 90° </t>
  </si>
  <si>
    <t>-708489979</t>
  </si>
  <si>
    <t>42*1,015</t>
  </si>
  <si>
    <t>722 0902 R</t>
  </si>
  <si>
    <t xml:space="preserve">Přechodka  d 1" / 3/4"  </t>
  </si>
  <si>
    <t>1388251265</t>
  </si>
  <si>
    <t>722 0904 R</t>
  </si>
  <si>
    <t>Mosazná spojka na  PE 40/5/4" - koleno 90°  - dodávka a montáž</t>
  </si>
  <si>
    <t>1492463355</t>
  </si>
  <si>
    <t>Mosazná spojka na  PE 40/5/4" - koleno 90° - dodávka a montáž</t>
  </si>
  <si>
    <t>88613503</t>
  </si>
  <si>
    <t>D+M chráničky HDPE  63x5,8mm vč. příplatek za nasunutí potrubí</t>
  </si>
  <si>
    <t>-1591084671</t>
  </si>
  <si>
    <t>14,5</t>
  </si>
  <si>
    <t>280202071</t>
  </si>
  <si>
    <t>Nasunutí potrubní sekce plastové průměru do 63 mm do chráničky</t>
  </si>
  <si>
    <t>1552103293</t>
  </si>
  <si>
    <t>100+14,5</t>
  </si>
  <si>
    <t>891249111.1</t>
  </si>
  <si>
    <t>Montáž navrtávacích pasů na potrubí z jakýchkoli trub DN 80</t>
  </si>
  <si>
    <t>-1321571869</t>
  </si>
  <si>
    <t>https://podminky.urs.cz/item/CS_URS_2024_01/891249111.1</t>
  </si>
  <si>
    <t>42271412R</t>
  </si>
  <si>
    <t>pás navrtávací z tvárné litiny DN 80, PN 16 s kulovým kohoutem s koncovkou pro PE potrubí d32, objímka z tvárné litiny - na TLT potrubí</t>
  </si>
  <si>
    <t>-820143152</t>
  </si>
  <si>
    <t>20*1,015</t>
  </si>
  <si>
    <t>souprava zemní teleskopická  pro domovní uzávěr pro krytí 1,3 - 1,8 m</t>
  </si>
  <si>
    <t>136234857</t>
  </si>
  <si>
    <t>899401111.1</t>
  </si>
  <si>
    <t>Osazení poklopů litinových ventilových, vč. podkladní desky</t>
  </si>
  <si>
    <t>1895916796</t>
  </si>
  <si>
    <t>https://podminky.urs.cz/item/CS_URS_2024_01/899401111.1</t>
  </si>
  <si>
    <t>42291402</t>
  </si>
  <si>
    <t>poklop litinový ventilový</t>
  </si>
  <si>
    <t>1845875269</t>
  </si>
  <si>
    <t>178384214</t>
  </si>
  <si>
    <t>-1178581122</t>
  </si>
  <si>
    <t>771115682</t>
  </si>
  <si>
    <t>89940 9001 R</t>
  </si>
  <si>
    <t>Výstražná páska modré barvy s nápisem "Vodovod"</t>
  </si>
  <si>
    <t>366365004</t>
  </si>
  <si>
    <t>722232045</t>
  </si>
  <si>
    <t>Kohout kulový přímý G 1" PN 42 do 185°C vnitřní závit</t>
  </si>
  <si>
    <t>-1996223498</t>
  </si>
  <si>
    <t>https://podminky.urs.cz/item/CS_URS_2024_01/722232045</t>
  </si>
  <si>
    <t>722232063</t>
  </si>
  <si>
    <t>Kohout kulový přímý G 1" PN 42 do 185°C vnitřní závit s vypouštěním</t>
  </si>
  <si>
    <t>320266638</t>
  </si>
  <si>
    <t>https://podminky.urs.cz/item/CS_URS_2024_01/722232063</t>
  </si>
  <si>
    <t>72223 9001 R</t>
  </si>
  <si>
    <t>D + M   Zpětná klapka  d 1"</t>
  </si>
  <si>
    <t>-786247430</t>
  </si>
  <si>
    <t>72223 9002 R</t>
  </si>
  <si>
    <t>D + M  Šroubení k vodoměru  d 3/4"</t>
  </si>
  <si>
    <t>504694793</t>
  </si>
  <si>
    <t>722 9005 R</t>
  </si>
  <si>
    <t>Vhodná fitinka  pro napojení na stáv. vodovod  - dodávka a montáž</t>
  </si>
  <si>
    <t>455229450</t>
  </si>
  <si>
    <t xml:space="preserve">vhodná fitinka pro napojení na stávající potrubí </t>
  </si>
  <si>
    <t>vodovodní přípojky před vodoměrem</t>
  </si>
  <si>
    <t>"kus"        20</t>
  </si>
  <si>
    <t>900,6-R</t>
  </si>
  <si>
    <t xml:space="preserve">Utěsnění prostupu stěnou PUR pěnou po osazení vodovodního potrubí </t>
  </si>
  <si>
    <t>-663164558</t>
  </si>
  <si>
    <t>900125251</t>
  </si>
  <si>
    <t>D+M zaizolování a zednické zapravení uvnitř a vně vodovodní šachty, domu</t>
  </si>
  <si>
    <t>140355776</t>
  </si>
  <si>
    <t>97105 9002 R</t>
  </si>
  <si>
    <t xml:space="preserve">VP 1 - stavební úpravy </t>
  </si>
  <si>
    <t>1234072055</t>
  </si>
  <si>
    <t>VP 1 - Havlenova  11</t>
  </si>
  <si>
    <t>v ceně položky</t>
  </si>
  <si>
    <t>- komunikace s majetel</t>
  </si>
  <si>
    <t>- vybourání povrchů</t>
  </si>
  <si>
    <t>- výkop</t>
  </si>
  <si>
    <t xml:space="preserve">   naložení, vodorovné přemístění, složení, poplatek</t>
  </si>
  <si>
    <t>- průběžný úklid</t>
  </si>
  <si>
    <t>D+M zásypu a obsypu</t>
  </si>
  <si>
    <t>D+M obnova povrchu</t>
  </si>
  <si>
    <t>97105 9003 R</t>
  </si>
  <si>
    <t xml:space="preserve">VP 7 - stavební úpravy </t>
  </si>
  <si>
    <t>192031910</t>
  </si>
  <si>
    <t>VP 7 - Sobotkova  14</t>
  </si>
  <si>
    <t>97105 9004 R</t>
  </si>
  <si>
    <t xml:space="preserve">VP 10 - stavební úpravy </t>
  </si>
  <si>
    <t>2034270890</t>
  </si>
  <si>
    <t>VP 10 - Sobotkova  20</t>
  </si>
  <si>
    <t>97105 9005 R</t>
  </si>
  <si>
    <t xml:space="preserve">VP 14 - stavební úpravy  </t>
  </si>
  <si>
    <t>214424739</t>
  </si>
  <si>
    <t>VP 14 - Sobotkova  28</t>
  </si>
  <si>
    <t>97105 9006 R</t>
  </si>
  <si>
    <t xml:space="preserve">VP 15 - stavební úpravy </t>
  </si>
  <si>
    <t>-316077893</t>
  </si>
  <si>
    <t>VP 15 - Sobotkova  30</t>
  </si>
  <si>
    <t>97105 9007 R</t>
  </si>
  <si>
    <t xml:space="preserve">VP 17 -  stavební úpravy </t>
  </si>
  <si>
    <t>1759694693</t>
  </si>
  <si>
    <t>VP 17 - Sobotkova  34</t>
  </si>
  <si>
    <t>97105 9008 R</t>
  </si>
  <si>
    <t xml:space="preserve">VP 18 -  stavební úpravy </t>
  </si>
  <si>
    <t>-72211467</t>
  </si>
  <si>
    <t>VP 18 - Sobotkova  36</t>
  </si>
  <si>
    <t>97105 9009 R</t>
  </si>
  <si>
    <t xml:space="preserve">VP 19 - stavební úpravy </t>
  </si>
  <si>
    <t>246552106</t>
  </si>
  <si>
    <t>VP 19 - Sobotkova  38</t>
  </si>
  <si>
    <t>97105 9010 R</t>
  </si>
  <si>
    <t xml:space="preserve">VP 12 - stavební úpravy </t>
  </si>
  <si>
    <t>-1741480205</t>
  </si>
  <si>
    <t>VP 12 - Sobotkova  24</t>
  </si>
  <si>
    <t xml:space="preserve">vysekání drážky 5x5x200cm v cihelném zdivu </t>
  </si>
  <si>
    <t>pro uložení potrubí O32mm a její zapravení</t>
  </si>
  <si>
    <t>v čelní stěně do ulice bude realizován průvrt</t>
  </si>
  <si>
    <t>po osazení nové přípojky uvedení do původního stavu</t>
  </si>
  <si>
    <t>D+M obnova do původního stavu</t>
  </si>
  <si>
    <t>1372505119</t>
  </si>
  <si>
    <t>11,2*2</t>
  </si>
  <si>
    <t>919735114</t>
  </si>
  <si>
    <t>Řezání stávajícího živičného krytu hl přes 150 do 200 mm</t>
  </si>
  <si>
    <t>370169076</t>
  </si>
  <si>
    <t>https://podminky.urs.cz/item/CS_URS_2024_01/919735114</t>
  </si>
  <si>
    <t>30,9*2</t>
  </si>
  <si>
    <t>-293663603</t>
  </si>
  <si>
    <t>30*2</t>
  </si>
  <si>
    <t>919731114</t>
  </si>
  <si>
    <t>Zarovnání styčné plochy podkladu nebo krytu z betonu tl přes 150 do 250 mm</t>
  </si>
  <si>
    <t>-136910392</t>
  </si>
  <si>
    <t>https://podminky.urs.cz/item/CS_URS_2024_01/919731114</t>
  </si>
  <si>
    <t>4,5*2</t>
  </si>
  <si>
    <t>-1741004036</t>
  </si>
  <si>
    <t>-1490237019</t>
  </si>
  <si>
    <t>74,08</t>
  </si>
  <si>
    <t>-1124755107</t>
  </si>
  <si>
    <t>74,08*7</t>
  </si>
  <si>
    <t>-836949268</t>
  </si>
  <si>
    <t>2,844+11,115+13,968</t>
  </si>
  <si>
    <t>-1520393242</t>
  </si>
  <si>
    <t>74,08-27,927</t>
  </si>
  <si>
    <t>998276101</t>
  </si>
  <si>
    <t>Přesun hmot pro trubní vedení z trub z plastických hmot otevřený výkop</t>
  </si>
  <si>
    <t>1102082417</t>
  </si>
  <si>
    <t>https://podminky.urs.cz/item/CS_URS_2024_01/998276101</t>
  </si>
  <si>
    <t>SO 05 - Komunikace</t>
  </si>
  <si>
    <t>Soupis:</t>
  </si>
  <si>
    <t>SO 05-1 - Obnova vozovky</t>
  </si>
  <si>
    <t xml:space="preserve">    11 - Přípravné a přidružené práce</t>
  </si>
  <si>
    <t xml:space="preserve">    18 - Povrchové úpravy terénu</t>
  </si>
  <si>
    <t xml:space="preserve">    2 - Základy a zvláštní zakládání</t>
  </si>
  <si>
    <t>"v místě navrh. vozovky" 530,10-231,60</t>
  </si>
  <si>
    <t>"v místě navrh. zeleně (stáv. UV) " 1,50</t>
  </si>
  <si>
    <t>Začátek provozního součtu</t>
  </si>
  <si>
    <t xml:space="preserve">  odpočet rýhy kanalizace a vody v místě navrh. vozovky : 231,60</t>
  </si>
  <si>
    <t>Konec provozního součtu</t>
  </si>
  <si>
    <t>"v místě navrh. podélného park. " 275,70-24,90-136,20</t>
  </si>
  <si>
    <t>"v místě navrh. zeleně (stáv. UV) " 1,00</t>
  </si>
  <si>
    <t xml:space="preserve">  odpočet rýhy kanalizace v místě navrh. podél. park. : 24,90</t>
  </si>
  <si>
    <t xml:space="preserve">  odpočet rýhy vody v místě navrh. podél. park. : 136,20</t>
  </si>
  <si>
    <t>113154123</t>
  </si>
  <si>
    <t>Frézování živičného krytu tl 50 mm pruh š přes 0,5 do 1 m pl do 500 m2 bez překážek v trase</t>
  </si>
  <si>
    <t>https://podminky.urs.cz/item/CS_URS_2024_01/113154123</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</si>
  <si>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</si>
  <si>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"křiž. Havlenkova/Sobotkova " 148,50-39,40-13,40</t>
  </si>
  <si>
    <t>"severní část " 138,0</t>
  </si>
  <si>
    <t>"jižní č. " 96,5</t>
  </si>
  <si>
    <t>"jižní č. - ležatá obruba " 9,3</t>
  </si>
  <si>
    <t>113201112</t>
  </si>
  <si>
    <t>Vytrhání obrub silničních ležatých</t>
  </si>
  <si>
    <t>2045423100</t>
  </si>
  <si>
    <t>https://podminky.urs.cz/item/CS_URS_2024_01/113201112</t>
  </si>
  <si>
    <t>"bet. přídlažba - severní č." 138,0</t>
  </si>
  <si>
    <t>"bet. přídlažba - jižní č." 137,3</t>
  </si>
  <si>
    <t>113203111</t>
  </si>
  <si>
    <t>Vytrhání obrub z dlažebních kostek</t>
  </si>
  <si>
    <t>https://podminky.urs.cz/item/CS_URS_2024_01/113203111</t>
  </si>
  <si>
    <t>"severní č. - vjezd trojřádek " 5,0*3</t>
  </si>
  <si>
    <t>"jižní č. - vjezdy dvojřádek " 27,5*2</t>
  </si>
  <si>
    <t>2007775445</t>
  </si>
  <si>
    <t>"jižní č. - stáv. zeleň, navrh. park. " 7,40</t>
  </si>
  <si>
    <t>122211101</t>
  </si>
  <si>
    <t>Odkopávky a prokopávky v hornině třídy těžitelnosti I, skupiny 3 ručně,  VČETNĚ svislého přemístění a započtena lepivost</t>
  </si>
  <si>
    <t>1728241620</t>
  </si>
  <si>
    <t>https://podminky.urs.cz/item/CS_URS_2024_01/122211101</t>
  </si>
  <si>
    <t>"jižní č. - stáv. zeleň, navrh. park. " 7,40*0,32</t>
  </si>
  <si>
    <t>122251104</t>
  </si>
  <si>
    <t>Odkopávky a prokopávky nezapažené v hornině třídy těžitelnosti I skupiny 3 objem do 500 m3 strojně, VČETNĚ svislého přemístění a započtena lepivost</t>
  </si>
  <si>
    <t>315312078</t>
  </si>
  <si>
    <t>https://podminky.urs.cz/item/CS_URS_2024_01/122251104</t>
  </si>
  <si>
    <t>"rýha kanalizace a vody v místě navrh. vozovky" 231,60*0,5</t>
  </si>
  <si>
    <t>"rýha kanalizace v místě navrh. podél. park." 24,90*0,42</t>
  </si>
  <si>
    <t>"rýha vody v místě navrh. podél. park." 136,20*0,42</t>
  </si>
  <si>
    <t>"křiž. Havlenkova/Sobotkova rýha vody vč. ozubu 40 cm " (6,80+1,00+(11,0*0,4+3,0*0,4))*0,05</t>
  </si>
  <si>
    <t>"křiž. Havlenkova/Sobotkova rýha kanalizace vč. ozubu 40 cm" (26,20+(33,0*0,4))*0,05</t>
  </si>
  <si>
    <t>"rýha vody a kanalizace v místě navrh. podél. park. (ve stávající zeleni) " 3,10*0,42</t>
  </si>
  <si>
    <t>122602211</t>
  </si>
  <si>
    <t>Odkopávky nezapažené pro silnice objemu do 100 m3 v hornině tř. 6 a 7 fragmentace do 0,1 m3,  VČETNĚ svislého přemístění</t>
  </si>
  <si>
    <t>-465711735</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</si>
  <si>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</si>
  <si>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"v místě navrh. vozovky " 298,50*0,25</t>
  </si>
  <si>
    <t>"v místě navrh. zeleně (stáv. UV) " 1,50*0,25</t>
  </si>
  <si>
    <t>"v místě navrh. podélného park. " 114,60*0,17</t>
  </si>
  <si>
    <t>"v místě navrh. zeleně (stáv. UV) " 1,00*0,17</t>
  </si>
  <si>
    <t>132212131</t>
  </si>
  <si>
    <t>Hloubení nezapažených rýh šířky do 800 mm v soudržných horninách třídy těžitelnosti I skupiny 3 ručně, VČETNĚ svislého přemístění a započtena lepivost</t>
  </si>
  <si>
    <t>-1543674127</t>
  </si>
  <si>
    <t>https://podminky.urs.cz/item/CS_URS_2024_01/132212131</t>
  </si>
  <si>
    <t>"rýha pro trativody " 0,4*(0,45+0,25)/2*135,0</t>
  </si>
  <si>
    <t>1661186237</t>
  </si>
  <si>
    <t>0,1*7,4+2,368</t>
  </si>
  <si>
    <t>187,404+18,9</t>
  </si>
  <si>
    <t>162751155</t>
  </si>
  <si>
    <t>Vodorovné přemístění přes 7 000 do 8000 m výkopku/sypaniny z horniny třídy těžitelnosti III skupiny 6 a 7</t>
  </si>
  <si>
    <t>132868592</t>
  </si>
  <si>
    <t>https://podminky.urs.cz/item/CS_URS_2024_01/162751155</t>
  </si>
  <si>
    <t>94,652</t>
  </si>
  <si>
    <t>1301049539</t>
  </si>
  <si>
    <t>-478940352</t>
  </si>
  <si>
    <t>-1387966345</t>
  </si>
  <si>
    <t>417554381</t>
  </si>
  <si>
    <t>94,652*2,2</t>
  </si>
  <si>
    <t>Přípravné a přidružené práce</t>
  </si>
  <si>
    <t>1217959188</t>
  </si>
  <si>
    <t>Zlepšení podloží v případě neúnosnosti. Provedení dle PD</t>
  </si>
  <si>
    <t>(298,50+114,60)*0,15</t>
  </si>
  <si>
    <t>(231,60+136,20+24,90)*0,4</t>
  </si>
  <si>
    <t>-668621636</t>
  </si>
  <si>
    <t>(298,50+114,60)*0,25</t>
  </si>
  <si>
    <t>-1127583087</t>
  </si>
  <si>
    <t>219,045</t>
  </si>
  <si>
    <t>-925221268</t>
  </si>
  <si>
    <t>103,275</t>
  </si>
  <si>
    <t>-248492245</t>
  </si>
  <si>
    <t>2079073537</t>
  </si>
  <si>
    <t>-1602893061</t>
  </si>
  <si>
    <t>103,275*2,2</t>
  </si>
  <si>
    <t>564861111</t>
  </si>
  <si>
    <t>Podklad ze štěrkodrtě ŠD plochy přes 100 m2 tl 200 mm</t>
  </si>
  <si>
    <t>https://podminky.urs.cz/item/CS_URS_2024_01/564861111</t>
  </si>
  <si>
    <t>Zlepšení podloží v případě neúnosnosti v tl. 40 cm. Provedení dle PD</t>
  </si>
  <si>
    <t>(298,50+231,60+114,60+136,20+24,90)*2</t>
  </si>
  <si>
    <t>Povrchové úpravy terénu</t>
  </si>
  <si>
    <t>181152345.1</t>
  </si>
  <si>
    <t xml:space="preserve">Úprava pláně HTÚ dle předepsaných sklonů vč. případných hutnících pokusů a vystavení protokolů o zkoušce ověření modulu přetvárnosti se zhutněním na požadovanou hodnotu Edef2=45MPa při poměru Edef2/Edef1 dle požadavku ČSN 72006 pro daný typ zeminy  </t>
  </si>
  <si>
    <t>-1356131870</t>
  </si>
  <si>
    <t>274,70+678,60</t>
  </si>
  <si>
    <t>Základy a zvláštní zakládání</t>
  </si>
  <si>
    <t>212572111</t>
  </si>
  <si>
    <t>Lože pro trativody ze štěrkopísku tříděného</t>
  </si>
  <si>
    <t>https://podminky.urs.cz/item/CS_URS_2024_01/212572111</t>
  </si>
  <si>
    <t xml:space="preserve">Poznámka k souboru cen:_x000D_
1. V cenách jsou započteny i náklady na vyčištění dna rýh a na urovnání povrchu lože. 2. V ceně materiálu jsou započteny i náklady na prohození výkopku. </t>
  </si>
  <si>
    <t>ŠP fr. 0-16</t>
  </si>
  <si>
    <t>"ztratné 1% " (0,05*0,25*135,0)*1,1</t>
  </si>
  <si>
    <t>211561111</t>
  </si>
  <si>
    <t>Výplň odvodňovacích žeber nebo trativodů kamenivem hrubým drceným frakce 4 až 16 mm</t>
  </si>
  <si>
    <t>https://podminky.urs.cz/item/CS_URS_2024_01/211561111</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</si>
  <si>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</si>
  <si>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Obsyp trativodu fr. 8/16, provedení dle PD.</t>
  </si>
  <si>
    <t>(0,14-0,0125-0,00785)*135,0</t>
  </si>
  <si>
    <t xml:space="preserve">  drť : 0,4*(0,45+0,25)/2</t>
  </si>
  <si>
    <t xml:space="preserve">  podsyp : 0,25*0,05</t>
  </si>
  <si>
    <t xml:space="preserve">  trativod : pi*0,05*0,05</t>
  </si>
  <si>
    <t>-975605107</t>
  </si>
  <si>
    <t>1,856+16,153</t>
  </si>
  <si>
    <t>-19778828</t>
  </si>
  <si>
    <t>18,009</t>
  </si>
  <si>
    <t>212752401</t>
  </si>
  <si>
    <t>Trativody z drenážních trubek pro liniové stavby a komunikace se zřízením štěrkového lože pod trubky a s jejich obsypemv průměrném celkovém množství do 0,15 m3/m  v otevřeném výkopu trubka korugovaná sendvičová PE-HD SN 8 celoperforovaná 360° DN 100</t>
  </si>
  <si>
    <t>-1165073266</t>
  </si>
  <si>
    <t>https://podminky.urs.cz/item/CS_URS_2024_01/212752401</t>
  </si>
  <si>
    <t>135</t>
  </si>
  <si>
    <t>211971121</t>
  </si>
  <si>
    <t>Zřízení opláštění žeber nebo trativodů geotextilií v rýze nebo zářezu sklonu přes 1:2 š do 2,5 m</t>
  </si>
  <si>
    <t>https://podminky.urs.cz/item/CS_URS_2024_01/211971121</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</si>
  <si>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</si>
  <si>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Provedení dle PD.</t>
  </si>
  <si>
    <t>(0,4+0,45+0,25+0,4)*135,0</t>
  </si>
  <si>
    <t>69311198</t>
  </si>
  <si>
    <t>geotextilie netkaná separační, ochranná, filtrační, drenážní PES(70%)+PP(30%) 250g/m2</t>
  </si>
  <si>
    <t>-380918927</t>
  </si>
  <si>
    <t>202,5*1,15</t>
  </si>
  <si>
    <t>564851111</t>
  </si>
  <si>
    <t>Podklad ze štěrkodrtě ŠD plochy přes 100 m2 tl 150 mm</t>
  </si>
  <si>
    <t>https://podminky.urs.cz/item/CS_URS_2024_01/564851111</t>
  </si>
  <si>
    <t>114,60+136,20+24,90+7,40+3,10</t>
  </si>
  <si>
    <t>298,50+231,60</t>
  </si>
  <si>
    <t>567122114</t>
  </si>
  <si>
    <t>Podklad ze směsi stmelené cementem SC C 8/10 (KSC I) tl 150 mm</t>
  </si>
  <si>
    <t>https://podminky.urs.cz/item/CS_URS_2024_01/567122114</t>
  </si>
  <si>
    <t>vč. odvodňovacího žebra. Provedení dle TP 170.</t>
  </si>
  <si>
    <t>286,2</t>
  </si>
  <si>
    <t>567132112</t>
  </si>
  <si>
    <t>Podklad ze směsi stmelené cementem SC C 8/10 (KSC I) tl 170 mm</t>
  </si>
  <si>
    <t>https://podminky.urs.cz/item/CS_URS_2024_01/567132112</t>
  </si>
  <si>
    <t>530,1</t>
  </si>
  <si>
    <t>685260535</t>
  </si>
  <si>
    <t>565176111R</t>
  </si>
  <si>
    <t>Asfaltový beton vrstva podkladní ACP 22+ (obalované kamenivo hrubozrnné - OKH) s rozprostřením a zhutněním, po zhutnění tl. 100 mm</t>
  </si>
  <si>
    <t>795921508</t>
  </si>
  <si>
    <t>573231106</t>
  </si>
  <si>
    <t>Postřik živičný spojovací ze silniční emulze v množství 0,30 kg/m2</t>
  </si>
  <si>
    <t>-16407994</t>
  </si>
  <si>
    <t>https://podminky.urs.cz/item/CS_URS_2024_01/573231106</t>
  </si>
  <si>
    <t>678,6</t>
  </si>
  <si>
    <t>577144111R</t>
  </si>
  <si>
    <t>Asfaltový beton vrstva obrusná ACO 11+ (ABS) s rozprostřením a se zhutněním, po zhutnění tl. 50 mm</t>
  </si>
  <si>
    <t>2147168029</t>
  </si>
  <si>
    <t>298,50+231,60+95,70+39,40+13,40</t>
  </si>
  <si>
    <t>599141111V</t>
  </si>
  <si>
    <t>Vyplnění spár  živičnou zálivkou - bez prořezu</t>
  </si>
  <si>
    <t>967525202</t>
  </si>
  <si>
    <t>596211221</t>
  </si>
  <si>
    <t>Kladení zámkové dlažby komunikací pro pěší ručně tl 80 mm skupiny B pl přes 50 do 100 m2</t>
  </si>
  <si>
    <t>https://podminky.urs.cz/item/CS_URS_2024_01/596211221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</si>
  <si>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</si>
  <si>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97,80+173,50+3,40</t>
  </si>
  <si>
    <t>596211224</t>
  </si>
  <si>
    <t>Příplatek za kombinaci dvou barev u kladení betonových dlažeb komunikací pro pěší ručně tl 80 mm skupiny B</t>
  </si>
  <si>
    <t>https://podminky.urs.cz/item/CS_URS_2024_01/596211224</t>
  </si>
  <si>
    <t>59245030R</t>
  </si>
  <si>
    <t>Dlažba zámková H-PROFIL 20x16,5x8 cm přírodní</t>
  </si>
  <si>
    <t>"parkování (ztratné 5 %) " 173,50*1,05</t>
  </si>
  <si>
    <t>59245031R</t>
  </si>
  <si>
    <t>Dlažba zámková H-PROFIL 20x16,5x8cm červená</t>
  </si>
  <si>
    <t>"vjezdy v parkování (ztratné 5 %) " 97,80*1,05</t>
  </si>
  <si>
    <t>59245266R</t>
  </si>
  <si>
    <t>Dlažba BEST KLASIKO barevná  20x10x8, povrch STANDARD</t>
  </si>
  <si>
    <t>"rozhraní parkování/vjezdy v parkování (ztratné 5 %) " ((2,0*0,1)*17)*1,05</t>
  </si>
  <si>
    <t>899231111</t>
  </si>
  <si>
    <t>Výšková úprava uličního vstupu nebo vpusti do 200 mm zvýšením mříže</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</si>
  <si>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</si>
  <si>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899331111</t>
  </si>
  <si>
    <t>Výšková úprava uličního vstupu nebo vpusti do 200 mm zvýšením poklopu</t>
  </si>
  <si>
    <t>899431111</t>
  </si>
  <si>
    <t>Výšková úprava uličního vstupu nebo vpusti do 200 mm zvýšením krycího hrnce, šoupěte nebo hydrantu</t>
  </si>
  <si>
    <t>920231912.1</t>
  </si>
  <si>
    <t>Obnova komunikační zeleně viz. PD</t>
  </si>
  <si>
    <t>-1357211606</t>
  </si>
  <si>
    <t>915111111</t>
  </si>
  <si>
    <t>Vodorovné dopravní značení dělící čáry souvislé š 125 mm základní bílá barva</t>
  </si>
  <si>
    <t>https://podminky.urs.cz/item/CS_URS_2024_01/915111111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</si>
  <si>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</si>
  <si>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915131111</t>
  </si>
  <si>
    <t>Vodorovné dopravní značení přechody pro chodce, šipky, symboly základní bílá barva</t>
  </si>
  <si>
    <t>110</t>
  </si>
  <si>
    <t>https://podminky.urs.cz/item/CS_URS_2024_01/915131111</t>
  </si>
  <si>
    <t>915231111</t>
  </si>
  <si>
    <t>Vodorovné dopravní značení přechody pro chodce, šipky, symboly bílý plast</t>
  </si>
  <si>
    <t>112</t>
  </si>
  <si>
    <t>https://podminky.urs.cz/item/CS_URS_2024_01/915231111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</si>
  <si>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</si>
  <si>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915611111</t>
  </si>
  <si>
    <t>Předznačení vodorovného liniového značení</t>
  </si>
  <si>
    <t>114</t>
  </si>
  <si>
    <t>https://podminky.urs.cz/item/CS_URS_2024_01/915611111</t>
  </si>
  <si>
    <t xml:space="preserve">Poznámka k souboru cen:_x000D_
1. Množství měrných jednotek se určuje: a) pro cenu -1111 v m délky dělicí čáry nebo vodícího proužku (včetně mezer), b) pro cenu -1112 v m2 natírané nebo stříkané plochy. </t>
  </si>
  <si>
    <t>"V10f " 6,0</t>
  </si>
  <si>
    <t>915621111</t>
  </si>
  <si>
    <t>Předznačení vodorovného plošného značení</t>
  </si>
  <si>
    <t>116</t>
  </si>
  <si>
    <t>https://podminky.urs.cz/item/CS_URS_2024_01/915621111</t>
  </si>
  <si>
    <t>"V10f piktogram" 1,00</t>
  </si>
  <si>
    <t>"V20 piktogram " 15,60</t>
  </si>
  <si>
    <t>917862111RT5</t>
  </si>
  <si>
    <t>Osazení stojat. obrub.bet. s opěrou,lože z C 20/25 XF3, včetně obrubníku ABO 100/10/25</t>
  </si>
  <si>
    <t>118</t>
  </si>
  <si>
    <t>"jižní část - rozhraní parkování/vozovka " 138,0</t>
  </si>
  <si>
    <t>917862111RT7</t>
  </si>
  <si>
    <t>Osazení stojat. obrub.bet. s opěrou,lože z C 20/25 XF3, včetně obrubníku ABO 2 - 15 100/15/25</t>
  </si>
  <si>
    <t>120</t>
  </si>
  <si>
    <t>"severní část " 137,0</t>
  </si>
  <si>
    <t>"jižní část " 80,1</t>
  </si>
  <si>
    <t>917862111RV3</t>
  </si>
  <si>
    <t>Osazení stojat. obrub.bet. s opěrou,lože z C C 20/25 XF3, včetně obrubníku nájezdového CSB H 15 1000/150/150</t>
  </si>
  <si>
    <t>122</t>
  </si>
  <si>
    <t>"jižní část " 41,0</t>
  </si>
  <si>
    <t>917862111RV4</t>
  </si>
  <si>
    <t>Osazení stojat. obrub.bet. s opěrou,lože z C 12/15, vč.obrub.nájezd.náběh.CSB H 15/25 1000/150/150-250</t>
  </si>
  <si>
    <t>124</t>
  </si>
  <si>
    <t>"jižní část " 20,0</t>
  </si>
  <si>
    <t>916231292.1</t>
  </si>
  <si>
    <t xml:space="preserve">Příplatek za řezání obrubníků při osazování do oblouku </t>
  </si>
  <si>
    <t>2123489472</t>
  </si>
  <si>
    <t>916231293.1</t>
  </si>
  <si>
    <t>Příplatek za osazení obloukového obrubníku</t>
  </si>
  <si>
    <t>-584398999</t>
  </si>
  <si>
    <t>966006211</t>
  </si>
  <si>
    <t>Odstranění svislých dopravních značek ze sloupů, sloupků nebo konzol</t>
  </si>
  <si>
    <t>144</t>
  </si>
  <si>
    <t>https://podminky.urs.cz/item/CS_URS_2024_01/966006211</t>
  </si>
  <si>
    <t xml:space="preserve">Poznámka k souboru cen:_x000D_
1. Přemístění demontovaných značek na vzdálenost přes 20 m se oceňuje cenami souborů cen 997 22-1 Vodorovná doprava vybouraných hmot. </t>
  </si>
  <si>
    <t>"B 29 " 1</t>
  </si>
  <si>
    <t>"B 2"  1</t>
  </si>
  <si>
    <t>966006132</t>
  </si>
  <si>
    <t>Odstranění značek dopravních nebo orientačních se sloupky s betonovými patkami</t>
  </si>
  <si>
    <t>142</t>
  </si>
  <si>
    <t>https://podminky.urs.cz/item/CS_URS_2024_01/966006132</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</si>
  <si>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</si>
  <si>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914511112</t>
  </si>
  <si>
    <t>Montáž sloupku dopravních značek délky do 3,5 m s betonovým základem a patkou D 60 mm</t>
  </si>
  <si>
    <t>https://podminky.urs.cz/item/CS_URS_2024_01/914511112</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</si>
  <si>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</si>
  <si>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"E12b" 1</t>
  </si>
  <si>
    <t>914111111</t>
  </si>
  <si>
    <t>Montáž svislé dopravní značky do velikosti 1 m2 objímkami na sloupek nebo konzolu</t>
  </si>
  <si>
    <t>https://podminky.urs.cz/item/CS_URS_2024_01/914111111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</si>
  <si>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</si>
  <si>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"E 12a " 1</t>
  </si>
  <si>
    <t>"E 12b " 1</t>
  </si>
  <si>
    <t>"B 2" 1</t>
  </si>
  <si>
    <t>40445161.AT</t>
  </si>
  <si>
    <t>Značka dopr dodat E 12a 500/300 fól 1, EG 7 letá</t>
  </si>
  <si>
    <t>1271103833</t>
  </si>
  <si>
    <t>40445162.AT</t>
  </si>
  <si>
    <t>Značka dopr dodat E 12b 500/300 fól 1, EG 7 letá</t>
  </si>
  <si>
    <t>-1296235117</t>
  </si>
  <si>
    <t>404459508R</t>
  </si>
  <si>
    <t>Sloupek Fe pr.70 pozinkovaný, l= 3000 mm</t>
  </si>
  <si>
    <t>-534823688</t>
  </si>
  <si>
    <t>938909311</t>
  </si>
  <si>
    <t>Čištění vozovek metením strojně podkladu nebo krytu betonového nebo živičného</t>
  </si>
  <si>
    <t>140</t>
  </si>
  <si>
    <t>https://podminky.urs.cz/item/CS_URS_2024_01/938909311</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</si>
  <si>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</si>
  <si>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"výměna obrus. vrstvy (křiž. Havlen./Sobotkova) " 95,70+39,40+13,40</t>
  </si>
  <si>
    <t>919731121</t>
  </si>
  <si>
    <t>Zarovnání styčné plochy podkladu nebo krytu živičného tl do 50 mm</t>
  </si>
  <si>
    <t>126</t>
  </si>
  <si>
    <t>https://podminky.urs.cz/item/CS_URS_2024_01/919731121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</si>
  <si>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</si>
  <si>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128</t>
  </si>
  <si>
    <t>"křiž. Havlenkova/Sobotkova " 50,0</t>
  </si>
  <si>
    <t>"křiž. Grmelova/Sobotkova " 6,0</t>
  </si>
  <si>
    <t>460030081RT1</t>
  </si>
  <si>
    <t>Řezání spáry v asfaltu nebo betonu, v tloušťce vrstvy do 5 cm</t>
  </si>
  <si>
    <t>130</t>
  </si>
  <si>
    <t>979071122</t>
  </si>
  <si>
    <t>Očištění dlažebních kostek drobných s původním spárováním živičnou směsí nebo MC</t>
  </si>
  <si>
    <t>148</t>
  </si>
  <si>
    <t>https://podminky.urs.cz/item/CS_URS_2024_01/979071122</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</si>
  <si>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</si>
  <si>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"severní č. - vjezd trojřádek " (5,0*3)*0,1</t>
  </si>
  <si>
    <t>"jižní č. - vjezdy dvojřádek " (27,5*2)*0,1</t>
  </si>
  <si>
    <t>Paletizace kostek, obrubníků,  naložení, vodorovné přemístění, složení</t>
  </si>
  <si>
    <t>908357534</t>
  </si>
  <si>
    <t>70*0,115</t>
  </si>
  <si>
    <t>1376806186</t>
  </si>
  <si>
    <t>393,811-8,05</t>
  </si>
  <si>
    <t>182275504</t>
  </si>
  <si>
    <t>385,761*7</t>
  </si>
  <si>
    <t>1646146212</t>
  </si>
  <si>
    <t>241,879+11,006</t>
  </si>
  <si>
    <t>-347303065</t>
  </si>
  <si>
    <t>385,761-252,885</t>
  </si>
  <si>
    <t>998223011</t>
  </si>
  <si>
    <t>Přesun hmot pro pozemní komunikace s krytem dlážděným</t>
  </si>
  <si>
    <t>27047728</t>
  </si>
  <si>
    <t>https://podminky.urs.cz/item/CS_URS_2024_01/998223011</t>
  </si>
  <si>
    <t>SO 05-2 - Odvodnění komunikace</t>
  </si>
  <si>
    <t>917819233</t>
  </si>
  <si>
    <t>46,754+3,204</t>
  </si>
  <si>
    <t>132251101</t>
  </si>
  <si>
    <t>Hloubení rýh nezapažených š do 800 mm v hornině třídy těžitelnosti I skupiny 3 objem do 20 m3 strojně, VČETNĚ svislého přemístění, započtena lepivost</t>
  </si>
  <si>
    <t>976820446</t>
  </si>
  <si>
    <t>https://podminky.urs.cz/item/CS_URS_2024_01/132251101</t>
  </si>
  <si>
    <t>"rýha pro přípojky " 0,6*(1,0-0,7)*17,8</t>
  </si>
  <si>
    <t xml:space="preserve">  výška pláně + min. zlep. podloží : 0,5+0,2</t>
  </si>
  <si>
    <t>"99%"3,204*0,99</t>
  </si>
  <si>
    <t>132351101</t>
  </si>
  <si>
    <t>Hloubení rýh nezapažených š do 800 mm v hornině třídy těžitelnosti II skupiny 4 objem do 20 m3 strojně, VČETNĚ svislého přemístění, započtena lepivost</t>
  </si>
  <si>
    <t>-360938663</t>
  </si>
  <si>
    <t>https://podminky.urs.cz/item/CS_URS_2024_01/132351101</t>
  </si>
  <si>
    <t>"1%"3,204*0,01</t>
  </si>
  <si>
    <t>133254102</t>
  </si>
  <si>
    <t>Hloubení šachet zapažených v hornině třídy těžitelnosti I skupiny 3 objem do 50 m3, VČETNĚ svislého přemístění, započtena lepivost</t>
  </si>
  <si>
    <t>-806885488</t>
  </si>
  <si>
    <t>https://podminky.urs.cz/item/CS_URS_2024_01/133254102</t>
  </si>
  <si>
    <t>"UV1+UV3+UV5 " (1,8*1,8*(2,555+0,2-0,5-0,2))*3</t>
  </si>
  <si>
    <t>"UV2+UV4+UV6 " (1,8*1,8*(2,555+0,2))*3</t>
  </si>
  <si>
    <t>"99%"46,754*0,99</t>
  </si>
  <si>
    <t>133354102</t>
  </si>
  <si>
    <t>Hloubení šachet zapažených v hornině třídy těžitelnosti II skupiny 4 objem do 50 m3, VČETNĚ svislého přemístění, započtena lepivost</t>
  </si>
  <si>
    <t>-1182349690</t>
  </si>
  <si>
    <t>https://podminky.urs.cz/item/CS_URS_2024_01/133354102</t>
  </si>
  <si>
    <t>"1%"46,754*0,01</t>
  </si>
  <si>
    <t>-1705829909</t>
  </si>
  <si>
    <t>(1,8*4*2,755)*6</t>
  </si>
  <si>
    <t>-539374158</t>
  </si>
  <si>
    <t>-889236249</t>
  </si>
  <si>
    <t>1,8*1,8*2,755*6</t>
  </si>
  <si>
    <t>1059150015</t>
  </si>
  <si>
    <t>-584027789</t>
  </si>
  <si>
    <t>3,172+46,286</t>
  </si>
  <si>
    <t>-1270634414</t>
  </si>
  <si>
    <t>0,032+0,468</t>
  </si>
  <si>
    <t>1542391341</t>
  </si>
  <si>
    <t>-365734348</t>
  </si>
  <si>
    <t>"15%"49,458*0,15</t>
  </si>
  <si>
    <t>1018460993</t>
  </si>
  <si>
    <t>"85%"49,458*0,85</t>
  </si>
  <si>
    <t>"100%"0,5*1</t>
  </si>
  <si>
    <t>(1,8*1,8*2,555*6)-(0,739*6)</t>
  </si>
  <si>
    <t xml:space="preserve">  vnejší objem UV : pi*0,3*0,3*2,615</t>
  </si>
  <si>
    <t>8859043</t>
  </si>
  <si>
    <t>45,235*1,1*1,05*1,8</t>
  </si>
  <si>
    <t>-1992829325</t>
  </si>
  <si>
    <t>45,235*1,1*1,05</t>
  </si>
  <si>
    <t>703992082</t>
  </si>
  <si>
    <t>52,246</t>
  </si>
  <si>
    <t>1698629501</t>
  </si>
  <si>
    <t>"Rušení UV " (0,6*0,6*(0,5+0,4))*6</t>
  </si>
  <si>
    <t>1151026431</t>
  </si>
  <si>
    <t>-273490848</t>
  </si>
  <si>
    <t>1,944*2,2</t>
  </si>
  <si>
    <t>0,062*6</t>
  </si>
  <si>
    <t>-1889582112</t>
  </si>
  <si>
    <t>4,649</t>
  </si>
  <si>
    <t>828940804</t>
  </si>
  <si>
    <t>4,649*7</t>
  </si>
  <si>
    <t>-791571676</t>
  </si>
  <si>
    <t>-772011067</t>
  </si>
  <si>
    <t>"rušení 6 UV " (0,5*0,5*(2,555-0,9))*6</t>
  </si>
  <si>
    <t>3,14*0,075*0,075*19,5</t>
  </si>
  <si>
    <t>343189148</t>
  </si>
  <si>
    <t>0,1*1,8*1,8*6</t>
  </si>
  <si>
    <t>-148690256</t>
  </si>
  <si>
    <t>1,944</t>
  </si>
  <si>
    <t>788014008</t>
  </si>
  <si>
    <t>143120158</t>
  </si>
  <si>
    <t>452313131</t>
  </si>
  <si>
    <t>Podkladní bloky z betonu prostého bez zvýšených nároků na prostředí tř. C 12/15 otevřený výkop</t>
  </si>
  <si>
    <t>-1534515149</t>
  </si>
  <si>
    <t>https://podminky.urs.cz/item/CS_URS_2024_01/452313131</t>
  </si>
  <si>
    <t>bet. blok přípojky</t>
  </si>
  <si>
    <t>"bet. blok " 1,0*1,0*1,0*6</t>
  </si>
  <si>
    <t>-1131261916</t>
  </si>
  <si>
    <t>(1,0*4,0)*6</t>
  </si>
  <si>
    <t>1158774688</t>
  </si>
  <si>
    <t>202115011</t>
  </si>
  <si>
    <t>Jádrový vývrt, těsnění Forscheda, tvarovka DN 150</t>
  </si>
  <si>
    <t>-1631367274</t>
  </si>
  <si>
    <t>831260014RAE</t>
  </si>
  <si>
    <t>Kanalizace z trub kameninových DN 150</t>
  </si>
  <si>
    <t>hloubení rýh, pažení a rozepření rýh včetně přepažování a následného odstranění pažení, svislé přemístění výkopku,</t>
  </si>
  <si>
    <t xml:space="preserve">naložení přebytku po zásypu (0,18 m3/m rýhy), odvoz do 8 km a uložení na skládku, poplatek, lože pod potrubí ze štěrkopísku, </t>
  </si>
  <si>
    <t>dodávka a osazení půlených obrubníků pod potrubí, dodávka a montáž potrubí z trub kameninových světlosti dle popisu,</t>
  </si>
  <si>
    <t>zřízení kanalizační přípojky (1 kus/20 m potrubí), dodávka a montáž kameninových tvarovek odbočných (1 kus/ 20 m potrubí),</t>
  </si>
  <si>
    <t>dodávka a montáž kameninových tvarovek jednoosých (1 kus/ 20 m potrubí),</t>
  </si>
  <si>
    <t>obetonování potrubí betonem prostým C 12/15 včetně bednění, obsyp potrubí prohozenou sypaninou, zásyp rýhy sypaninou, se zhutněním.</t>
  </si>
  <si>
    <t>17,8</t>
  </si>
  <si>
    <t>831312121</t>
  </si>
  <si>
    <t>Montáž potrubí z trub kameninových hrdlových s integrovaným těsněním výkop sklon do 20 % DN 150</t>
  </si>
  <si>
    <t>https://podminky.urs.cz/item/CS_URS_2024_01/831312121</t>
  </si>
  <si>
    <t>831262191</t>
  </si>
  <si>
    <t>Příplatek za práce na potrubí z trub kameninových s integrovaným těsněním sklon přes 20 % DN do 300</t>
  </si>
  <si>
    <t>-1086495466</t>
  </si>
  <si>
    <t>https://podminky.urs.cz/item/CS_URS_2024_01/831262191</t>
  </si>
  <si>
    <t>59710632</t>
  </si>
  <si>
    <t>trouba kameninová glazovaná DN 150 dl 1,00m spojovací systém F</t>
  </si>
  <si>
    <t>2075708913</t>
  </si>
  <si>
    <t>11+1,015</t>
  </si>
  <si>
    <t>837311221</t>
  </si>
  <si>
    <t>Montáž kameninových tvarovek odbočných s integrovaným těsněním otevřený výkop DN 150</t>
  </si>
  <si>
    <t>103641134</t>
  </si>
  <si>
    <t>https://podminky.urs.cz/item/CS_URS_2024_01/837311221</t>
  </si>
  <si>
    <t>59711538</t>
  </si>
  <si>
    <t>odbočka kameninová glazovaná jednoduchá šikmá DN 150/100 pryžové těsnění (spojovací systém F/F) dl 400mm</t>
  </si>
  <si>
    <t>404523897</t>
  </si>
  <si>
    <t>3,045*1,015 'Přepočtené koeficientem množství</t>
  </si>
  <si>
    <t>-817563786</t>
  </si>
  <si>
    <t>6+6+6*2+6</t>
  </si>
  <si>
    <t>59710964</t>
  </si>
  <si>
    <t>koleno kameninové glazované DN 150 30° spojovací systém F</t>
  </si>
  <si>
    <t>1059011957</t>
  </si>
  <si>
    <t>12*1,015</t>
  </si>
  <si>
    <t>18,27*1,015 'Přepočtené koeficientem množství</t>
  </si>
  <si>
    <t>59710984</t>
  </si>
  <si>
    <t>koleno kameninové glazované DN 150 45° spojovací systém F</t>
  </si>
  <si>
    <t>918540927</t>
  </si>
  <si>
    <t>6,09*1,015 'Přepočtené koeficientem množství</t>
  </si>
  <si>
    <t>59711024</t>
  </si>
  <si>
    <t>koleno kameninové glazované DN 150 90° spojovací systém F</t>
  </si>
  <si>
    <t>351712868</t>
  </si>
  <si>
    <t>895941111</t>
  </si>
  <si>
    <t>Zřízení vpusti kanalizační uliční z betonových dílců typ UV-50 normální</t>
  </si>
  <si>
    <t>1078385892</t>
  </si>
  <si>
    <t>PFB.1110011</t>
  </si>
  <si>
    <t>Dílce dešťové vpustě  TBV-Q 50/79 KV BRNO</t>
  </si>
  <si>
    <t>1509017190</t>
  </si>
  <si>
    <t>PFB.1110010</t>
  </si>
  <si>
    <t>Dílce dešťové vpustě  TBV-Q 50/59 SO BRNO</t>
  </si>
  <si>
    <t>2125370224</t>
  </si>
  <si>
    <t>PFB.1110004</t>
  </si>
  <si>
    <t>Dílce dešťové vpustě  TBV-Q 50/59 SV</t>
  </si>
  <si>
    <t>1310924637</t>
  </si>
  <si>
    <t>PFB.1110003</t>
  </si>
  <si>
    <t>Dílce dešťové vpustě  TBV-Q 50/29 SN</t>
  </si>
  <si>
    <t>-269228842</t>
  </si>
  <si>
    <t>PFB.1110001</t>
  </si>
  <si>
    <t>Dílce dešťové vpustě  TBV-Q 50/20 CP</t>
  </si>
  <si>
    <t>1515347708</t>
  </si>
  <si>
    <t>PFB.1111901OZ</t>
  </si>
  <si>
    <t xml:space="preserve">Dílce dešťové vpustě  TBV-Q 10a vyrovnávací prstenec </t>
  </si>
  <si>
    <t>1047060737</t>
  </si>
  <si>
    <t>899204112</t>
  </si>
  <si>
    <t>Osazení mříží litinových včetně rámů a košů na bahno pro třídu zatížení D400, E600 včetně podbetonování</t>
  </si>
  <si>
    <t>-100544367</t>
  </si>
  <si>
    <t>https://podminky.urs.cz/item/CS_URS_2024_01/899204112</t>
  </si>
  <si>
    <t>0059688</t>
  </si>
  <si>
    <t>Uliční vpust rám s mříží D400, 500x500 Plast</t>
  </si>
  <si>
    <t>-429386805</t>
  </si>
  <si>
    <t>998274101</t>
  </si>
  <si>
    <t>Přesun hmot pro trubní vedení z trub betonových otevřený výkop</t>
  </si>
  <si>
    <t>661934482</t>
  </si>
  <si>
    <t>https://podminky.urs.cz/item/CS_URS_2024_01/998274101</t>
  </si>
  <si>
    <t>SO 05-3 - Obnova chodníku</t>
  </si>
  <si>
    <t xml:space="preserve">    62 - Úpravy povrchů vnější</t>
  </si>
  <si>
    <t>M - Práce a dodávky M</t>
  </si>
  <si>
    <t xml:space="preserve">    M23 - Montáže potrubí</t>
  </si>
  <si>
    <t xml:space="preserve">    M46 - Zemní práce při montážích</t>
  </si>
  <si>
    <t>113106121</t>
  </si>
  <si>
    <t>Rozebrání dlažeb z betonových nebo kamenných dlaždic komunikací pro pěší ručně</t>
  </si>
  <si>
    <t>https://podminky.urs.cz/item/CS_URS_2024_01/113106121</t>
  </si>
  <si>
    <t>"vjezd " 2,80</t>
  </si>
  <si>
    <t>113106171</t>
  </si>
  <si>
    <t>Rozebrání dlažeb vozovek ze zámkové dlažby s ložem z kameniva ručně</t>
  </si>
  <si>
    <t>https://podminky.urs.cz/item/CS_URS_2024_01/113106171</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</si>
  <si>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</si>
  <si>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"vjezdy " 5,10+3,00+1,80</t>
  </si>
  <si>
    <t>281786020</t>
  </si>
  <si>
    <t>"stáv. KZC pod dlažbou ve vjezdu, navrh. vjezd " 5,10+3,00+1,80+2,80</t>
  </si>
  <si>
    <t>113107141</t>
  </si>
  <si>
    <t>Odstranění podkladu živičného tl 50 mm ručně</t>
  </si>
  <si>
    <t>-833643390</t>
  </si>
  <si>
    <t>https://podminky.urs.cz/item/CS_URS_2024_01/113107141</t>
  </si>
  <si>
    <t xml:space="preserve">Litý asfalt (LA) - chodník a vjezdy </t>
  </si>
  <si>
    <t>8,10+9,30+6,00+8,10+5,50+12,70+15,00+7,90+12,50+31,60+4,50</t>
  </si>
  <si>
    <t>8,40+3,20+2,20+3,50+5,80+1,00+15,20+1,00+6,90+2,90+13,20</t>
  </si>
  <si>
    <t>"severní č. - vjezd LA " 3,50</t>
  </si>
  <si>
    <t>113201111</t>
  </si>
  <si>
    <t>Vytrhání obrub chodníkových ležatých</t>
  </si>
  <si>
    <t>https://podminky.urs.cz/item/CS_URS_2024_01/113201111</t>
  </si>
  <si>
    <t>1494429377</t>
  </si>
  <si>
    <t>"severní č. - podél obruby " 131,00</t>
  </si>
  <si>
    <t>"jižní č. - zelený pás " (7,50+6,60+2,60+5,50+2,40+6,20+4,70+1,40+2,40+4,00+4,20+15,90+7,70+4,50+3,70+1,80+2,00+2,10+1,80+2,40+1,00+2,20)</t>
  </si>
  <si>
    <t>-1055477148</t>
  </si>
  <si>
    <t>"stáv. zeleň, navrh. vjezd " 1,40*0,32</t>
  </si>
  <si>
    <t>"stáv. zeleň, navrh. chodník " 1,00*0,25</t>
  </si>
  <si>
    <t>1713097579</t>
  </si>
  <si>
    <t>"stáv. LA, navrh. chodník " (8,10+9,30+8,10+12,70+7,90+31,60+8,40+2,20+5,80+6,90+13,20)*0,22</t>
  </si>
  <si>
    <t>"stáv. vjezd dl., navrh. vjezd " (5,10+3,00+1,80+2,80)*0,14</t>
  </si>
  <si>
    <t>"stáv. rýha voda/kanalizace, navrh. vjezd " (4,20+2,50+2,50+5,00+5,00+4,00+1,00+1,00+2,20+1,30+4,80+1,20+1,20)*0,42</t>
  </si>
  <si>
    <t>"stáv. rýha voda/kanalizace, navrh. zeleň " (2,20+0,80+1,50+0,50+2,80+0,30+0,30+2,10+0,30+0,80+0,20+1,00+1,00+1,90+0,60)*0,1</t>
  </si>
  <si>
    <t>"stáv. rýha voda/kanalizace, navrh. chodník " (9,20+8,20+8,30+3,80+12,40+7,10+0,20+3,60+5,10+3,20)*0,35</t>
  </si>
  <si>
    <t>"stáv. LA, navrh. vjezd " (6,00+5,50+15,00+12,50+4,50+3,20+3,50+15,20+2,90)*0,24</t>
  </si>
  <si>
    <t>"stáv. obal. kamenivo pod LA, navrh. chodník " (8,10+9,30+8,10+12,70+7,90+31,60+8,40+2,20+5,80+6,90+13,20)*0,1</t>
  </si>
  <si>
    <t>"stáv. obal. kamenivo pod LA, navrh. vjezd " (6,00+5,50+15,00+12,50+4,50+3,20+3,50+1,00+15,20+1,00+2,90)*0,15</t>
  </si>
  <si>
    <t>"severní č. - vjezd " 3,50*0,25</t>
  </si>
  <si>
    <t>714875121</t>
  </si>
  <si>
    <t>0,1*223,6</t>
  </si>
  <si>
    <t>0,698</t>
  </si>
  <si>
    <t>104,227</t>
  </si>
  <si>
    <t>1215236283</t>
  </si>
  <si>
    <t>22,36</t>
  </si>
  <si>
    <t>1421165490</t>
  </si>
  <si>
    <t>-484621541</t>
  </si>
  <si>
    <t>171101102R</t>
  </si>
  <si>
    <t>Uložení sypaniny z hornin soudržných do násypů zhutněných na 96 % PS</t>
  </si>
  <si>
    <t>-1853780722</t>
  </si>
  <si>
    <t>"stáv. LA, navrh. zeleň " (1,00+1,00)*0,18</t>
  </si>
  <si>
    <t>"severní č. - vjezd " 3,50*0,18</t>
  </si>
  <si>
    <t>"v místě stávajících UV - sever " 1,50*0,4</t>
  </si>
  <si>
    <t>"v místě stávajících UV - jih " 1,00*0,32</t>
  </si>
  <si>
    <t>880253922</t>
  </si>
  <si>
    <t>1,91*1,1*1,05*1,8</t>
  </si>
  <si>
    <t>-364880021</t>
  </si>
  <si>
    <t>1,91*1,1*1,05</t>
  </si>
  <si>
    <t>0,1*243,5</t>
  </si>
  <si>
    <t>-1195204563</t>
  </si>
  <si>
    <t>26,556</t>
  </si>
  <si>
    <t>1515682087</t>
  </si>
  <si>
    <t>243,5</t>
  </si>
  <si>
    <t>-462952337</t>
  </si>
  <si>
    <t>0,1*243,5*1,6</t>
  </si>
  <si>
    <t>-729210359</t>
  </si>
  <si>
    <t>-304858216</t>
  </si>
  <si>
    <t>243,5*0,03*1,05</t>
  </si>
  <si>
    <t>185804215</t>
  </si>
  <si>
    <t>Vypletí záhonu trávníku po výsevu s naložením a odvozem odpadu do 20 km v rovině a svahu do 1:5</t>
  </si>
  <si>
    <t>https://podminky.urs.cz/item/CS_URS_2024_01/185804215</t>
  </si>
  <si>
    <t xml:space="preserve">Poznámka k souboru cen:_x000D_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</si>
  <si>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185804312</t>
  </si>
  <si>
    <t>Zalití rostlin vodou plocha přes 20 m2</t>
  </si>
  <si>
    <t>https://podminky.urs.cz/item/CS_URS_2024_01/185804312</t>
  </si>
  <si>
    <t>1x zálivka bezprostředně po založení trávníku.</t>
  </si>
  <si>
    <t>241,00*0,02</t>
  </si>
  <si>
    <t>vod2024</t>
  </si>
  <si>
    <t>voda</t>
  </si>
  <si>
    <t>-104908333</t>
  </si>
  <si>
    <t>4,82</t>
  </si>
  <si>
    <t>185851121</t>
  </si>
  <si>
    <t>Dovoz vody pro zálivku rostlin za vzdálenost do 1000 m</t>
  </si>
  <si>
    <t>1370277263</t>
  </si>
  <si>
    <t>https://podminky.urs.cz/item/CS_URS_2024_01/185851121</t>
  </si>
  <si>
    <t>"dovoz vody vzd do 5km"4,82</t>
  </si>
  <si>
    <t>185851129</t>
  </si>
  <si>
    <t>Příplatek k dovozu vody pro zálivku rostlin do 1000 m ZKD 1000 m</t>
  </si>
  <si>
    <t>1886123511</t>
  </si>
  <si>
    <t>https://podminky.urs.cz/item/CS_URS_2024_01/185851129</t>
  </si>
  <si>
    <t>4,82*5</t>
  </si>
  <si>
    <t>181951111</t>
  </si>
  <si>
    <t>Úprava pláně v hornině třídy těžitelnosti I skupiny 1 až 3 bez zhutnění strojně</t>
  </si>
  <si>
    <t>368887542</t>
  </si>
  <si>
    <t>https://podminky.urs.cz/item/CS_URS_2024_01/181951111</t>
  </si>
  <si>
    <t>181951112</t>
  </si>
  <si>
    <t>Úprava pláně v hornině třídy těžitelnosti I skupiny 1 až 3 se zhutněním strojně</t>
  </si>
  <si>
    <t>-976078316</t>
  </si>
  <si>
    <t>https://podminky.urs.cz/item/CS_URS_2024_01/181951112</t>
  </si>
  <si>
    <t>290,00+16,60</t>
  </si>
  <si>
    <t>564831011</t>
  </si>
  <si>
    <t>Podklad ze štěrkodrtě ŠD plochy do 100 m2 tl 100 mm</t>
  </si>
  <si>
    <t>890119779</t>
  </si>
  <si>
    <t>https://podminky.urs.cz/item/CS_URS_2024_01/564831011</t>
  </si>
  <si>
    <t>"v místě chodníku " 8,10+9,30+9,20+8,10+8,20+12,70+8,30+7,90+3,80+31,60+12,40+8,40+7,10+2,20+0,20+5,80+3,60+6,90+5,10+1,00+13,20+3,20</t>
  </si>
  <si>
    <t>-219416966</t>
  </si>
  <si>
    <t>"v místě vjezdů " 5,10+4,20+6,00+2,50+5,50+2,50+15,00+5,00+1,40+12,50+5,00+4,50+4,00+3,00+1,00+3,20+1,00+1,80+2,20</t>
  </si>
  <si>
    <t>3,50+1,30+15,20+4,80+2,80+1,20+2,90+1,20</t>
  </si>
  <si>
    <t>596412210</t>
  </si>
  <si>
    <t>Kladení dlažby z vegetačních tvárnic pozemních komunikací tl 80 mm pl do 50 m2</t>
  </si>
  <si>
    <t>https://podminky.urs.cz/item/CS_URS_2024_01/596412210</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</si>
  <si>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</si>
  <si>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58341005.AR</t>
  </si>
  <si>
    <t>Drť hraněná Z  fr.4 - 8 tř.B kamenolom Želešice</t>
  </si>
  <si>
    <t>0,576*2*1,05</t>
  </si>
  <si>
    <t>596211121</t>
  </si>
  <si>
    <t>Kladení zámkové dlažby komunikací pro pěší ručně tl 60 mm skupiny B pl přes 50 do 100 m2</t>
  </si>
  <si>
    <t>https://podminky.urs.cz/item/CS_URS_2024_01/596211121</t>
  </si>
  <si>
    <t>177,00+3,00</t>
  </si>
  <si>
    <t>596211220</t>
  </si>
  <si>
    <t>Kladení zámkové dlažby komunikací pro pěší ručně tl 80 mm skupiny B pl do 50 m2</t>
  </si>
  <si>
    <t>https://podminky.urs.cz/item/CS_URS_2024_01/596211220</t>
  </si>
  <si>
    <t>16,6+110</t>
  </si>
  <si>
    <t>596211124</t>
  </si>
  <si>
    <t>Příplatek za kombinaci dvou barev u kladení betonových dlažeb komunikací pro pěší ručně tl 60 mm skupiny B</t>
  </si>
  <si>
    <t>https://podminky.urs.cz/item/CS_URS_2024_01/596211124</t>
  </si>
  <si>
    <t>1633287830</t>
  </si>
  <si>
    <t>126,6</t>
  </si>
  <si>
    <t>596921191R</t>
  </si>
  <si>
    <t>Příplatek za výpl.pár veg.bet.dlaždic,bez dodávky</t>
  </si>
  <si>
    <t>18,00*0,08*0,4</t>
  </si>
  <si>
    <t>592452582R</t>
  </si>
  <si>
    <t>Dlažba DITON STONE přírodní, reliéfní, výška 80 mm</t>
  </si>
  <si>
    <t>"podél parkování (ztratné 5 %) " 18,00*1,05</t>
  </si>
  <si>
    <t>592452630R</t>
  </si>
  <si>
    <t>Dlažba BEST KARO přírodní 20x20x6, povrch STANDARD</t>
  </si>
  <si>
    <t>"chodník (ztratné 5 %) " 177,00*1,05</t>
  </si>
  <si>
    <t>59245264R</t>
  </si>
  <si>
    <t>Dlažba BEST KLASIKO červená pro nevidomé 20x10x8, povrch STANDARD</t>
  </si>
  <si>
    <t>"varovný pás (ztratné 5 %) " 16,60*1,05</t>
  </si>
  <si>
    <t>592452655R</t>
  </si>
  <si>
    <t>Dlažba BEST KLASIKO přírodní 20x10x8, povrch STANDARD</t>
  </si>
  <si>
    <t>1822795885</t>
  </si>
  <si>
    <t>"vjezdy (ztratné 5 %) " 110,00*1,05</t>
  </si>
  <si>
    <t>59245268R</t>
  </si>
  <si>
    <t>Dlažba BEST KLASIKO barevná  20x10x6, povrch STANDARD</t>
  </si>
  <si>
    <t>"rozhraní vjezd/chodník " ((1,5*0,1)*20)*1,05</t>
  </si>
  <si>
    <t>Úpravy povrchů vnější</t>
  </si>
  <si>
    <t>622454500T00</t>
  </si>
  <si>
    <t>Oprava povrchů plotových zídek a vnějších omítek</t>
  </si>
  <si>
    <t>139,0*0,5*0,3</t>
  </si>
  <si>
    <t>128,5</t>
  </si>
  <si>
    <t>877924705</t>
  </si>
  <si>
    <t>-1210007737</t>
  </si>
  <si>
    <t>2045736161</t>
  </si>
  <si>
    <t>62,656</t>
  </si>
  <si>
    <t>1424018349</t>
  </si>
  <si>
    <t>62,656*7</t>
  </si>
  <si>
    <t>1641546910</t>
  </si>
  <si>
    <t>18,424</t>
  </si>
  <si>
    <t>-822633068</t>
  </si>
  <si>
    <t>62,656-18,424</t>
  </si>
  <si>
    <t>-1803853859</t>
  </si>
  <si>
    <t>Práce a dodávky M</t>
  </si>
  <si>
    <t>M23</t>
  </si>
  <si>
    <t>Montáže potrubí</t>
  </si>
  <si>
    <t>230191000T01</t>
  </si>
  <si>
    <t>Uložení chráničky ve výkopu, vč. zemních prací</t>
  </si>
  <si>
    <t>M46</t>
  </si>
  <si>
    <t>Zemní práce při montážích</t>
  </si>
  <si>
    <t>1123259639</t>
  </si>
  <si>
    <t>SO 90 - Vedlejší a ostatní náklady</t>
  </si>
  <si>
    <t>900600002</t>
  </si>
  <si>
    <t>Poplatky a náklady na zařízení staveniště</t>
  </si>
  <si>
    <t>535993982</t>
  </si>
  <si>
    <t>900600004</t>
  </si>
  <si>
    <t>Zřízení a údržba dopr. značení po dobu výstavby, vrácení do pův. stavu</t>
  </si>
  <si>
    <t>860262416</t>
  </si>
  <si>
    <t>900600011</t>
  </si>
  <si>
    <t>Kácení stromů stromů, keřů, zemní práce, naložení, vodorovný přesun, poplatek za spalovnu</t>
  </si>
  <si>
    <t>-98218336</t>
  </si>
  <si>
    <t>9006115</t>
  </si>
  <si>
    <t>Prořez stromů dle potřeby včetně všech úkonů a poplatků a projednání</t>
  </si>
  <si>
    <t>512</t>
  </si>
  <si>
    <t>1326351635</t>
  </si>
  <si>
    <t>900600014</t>
  </si>
  <si>
    <t>Provedení veškerých zkoušek prokazující kvalitu díla např. zkoušky zhutnění</t>
  </si>
  <si>
    <t>96838539</t>
  </si>
  <si>
    <t>900600013</t>
  </si>
  <si>
    <t>Provedení revize kanalizace TV kamerou 2x, vč. vyhotovení záznamu</t>
  </si>
  <si>
    <t>1430662569</t>
  </si>
  <si>
    <t>STOKA</t>
  </si>
  <si>
    <t>148*2</t>
  </si>
  <si>
    <t>KANALIZAČNÍ PŘÍPOJKY</t>
  </si>
  <si>
    <t>102,31*2</t>
  </si>
  <si>
    <t>ULIČNÍ VPUSTI</t>
  </si>
  <si>
    <t>(17,8+11)*2</t>
  </si>
  <si>
    <t>900600016</t>
  </si>
  <si>
    <t>Zpracování dokumentace skutečného provedení stavby</t>
  </si>
  <si>
    <t>-542630492</t>
  </si>
  <si>
    <t>900600019</t>
  </si>
  <si>
    <t>Zpracování geodet. zaměření DSPS pro GIS a MMB OTS</t>
  </si>
  <si>
    <t>-1173841297</t>
  </si>
  <si>
    <t>900600020</t>
  </si>
  <si>
    <t>Zaměření rozsahu zásahu do komunikace v programu EZA</t>
  </si>
  <si>
    <t>KPL</t>
  </si>
  <si>
    <t>2136672349</t>
  </si>
  <si>
    <t>900600023</t>
  </si>
  <si>
    <t>Uvedení do původního stavu dotčených ploch stavbou</t>
  </si>
  <si>
    <t>-726471321</t>
  </si>
  <si>
    <t>900600026</t>
  </si>
  <si>
    <t>Provedení komplex. zkoušek technologie (markery)</t>
  </si>
  <si>
    <t>1798933346</t>
  </si>
  <si>
    <t>900600027</t>
  </si>
  <si>
    <t>Provozní vlivy</t>
  </si>
  <si>
    <t>2129261503</t>
  </si>
  <si>
    <t>900600028</t>
  </si>
  <si>
    <t>Náklady náhradní výsadby zeleně</t>
  </si>
  <si>
    <t>2126976419</t>
  </si>
  <si>
    <t>"Provedení náhradní výsadby zeleně v rozsahu odpovídajícím hodnotě"</t>
  </si>
  <si>
    <t>"odstraněných dřevin (dle rozhodnutí, které zajištěuje zhotovitel stavby)"</t>
  </si>
  <si>
    <t>900600029</t>
  </si>
  <si>
    <t>Zajištění vytyčení podzemních sítí dotčených stavbou</t>
  </si>
  <si>
    <t>1561052887</t>
  </si>
  <si>
    <t>900600032</t>
  </si>
  <si>
    <t>Vícetisky projektové dokumentace pro potřeby dodavatele stavby</t>
  </si>
  <si>
    <t>69843839</t>
  </si>
  <si>
    <t>900600035</t>
  </si>
  <si>
    <t>Zřízení, odstranění těžkého přemostění včeně všech souvisejích prací</t>
  </si>
  <si>
    <t>-1359881866</t>
  </si>
  <si>
    <t>900600111</t>
  </si>
  <si>
    <t>Ošetření kořenového systému</t>
  </si>
  <si>
    <t>-1841058731</t>
  </si>
  <si>
    <t>"a) Práce v kořenovém prostoru stromu budou prováděny ručně"</t>
  </si>
  <si>
    <t>"b) Kořeny do prměru 30mm lze přerušit hladkým řezem u kořenů"</t>
  </si>
  <si>
    <t>"do průměru 50mm bude provedeno individuální posouzení odborným pracovníkem"</t>
  </si>
  <si>
    <t>"Kořeny o průměru větším jak 50mm budou zachovány"</t>
  </si>
  <si>
    <t>"c) zachované kořeny je nutné chráničt proti vysychání a účinkům mrazu"</t>
  </si>
  <si>
    <t>"ochrana může být provedena např. zakrytím pravidelně vlhčenou textilií"</t>
  </si>
  <si>
    <t>900600112</t>
  </si>
  <si>
    <t>Ochrana stromů bedněním - zřízen, odstranění</t>
  </si>
  <si>
    <t>-1107465863</t>
  </si>
  <si>
    <t>900600143</t>
  </si>
  <si>
    <t>Provedení veškerých zkoušek prokazující kvalitu díla SO 01 - ZKOUŠKA TĚSNOSTI KANALIZAČNÍ STOKY</t>
  </si>
  <si>
    <t>1007529122</t>
  </si>
  <si>
    <t>900600144</t>
  </si>
  <si>
    <t>Provedení veškerých zkoušek prokazující kvalitu díla - ZKOUŠKA TĚSNOSTI KANALIZAČNÍ PŘÍPOJKY</t>
  </si>
  <si>
    <t>1570755067</t>
  </si>
  <si>
    <t xml:space="preserve">kanalizační přípojky </t>
  </si>
  <si>
    <t xml:space="preserve">uliční vpusti </t>
  </si>
  <si>
    <t>900600145</t>
  </si>
  <si>
    <t>Provedení veškerých zkoušek prokazující kvalitu díla SO 03 TLAKOVÁ ZKOUŠKA A DESINFEKCE - hlavní řad</t>
  </si>
  <si>
    <t>-2008107414</t>
  </si>
  <si>
    <t>900600118</t>
  </si>
  <si>
    <t>Náhradní zásobování vodou - cisterny s pitnou vodou  počet dle  potřeby  (opakovaně)</t>
  </si>
  <si>
    <t>-1009484561</t>
  </si>
  <si>
    <t>900600147</t>
  </si>
  <si>
    <t>Provedení veškerých zkoušek prokazující kvalitu díla SO 04 TLAKOVÁ ZKOUŠKA A DESINFEKCE - vodovodní přípojky</t>
  </si>
  <si>
    <t>1982733954</t>
  </si>
  <si>
    <t>900600200</t>
  </si>
  <si>
    <t>Zimní údržba chodníků a vjezdů v rámci technologické přestávky v délce tří měsíců</t>
  </si>
  <si>
    <t>-1568773185</t>
  </si>
  <si>
    <t>900600201</t>
  </si>
  <si>
    <t xml:space="preserve">Zimní údržba komunikace v rámci technologické přestávky v délce tří měsíců </t>
  </si>
  <si>
    <t>1430092815</t>
  </si>
  <si>
    <t>900600203.1</t>
  </si>
  <si>
    <t>Provedení pasportizace objektů dotčených stavbou</t>
  </si>
  <si>
    <t>-207660332</t>
  </si>
  <si>
    <t>"před zahájením stavby provedené soudním znalcem z oboru"</t>
  </si>
  <si>
    <t>"Předání"</t>
  </si>
  <si>
    <t>"2x....v tištěné podobě"</t>
  </si>
  <si>
    <t>"2x....v digitální podobě"</t>
  </si>
  <si>
    <t>900600301</t>
  </si>
  <si>
    <t>Základní archeologický průzkum</t>
  </si>
  <si>
    <t>264924035</t>
  </si>
  <si>
    <t>900600303.1</t>
  </si>
  <si>
    <t>Aktualizace  návrhu DZ po dobu stavby vč. projednání</t>
  </si>
  <si>
    <t>1056497825</t>
  </si>
  <si>
    <t>900600306.1</t>
  </si>
  <si>
    <t>Aktualizace návrhu definit. dopravního značení; zajištění včetně projednání „stanovení místní úpravy dopravního značení"</t>
  </si>
  <si>
    <t>2048671263</t>
  </si>
  <si>
    <t>SEZNAM FIGUR</t>
  </si>
  <si>
    <t>Výměra</t>
  </si>
  <si>
    <t xml:space="preserve"> SO 01</t>
  </si>
  <si>
    <t>Použití figury:</t>
  </si>
  <si>
    <t>zásyp</t>
  </si>
  <si>
    <t xml:space="preserve"> SO 02</t>
  </si>
  <si>
    <t xml:space="preserve"> SO 03</t>
  </si>
  <si>
    <t>Lože písek</t>
  </si>
  <si>
    <t>F04</t>
  </si>
  <si>
    <t>Obsyp potrubí</t>
  </si>
  <si>
    <t>F05</t>
  </si>
  <si>
    <t>zásyp recyklátem 1</t>
  </si>
  <si>
    <t>F06</t>
  </si>
  <si>
    <t>F07</t>
  </si>
  <si>
    <t>zásyp recyklátem 2</t>
  </si>
  <si>
    <t>F08</t>
  </si>
  <si>
    <t>F09</t>
  </si>
  <si>
    <t>celkový zásyp</t>
  </si>
  <si>
    <t>F10</t>
  </si>
  <si>
    <t>vodorovné přemístění do 5 km</t>
  </si>
  <si>
    <t>F14</t>
  </si>
  <si>
    <t>Vybouraná suť</t>
  </si>
  <si>
    <t>"kamenivo"     29,296</t>
  </si>
  <si>
    <t>"asfalt"             96,549</t>
  </si>
  <si>
    <t>"beton"          182,549</t>
  </si>
  <si>
    <t>F15</t>
  </si>
  <si>
    <t>Vodorovné přemístění 50 m</t>
  </si>
  <si>
    <t>přemístění obsypového a zásypového materiálu</t>
  </si>
  <si>
    <t>"zásyp"      F05 + F06 + F07</t>
  </si>
  <si>
    <t>"obsyp"     F04</t>
  </si>
  <si>
    <t xml:space="preserve"> SO 04</t>
  </si>
  <si>
    <t>pískové lože pod potrubí</t>
  </si>
  <si>
    <t>obsyp potrubí</t>
  </si>
  <si>
    <t>"kamenivo"     11,767</t>
  </si>
  <si>
    <t>"asfalt"             27,927</t>
  </si>
  <si>
    <t>"beton"            29,130</t>
  </si>
  <si>
    <t>F2</t>
  </si>
  <si>
    <t>F6</t>
  </si>
  <si>
    <t>F7</t>
  </si>
  <si>
    <t>Přemístění do 50 m</t>
  </si>
  <si>
    <t>"zásyp"       F2 + F3 + F4 + F5</t>
  </si>
  <si>
    <t>"obsyp"       F03</t>
  </si>
  <si>
    <t>"ornice"      0,76</t>
  </si>
  <si>
    <t>F8</t>
  </si>
  <si>
    <t>přemístění na skládku do 8 km</t>
  </si>
  <si>
    <t>odvoz  výkopu do 8 km</t>
  </si>
  <si>
    <t>"celkový výkop"                    F1</t>
  </si>
  <si>
    <t>"odp. zásyp zeminou"     - 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</si>
</sst>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5" fillId="0" borderId="12" xfId="0" applyNumberFormat="1" applyFont="1" applyBorder="1" applyAlignment="1"/>
    <xf numFmtId="166" fontId="35" fillId="0" borderId="13" xfId="0" applyNumberFormat="1" applyFont="1" applyBorder="1" applyAlignment="1"/>
    <xf numFmtId="4" fontId="36"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lignment horizontal="left" vertical="center"/>
    </xf>
    <xf numFmtId="0" fontId="38" fillId="0" borderId="0" xfId="1"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9" fillId="0" borderId="0" xfId="0" applyFont="1" applyAlignment="1">
      <alignment horizontal="left" vertical="center"/>
    </xf>
    <xf numFmtId="0" fontId="40"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7" fillId="0" borderId="0" xfId="0" applyFont="1" applyAlignment="1">
      <alignment horizontal="left" vertical="center" indent="1"/>
    </xf>
    <xf numFmtId="0" fontId="22" fillId="0" borderId="0" xfId="0" applyFont="1" applyAlignment="1">
      <alignment horizontal="left" vertical="center" indent="1"/>
    </xf>
    <xf numFmtId="167" fontId="22" fillId="0" borderId="0" xfId="0" applyNumberFormat="1" applyFont="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41" fillId="0" borderId="22" xfId="0" applyFont="1" applyBorder="1" applyAlignment="1" applyProtection="1">
      <alignment horizontal="center" vertical="center"/>
      <protection locked="0"/>
    </xf>
    <xf numFmtId="49" fontId="41" fillId="0" borderId="22" xfId="0" applyNumberFormat="1"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22" xfId="0" applyFont="1" applyBorder="1" applyAlignment="1" applyProtection="1">
      <alignment horizontal="center" vertical="center" wrapText="1"/>
      <protection locked="0"/>
    </xf>
    <xf numFmtId="167" fontId="41" fillId="0" borderId="22" xfId="0" applyNumberFormat="1" applyFont="1" applyBorder="1" applyAlignment="1" applyProtection="1">
      <alignment vertical="center"/>
      <protection locked="0"/>
    </xf>
    <xf numFmtId="4" fontId="41" fillId="3"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protection locked="0"/>
    </xf>
    <xf numFmtId="0" fontId="42" fillId="0" borderId="3" xfId="0" applyFont="1" applyBorder="1" applyAlignment="1">
      <alignment vertical="center"/>
    </xf>
    <xf numFmtId="0" fontId="41" fillId="3" borderId="14"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7" fillId="0" borderId="0" xfId="0" applyFont="1" applyAlignment="1">
      <alignment horizontal="left" vertical="center" indent="2"/>
    </xf>
    <xf numFmtId="0" fontId="22" fillId="0" borderId="0" xfId="0" applyFont="1" applyAlignment="1">
      <alignment horizontal="left" vertical="center" indent="2"/>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14" fillId="2" borderId="0" xfId="0" applyFont="1" applyFill="1" applyAlignment="1">
      <alignment horizontal="center" vertical="center"/>
    </xf>
    <xf numFmtId="0" fontId="0" fillId="0" borderId="0" xfId="0"/>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31"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9" fillId="0" borderId="0" xfId="0" applyNumberFormat="1" applyFont="1" applyAlignment="1">
      <alignment horizontal="righ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1/132354205" TargetMode="External"/><Relationship Id="rId18" Type="http://schemas.openxmlformats.org/officeDocument/2006/relationships/hyperlink" Target="https://podminky.urs.cz/item/CS_URS_2024_01/151201103" TargetMode="External"/><Relationship Id="rId26"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167151101" TargetMode="External"/><Relationship Id="rId21" Type="http://schemas.openxmlformats.org/officeDocument/2006/relationships/hyperlink" Target="https://podminky.urs.cz/item/CS_URS_2024_01/161151113" TargetMode="External"/><Relationship Id="rId34" Type="http://schemas.openxmlformats.org/officeDocument/2006/relationships/hyperlink" Target="https://podminky.urs.cz/item/CS_URS_2024_01/899102211" TargetMode="External"/><Relationship Id="rId42" Type="http://schemas.openxmlformats.org/officeDocument/2006/relationships/hyperlink" Target="https://podminky.urs.cz/item/CS_URS_2024_01/452111111" TargetMode="External"/><Relationship Id="rId47" Type="http://schemas.openxmlformats.org/officeDocument/2006/relationships/hyperlink" Target="https://podminky.urs.cz/item/CS_URS_2024_01/617633111" TargetMode="External"/><Relationship Id="rId50" Type="http://schemas.openxmlformats.org/officeDocument/2006/relationships/hyperlink" Target="https://podminky.urs.cz/item/CS_URS_2024_01/871420410" TargetMode="External"/><Relationship Id="rId55" Type="http://schemas.openxmlformats.org/officeDocument/2006/relationships/hyperlink" Target="https://podminky.urs.cz/item/CS_URS_2024_01/899104112.1" TargetMode="External"/><Relationship Id="rId63" Type="http://schemas.openxmlformats.org/officeDocument/2006/relationships/hyperlink" Target="https://podminky.urs.cz/item/CS_URS_2024_01/997221569" TargetMode="External"/><Relationship Id="rId68" Type="http://schemas.openxmlformats.org/officeDocument/2006/relationships/drawing" Target="../drawings/drawing2.xml"/><Relationship Id="rId7" Type="http://schemas.openxmlformats.org/officeDocument/2006/relationships/hyperlink" Target="https://podminky.urs.cz/item/CS_URS_2024_01/115101301" TargetMode="External"/><Relationship Id="rId2" Type="http://schemas.openxmlformats.org/officeDocument/2006/relationships/hyperlink" Target="https://podminky.urs.cz/item/CS_URS_2024_01/113107174" TargetMode="External"/><Relationship Id="rId16" Type="http://schemas.openxmlformats.org/officeDocument/2006/relationships/hyperlink" Target="https://podminky.urs.cz/item/CS_URS_2024_01/133212811" TargetMode="External"/><Relationship Id="rId29" Type="http://schemas.openxmlformats.org/officeDocument/2006/relationships/hyperlink" Target="https://podminky.urs.cz/item/CS_URS_2024_01/162351103" TargetMode="External"/><Relationship Id="rId1" Type="http://schemas.openxmlformats.org/officeDocument/2006/relationships/hyperlink" Target="https://podminky.urs.cz/item/CS_URS_2024_01/113107151" TargetMode="External"/><Relationship Id="rId6" Type="http://schemas.openxmlformats.org/officeDocument/2006/relationships/hyperlink" Target="https://podminky.urs.cz/item/CS_URS_2024_01/115101201" TargetMode="External"/><Relationship Id="rId11" Type="http://schemas.openxmlformats.org/officeDocument/2006/relationships/hyperlink" Target="https://podminky.urs.cz/item/CS_URS_2024_01/139001101" TargetMode="External"/><Relationship Id="rId24" Type="http://schemas.openxmlformats.org/officeDocument/2006/relationships/hyperlink" Target="https://podminky.urs.cz/item/CS_URS_2024_01/162751115" TargetMode="External"/><Relationship Id="rId32" Type="http://schemas.openxmlformats.org/officeDocument/2006/relationships/hyperlink" Target="https://podminky.urs.cz/item/CS_URS_2024_01/358325114" TargetMode="External"/><Relationship Id="rId37" Type="http://schemas.openxmlformats.org/officeDocument/2006/relationships/hyperlink" Target="https://podminky.urs.cz/item/CS_URS_2024_01/997013509" TargetMode="External"/><Relationship Id="rId40" Type="http://schemas.openxmlformats.org/officeDocument/2006/relationships/hyperlink" Target="https://podminky.urs.cz/item/CS_URS_2024_01/162351103" TargetMode="External"/><Relationship Id="rId45" Type="http://schemas.openxmlformats.org/officeDocument/2006/relationships/hyperlink" Target="https://podminky.urs.cz/item/CS_URS_2024_01/567132115" TargetMode="External"/><Relationship Id="rId53" Type="http://schemas.openxmlformats.org/officeDocument/2006/relationships/hyperlink" Target="https://podminky.urs.cz/item/CS_URS_2024_01/894411311" TargetMode="External"/><Relationship Id="rId58" Type="http://schemas.openxmlformats.org/officeDocument/2006/relationships/hyperlink" Target="https://podminky.urs.cz/item/CS_URS_2024_01/985564112" TargetMode="External"/><Relationship Id="rId66" Type="http://schemas.openxmlformats.org/officeDocument/2006/relationships/hyperlink" Target="https://podminky.urs.cz/item/CS_URS_2024_01/711511102" TargetMode="External"/><Relationship Id="rId5" Type="http://schemas.openxmlformats.org/officeDocument/2006/relationships/hyperlink" Target="https://podminky.urs.cz/item/CS_URS_2024_01/113107143" TargetMode="External"/><Relationship Id="rId15" Type="http://schemas.openxmlformats.org/officeDocument/2006/relationships/hyperlink" Target="https://podminky.urs.cz/item/CS_URS_2024_01/132312221" TargetMode="External"/><Relationship Id="rId23" Type="http://schemas.openxmlformats.org/officeDocument/2006/relationships/hyperlink" Target="https://podminky.urs.cz/item/CS_URS_2024_01/161111512" TargetMode="External"/><Relationship Id="rId28" Type="http://schemas.openxmlformats.org/officeDocument/2006/relationships/hyperlink" Target="https://podminky.urs.cz/item/CS_URS_2024_01/167151111" TargetMode="External"/><Relationship Id="rId36" Type="http://schemas.openxmlformats.org/officeDocument/2006/relationships/hyperlink" Target="https://podminky.urs.cz/item/CS_URS_2024_01/997013501" TargetMode="External"/><Relationship Id="rId49" Type="http://schemas.openxmlformats.org/officeDocument/2006/relationships/hyperlink" Target="https://podminky.urs.cz/item/CS_URS_2024_01/837391221" TargetMode="External"/><Relationship Id="rId57" Type="http://schemas.openxmlformats.org/officeDocument/2006/relationships/hyperlink" Target="https://podminky.urs.cz/item/CS_URS_2024_01/952903112" TargetMode="External"/><Relationship Id="rId61" Type="http://schemas.openxmlformats.org/officeDocument/2006/relationships/hyperlink" Target="https://podminky.urs.cz/item/CS_URS_2024_01/919735124" TargetMode="External"/><Relationship Id="rId10" Type="http://schemas.openxmlformats.org/officeDocument/2006/relationships/hyperlink" Target="https://podminky.urs.cz/item/CS_URS_2024_01/460671112" TargetMode="External"/><Relationship Id="rId19" Type="http://schemas.openxmlformats.org/officeDocument/2006/relationships/hyperlink" Target="https://podminky.urs.cz/item/CS_URS_2024_01/151201113" TargetMode="External"/><Relationship Id="rId31" Type="http://schemas.openxmlformats.org/officeDocument/2006/relationships/hyperlink" Target="https://podminky.urs.cz/item/CS_URS_2024_01/358315114" TargetMode="External"/><Relationship Id="rId44" Type="http://schemas.openxmlformats.org/officeDocument/2006/relationships/hyperlink" Target="https://podminky.urs.cz/item/CS_URS_2024_01/564851011" TargetMode="External"/><Relationship Id="rId52" Type="http://schemas.openxmlformats.org/officeDocument/2006/relationships/hyperlink" Target="https://podminky.urs.cz/item/CS_URS_2024_01/894412411" TargetMode="External"/><Relationship Id="rId60" Type="http://schemas.openxmlformats.org/officeDocument/2006/relationships/hyperlink" Target="https://podminky.urs.cz/item/CS_URS_2024_01/919735115" TargetMode="External"/><Relationship Id="rId65" Type="http://schemas.openxmlformats.org/officeDocument/2006/relationships/hyperlink" Target="https://podminky.urs.cz/item/CS_URS_2024_01/711112001" TargetMode="External"/><Relationship Id="rId4" Type="http://schemas.openxmlformats.org/officeDocument/2006/relationships/hyperlink" Target="https://podminky.urs.cz/item/CS_URS_2024_01/113107137" TargetMode="External"/><Relationship Id="rId9" Type="http://schemas.openxmlformats.org/officeDocument/2006/relationships/hyperlink" Target="https://podminky.urs.cz/item/CS_URS_2024_01/119001421" TargetMode="External"/><Relationship Id="rId14" Type="http://schemas.openxmlformats.org/officeDocument/2006/relationships/hyperlink" Target="https://podminky.urs.cz/item/CS_URS_2024_01/132212221" TargetMode="External"/><Relationship Id="rId22" Type="http://schemas.openxmlformats.org/officeDocument/2006/relationships/hyperlink" Target="https://podminky.urs.cz/item/CS_URS_2024_01/161111502" TargetMode="External"/><Relationship Id="rId27" Type="http://schemas.openxmlformats.org/officeDocument/2006/relationships/hyperlink" Target="https://podminky.urs.cz/item/CS_URS_2024_01/174101101" TargetMode="External"/><Relationship Id="rId30" Type="http://schemas.openxmlformats.org/officeDocument/2006/relationships/hyperlink" Target="https://podminky.urs.cz/item/CS_URS_2024_01/212755214" TargetMode="External"/><Relationship Id="rId35" Type="http://schemas.openxmlformats.org/officeDocument/2006/relationships/hyperlink" Target="https://podminky.urs.cz/item/CS_URS_2024_01/997013151" TargetMode="External"/><Relationship Id="rId43" Type="http://schemas.openxmlformats.org/officeDocument/2006/relationships/hyperlink" Target="https://podminky.urs.cz/item/CS_URS_2024_01/452112111" TargetMode="External"/><Relationship Id="rId48" Type="http://schemas.openxmlformats.org/officeDocument/2006/relationships/hyperlink" Target="https://podminky.urs.cz/item/CS_URS_2024_01/831392121" TargetMode="External"/><Relationship Id="rId56" Type="http://schemas.openxmlformats.org/officeDocument/2006/relationships/hyperlink" Target="https://podminky.urs.cz/item/CS_URS_2024_01/899102113" TargetMode="External"/><Relationship Id="rId64" Type="http://schemas.openxmlformats.org/officeDocument/2006/relationships/hyperlink" Target="https://podminky.urs.cz/item/CS_URS_2024_01/998275101" TargetMode="External"/><Relationship Id="rId8" Type="http://schemas.openxmlformats.org/officeDocument/2006/relationships/hyperlink" Target="https://podminky.urs.cz/item/CS_URS_2024_01/119001401" TargetMode="External"/><Relationship Id="rId51" Type="http://schemas.openxmlformats.org/officeDocument/2006/relationships/hyperlink" Target="https://podminky.urs.cz/item/CS_URS_2024_01/899623141" TargetMode="External"/><Relationship Id="rId3" Type="http://schemas.openxmlformats.org/officeDocument/2006/relationships/hyperlink" Target="https://podminky.urs.cz/item/CS_URS_2024_01/113107185" TargetMode="External"/><Relationship Id="rId12" Type="http://schemas.openxmlformats.org/officeDocument/2006/relationships/hyperlink" Target="https://podminky.urs.cz/item/CS_URS_2024_01/132254205" TargetMode="External"/><Relationship Id="rId17" Type="http://schemas.openxmlformats.org/officeDocument/2006/relationships/hyperlink" Target="https://podminky.urs.cz/item/CS_URS_2024_01/133312811" TargetMode="External"/><Relationship Id="rId25" Type="http://schemas.openxmlformats.org/officeDocument/2006/relationships/hyperlink" Target="https://podminky.urs.cz/item/CS_URS_2024_01/162751135" TargetMode="External"/><Relationship Id="rId33" Type="http://schemas.openxmlformats.org/officeDocument/2006/relationships/hyperlink" Target="https://podminky.urs.cz/item/CS_URS_2024_01/899101211" TargetMode="External"/><Relationship Id="rId38" Type="http://schemas.openxmlformats.org/officeDocument/2006/relationships/hyperlink" Target="https://podminky.urs.cz/item/CS_URS_2024_01/451573111" TargetMode="External"/><Relationship Id="rId46" Type="http://schemas.openxmlformats.org/officeDocument/2006/relationships/hyperlink" Target="https://podminky.urs.cz/item/CS_URS_2024_01/573191111" TargetMode="External"/><Relationship Id="rId59" Type="http://schemas.openxmlformats.org/officeDocument/2006/relationships/hyperlink" Target="https://podminky.urs.cz/item/CS_URS_2024_01/919735113" TargetMode="External"/><Relationship Id="rId67" Type="http://schemas.openxmlformats.org/officeDocument/2006/relationships/hyperlink" Target="https://podminky.urs.cz/item/CS_URS_2024_01/998711101" TargetMode="External"/><Relationship Id="rId20" Type="http://schemas.openxmlformats.org/officeDocument/2006/relationships/hyperlink" Target="https://podminky.urs.cz/item/CS_URS_2024_01/161151103" TargetMode="External"/><Relationship Id="rId41" Type="http://schemas.openxmlformats.org/officeDocument/2006/relationships/hyperlink" Target="https://podminky.urs.cz/item/CS_URS_2024_01/452311131" TargetMode="External"/><Relationship Id="rId54" Type="http://schemas.openxmlformats.org/officeDocument/2006/relationships/hyperlink" Target="https://podminky.urs.cz/item/CS_URS_2024_01/894414111" TargetMode="External"/><Relationship Id="rId62" Type="http://schemas.openxmlformats.org/officeDocument/2006/relationships/hyperlink" Target="https://podminky.urs.cz/item/CS_URS_2024_01/99722156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1/119001401" TargetMode="External"/><Relationship Id="rId18" Type="http://schemas.openxmlformats.org/officeDocument/2006/relationships/hyperlink" Target="https://podminky.urs.cz/item/CS_URS_2024_01/132254204" TargetMode="External"/><Relationship Id="rId26" Type="http://schemas.openxmlformats.org/officeDocument/2006/relationships/hyperlink" Target="https://podminky.urs.cz/item/CS_URS_2024_01/167151111" TargetMode="External"/><Relationship Id="rId39" Type="http://schemas.openxmlformats.org/officeDocument/2006/relationships/hyperlink" Target="https://podminky.urs.cz/item/CS_URS_2024_01/831352121" TargetMode="External"/><Relationship Id="rId3" Type="http://schemas.openxmlformats.org/officeDocument/2006/relationships/hyperlink" Target="https://podminky.urs.cz/item/CS_URS_2024_01/113107321" TargetMode="External"/><Relationship Id="rId21" Type="http://schemas.openxmlformats.org/officeDocument/2006/relationships/hyperlink" Target="https://podminky.urs.cz/item/CS_URS_2024_01/151201112" TargetMode="External"/><Relationship Id="rId34" Type="http://schemas.openxmlformats.org/officeDocument/2006/relationships/hyperlink" Target="https://podminky.urs.cz/item/CS_URS_2024_01/451573111" TargetMode="External"/><Relationship Id="rId42" Type="http://schemas.openxmlformats.org/officeDocument/2006/relationships/hyperlink" Target="https://podminky.urs.cz/item/CS_URS_2024_01/837352221" TargetMode="External"/><Relationship Id="rId47" Type="http://schemas.openxmlformats.org/officeDocument/2006/relationships/hyperlink" Target="https://podminky.urs.cz/item/CS_URS_2024_01/997221569" TargetMode="External"/><Relationship Id="rId7" Type="http://schemas.openxmlformats.org/officeDocument/2006/relationships/hyperlink" Target="https://podminky.urs.cz/item/CS_URS_2024_01/113107334" TargetMode="External"/><Relationship Id="rId12" Type="http://schemas.openxmlformats.org/officeDocument/2006/relationships/hyperlink" Target="https://podminky.urs.cz/item/CS_URS_2024_01/115101301" TargetMode="External"/><Relationship Id="rId17" Type="http://schemas.openxmlformats.org/officeDocument/2006/relationships/hyperlink" Target="https://podminky.urs.cz/item/CS_URS_2024_01/139001101" TargetMode="External"/><Relationship Id="rId25" Type="http://schemas.openxmlformats.org/officeDocument/2006/relationships/hyperlink" Target="https://podminky.urs.cz/item/CS_URS_2024_01/174101101" TargetMode="External"/><Relationship Id="rId33" Type="http://schemas.openxmlformats.org/officeDocument/2006/relationships/hyperlink" Target="https://podminky.urs.cz/item/CS_URS_2024_01/997013509" TargetMode="External"/><Relationship Id="rId38" Type="http://schemas.openxmlformats.org/officeDocument/2006/relationships/hyperlink" Target="https://podminky.urs.cz/item/CS_URS_2024_01/452111111" TargetMode="External"/><Relationship Id="rId46" Type="http://schemas.openxmlformats.org/officeDocument/2006/relationships/hyperlink" Target="https://podminky.urs.cz/item/CS_URS_2024_01/997221561" TargetMode="External"/><Relationship Id="rId2" Type="http://schemas.openxmlformats.org/officeDocument/2006/relationships/hyperlink" Target="https://podminky.urs.cz/item/CS_URS_2024_01/113107311" TargetMode="External"/><Relationship Id="rId16" Type="http://schemas.openxmlformats.org/officeDocument/2006/relationships/hyperlink" Target="https://podminky.urs.cz/item/CS_URS_2024_01/121112003" TargetMode="External"/><Relationship Id="rId20" Type="http://schemas.openxmlformats.org/officeDocument/2006/relationships/hyperlink" Target="https://podminky.urs.cz/item/CS_URS_2024_01/151201102" TargetMode="External"/><Relationship Id="rId29" Type="http://schemas.openxmlformats.org/officeDocument/2006/relationships/hyperlink" Target="https://podminky.urs.cz/item/CS_URS_2024_01/181411131" TargetMode="External"/><Relationship Id="rId41" Type="http://schemas.openxmlformats.org/officeDocument/2006/relationships/hyperlink" Target="https://podminky.urs.cz/item/CS_URS_2024_01/837312221"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107332" TargetMode="External"/><Relationship Id="rId11" Type="http://schemas.openxmlformats.org/officeDocument/2006/relationships/hyperlink" Target="https://podminky.urs.cz/item/CS_URS_2024_01/115101201" TargetMode="External"/><Relationship Id="rId24"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997013501" TargetMode="External"/><Relationship Id="rId37" Type="http://schemas.openxmlformats.org/officeDocument/2006/relationships/hyperlink" Target="https://podminky.urs.cz/item/CS_URS_2024_01/452311131" TargetMode="External"/><Relationship Id="rId40" Type="http://schemas.openxmlformats.org/officeDocument/2006/relationships/hyperlink" Target="https://podminky.urs.cz/item/CS_URS_2024_01/831352193" TargetMode="External"/><Relationship Id="rId45" Type="http://schemas.openxmlformats.org/officeDocument/2006/relationships/hyperlink" Target="https://podminky.urs.cz/item/CS_URS_2024_01/919735115" TargetMode="External"/><Relationship Id="rId5" Type="http://schemas.openxmlformats.org/officeDocument/2006/relationships/hyperlink" Target="https://podminky.urs.cz/item/CS_URS_2024_01/113107330" TargetMode="External"/><Relationship Id="rId15" Type="http://schemas.openxmlformats.org/officeDocument/2006/relationships/hyperlink" Target="https://podminky.urs.cz/item/CS_URS_2024_01/460671112" TargetMode="External"/><Relationship Id="rId23" Type="http://schemas.openxmlformats.org/officeDocument/2006/relationships/hyperlink" Target="https://podminky.urs.cz/item/CS_URS_2024_01/162751135" TargetMode="External"/><Relationship Id="rId28" Type="http://schemas.openxmlformats.org/officeDocument/2006/relationships/hyperlink" Target="https://podminky.urs.cz/item/CS_URS_2024_01/181351003" TargetMode="External"/><Relationship Id="rId36" Type="http://schemas.openxmlformats.org/officeDocument/2006/relationships/hyperlink" Target="https://podminky.urs.cz/item/CS_URS_2024_01/162351103" TargetMode="External"/><Relationship Id="rId49" Type="http://schemas.openxmlformats.org/officeDocument/2006/relationships/drawing" Target="../drawings/drawing3.xml"/><Relationship Id="rId10" Type="http://schemas.openxmlformats.org/officeDocument/2006/relationships/hyperlink" Target="https://podminky.urs.cz/item/CS_URS_2024_01/113202111" TargetMode="External"/><Relationship Id="rId19" Type="http://schemas.openxmlformats.org/officeDocument/2006/relationships/hyperlink" Target="https://podminky.urs.cz/item/CS_URS_2024_01/132354204" TargetMode="External"/><Relationship Id="rId31" Type="http://schemas.openxmlformats.org/officeDocument/2006/relationships/hyperlink" Target="https://podminky.urs.cz/item/CS_URS_2024_01/997013151" TargetMode="External"/><Relationship Id="rId44" Type="http://schemas.openxmlformats.org/officeDocument/2006/relationships/hyperlink" Target="https://podminky.urs.cz/item/CS_URS_2024_01/919735111" TargetMode="External"/><Relationship Id="rId4" Type="http://schemas.openxmlformats.org/officeDocument/2006/relationships/hyperlink" Target="https://podminky.urs.cz/item/CS_URS_2024_01/113107322" TargetMode="External"/><Relationship Id="rId9" Type="http://schemas.openxmlformats.org/officeDocument/2006/relationships/hyperlink" Target="https://podminky.urs.cz/item/CS_URS_2024_01/113107345" TargetMode="External"/><Relationship Id="rId14" Type="http://schemas.openxmlformats.org/officeDocument/2006/relationships/hyperlink" Target="https://podminky.urs.cz/item/CS_URS_2024_01/119001421" TargetMode="External"/><Relationship Id="rId22" Type="http://schemas.openxmlformats.org/officeDocument/2006/relationships/hyperlink" Target="https://podminky.urs.cz/item/CS_URS_2024_01/162751115" TargetMode="External"/><Relationship Id="rId27" Type="http://schemas.openxmlformats.org/officeDocument/2006/relationships/hyperlink" Target="https://podminky.urs.cz/item/CS_URS_2024_01/162351103" TargetMode="External"/><Relationship Id="rId30" Type="http://schemas.openxmlformats.org/officeDocument/2006/relationships/hyperlink" Target="https://podminky.urs.cz/item/CS_URS_2024_01/358315114" TargetMode="External"/><Relationship Id="rId35" Type="http://schemas.openxmlformats.org/officeDocument/2006/relationships/hyperlink" Target="https://podminky.urs.cz/item/CS_URS_2024_01/167151101" TargetMode="External"/><Relationship Id="rId43" Type="http://schemas.openxmlformats.org/officeDocument/2006/relationships/hyperlink" Target="https://podminky.urs.cz/item/CS_URS_2024_01/899623141" TargetMode="External"/><Relationship Id="rId48" Type="http://schemas.openxmlformats.org/officeDocument/2006/relationships/hyperlink" Target="https://podminky.urs.cz/item/CS_URS_2024_01/998275101" TargetMode="External"/><Relationship Id="rId8" Type="http://schemas.openxmlformats.org/officeDocument/2006/relationships/hyperlink" Target="https://podminky.urs.cz/item/CS_URS_2024_01/11310734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4_01/115101201" TargetMode="External"/><Relationship Id="rId18" Type="http://schemas.openxmlformats.org/officeDocument/2006/relationships/hyperlink" Target="https://podminky.urs.cz/item/CS_URS_2024_01/132254204" TargetMode="External"/><Relationship Id="rId26" Type="http://schemas.openxmlformats.org/officeDocument/2006/relationships/hyperlink" Target="https://podminky.urs.cz/item/CS_URS_2024_01/151101301" TargetMode="External"/><Relationship Id="rId39" Type="http://schemas.openxmlformats.org/officeDocument/2006/relationships/hyperlink" Target="https://podminky.urs.cz/item/CS_URS_2024_01/997013501" TargetMode="External"/><Relationship Id="rId21" Type="http://schemas.openxmlformats.org/officeDocument/2006/relationships/hyperlink" Target="https://podminky.urs.cz/item/CS_URS_2024_01/133312821" TargetMode="External"/><Relationship Id="rId34" Type="http://schemas.openxmlformats.org/officeDocument/2006/relationships/hyperlink" Target="https://podminky.urs.cz/item/CS_URS_2024_01/162351103" TargetMode="External"/><Relationship Id="rId42" Type="http://schemas.openxmlformats.org/officeDocument/2006/relationships/hyperlink" Target="https://podminky.urs.cz/item/CS_URS_2024_01/167151101" TargetMode="External"/><Relationship Id="rId47" Type="http://schemas.openxmlformats.org/officeDocument/2006/relationships/hyperlink" Target="https://podminky.urs.cz/item/CS_URS_2024_01/564931412" TargetMode="External"/><Relationship Id="rId50" Type="http://schemas.openxmlformats.org/officeDocument/2006/relationships/hyperlink" Target="https://podminky.urs.cz/item/CS_URS_2024_01/573191111" TargetMode="External"/><Relationship Id="rId55" Type="http://schemas.openxmlformats.org/officeDocument/2006/relationships/hyperlink" Target="https://podminky.urs.cz/item/CS_URS_2024_01/857243131" TargetMode="External"/><Relationship Id="rId63" Type="http://schemas.openxmlformats.org/officeDocument/2006/relationships/hyperlink" Target="https://podminky.urs.cz/item/CS_URS_2024_01/899712111" TargetMode="External"/><Relationship Id="rId68" Type="http://schemas.openxmlformats.org/officeDocument/2006/relationships/hyperlink" Target="https://podminky.urs.cz/item/CS_URS_2024_01/997221561" TargetMode="External"/><Relationship Id="rId7" Type="http://schemas.openxmlformats.org/officeDocument/2006/relationships/hyperlink" Target="https://podminky.urs.cz/item/CS_URS_2024_01/113107132" TargetMode="External"/><Relationship Id="rId71" Type="http://schemas.openxmlformats.org/officeDocument/2006/relationships/drawing" Target="../drawings/drawing4.xml"/><Relationship Id="rId2" Type="http://schemas.openxmlformats.org/officeDocument/2006/relationships/hyperlink" Target="https://podminky.urs.cz/item/CS_URS_2024_01/113107121" TargetMode="External"/><Relationship Id="rId16" Type="http://schemas.openxmlformats.org/officeDocument/2006/relationships/hyperlink" Target="https://podminky.urs.cz/item/CS_URS_2024_01/460671112" TargetMode="External"/><Relationship Id="rId29" Type="http://schemas.openxmlformats.org/officeDocument/2006/relationships/hyperlink" Target="https://podminky.urs.cz/item/CS_URS_2024_01/162751135"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107145" TargetMode="External"/><Relationship Id="rId11" Type="http://schemas.openxmlformats.org/officeDocument/2006/relationships/hyperlink" Target="https://podminky.urs.cz/item/CS_URS_2024_01/113107174" TargetMode="External"/><Relationship Id="rId24" Type="http://schemas.openxmlformats.org/officeDocument/2006/relationships/hyperlink" Target="https://podminky.urs.cz/item/CS_URS_2024_01/151101201" TargetMode="External"/><Relationship Id="rId32" Type="http://schemas.openxmlformats.org/officeDocument/2006/relationships/hyperlink" Target="https://podminky.urs.cz/item/CS_URS_2024_01/175151101" TargetMode="External"/><Relationship Id="rId37" Type="http://schemas.openxmlformats.org/officeDocument/2006/relationships/hyperlink" Target="https://podminky.urs.cz/item/CS_URS_2024_01/358315114" TargetMode="External"/><Relationship Id="rId40" Type="http://schemas.openxmlformats.org/officeDocument/2006/relationships/hyperlink" Target="https://podminky.urs.cz/item/CS_URS_2024_01/997013509" TargetMode="External"/><Relationship Id="rId45" Type="http://schemas.openxmlformats.org/officeDocument/2006/relationships/hyperlink" Target="https://podminky.urs.cz/item/CS_URS_2024_01/452353111" TargetMode="External"/><Relationship Id="rId53" Type="http://schemas.openxmlformats.org/officeDocument/2006/relationships/hyperlink" Target="https://podminky.urs.cz/item/CS_URS_2024_01/851251211" TargetMode="External"/><Relationship Id="rId58" Type="http://schemas.openxmlformats.org/officeDocument/2006/relationships/hyperlink" Target="https://podminky.urs.cz/item/CS_URS_2024_01/857244122" TargetMode="External"/><Relationship Id="rId66" Type="http://schemas.openxmlformats.org/officeDocument/2006/relationships/hyperlink" Target="https://podminky.urs.cz/item/CS_URS_2024_01/919735115" TargetMode="External"/><Relationship Id="rId5" Type="http://schemas.openxmlformats.org/officeDocument/2006/relationships/hyperlink" Target="https://podminky.urs.cz/item/CS_URS_2024_01/113107143" TargetMode="External"/><Relationship Id="rId15" Type="http://schemas.openxmlformats.org/officeDocument/2006/relationships/hyperlink" Target="https://podminky.urs.cz/item/CS_URS_2024_01/119001421" TargetMode="External"/><Relationship Id="rId23" Type="http://schemas.openxmlformats.org/officeDocument/2006/relationships/hyperlink" Target="https://podminky.urs.cz/item/CS_URS_2024_01/151101111" TargetMode="External"/><Relationship Id="rId28" Type="http://schemas.openxmlformats.org/officeDocument/2006/relationships/hyperlink" Target="https://podminky.urs.cz/item/CS_URS_2024_01/162751115" TargetMode="External"/><Relationship Id="rId36" Type="http://schemas.openxmlformats.org/officeDocument/2006/relationships/hyperlink" Target="https://podminky.urs.cz/item/CS_URS_2024_01/850311811" TargetMode="External"/><Relationship Id="rId49" Type="http://schemas.openxmlformats.org/officeDocument/2006/relationships/hyperlink" Target="https://podminky.urs.cz/item/CS_URS_2024_01/567132115" TargetMode="External"/><Relationship Id="rId57" Type="http://schemas.openxmlformats.org/officeDocument/2006/relationships/hyperlink" Target="https://podminky.urs.cz/item/CS_URS_2024_01/852242122" TargetMode="External"/><Relationship Id="rId61" Type="http://schemas.openxmlformats.org/officeDocument/2006/relationships/hyperlink" Target="https://podminky.urs.cz/item/CS_URS_2024_01/899401112.1" TargetMode="External"/><Relationship Id="rId10" Type="http://schemas.openxmlformats.org/officeDocument/2006/relationships/hyperlink" Target="https://podminky.urs.cz/item/CS_URS_2024_01/113107185" TargetMode="External"/><Relationship Id="rId19" Type="http://schemas.openxmlformats.org/officeDocument/2006/relationships/hyperlink" Target="https://podminky.urs.cz/item/CS_URS_2024_01/132354204" TargetMode="External"/><Relationship Id="rId31" Type="http://schemas.openxmlformats.org/officeDocument/2006/relationships/hyperlink" Target="https://podminky.urs.cz/item/CS_URS_2024_01/174101101.1" TargetMode="External"/><Relationship Id="rId44" Type="http://schemas.openxmlformats.org/officeDocument/2006/relationships/hyperlink" Target="https://podminky.urs.cz/item/CS_URS_2024_01/452313141" TargetMode="External"/><Relationship Id="rId52" Type="http://schemas.openxmlformats.org/officeDocument/2006/relationships/hyperlink" Target="https://podminky.urs.cz/item/CS_URS_2024_01/851241131" TargetMode="External"/><Relationship Id="rId60" Type="http://schemas.openxmlformats.org/officeDocument/2006/relationships/hyperlink" Target="https://podminky.urs.cz/item/CS_URS_2024_01/891247111.2" TargetMode="External"/><Relationship Id="rId65" Type="http://schemas.openxmlformats.org/officeDocument/2006/relationships/hyperlink" Target="https://podminky.urs.cz/item/CS_URS_2024_01/979054451" TargetMode="External"/><Relationship Id="rId4" Type="http://schemas.openxmlformats.org/officeDocument/2006/relationships/hyperlink" Target="https://podminky.urs.cz/item/CS_URS_2024_01/113107132" TargetMode="External"/><Relationship Id="rId9" Type="http://schemas.openxmlformats.org/officeDocument/2006/relationships/hyperlink" Target="https://podminky.urs.cz/item/CS_URS_2024_01/113107111" TargetMode="External"/><Relationship Id="rId14" Type="http://schemas.openxmlformats.org/officeDocument/2006/relationships/hyperlink" Target="https://podminky.urs.cz/item/CS_URS_2024_01/115101301" TargetMode="External"/><Relationship Id="rId22" Type="http://schemas.openxmlformats.org/officeDocument/2006/relationships/hyperlink" Target="https://podminky.urs.cz/item/CS_URS_2024_01/151101101" TargetMode="External"/><Relationship Id="rId27" Type="http://schemas.openxmlformats.org/officeDocument/2006/relationships/hyperlink" Target="https://podminky.urs.cz/item/CS_URS_2024_01/151101311" TargetMode="External"/><Relationship Id="rId30"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891241811" TargetMode="External"/><Relationship Id="rId43" Type="http://schemas.openxmlformats.org/officeDocument/2006/relationships/hyperlink" Target="https://podminky.urs.cz/item/CS_URS_2024_01/162351103" TargetMode="External"/><Relationship Id="rId48" Type="http://schemas.openxmlformats.org/officeDocument/2006/relationships/hyperlink" Target="https://podminky.urs.cz/item/CS_URS_2024_01/564851011" TargetMode="External"/><Relationship Id="rId56" Type="http://schemas.openxmlformats.org/officeDocument/2006/relationships/hyperlink" Target="https://podminky.urs.cz/item/CS_URS_2024_01/857242121" TargetMode="External"/><Relationship Id="rId64" Type="http://schemas.openxmlformats.org/officeDocument/2006/relationships/hyperlink" Target="https://podminky.urs.cz/item/CS_URS_2024_01/899722114" TargetMode="External"/><Relationship Id="rId69" Type="http://schemas.openxmlformats.org/officeDocument/2006/relationships/hyperlink" Target="https://podminky.urs.cz/item/CS_URS_2024_01/997221569" TargetMode="External"/><Relationship Id="rId8" Type="http://schemas.openxmlformats.org/officeDocument/2006/relationships/hyperlink" Target="https://podminky.urs.cz/item/CS_URS_2024_01/113107134" TargetMode="External"/><Relationship Id="rId51" Type="http://schemas.openxmlformats.org/officeDocument/2006/relationships/hyperlink" Target="https://podminky.urs.cz/item/CS_URS_2024_01/596212210" TargetMode="External"/><Relationship Id="rId3" Type="http://schemas.openxmlformats.org/officeDocument/2006/relationships/hyperlink" Target="https://podminky.urs.cz/item/CS_URS_2024_01/113107122" TargetMode="External"/><Relationship Id="rId12" Type="http://schemas.openxmlformats.org/officeDocument/2006/relationships/hyperlink" Target="https://podminky.urs.cz/item/CS_URS_2024_01/113107151" TargetMode="External"/><Relationship Id="rId17" Type="http://schemas.openxmlformats.org/officeDocument/2006/relationships/hyperlink" Target="https://podminky.urs.cz/item/CS_URS_2024_01/139001101" TargetMode="External"/><Relationship Id="rId25" Type="http://schemas.openxmlformats.org/officeDocument/2006/relationships/hyperlink" Target="https://podminky.urs.cz/item/CS_URS_2024_01/151101211" TargetMode="External"/><Relationship Id="rId33" Type="http://schemas.openxmlformats.org/officeDocument/2006/relationships/hyperlink" Target="https://podminky.urs.cz/item/CS_URS_2024_01/167151111" TargetMode="External"/><Relationship Id="rId38" Type="http://schemas.openxmlformats.org/officeDocument/2006/relationships/hyperlink" Target="https://podminky.urs.cz/item/CS_URS_2024_01/997013151" TargetMode="External"/><Relationship Id="rId46" Type="http://schemas.openxmlformats.org/officeDocument/2006/relationships/hyperlink" Target="https://podminky.urs.cz/item/CS_URS_2024_01/452353112" TargetMode="External"/><Relationship Id="rId59" Type="http://schemas.openxmlformats.org/officeDocument/2006/relationships/hyperlink" Target="https://podminky.urs.cz/item/CS_URS_2024_01/891261112" TargetMode="External"/><Relationship Id="rId67" Type="http://schemas.openxmlformats.org/officeDocument/2006/relationships/hyperlink" Target="https://podminky.urs.cz/item/CS_URS_2024_01/919735124" TargetMode="External"/><Relationship Id="rId20" Type="http://schemas.openxmlformats.org/officeDocument/2006/relationships/hyperlink" Target="https://podminky.urs.cz/item/CS_URS_2024_01/133212821" TargetMode="External"/><Relationship Id="rId41" Type="http://schemas.openxmlformats.org/officeDocument/2006/relationships/hyperlink" Target="https://podminky.urs.cz/item/CS_URS_2024_01/451572111" TargetMode="External"/><Relationship Id="rId54" Type="http://schemas.openxmlformats.org/officeDocument/2006/relationships/hyperlink" Target="https://podminky.urs.cz/item/CS_URS_2024_01/857241131" TargetMode="External"/><Relationship Id="rId62" Type="http://schemas.openxmlformats.org/officeDocument/2006/relationships/hyperlink" Target="https://podminky.urs.cz/item/CS_URS_2024_01/899401113.1" TargetMode="External"/><Relationship Id="rId70" Type="http://schemas.openxmlformats.org/officeDocument/2006/relationships/hyperlink" Target="https://podminky.urs.cz/item/CS_URS_2024_01/998273102"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460671112" TargetMode="External"/><Relationship Id="rId18" Type="http://schemas.openxmlformats.org/officeDocument/2006/relationships/hyperlink" Target="https://podminky.urs.cz/item/CS_URS_2024_01/141721211" TargetMode="External"/><Relationship Id="rId26" Type="http://schemas.openxmlformats.org/officeDocument/2006/relationships/hyperlink" Target="https://podminky.urs.cz/item/CS_URS_2024_01/167151111" TargetMode="External"/><Relationship Id="rId39" Type="http://schemas.openxmlformats.org/officeDocument/2006/relationships/hyperlink" Target="https://podminky.urs.cz/item/CS_URS_2024_01/564930412" TargetMode="External"/><Relationship Id="rId3" Type="http://schemas.openxmlformats.org/officeDocument/2006/relationships/hyperlink" Target="https://podminky.urs.cz/item/CS_URS_2024_01/113107311" TargetMode="External"/><Relationship Id="rId21" Type="http://schemas.openxmlformats.org/officeDocument/2006/relationships/hyperlink" Target="https://podminky.urs.cz/item/CS_URS_2024_01/162751115" TargetMode="External"/><Relationship Id="rId34" Type="http://schemas.openxmlformats.org/officeDocument/2006/relationships/hyperlink" Target="https://podminky.urs.cz/item/CS_URS_2024_01/997013501" TargetMode="External"/><Relationship Id="rId42" Type="http://schemas.openxmlformats.org/officeDocument/2006/relationships/hyperlink" Target="https://podminky.urs.cz/item/CS_URS_2024_01/899401111.1" TargetMode="External"/><Relationship Id="rId47" Type="http://schemas.openxmlformats.org/officeDocument/2006/relationships/hyperlink" Target="https://podminky.urs.cz/item/CS_URS_2024_01/919735113" TargetMode="External"/><Relationship Id="rId50" Type="http://schemas.openxmlformats.org/officeDocument/2006/relationships/hyperlink" Target="https://podminky.urs.cz/item/CS_URS_2024_01/919731114" TargetMode="External"/><Relationship Id="rId7" Type="http://schemas.openxmlformats.org/officeDocument/2006/relationships/hyperlink" Target="https://podminky.urs.cz/item/CS_URS_2024_01/113107334" TargetMode="External"/><Relationship Id="rId12" Type="http://schemas.openxmlformats.org/officeDocument/2006/relationships/hyperlink" Target="https://podminky.urs.cz/item/CS_URS_2024_01/119001421.1" TargetMode="External"/><Relationship Id="rId17" Type="http://schemas.openxmlformats.org/officeDocument/2006/relationships/hyperlink" Target="https://podminky.urs.cz/item/CS_URS_2024_01/132354103" TargetMode="External"/><Relationship Id="rId25" Type="http://schemas.openxmlformats.org/officeDocument/2006/relationships/hyperlink" Target="https://podminky.urs.cz/item/CS_URS_2024_01/175111101" TargetMode="External"/><Relationship Id="rId33" Type="http://schemas.openxmlformats.org/officeDocument/2006/relationships/hyperlink" Target="https://podminky.urs.cz/item/CS_URS_2024_01/997013151" TargetMode="External"/><Relationship Id="rId38" Type="http://schemas.openxmlformats.org/officeDocument/2006/relationships/hyperlink" Target="https://podminky.urs.cz/item/CS_URS_2024_01/162351103" TargetMode="External"/><Relationship Id="rId46" Type="http://schemas.openxmlformats.org/officeDocument/2006/relationships/hyperlink" Target="https://podminky.urs.cz/item/CS_URS_2024_01/722232063" TargetMode="External"/><Relationship Id="rId2" Type="http://schemas.openxmlformats.org/officeDocument/2006/relationships/hyperlink" Target="https://podminky.urs.cz/item/CS_URS_2024_01/113106187" TargetMode="External"/><Relationship Id="rId16" Type="http://schemas.openxmlformats.org/officeDocument/2006/relationships/hyperlink" Target="https://podminky.urs.cz/item/CS_URS_2024_01/132254103" TargetMode="External"/><Relationship Id="rId20" Type="http://schemas.openxmlformats.org/officeDocument/2006/relationships/hyperlink" Target="https://podminky.urs.cz/item/CS_URS_2024_01/151101111" TargetMode="External"/><Relationship Id="rId29" Type="http://schemas.openxmlformats.org/officeDocument/2006/relationships/hyperlink" Target="https://podminky.urs.cz/item/CS_URS_2024_01/181411131" TargetMode="External"/><Relationship Id="rId41" Type="http://schemas.openxmlformats.org/officeDocument/2006/relationships/hyperlink" Target="https://podminky.urs.cz/item/CS_URS_2024_01/891249111.1" TargetMode="External"/><Relationship Id="rId54" Type="http://schemas.openxmlformats.org/officeDocument/2006/relationships/drawing" Target="../drawings/drawing5.xml"/><Relationship Id="rId1" Type="http://schemas.openxmlformats.org/officeDocument/2006/relationships/hyperlink" Target="https://podminky.urs.cz/item/CS_URS_2024_01/113106161" TargetMode="External"/><Relationship Id="rId6" Type="http://schemas.openxmlformats.org/officeDocument/2006/relationships/hyperlink" Target="https://podminky.urs.cz/item/CS_URS_2024_01/113107332" TargetMode="External"/><Relationship Id="rId11" Type="http://schemas.openxmlformats.org/officeDocument/2006/relationships/hyperlink" Target="https://podminky.urs.cz/item/CS_URS_2024_01/113202111" TargetMode="External"/><Relationship Id="rId24" Type="http://schemas.openxmlformats.org/officeDocument/2006/relationships/hyperlink" Target="https://podminky.urs.cz/item/CS_URS_2024_01/174101101.1" TargetMode="External"/><Relationship Id="rId32" Type="http://schemas.openxmlformats.org/officeDocument/2006/relationships/hyperlink" Target="https://podminky.urs.cz/item/CS_URS_2024_01/971033261" TargetMode="External"/><Relationship Id="rId37" Type="http://schemas.openxmlformats.org/officeDocument/2006/relationships/hyperlink" Target="https://podminky.urs.cz/item/CS_URS_2024_01/167151101" TargetMode="External"/><Relationship Id="rId40" Type="http://schemas.openxmlformats.org/officeDocument/2006/relationships/hyperlink" Target="https://podminky.urs.cz/item/CS_URS_2024_01/564950313" TargetMode="External"/><Relationship Id="rId45" Type="http://schemas.openxmlformats.org/officeDocument/2006/relationships/hyperlink" Target="https://podminky.urs.cz/item/CS_URS_2024_01/722232045" TargetMode="External"/><Relationship Id="rId53" Type="http://schemas.openxmlformats.org/officeDocument/2006/relationships/hyperlink" Target="https://podminky.urs.cz/item/CS_URS_2024_01/998276101" TargetMode="External"/><Relationship Id="rId5" Type="http://schemas.openxmlformats.org/officeDocument/2006/relationships/hyperlink" Target="https://podminky.urs.cz/item/CS_URS_2024_01/113107322" TargetMode="External"/><Relationship Id="rId15" Type="http://schemas.openxmlformats.org/officeDocument/2006/relationships/hyperlink" Target="https://podminky.urs.cz/item/CS_URS_2024_01/139001101" TargetMode="External"/><Relationship Id="rId23" Type="http://schemas.openxmlformats.org/officeDocument/2006/relationships/hyperlink" Target="https://podminky.urs.cz/item/CS_URS_2024_01/171251201" TargetMode="External"/><Relationship Id="rId28" Type="http://schemas.openxmlformats.org/officeDocument/2006/relationships/hyperlink" Target="https://podminky.urs.cz/item/CS_URS_2024_01/181351003" TargetMode="External"/><Relationship Id="rId36" Type="http://schemas.openxmlformats.org/officeDocument/2006/relationships/hyperlink" Target="https://podminky.urs.cz/item/CS_URS_2024_01/451572111" TargetMode="External"/><Relationship Id="rId49" Type="http://schemas.openxmlformats.org/officeDocument/2006/relationships/hyperlink" Target="https://podminky.urs.cz/item/CS_URS_2024_01/919735115" TargetMode="External"/><Relationship Id="rId10" Type="http://schemas.openxmlformats.org/officeDocument/2006/relationships/hyperlink" Target="https://podminky.urs.cz/item/CS_URS_2024_01/113107345" TargetMode="External"/><Relationship Id="rId19" Type="http://schemas.openxmlformats.org/officeDocument/2006/relationships/hyperlink" Target="https://podminky.urs.cz/item/CS_URS_2024_01/151101101" TargetMode="External"/><Relationship Id="rId31" Type="http://schemas.openxmlformats.org/officeDocument/2006/relationships/hyperlink" Target="https://podminky.urs.cz/item/CS_URS_2024_01/971042261" TargetMode="External"/><Relationship Id="rId44" Type="http://schemas.openxmlformats.org/officeDocument/2006/relationships/hyperlink" Target="https://podminky.urs.cz/item/CS_URS_2024_01/899722114" TargetMode="External"/><Relationship Id="rId52"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13107344" TargetMode="External"/><Relationship Id="rId14" Type="http://schemas.openxmlformats.org/officeDocument/2006/relationships/hyperlink" Target="https://podminky.urs.cz/item/CS_URS_2024_01/121112003" TargetMode="External"/><Relationship Id="rId22" Type="http://schemas.openxmlformats.org/officeDocument/2006/relationships/hyperlink" Target="https://podminky.urs.cz/item/CS_URS_2024_01/162751135" TargetMode="External"/><Relationship Id="rId27" Type="http://schemas.openxmlformats.org/officeDocument/2006/relationships/hyperlink" Target="https://podminky.urs.cz/item/CS_URS_2024_01/162351103" TargetMode="External"/><Relationship Id="rId30" Type="http://schemas.openxmlformats.org/officeDocument/2006/relationships/hyperlink" Target="https://podminky.urs.cz/item/CS_URS_2024_01/358315114" TargetMode="External"/><Relationship Id="rId35" Type="http://schemas.openxmlformats.org/officeDocument/2006/relationships/hyperlink" Target="https://podminky.urs.cz/item/CS_URS_2024_01/997013509" TargetMode="External"/><Relationship Id="rId43" Type="http://schemas.openxmlformats.org/officeDocument/2006/relationships/hyperlink" Target="https://podminky.urs.cz/item/CS_URS_2024_01/899712111" TargetMode="External"/><Relationship Id="rId48" Type="http://schemas.openxmlformats.org/officeDocument/2006/relationships/hyperlink" Target="https://podminky.urs.cz/item/CS_URS_2024_01/919735114" TargetMode="External"/><Relationship Id="rId8" Type="http://schemas.openxmlformats.org/officeDocument/2006/relationships/hyperlink" Target="https://podminky.urs.cz/item/CS_URS_2024_01/113107343" TargetMode="External"/><Relationship Id="rId51" Type="http://schemas.openxmlformats.org/officeDocument/2006/relationships/hyperlink" Target="https://podminky.urs.cz/item/CS_URS_2024_01/99722156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1/122251104" TargetMode="External"/><Relationship Id="rId13" Type="http://schemas.openxmlformats.org/officeDocument/2006/relationships/hyperlink" Target="https://podminky.urs.cz/item/CS_URS_2024_01/122251104" TargetMode="External"/><Relationship Id="rId18" Type="http://schemas.openxmlformats.org/officeDocument/2006/relationships/hyperlink" Target="https://podminky.urs.cz/item/CS_URS_2024_01/212572111" TargetMode="External"/><Relationship Id="rId26" Type="http://schemas.openxmlformats.org/officeDocument/2006/relationships/hyperlink" Target="https://podminky.urs.cz/item/CS_URS_2024_01/567122114" TargetMode="External"/><Relationship Id="rId39" Type="http://schemas.openxmlformats.org/officeDocument/2006/relationships/hyperlink" Target="https://podminky.urs.cz/item/CS_URS_2024_01/914511112" TargetMode="External"/><Relationship Id="rId3" Type="http://schemas.openxmlformats.org/officeDocument/2006/relationships/hyperlink" Target="https://podminky.urs.cz/item/CS_URS_2024_01/113202111" TargetMode="External"/><Relationship Id="rId21" Type="http://schemas.openxmlformats.org/officeDocument/2006/relationships/hyperlink" Target="https://podminky.urs.cz/item/CS_URS_2024_01/162351103" TargetMode="External"/><Relationship Id="rId34" Type="http://schemas.openxmlformats.org/officeDocument/2006/relationships/hyperlink" Target="https://podminky.urs.cz/item/CS_URS_2024_01/915231111" TargetMode="External"/><Relationship Id="rId42" Type="http://schemas.openxmlformats.org/officeDocument/2006/relationships/hyperlink" Target="https://podminky.urs.cz/item/CS_URS_2024_01/919731121"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11101" TargetMode="External"/><Relationship Id="rId12" Type="http://schemas.openxmlformats.org/officeDocument/2006/relationships/hyperlink" Target="https://podminky.urs.cz/item/CS_URS_2024_01/171251201" TargetMode="External"/><Relationship Id="rId17" Type="http://schemas.openxmlformats.org/officeDocument/2006/relationships/hyperlink" Target="https://podminky.urs.cz/item/CS_URS_2024_01/564861111" TargetMode="External"/><Relationship Id="rId25" Type="http://schemas.openxmlformats.org/officeDocument/2006/relationships/hyperlink" Target="https://podminky.urs.cz/item/CS_URS_2024_01/564861111" TargetMode="External"/><Relationship Id="rId33" Type="http://schemas.openxmlformats.org/officeDocument/2006/relationships/hyperlink" Target="https://podminky.urs.cz/item/CS_URS_2024_01/915131111" TargetMode="External"/><Relationship Id="rId38" Type="http://schemas.openxmlformats.org/officeDocument/2006/relationships/hyperlink" Target="https://podminky.urs.cz/item/CS_URS_2024_01/966006132" TargetMode="External"/><Relationship Id="rId46" Type="http://schemas.openxmlformats.org/officeDocument/2006/relationships/hyperlink" Target="https://podminky.urs.cz/item/CS_URS_2024_01/997221569" TargetMode="External"/><Relationship Id="rId2" Type="http://schemas.openxmlformats.org/officeDocument/2006/relationships/hyperlink" Target="https://podminky.urs.cz/item/CS_URS_2024_01/113154123" TargetMode="External"/><Relationship Id="rId16" Type="http://schemas.openxmlformats.org/officeDocument/2006/relationships/hyperlink" Target="https://podminky.urs.cz/item/CS_URS_2024_01/171251201" TargetMode="External"/><Relationship Id="rId20" Type="http://schemas.openxmlformats.org/officeDocument/2006/relationships/hyperlink" Target="https://podminky.urs.cz/item/CS_URS_2024_01/167151101" TargetMode="External"/><Relationship Id="rId29" Type="http://schemas.openxmlformats.org/officeDocument/2006/relationships/hyperlink" Target="https://podminky.urs.cz/item/CS_URS_2024_01/573231106" TargetMode="External"/><Relationship Id="rId41" Type="http://schemas.openxmlformats.org/officeDocument/2006/relationships/hyperlink" Target="https://podminky.urs.cz/item/CS_URS_2024_01/938909311" TargetMode="External"/><Relationship Id="rId1" Type="http://schemas.openxmlformats.org/officeDocument/2006/relationships/hyperlink" Target="https://podminky.urs.cz/item/CS_URS_2024_01/113107185" TargetMode="External"/><Relationship Id="rId6" Type="http://schemas.openxmlformats.org/officeDocument/2006/relationships/hyperlink" Target="https://podminky.urs.cz/item/CS_URS_2024_01/121112003" TargetMode="External"/><Relationship Id="rId11" Type="http://schemas.openxmlformats.org/officeDocument/2006/relationships/hyperlink" Target="https://podminky.urs.cz/item/CS_URS_2024_01/162751155" TargetMode="External"/><Relationship Id="rId24" Type="http://schemas.openxmlformats.org/officeDocument/2006/relationships/hyperlink" Target="https://podminky.urs.cz/item/CS_URS_2024_01/564851111" TargetMode="External"/><Relationship Id="rId32" Type="http://schemas.openxmlformats.org/officeDocument/2006/relationships/hyperlink" Target="https://podminky.urs.cz/item/CS_URS_2024_01/915111111" TargetMode="External"/><Relationship Id="rId37" Type="http://schemas.openxmlformats.org/officeDocument/2006/relationships/hyperlink" Target="https://podminky.urs.cz/item/CS_URS_2024_01/966006211" TargetMode="External"/><Relationship Id="rId40" Type="http://schemas.openxmlformats.org/officeDocument/2006/relationships/hyperlink" Target="https://podminky.urs.cz/item/CS_URS_2024_01/914111111" TargetMode="External"/><Relationship Id="rId45" Type="http://schemas.openxmlformats.org/officeDocument/2006/relationships/hyperlink" Target="https://podminky.urs.cz/item/CS_URS_2024_01/997221561" TargetMode="External"/><Relationship Id="rId5" Type="http://schemas.openxmlformats.org/officeDocument/2006/relationships/hyperlink" Target="https://podminky.urs.cz/item/CS_URS_2024_01/113203111" TargetMode="External"/><Relationship Id="rId15" Type="http://schemas.openxmlformats.org/officeDocument/2006/relationships/hyperlink" Target="https://podminky.urs.cz/item/CS_URS_2024_01/162751155" TargetMode="External"/><Relationship Id="rId23" Type="http://schemas.openxmlformats.org/officeDocument/2006/relationships/hyperlink" Target="https://podminky.urs.cz/item/CS_URS_2024_01/211971121" TargetMode="External"/><Relationship Id="rId28" Type="http://schemas.openxmlformats.org/officeDocument/2006/relationships/hyperlink" Target="https://podminky.urs.cz/item/CS_URS_2024_01/573191111" TargetMode="External"/><Relationship Id="rId36" Type="http://schemas.openxmlformats.org/officeDocument/2006/relationships/hyperlink" Target="https://podminky.urs.cz/item/CS_URS_2024_01/915621111" TargetMode="External"/><Relationship Id="rId10" Type="http://schemas.openxmlformats.org/officeDocument/2006/relationships/hyperlink" Target="https://podminky.urs.cz/item/CS_URS_2024_01/162751115" TargetMode="External"/><Relationship Id="rId19" Type="http://schemas.openxmlformats.org/officeDocument/2006/relationships/hyperlink" Target="https://podminky.urs.cz/item/CS_URS_2024_01/211561111" TargetMode="External"/><Relationship Id="rId31" Type="http://schemas.openxmlformats.org/officeDocument/2006/relationships/hyperlink" Target="https://podminky.urs.cz/item/CS_URS_2024_01/596211224" TargetMode="External"/><Relationship Id="rId44" Type="http://schemas.openxmlformats.org/officeDocument/2006/relationships/hyperlink" Target="https://podminky.urs.cz/item/CS_URS_2024_01/979071122" TargetMode="External"/><Relationship Id="rId4" Type="http://schemas.openxmlformats.org/officeDocument/2006/relationships/hyperlink" Target="https://podminky.urs.cz/item/CS_URS_2024_01/113201112" TargetMode="External"/><Relationship Id="rId9" Type="http://schemas.openxmlformats.org/officeDocument/2006/relationships/hyperlink" Target="https://podminky.urs.cz/item/CS_URS_2024_01/132212131" TargetMode="External"/><Relationship Id="rId14" Type="http://schemas.openxmlformats.org/officeDocument/2006/relationships/hyperlink" Target="https://podminky.urs.cz/item/CS_URS_2024_01/162751115" TargetMode="External"/><Relationship Id="rId22" Type="http://schemas.openxmlformats.org/officeDocument/2006/relationships/hyperlink" Target="https://podminky.urs.cz/item/CS_URS_2024_01/212752401" TargetMode="External"/><Relationship Id="rId27" Type="http://schemas.openxmlformats.org/officeDocument/2006/relationships/hyperlink" Target="https://podminky.urs.cz/item/CS_URS_2024_01/567132112" TargetMode="External"/><Relationship Id="rId30" Type="http://schemas.openxmlformats.org/officeDocument/2006/relationships/hyperlink" Target="https://podminky.urs.cz/item/CS_URS_2024_01/596211221" TargetMode="External"/><Relationship Id="rId35" Type="http://schemas.openxmlformats.org/officeDocument/2006/relationships/hyperlink" Target="https://podminky.urs.cz/item/CS_URS_2024_01/915611111" TargetMode="External"/><Relationship Id="rId43" Type="http://schemas.openxmlformats.org/officeDocument/2006/relationships/hyperlink" Target="https://podminky.urs.cz/item/CS_URS_2024_01/919735111" TargetMode="External"/><Relationship Id="rId4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151101301" TargetMode="External"/><Relationship Id="rId13" Type="http://schemas.openxmlformats.org/officeDocument/2006/relationships/hyperlink" Target="https://podminky.urs.cz/item/CS_URS_2024_01/174101101" TargetMode="External"/><Relationship Id="rId18" Type="http://schemas.openxmlformats.org/officeDocument/2006/relationships/hyperlink" Target="https://podminky.urs.cz/item/CS_URS_2024_01/997013151" TargetMode="External"/><Relationship Id="rId26" Type="http://schemas.openxmlformats.org/officeDocument/2006/relationships/hyperlink" Target="https://podminky.urs.cz/item/CS_URS_2024_01/452353111" TargetMode="External"/><Relationship Id="rId3" Type="http://schemas.openxmlformats.org/officeDocument/2006/relationships/hyperlink" Target="https://podminky.urs.cz/item/CS_URS_2024_01/132351101" TargetMode="External"/><Relationship Id="rId21" Type="http://schemas.openxmlformats.org/officeDocument/2006/relationships/hyperlink" Target="https://podminky.urs.cz/item/CS_URS_2024_01/451573111" TargetMode="External"/><Relationship Id="rId34" Type="http://schemas.openxmlformats.org/officeDocument/2006/relationships/drawing" Target="../drawings/drawing7.xml"/><Relationship Id="rId7" Type="http://schemas.openxmlformats.org/officeDocument/2006/relationships/hyperlink" Target="https://podminky.urs.cz/item/CS_URS_2024_01/151101211" TargetMode="External"/><Relationship Id="rId12" Type="http://schemas.openxmlformats.org/officeDocument/2006/relationships/hyperlink" Target="https://podminky.urs.cz/item/CS_URS_2024_01/171251201" TargetMode="External"/><Relationship Id="rId17" Type="http://schemas.openxmlformats.org/officeDocument/2006/relationships/hyperlink" Target="https://podminky.urs.cz/item/CS_URS_2024_01/899102211" TargetMode="External"/><Relationship Id="rId25" Type="http://schemas.openxmlformats.org/officeDocument/2006/relationships/hyperlink" Target="https://podminky.urs.cz/item/CS_URS_2024_01/452313131" TargetMode="External"/><Relationship Id="rId33" Type="http://schemas.openxmlformats.org/officeDocument/2006/relationships/hyperlink" Target="https://podminky.urs.cz/item/CS_URS_2024_01/998274101" TargetMode="External"/><Relationship Id="rId2" Type="http://schemas.openxmlformats.org/officeDocument/2006/relationships/hyperlink" Target="https://podminky.urs.cz/item/CS_URS_2024_01/132251101" TargetMode="External"/><Relationship Id="rId16" Type="http://schemas.openxmlformats.org/officeDocument/2006/relationships/hyperlink" Target="https://podminky.urs.cz/item/CS_URS_2024_01/358315114" TargetMode="External"/><Relationship Id="rId20" Type="http://schemas.openxmlformats.org/officeDocument/2006/relationships/hyperlink" Target="https://podminky.urs.cz/item/CS_URS_2024_01/997013509" TargetMode="External"/><Relationship Id="rId29" Type="http://schemas.openxmlformats.org/officeDocument/2006/relationships/hyperlink" Target="https://podminky.urs.cz/item/CS_URS_2024_01/831262191" TargetMode="External"/><Relationship Id="rId1" Type="http://schemas.openxmlformats.org/officeDocument/2006/relationships/hyperlink" Target="https://podminky.urs.cz/item/CS_URS_2024_01/139001101" TargetMode="External"/><Relationship Id="rId6" Type="http://schemas.openxmlformats.org/officeDocument/2006/relationships/hyperlink" Target="https://podminky.urs.cz/item/CS_URS_2024_01/151101201" TargetMode="External"/><Relationship Id="rId11" Type="http://schemas.openxmlformats.org/officeDocument/2006/relationships/hyperlink" Target="https://podminky.urs.cz/item/CS_URS_2024_01/162751135" TargetMode="External"/><Relationship Id="rId24" Type="http://schemas.openxmlformats.org/officeDocument/2006/relationships/hyperlink" Target="https://podminky.urs.cz/item/CS_URS_2024_01/452311131" TargetMode="External"/><Relationship Id="rId32" Type="http://schemas.openxmlformats.org/officeDocument/2006/relationships/hyperlink" Target="https://podminky.urs.cz/item/CS_URS_2024_01/899204112" TargetMode="External"/><Relationship Id="rId5" Type="http://schemas.openxmlformats.org/officeDocument/2006/relationships/hyperlink" Target="https://podminky.urs.cz/item/CS_URS_2024_01/133354102" TargetMode="External"/><Relationship Id="rId15" Type="http://schemas.openxmlformats.org/officeDocument/2006/relationships/hyperlink" Target="https://podminky.urs.cz/item/CS_URS_2024_01/162351103" TargetMode="External"/><Relationship Id="rId23" Type="http://schemas.openxmlformats.org/officeDocument/2006/relationships/hyperlink" Target="https://podminky.urs.cz/item/CS_URS_2024_01/162351103" TargetMode="External"/><Relationship Id="rId28" Type="http://schemas.openxmlformats.org/officeDocument/2006/relationships/hyperlink" Target="https://podminky.urs.cz/item/CS_URS_2024_01/831312121" TargetMode="External"/><Relationship Id="rId10" Type="http://schemas.openxmlformats.org/officeDocument/2006/relationships/hyperlink" Target="https://podminky.urs.cz/item/CS_URS_2024_01/162751115" TargetMode="External"/><Relationship Id="rId19" Type="http://schemas.openxmlformats.org/officeDocument/2006/relationships/hyperlink" Target="https://podminky.urs.cz/item/CS_URS_2024_01/997013501" TargetMode="External"/><Relationship Id="rId31" Type="http://schemas.openxmlformats.org/officeDocument/2006/relationships/hyperlink" Target="https://podminky.urs.cz/item/CS_URS_2024_01/837312221" TargetMode="External"/><Relationship Id="rId4" Type="http://schemas.openxmlformats.org/officeDocument/2006/relationships/hyperlink" Target="https://podminky.urs.cz/item/CS_URS_2024_01/133254102" TargetMode="External"/><Relationship Id="rId9" Type="http://schemas.openxmlformats.org/officeDocument/2006/relationships/hyperlink" Target="https://podminky.urs.cz/item/CS_URS_2024_01/151101311" TargetMode="External"/><Relationship Id="rId14" Type="http://schemas.openxmlformats.org/officeDocument/2006/relationships/hyperlink" Target="https://podminky.urs.cz/item/CS_URS_2024_01/167151111" TargetMode="External"/><Relationship Id="rId22" Type="http://schemas.openxmlformats.org/officeDocument/2006/relationships/hyperlink" Target="https://podminky.urs.cz/item/CS_URS_2024_01/167151101" TargetMode="External"/><Relationship Id="rId27" Type="http://schemas.openxmlformats.org/officeDocument/2006/relationships/hyperlink" Target="https://podminky.urs.cz/item/CS_URS_2024_01/452353112" TargetMode="External"/><Relationship Id="rId30" Type="http://schemas.openxmlformats.org/officeDocument/2006/relationships/hyperlink" Target="https://podminky.urs.cz/item/CS_URS_2024_01/83731122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1/122251104" TargetMode="External"/><Relationship Id="rId13" Type="http://schemas.openxmlformats.org/officeDocument/2006/relationships/hyperlink" Target="https://podminky.urs.cz/item/CS_URS_2024_01/181351003" TargetMode="External"/><Relationship Id="rId18" Type="http://schemas.openxmlformats.org/officeDocument/2006/relationships/hyperlink" Target="https://podminky.urs.cz/item/CS_URS_2024_01/185851129" TargetMode="External"/><Relationship Id="rId26" Type="http://schemas.openxmlformats.org/officeDocument/2006/relationships/hyperlink" Target="https://podminky.urs.cz/item/CS_URS_2024_01/596211220" TargetMode="External"/><Relationship Id="rId3" Type="http://schemas.openxmlformats.org/officeDocument/2006/relationships/hyperlink" Target="https://podminky.urs.cz/item/CS_URS_2024_01/113107132" TargetMode="External"/><Relationship Id="rId21" Type="http://schemas.openxmlformats.org/officeDocument/2006/relationships/hyperlink" Target="https://podminky.urs.cz/item/CS_URS_2024_01/564831011" TargetMode="External"/><Relationship Id="rId7" Type="http://schemas.openxmlformats.org/officeDocument/2006/relationships/hyperlink" Target="https://podminky.urs.cz/item/CS_URS_2024_01/122211101" TargetMode="External"/><Relationship Id="rId12" Type="http://schemas.openxmlformats.org/officeDocument/2006/relationships/hyperlink" Target="https://podminky.urs.cz/item/CS_URS_2024_01/162351103" TargetMode="External"/><Relationship Id="rId17" Type="http://schemas.openxmlformats.org/officeDocument/2006/relationships/hyperlink" Target="https://podminky.urs.cz/item/CS_URS_2024_01/185851121" TargetMode="External"/><Relationship Id="rId25" Type="http://schemas.openxmlformats.org/officeDocument/2006/relationships/hyperlink" Target="https://podminky.urs.cz/item/CS_URS_2024_01/596211121" TargetMode="External"/><Relationship Id="rId2" Type="http://schemas.openxmlformats.org/officeDocument/2006/relationships/hyperlink" Target="https://podminky.urs.cz/item/CS_URS_2024_01/113106171" TargetMode="External"/><Relationship Id="rId16" Type="http://schemas.openxmlformats.org/officeDocument/2006/relationships/hyperlink" Target="https://podminky.urs.cz/item/CS_URS_2024_01/185804312" TargetMode="External"/><Relationship Id="rId20" Type="http://schemas.openxmlformats.org/officeDocument/2006/relationships/hyperlink" Target="https://podminky.urs.cz/item/CS_URS_2024_01/181951112" TargetMode="External"/><Relationship Id="rId29" Type="http://schemas.openxmlformats.org/officeDocument/2006/relationships/hyperlink" Target="https://podminky.urs.cz/item/CS_URS_2024_01/997221561"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21112003" TargetMode="External"/><Relationship Id="rId11" Type="http://schemas.openxmlformats.org/officeDocument/2006/relationships/hyperlink" Target="https://podminky.urs.cz/item/CS_URS_2024_01/167151111" TargetMode="External"/><Relationship Id="rId24" Type="http://schemas.openxmlformats.org/officeDocument/2006/relationships/hyperlink" Target="https://podminky.urs.cz/item/CS_URS_2024_01/596412210" TargetMode="External"/><Relationship Id="rId32" Type="http://schemas.openxmlformats.org/officeDocument/2006/relationships/drawing" Target="../drawings/drawing8.xml"/><Relationship Id="rId5" Type="http://schemas.openxmlformats.org/officeDocument/2006/relationships/hyperlink" Target="https://podminky.urs.cz/item/CS_URS_2024_01/113201111" TargetMode="External"/><Relationship Id="rId15" Type="http://schemas.openxmlformats.org/officeDocument/2006/relationships/hyperlink" Target="https://podminky.urs.cz/item/CS_URS_2024_01/185804215" TargetMode="External"/><Relationship Id="rId23" Type="http://schemas.openxmlformats.org/officeDocument/2006/relationships/hyperlink" Target="https://podminky.urs.cz/item/CS_URS_2024_01/567122114" TargetMode="External"/><Relationship Id="rId28" Type="http://schemas.openxmlformats.org/officeDocument/2006/relationships/hyperlink" Target="https://podminky.urs.cz/item/CS_URS_2024_01/596211224" TargetMode="External"/><Relationship Id="rId10" Type="http://schemas.openxmlformats.org/officeDocument/2006/relationships/hyperlink" Target="https://podminky.urs.cz/item/CS_URS_2024_01/171251201" TargetMode="External"/><Relationship Id="rId19" Type="http://schemas.openxmlformats.org/officeDocument/2006/relationships/hyperlink" Target="https://podminky.urs.cz/item/CS_URS_2024_01/181951111" TargetMode="External"/><Relationship Id="rId31" Type="http://schemas.openxmlformats.org/officeDocument/2006/relationships/hyperlink" Target="https://podminky.urs.cz/item/CS_URS_2024_01/998223011" TargetMode="External"/><Relationship Id="rId4" Type="http://schemas.openxmlformats.org/officeDocument/2006/relationships/hyperlink" Target="https://podminky.urs.cz/item/CS_URS_2024_01/113107141" TargetMode="External"/><Relationship Id="rId9" Type="http://schemas.openxmlformats.org/officeDocument/2006/relationships/hyperlink" Target="https://podminky.urs.cz/item/CS_URS_2024_01/162751115" TargetMode="External"/><Relationship Id="rId14" Type="http://schemas.openxmlformats.org/officeDocument/2006/relationships/hyperlink" Target="https://podminky.urs.cz/item/CS_URS_2024_01/181411131" TargetMode="External"/><Relationship Id="rId22" Type="http://schemas.openxmlformats.org/officeDocument/2006/relationships/hyperlink" Target="https://podminky.urs.cz/item/CS_URS_2024_01/564851011" TargetMode="External"/><Relationship Id="rId27" Type="http://schemas.openxmlformats.org/officeDocument/2006/relationships/hyperlink" Target="https://podminky.urs.cz/item/CS_URS_2024_01/596211124" TargetMode="External"/><Relationship Id="rId30" Type="http://schemas.openxmlformats.org/officeDocument/2006/relationships/hyperlink" Target="https://podminky.urs.cz/item/CS_URS_2024_01/997221569"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5"/>
  <sheetViews>
    <sheetView showGridLines="0" tabSelected="1" topLeftCell="A64" workbookViewId="0">
      <selection activeCell="P107" sqref="P107"/>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36" t="s">
        <v>5</v>
      </c>
      <c r="AS2" s="237"/>
      <c r="AT2" s="237"/>
      <c r="AU2" s="237"/>
      <c r="AV2" s="237"/>
      <c r="AW2" s="237"/>
      <c r="AX2" s="237"/>
      <c r="AY2" s="237"/>
      <c r="AZ2" s="237"/>
      <c r="BA2" s="237"/>
      <c r="BB2" s="237"/>
      <c r="BC2" s="237"/>
      <c r="BD2" s="237"/>
      <c r="BE2" s="23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48" t="s">
        <v>14</v>
      </c>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R5" s="21"/>
      <c r="BE5" s="245" t="s">
        <v>15</v>
      </c>
      <c r="BS5" s="18" t="s">
        <v>6</v>
      </c>
    </row>
    <row r="6" spans="1:74" s="1" customFormat="1" ht="36.950000000000003" customHeight="1">
      <c r="B6" s="21"/>
      <c r="D6" s="27" t="s">
        <v>16</v>
      </c>
      <c r="K6" s="249" t="s">
        <v>17</v>
      </c>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R6" s="21"/>
      <c r="BE6" s="246"/>
      <c r="BS6" s="18" t="s">
        <v>6</v>
      </c>
    </row>
    <row r="7" spans="1:74" s="1" customFormat="1" ht="12" customHeight="1">
      <c r="B7" s="21"/>
      <c r="D7" s="28" t="s">
        <v>18</v>
      </c>
      <c r="K7" s="26" t="s">
        <v>1</v>
      </c>
      <c r="AK7" s="28" t="s">
        <v>19</v>
      </c>
      <c r="AN7" s="26" t="s">
        <v>1</v>
      </c>
      <c r="AR7" s="21"/>
      <c r="BE7" s="246"/>
      <c r="BS7" s="18" t="s">
        <v>6</v>
      </c>
    </row>
    <row r="8" spans="1:74" s="1" customFormat="1" ht="12" customHeight="1">
      <c r="B8" s="21"/>
      <c r="D8" s="28" t="s">
        <v>20</v>
      </c>
      <c r="K8" s="26" t="s">
        <v>21</v>
      </c>
      <c r="AK8" s="28" t="s">
        <v>22</v>
      </c>
      <c r="AN8" s="29"/>
      <c r="AR8" s="21"/>
      <c r="BE8" s="246"/>
      <c r="BS8" s="18" t="s">
        <v>6</v>
      </c>
    </row>
    <row r="9" spans="1:74" s="1" customFormat="1" ht="14.45" customHeight="1">
      <c r="B9" s="21"/>
      <c r="AR9" s="21"/>
      <c r="BE9" s="246"/>
      <c r="BS9" s="18" t="s">
        <v>6</v>
      </c>
    </row>
    <row r="10" spans="1:74" s="1" customFormat="1" ht="12" customHeight="1">
      <c r="B10" s="21"/>
      <c r="D10" s="28" t="s">
        <v>23</v>
      </c>
      <c r="AK10" s="28" t="s">
        <v>24</v>
      </c>
      <c r="AN10" s="26" t="s">
        <v>1</v>
      </c>
      <c r="AR10" s="21"/>
      <c r="BE10" s="246"/>
      <c r="BS10" s="18" t="s">
        <v>6</v>
      </c>
    </row>
    <row r="11" spans="1:74" s="1" customFormat="1" ht="18.399999999999999" customHeight="1">
      <c r="B11" s="21"/>
      <c r="E11" s="26" t="s">
        <v>21</v>
      </c>
      <c r="AK11" s="28" t="s">
        <v>25</v>
      </c>
      <c r="AN11" s="26" t="s">
        <v>1</v>
      </c>
      <c r="AR11" s="21"/>
      <c r="BE11" s="246"/>
      <c r="BS11" s="18" t="s">
        <v>6</v>
      </c>
    </row>
    <row r="12" spans="1:74" s="1" customFormat="1" ht="6.95" customHeight="1">
      <c r="B12" s="21"/>
      <c r="AR12" s="21"/>
      <c r="BE12" s="246"/>
      <c r="BS12" s="18" t="s">
        <v>6</v>
      </c>
    </row>
    <row r="13" spans="1:74" s="1" customFormat="1" ht="12" customHeight="1">
      <c r="B13" s="21"/>
      <c r="D13" s="28" t="s">
        <v>26</v>
      </c>
      <c r="AK13" s="28" t="s">
        <v>24</v>
      </c>
      <c r="AN13" s="30" t="s">
        <v>27</v>
      </c>
      <c r="AR13" s="21"/>
      <c r="BE13" s="246"/>
      <c r="BS13" s="18" t="s">
        <v>6</v>
      </c>
    </row>
    <row r="14" spans="1:74" ht="12.75">
      <c r="B14" s="21"/>
      <c r="E14" s="250" t="s">
        <v>27</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8" t="s">
        <v>25</v>
      </c>
      <c r="AN14" s="30" t="s">
        <v>27</v>
      </c>
      <c r="AR14" s="21"/>
      <c r="BE14" s="246"/>
      <c r="BS14" s="18" t="s">
        <v>6</v>
      </c>
    </row>
    <row r="15" spans="1:74" s="1" customFormat="1" ht="6.95" customHeight="1">
      <c r="B15" s="21"/>
      <c r="AR15" s="21"/>
      <c r="BE15" s="246"/>
      <c r="BS15" s="18" t="s">
        <v>3</v>
      </c>
    </row>
    <row r="16" spans="1:74" s="1" customFormat="1" ht="12" customHeight="1">
      <c r="B16" s="21"/>
      <c r="D16" s="28" t="s">
        <v>28</v>
      </c>
      <c r="AK16" s="28" t="s">
        <v>24</v>
      </c>
      <c r="AN16" s="26" t="s">
        <v>1</v>
      </c>
      <c r="AR16" s="21"/>
      <c r="BE16" s="246"/>
      <c r="BS16" s="18" t="s">
        <v>3</v>
      </c>
    </row>
    <row r="17" spans="1:71" s="1" customFormat="1" ht="18.399999999999999" customHeight="1">
      <c r="B17" s="21"/>
      <c r="E17" s="26" t="s">
        <v>21</v>
      </c>
      <c r="AK17" s="28" t="s">
        <v>25</v>
      </c>
      <c r="AN17" s="26" t="s">
        <v>1</v>
      </c>
      <c r="AR17" s="21"/>
      <c r="BE17" s="246"/>
      <c r="BS17" s="18" t="s">
        <v>29</v>
      </c>
    </row>
    <row r="18" spans="1:71" s="1" customFormat="1" ht="6.95" customHeight="1">
      <c r="B18" s="21"/>
      <c r="AR18" s="21"/>
      <c r="BE18" s="246"/>
      <c r="BS18" s="18" t="s">
        <v>30</v>
      </c>
    </row>
    <row r="19" spans="1:71" s="1" customFormat="1" ht="12" customHeight="1">
      <c r="B19" s="21"/>
      <c r="D19" s="28" t="s">
        <v>31</v>
      </c>
      <c r="AK19" s="28" t="s">
        <v>24</v>
      </c>
      <c r="AN19" s="26" t="s">
        <v>1</v>
      </c>
      <c r="AR19" s="21"/>
      <c r="BE19" s="246"/>
      <c r="BS19" s="18" t="s">
        <v>30</v>
      </c>
    </row>
    <row r="20" spans="1:71" s="1" customFormat="1" ht="18.399999999999999" customHeight="1">
      <c r="B20" s="21"/>
      <c r="E20" s="26" t="s">
        <v>21</v>
      </c>
      <c r="AK20" s="28" t="s">
        <v>25</v>
      </c>
      <c r="AN20" s="26" t="s">
        <v>1</v>
      </c>
      <c r="AR20" s="21"/>
      <c r="BE20" s="246"/>
      <c r="BS20" s="18" t="s">
        <v>29</v>
      </c>
    </row>
    <row r="21" spans="1:71" s="1" customFormat="1" ht="6.95" customHeight="1">
      <c r="B21" s="21"/>
      <c r="AR21" s="21"/>
      <c r="BE21" s="246"/>
    </row>
    <row r="22" spans="1:71" s="1" customFormat="1" ht="12" customHeight="1">
      <c r="B22" s="21"/>
      <c r="D22" s="28" t="s">
        <v>32</v>
      </c>
      <c r="AR22" s="21"/>
      <c r="BE22" s="246"/>
    </row>
    <row r="23" spans="1:71" s="1" customFormat="1" ht="16.5" customHeight="1">
      <c r="B23" s="21"/>
      <c r="E23" s="252" t="s">
        <v>1</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R23" s="21"/>
      <c r="BE23" s="246"/>
    </row>
    <row r="24" spans="1:71" s="1" customFormat="1" ht="6.95" customHeight="1">
      <c r="B24" s="21"/>
      <c r="AR24" s="21"/>
      <c r="BE24" s="246"/>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6"/>
    </row>
    <row r="26" spans="1:71" s="2" customFormat="1" ht="25.9" customHeight="1">
      <c r="A26" s="33"/>
      <c r="B26" s="34"/>
      <c r="C26" s="33"/>
      <c r="D26" s="35" t="s">
        <v>33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3">
        <f>ROUND(AG94,0)</f>
        <v>0</v>
      </c>
      <c r="AL26" s="254"/>
      <c r="AM26" s="254"/>
      <c r="AN26" s="254"/>
      <c r="AO26" s="254"/>
      <c r="AP26" s="33"/>
      <c r="AQ26" s="33"/>
      <c r="AR26" s="34"/>
      <c r="BE26" s="246"/>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46"/>
    </row>
    <row r="28" spans="1:71" s="2" customFormat="1" ht="12.75">
      <c r="A28" s="33"/>
      <c r="B28" s="34"/>
      <c r="C28" s="33"/>
      <c r="D28" s="33"/>
      <c r="E28" s="33"/>
      <c r="F28" s="33"/>
      <c r="G28" s="33"/>
      <c r="H28" s="33"/>
      <c r="I28" s="33"/>
      <c r="J28" s="33"/>
      <c r="K28" s="33"/>
      <c r="L28" s="255" t="s">
        <v>34</v>
      </c>
      <c r="M28" s="255"/>
      <c r="N28" s="255"/>
      <c r="O28" s="255"/>
      <c r="P28" s="255"/>
      <c r="Q28" s="33"/>
      <c r="R28" s="33"/>
      <c r="S28" s="33"/>
      <c r="T28" s="33"/>
      <c r="U28" s="33"/>
      <c r="V28" s="33"/>
      <c r="W28" s="255" t="s">
        <v>35</v>
      </c>
      <c r="X28" s="255"/>
      <c r="Y28" s="255"/>
      <c r="Z28" s="255"/>
      <c r="AA28" s="255"/>
      <c r="AB28" s="255"/>
      <c r="AC28" s="255"/>
      <c r="AD28" s="255"/>
      <c r="AE28" s="255"/>
      <c r="AF28" s="33"/>
      <c r="AG28" s="33"/>
      <c r="AH28" s="33"/>
      <c r="AI28" s="33"/>
      <c r="AJ28" s="33"/>
      <c r="AK28" s="255" t="s">
        <v>36</v>
      </c>
      <c r="AL28" s="255"/>
      <c r="AM28" s="255"/>
      <c r="AN28" s="255"/>
      <c r="AO28" s="255"/>
      <c r="AP28" s="33"/>
      <c r="AQ28" s="33"/>
      <c r="AR28" s="34"/>
      <c r="BE28" s="246"/>
    </row>
    <row r="29" spans="1:71" s="3" customFormat="1" ht="14.45" customHeight="1">
      <c r="B29" s="38"/>
      <c r="D29" s="28" t="s">
        <v>37</v>
      </c>
      <c r="F29" s="28" t="s">
        <v>38</v>
      </c>
      <c r="L29" s="240">
        <v>0.21</v>
      </c>
      <c r="M29" s="239"/>
      <c r="N29" s="239"/>
      <c r="O29" s="239"/>
      <c r="P29" s="239"/>
      <c r="W29" s="238">
        <f>ROUND(AZ94, 0)</f>
        <v>0</v>
      </c>
      <c r="X29" s="239"/>
      <c r="Y29" s="239"/>
      <c r="Z29" s="239"/>
      <c r="AA29" s="239"/>
      <c r="AB29" s="239"/>
      <c r="AC29" s="239"/>
      <c r="AD29" s="239"/>
      <c r="AE29" s="239"/>
      <c r="AK29" s="238">
        <f>ROUND(AV94, 0)</f>
        <v>0</v>
      </c>
      <c r="AL29" s="239"/>
      <c r="AM29" s="239"/>
      <c r="AN29" s="239"/>
      <c r="AO29" s="239"/>
      <c r="AR29" s="38"/>
      <c r="BE29" s="247"/>
    </row>
    <row r="30" spans="1:71" s="3" customFormat="1" ht="14.45" customHeight="1">
      <c r="B30" s="38"/>
      <c r="F30" s="28" t="s">
        <v>39</v>
      </c>
      <c r="L30" s="240">
        <v>0.12</v>
      </c>
      <c r="M30" s="239"/>
      <c r="N30" s="239"/>
      <c r="O30" s="239"/>
      <c r="P30" s="239"/>
      <c r="W30" s="238">
        <f>ROUND(BA94, 0)</f>
        <v>0</v>
      </c>
      <c r="X30" s="239"/>
      <c r="Y30" s="239"/>
      <c r="Z30" s="239"/>
      <c r="AA30" s="239"/>
      <c r="AB30" s="239"/>
      <c r="AC30" s="239"/>
      <c r="AD30" s="239"/>
      <c r="AE30" s="239"/>
      <c r="AK30" s="238">
        <f>ROUND(AW94, 0)</f>
        <v>0</v>
      </c>
      <c r="AL30" s="239"/>
      <c r="AM30" s="239"/>
      <c r="AN30" s="239"/>
      <c r="AO30" s="239"/>
      <c r="AR30" s="38"/>
      <c r="BE30" s="247"/>
    </row>
    <row r="31" spans="1:71" s="3" customFormat="1" ht="14.45" hidden="1" customHeight="1">
      <c r="B31" s="38"/>
      <c r="F31" s="28" t="s">
        <v>40</v>
      </c>
      <c r="L31" s="240">
        <v>0.21</v>
      </c>
      <c r="M31" s="239"/>
      <c r="N31" s="239"/>
      <c r="O31" s="239"/>
      <c r="P31" s="239"/>
      <c r="W31" s="238">
        <f>ROUND(BB94, 0)</f>
        <v>0</v>
      </c>
      <c r="X31" s="239"/>
      <c r="Y31" s="239"/>
      <c r="Z31" s="239"/>
      <c r="AA31" s="239"/>
      <c r="AB31" s="239"/>
      <c r="AC31" s="239"/>
      <c r="AD31" s="239"/>
      <c r="AE31" s="239"/>
      <c r="AK31" s="238">
        <v>0</v>
      </c>
      <c r="AL31" s="239"/>
      <c r="AM31" s="239"/>
      <c r="AN31" s="239"/>
      <c r="AO31" s="239"/>
      <c r="AR31" s="38"/>
      <c r="BE31" s="247"/>
    </row>
    <row r="32" spans="1:71" s="3" customFormat="1" ht="14.45" hidden="1" customHeight="1">
      <c r="B32" s="38"/>
      <c r="F32" s="28" t="s">
        <v>41</v>
      </c>
      <c r="L32" s="240">
        <v>0.12</v>
      </c>
      <c r="M32" s="239"/>
      <c r="N32" s="239"/>
      <c r="O32" s="239"/>
      <c r="P32" s="239"/>
      <c r="W32" s="238">
        <f>ROUND(BC94, 0)</f>
        <v>0</v>
      </c>
      <c r="X32" s="239"/>
      <c r="Y32" s="239"/>
      <c r="Z32" s="239"/>
      <c r="AA32" s="239"/>
      <c r="AB32" s="239"/>
      <c r="AC32" s="239"/>
      <c r="AD32" s="239"/>
      <c r="AE32" s="239"/>
      <c r="AK32" s="238">
        <v>0</v>
      </c>
      <c r="AL32" s="239"/>
      <c r="AM32" s="239"/>
      <c r="AN32" s="239"/>
      <c r="AO32" s="239"/>
      <c r="AR32" s="38"/>
      <c r="BE32" s="247"/>
    </row>
    <row r="33" spans="1:57" s="3" customFormat="1" ht="14.45" hidden="1" customHeight="1">
      <c r="B33" s="38"/>
      <c r="F33" s="28" t="s">
        <v>42</v>
      </c>
      <c r="L33" s="240">
        <v>0</v>
      </c>
      <c r="M33" s="239"/>
      <c r="N33" s="239"/>
      <c r="O33" s="239"/>
      <c r="P33" s="239"/>
      <c r="W33" s="238">
        <f>ROUND(BD94, 0)</f>
        <v>0</v>
      </c>
      <c r="X33" s="239"/>
      <c r="Y33" s="239"/>
      <c r="Z33" s="239"/>
      <c r="AA33" s="239"/>
      <c r="AB33" s="239"/>
      <c r="AC33" s="239"/>
      <c r="AD33" s="239"/>
      <c r="AE33" s="239"/>
      <c r="AK33" s="238">
        <v>0</v>
      </c>
      <c r="AL33" s="239"/>
      <c r="AM33" s="239"/>
      <c r="AN33" s="239"/>
      <c r="AO33" s="239"/>
      <c r="AR33" s="38"/>
      <c r="BE33" s="247"/>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46"/>
    </row>
    <row r="35" spans="1:57" s="2" customFormat="1" ht="25.9" customHeight="1">
      <c r="A35" s="33"/>
      <c r="B35" s="34"/>
      <c r="C35" s="39"/>
      <c r="D35" s="40" t="s">
        <v>43</v>
      </c>
      <c r="E35" s="41"/>
      <c r="F35" s="41"/>
      <c r="G35" s="41"/>
      <c r="H35" s="41"/>
      <c r="I35" s="41"/>
      <c r="J35" s="41"/>
      <c r="K35" s="41"/>
      <c r="L35" s="41"/>
      <c r="M35" s="41"/>
      <c r="N35" s="41"/>
      <c r="O35" s="41"/>
      <c r="P35" s="41"/>
      <c r="Q35" s="41"/>
      <c r="R35" s="41"/>
      <c r="S35" s="41"/>
      <c r="T35" s="42" t="s">
        <v>44</v>
      </c>
      <c r="U35" s="41"/>
      <c r="V35" s="41"/>
      <c r="W35" s="41"/>
      <c r="X35" s="244" t="s">
        <v>45</v>
      </c>
      <c r="Y35" s="242"/>
      <c r="Z35" s="242"/>
      <c r="AA35" s="242"/>
      <c r="AB35" s="242"/>
      <c r="AC35" s="41"/>
      <c r="AD35" s="41"/>
      <c r="AE35" s="41"/>
      <c r="AF35" s="41"/>
      <c r="AG35" s="41"/>
      <c r="AH35" s="41"/>
      <c r="AI35" s="41"/>
      <c r="AJ35" s="41"/>
      <c r="AK35" s="241">
        <f>SUM(AK26:AK33)</f>
        <v>0</v>
      </c>
      <c r="AL35" s="242"/>
      <c r="AM35" s="242"/>
      <c r="AN35" s="242"/>
      <c r="AO35" s="243"/>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46</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47</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48</v>
      </c>
      <c r="E60" s="36"/>
      <c r="F60" s="36"/>
      <c r="G60" s="36"/>
      <c r="H60" s="36"/>
      <c r="I60" s="36"/>
      <c r="J60" s="36"/>
      <c r="K60" s="36"/>
      <c r="L60" s="36"/>
      <c r="M60" s="36"/>
      <c r="N60" s="36"/>
      <c r="O60" s="36"/>
      <c r="P60" s="36"/>
      <c r="Q60" s="36"/>
      <c r="R60" s="36"/>
      <c r="S60" s="36"/>
      <c r="T60" s="36"/>
      <c r="U60" s="36"/>
      <c r="V60" s="46" t="s">
        <v>49</v>
      </c>
      <c r="W60" s="36"/>
      <c r="X60" s="36"/>
      <c r="Y60" s="36"/>
      <c r="Z60" s="36"/>
      <c r="AA60" s="36"/>
      <c r="AB60" s="36"/>
      <c r="AC60" s="36"/>
      <c r="AD60" s="36"/>
      <c r="AE60" s="36"/>
      <c r="AF60" s="36"/>
      <c r="AG60" s="36"/>
      <c r="AH60" s="46" t="s">
        <v>48</v>
      </c>
      <c r="AI60" s="36"/>
      <c r="AJ60" s="36"/>
      <c r="AK60" s="36"/>
      <c r="AL60" s="36"/>
      <c r="AM60" s="46" t="s">
        <v>49</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51</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48</v>
      </c>
      <c r="E75" s="36"/>
      <c r="F75" s="36"/>
      <c r="G75" s="36"/>
      <c r="H75" s="36"/>
      <c r="I75" s="36"/>
      <c r="J75" s="36"/>
      <c r="K75" s="36"/>
      <c r="L75" s="36"/>
      <c r="M75" s="36"/>
      <c r="N75" s="36"/>
      <c r="O75" s="36"/>
      <c r="P75" s="36"/>
      <c r="Q75" s="36"/>
      <c r="R75" s="36"/>
      <c r="S75" s="36"/>
      <c r="T75" s="36"/>
      <c r="U75" s="36"/>
      <c r="V75" s="46" t="s">
        <v>49</v>
      </c>
      <c r="W75" s="36"/>
      <c r="X75" s="36"/>
      <c r="Y75" s="36"/>
      <c r="Z75" s="36"/>
      <c r="AA75" s="36"/>
      <c r="AB75" s="36"/>
      <c r="AC75" s="36"/>
      <c r="AD75" s="36"/>
      <c r="AE75" s="36"/>
      <c r="AF75" s="36"/>
      <c r="AG75" s="36"/>
      <c r="AH75" s="46" t="s">
        <v>48</v>
      </c>
      <c r="AI75" s="36"/>
      <c r="AJ75" s="36"/>
      <c r="AK75" s="36"/>
      <c r="AL75" s="36"/>
      <c r="AM75" s="46" t="s">
        <v>49</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171046_2</v>
      </c>
      <c r="AR84" s="52"/>
    </row>
    <row r="85" spans="1:91" s="5" customFormat="1" ht="36.950000000000003" customHeight="1">
      <c r="B85" s="53"/>
      <c r="C85" s="54" t="s">
        <v>16</v>
      </c>
      <c r="L85" s="270" t="str">
        <f>K6</f>
        <v>Brno, Sobotkova - rekonstrukce kanalizace a vodovodu</v>
      </c>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72" t="str">
        <f>IF(AN8= "","",AN8)</f>
        <v/>
      </c>
      <c r="AN87" s="272"/>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23</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28</v>
      </c>
      <c r="AJ89" s="33"/>
      <c r="AK89" s="33"/>
      <c r="AL89" s="33"/>
      <c r="AM89" s="273" t="str">
        <f>IF(E17="","",E17)</f>
        <v xml:space="preserve"> </v>
      </c>
      <c r="AN89" s="274"/>
      <c r="AO89" s="274"/>
      <c r="AP89" s="274"/>
      <c r="AQ89" s="33"/>
      <c r="AR89" s="34"/>
      <c r="AS89" s="275" t="s">
        <v>53</v>
      </c>
      <c r="AT89" s="276"/>
      <c r="AU89" s="57"/>
      <c r="AV89" s="57"/>
      <c r="AW89" s="57"/>
      <c r="AX89" s="57"/>
      <c r="AY89" s="57"/>
      <c r="AZ89" s="57"/>
      <c r="BA89" s="57"/>
      <c r="BB89" s="57"/>
      <c r="BC89" s="57"/>
      <c r="BD89" s="58"/>
      <c r="BE89" s="33"/>
    </row>
    <row r="90" spans="1:91" s="2" customFormat="1" ht="15.2" customHeight="1">
      <c r="A90" s="33"/>
      <c r="B90" s="34"/>
      <c r="C90" s="28" t="s">
        <v>26</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31</v>
      </c>
      <c r="AJ90" s="33"/>
      <c r="AK90" s="33"/>
      <c r="AL90" s="33"/>
      <c r="AM90" s="273" t="str">
        <f>IF(E20="","",E20)</f>
        <v xml:space="preserve"> </v>
      </c>
      <c r="AN90" s="274"/>
      <c r="AO90" s="274"/>
      <c r="AP90" s="274"/>
      <c r="AQ90" s="33"/>
      <c r="AR90" s="34"/>
      <c r="AS90" s="277"/>
      <c r="AT90" s="278"/>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77"/>
      <c r="AT91" s="278"/>
      <c r="AU91" s="59"/>
      <c r="AV91" s="59"/>
      <c r="AW91" s="59"/>
      <c r="AX91" s="59"/>
      <c r="AY91" s="59"/>
      <c r="AZ91" s="59"/>
      <c r="BA91" s="59"/>
      <c r="BB91" s="59"/>
      <c r="BC91" s="59"/>
      <c r="BD91" s="60"/>
      <c r="BE91" s="33"/>
    </row>
    <row r="92" spans="1:91" s="2" customFormat="1" ht="29.25" customHeight="1">
      <c r="A92" s="33"/>
      <c r="B92" s="34"/>
      <c r="C92" s="263" t="s">
        <v>54</v>
      </c>
      <c r="D92" s="264"/>
      <c r="E92" s="264"/>
      <c r="F92" s="264"/>
      <c r="G92" s="264"/>
      <c r="H92" s="61"/>
      <c r="I92" s="266" t="s">
        <v>55</v>
      </c>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5" t="s">
        <v>56</v>
      </c>
      <c r="AH92" s="264"/>
      <c r="AI92" s="264"/>
      <c r="AJ92" s="264"/>
      <c r="AK92" s="264"/>
      <c r="AL92" s="264"/>
      <c r="AM92" s="264"/>
      <c r="AN92" s="266" t="s">
        <v>57</v>
      </c>
      <c r="AO92" s="264"/>
      <c r="AP92" s="267"/>
      <c r="AQ92" s="62" t="s">
        <v>58</v>
      </c>
      <c r="AR92" s="34"/>
      <c r="AS92" s="63" t="s">
        <v>59</v>
      </c>
      <c r="AT92" s="64" t="s">
        <v>60</v>
      </c>
      <c r="AU92" s="64" t="s">
        <v>61</v>
      </c>
      <c r="AV92" s="64" t="s">
        <v>62</v>
      </c>
      <c r="AW92" s="64" t="s">
        <v>63</v>
      </c>
      <c r="AX92" s="64" t="s">
        <v>64</v>
      </c>
      <c r="AY92" s="64" t="s">
        <v>65</v>
      </c>
      <c r="AZ92" s="64" t="s">
        <v>66</v>
      </c>
      <c r="BA92" s="64" t="s">
        <v>67</v>
      </c>
      <c r="BB92" s="64" t="s">
        <v>68</v>
      </c>
      <c r="BC92" s="64" t="s">
        <v>69</v>
      </c>
      <c r="BD92" s="65" t="s">
        <v>70</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68">
        <f>ROUND(AG95+SUM(AG96:AG99)+AG103,0)</f>
        <v>0</v>
      </c>
      <c r="AH94" s="268"/>
      <c r="AI94" s="268"/>
      <c r="AJ94" s="268"/>
      <c r="AK94" s="268"/>
      <c r="AL94" s="268"/>
      <c r="AM94" s="268"/>
      <c r="AN94" s="269">
        <f t="shared" ref="AN94:AN103" si="0">SUM(AG94,AT94)</f>
        <v>0</v>
      </c>
      <c r="AO94" s="269"/>
      <c r="AP94" s="269"/>
      <c r="AQ94" s="73" t="s">
        <v>1</v>
      </c>
      <c r="AR94" s="69"/>
      <c r="AS94" s="74">
        <f>ROUND(AS95+SUM(AS96:AS99)+AS103,0)</f>
        <v>0</v>
      </c>
      <c r="AT94" s="75">
        <f t="shared" ref="AT94:AT103" si="1">ROUND(SUM(AV94:AW94),0)</f>
        <v>0</v>
      </c>
      <c r="AU94" s="76">
        <f>ROUND(AU95+SUM(AU96:AU99)+AU103,5)</f>
        <v>0</v>
      </c>
      <c r="AV94" s="75">
        <f>ROUND(AZ94*L29,0)</f>
        <v>0</v>
      </c>
      <c r="AW94" s="75">
        <f>ROUND(BA94*L30,0)</f>
        <v>0</v>
      </c>
      <c r="AX94" s="75">
        <f>ROUND(BB94*L29,0)</f>
        <v>0</v>
      </c>
      <c r="AY94" s="75">
        <f>ROUND(BC94*L30,0)</f>
        <v>0</v>
      </c>
      <c r="AZ94" s="75">
        <f>ROUND(AZ95+SUM(AZ96:AZ99)+AZ103,0)</f>
        <v>0</v>
      </c>
      <c r="BA94" s="75">
        <f>ROUND(BA95+SUM(BA96:BA99)+BA103,0)</f>
        <v>0</v>
      </c>
      <c r="BB94" s="75">
        <f>ROUND(BB95+SUM(BB96:BB99)+BB103,0)</f>
        <v>0</v>
      </c>
      <c r="BC94" s="75">
        <f>ROUND(BC95+SUM(BC96:BC99)+BC103,0)</f>
        <v>0</v>
      </c>
      <c r="BD94" s="77">
        <f>ROUND(BD95+SUM(BD96:BD99)+BD103,0)</f>
        <v>0</v>
      </c>
      <c r="BS94" s="78" t="s">
        <v>72</v>
      </c>
      <c r="BT94" s="78" t="s">
        <v>73</v>
      </c>
      <c r="BU94" s="79" t="s">
        <v>74</v>
      </c>
      <c r="BV94" s="78" t="s">
        <v>75</v>
      </c>
      <c r="BW94" s="78" t="s">
        <v>4</v>
      </c>
      <c r="BX94" s="78" t="s">
        <v>76</v>
      </c>
      <c r="CL94" s="78" t="s">
        <v>1</v>
      </c>
    </row>
    <row r="95" spans="1:91" s="7" customFormat="1" ht="16.5" customHeight="1">
      <c r="A95" s="80" t="s">
        <v>77</v>
      </c>
      <c r="B95" s="81"/>
      <c r="C95" s="82"/>
      <c r="D95" s="261" t="s">
        <v>78</v>
      </c>
      <c r="E95" s="261"/>
      <c r="F95" s="261"/>
      <c r="G95" s="261"/>
      <c r="H95" s="261"/>
      <c r="I95" s="83"/>
      <c r="J95" s="261" t="s">
        <v>79</v>
      </c>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59">
        <f>'SO 01 - Kanalizace - stoky'!J30</f>
        <v>0</v>
      </c>
      <c r="AH95" s="260"/>
      <c r="AI95" s="260"/>
      <c r="AJ95" s="260"/>
      <c r="AK95" s="260"/>
      <c r="AL95" s="260"/>
      <c r="AM95" s="260"/>
      <c r="AN95" s="259">
        <f t="shared" si="0"/>
        <v>0</v>
      </c>
      <c r="AO95" s="260"/>
      <c r="AP95" s="260"/>
      <c r="AQ95" s="84" t="s">
        <v>80</v>
      </c>
      <c r="AR95" s="81"/>
      <c r="AS95" s="85">
        <v>0</v>
      </c>
      <c r="AT95" s="86">
        <f t="shared" si="1"/>
        <v>0</v>
      </c>
      <c r="AU95" s="87">
        <f>'SO 01 - Kanalizace - stoky'!P127</f>
        <v>0</v>
      </c>
      <c r="AV95" s="86">
        <f>'SO 01 - Kanalizace - stoky'!J33</f>
        <v>0</v>
      </c>
      <c r="AW95" s="86">
        <f>'SO 01 - Kanalizace - stoky'!J34</f>
        <v>0</v>
      </c>
      <c r="AX95" s="86">
        <f>'SO 01 - Kanalizace - stoky'!J35</f>
        <v>0</v>
      </c>
      <c r="AY95" s="86">
        <f>'SO 01 - Kanalizace - stoky'!J36</f>
        <v>0</v>
      </c>
      <c r="AZ95" s="86">
        <f>'SO 01 - Kanalizace - stoky'!F33</f>
        <v>0</v>
      </c>
      <c r="BA95" s="86">
        <f>'SO 01 - Kanalizace - stoky'!F34</f>
        <v>0</v>
      </c>
      <c r="BB95" s="86">
        <f>'SO 01 - Kanalizace - stoky'!F35</f>
        <v>0</v>
      </c>
      <c r="BC95" s="86">
        <f>'SO 01 - Kanalizace - stoky'!F36</f>
        <v>0</v>
      </c>
      <c r="BD95" s="88">
        <f>'SO 01 - Kanalizace - stoky'!F37</f>
        <v>0</v>
      </c>
      <c r="BT95" s="89" t="s">
        <v>30</v>
      </c>
      <c r="BV95" s="89" t="s">
        <v>75</v>
      </c>
      <c r="BW95" s="89" t="s">
        <v>81</v>
      </c>
      <c r="BX95" s="89" t="s">
        <v>4</v>
      </c>
      <c r="CL95" s="89" t="s">
        <v>82</v>
      </c>
      <c r="CM95" s="89" t="s">
        <v>83</v>
      </c>
    </row>
    <row r="96" spans="1:91" s="7" customFormat="1" ht="16.5" customHeight="1">
      <c r="A96" s="80" t="s">
        <v>77</v>
      </c>
      <c r="B96" s="81"/>
      <c r="C96" s="82"/>
      <c r="D96" s="261" t="s">
        <v>84</v>
      </c>
      <c r="E96" s="261"/>
      <c r="F96" s="261"/>
      <c r="G96" s="261"/>
      <c r="H96" s="261"/>
      <c r="I96" s="83"/>
      <c r="J96" s="261" t="s">
        <v>85</v>
      </c>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59">
        <f>'SO 02 - Kanalizační přípojky'!J30</f>
        <v>0</v>
      </c>
      <c r="AH96" s="260"/>
      <c r="AI96" s="260"/>
      <c r="AJ96" s="260"/>
      <c r="AK96" s="260"/>
      <c r="AL96" s="260"/>
      <c r="AM96" s="260"/>
      <c r="AN96" s="259">
        <f t="shared" si="0"/>
        <v>0</v>
      </c>
      <c r="AO96" s="260"/>
      <c r="AP96" s="260"/>
      <c r="AQ96" s="84" t="s">
        <v>80</v>
      </c>
      <c r="AR96" s="81"/>
      <c r="AS96" s="85">
        <v>0</v>
      </c>
      <c r="AT96" s="86">
        <f t="shared" si="1"/>
        <v>0</v>
      </c>
      <c r="AU96" s="87">
        <f>'SO 02 - Kanalizační přípojky'!P122</f>
        <v>0</v>
      </c>
      <c r="AV96" s="86">
        <f>'SO 02 - Kanalizační přípojky'!J33</f>
        <v>0</v>
      </c>
      <c r="AW96" s="86">
        <f>'SO 02 - Kanalizační přípojky'!J34</f>
        <v>0</v>
      </c>
      <c r="AX96" s="86">
        <f>'SO 02 - Kanalizační přípojky'!J35</f>
        <v>0</v>
      </c>
      <c r="AY96" s="86">
        <f>'SO 02 - Kanalizační přípojky'!J36</f>
        <v>0</v>
      </c>
      <c r="AZ96" s="86">
        <f>'SO 02 - Kanalizační přípojky'!F33</f>
        <v>0</v>
      </c>
      <c r="BA96" s="86">
        <f>'SO 02 - Kanalizační přípojky'!F34</f>
        <v>0</v>
      </c>
      <c r="BB96" s="86">
        <f>'SO 02 - Kanalizační přípojky'!F35</f>
        <v>0</v>
      </c>
      <c r="BC96" s="86">
        <f>'SO 02 - Kanalizační přípojky'!F36</f>
        <v>0</v>
      </c>
      <c r="BD96" s="88">
        <f>'SO 02 - Kanalizační přípojky'!F37</f>
        <v>0</v>
      </c>
      <c r="BT96" s="89" t="s">
        <v>30</v>
      </c>
      <c r="BV96" s="89" t="s">
        <v>75</v>
      </c>
      <c r="BW96" s="89" t="s">
        <v>86</v>
      </c>
      <c r="BX96" s="89" t="s">
        <v>4</v>
      </c>
      <c r="CL96" s="89" t="s">
        <v>82</v>
      </c>
      <c r="CM96" s="89" t="s">
        <v>83</v>
      </c>
    </row>
    <row r="97" spans="1:91" s="7" customFormat="1" ht="16.5" customHeight="1">
      <c r="A97" s="80" t="s">
        <v>77</v>
      </c>
      <c r="B97" s="81"/>
      <c r="C97" s="82"/>
      <c r="D97" s="261" t="s">
        <v>87</v>
      </c>
      <c r="E97" s="261"/>
      <c r="F97" s="261"/>
      <c r="G97" s="261"/>
      <c r="H97" s="261"/>
      <c r="I97" s="83"/>
      <c r="J97" s="261" t="s">
        <v>88</v>
      </c>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59">
        <f>'SO 03 - Vodovodní řady'!J30</f>
        <v>0</v>
      </c>
      <c r="AH97" s="260"/>
      <c r="AI97" s="260"/>
      <c r="AJ97" s="260"/>
      <c r="AK97" s="260"/>
      <c r="AL97" s="260"/>
      <c r="AM97" s="260"/>
      <c r="AN97" s="259">
        <f t="shared" si="0"/>
        <v>0</v>
      </c>
      <c r="AO97" s="260"/>
      <c r="AP97" s="260"/>
      <c r="AQ97" s="84" t="s">
        <v>80</v>
      </c>
      <c r="AR97" s="81"/>
      <c r="AS97" s="85">
        <v>0</v>
      </c>
      <c r="AT97" s="86">
        <f t="shared" si="1"/>
        <v>0</v>
      </c>
      <c r="AU97" s="87">
        <f>'SO 03 - Vodovodní řady'!P123</f>
        <v>0</v>
      </c>
      <c r="AV97" s="86">
        <f>'SO 03 - Vodovodní řady'!J33</f>
        <v>0</v>
      </c>
      <c r="AW97" s="86">
        <f>'SO 03 - Vodovodní řady'!J34</f>
        <v>0</v>
      </c>
      <c r="AX97" s="86">
        <f>'SO 03 - Vodovodní řady'!J35</f>
        <v>0</v>
      </c>
      <c r="AY97" s="86">
        <f>'SO 03 - Vodovodní řady'!J36</f>
        <v>0</v>
      </c>
      <c r="AZ97" s="86">
        <f>'SO 03 - Vodovodní řady'!F33</f>
        <v>0</v>
      </c>
      <c r="BA97" s="86">
        <f>'SO 03 - Vodovodní řady'!F34</f>
        <v>0</v>
      </c>
      <c r="BB97" s="86">
        <f>'SO 03 - Vodovodní řady'!F35</f>
        <v>0</v>
      </c>
      <c r="BC97" s="86">
        <f>'SO 03 - Vodovodní řady'!F36</f>
        <v>0</v>
      </c>
      <c r="BD97" s="88">
        <f>'SO 03 - Vodovodní řady'!F37</f>
        <v>0</v>
      </c>
      <c r="BT97" s="89" t="s">
        <v>30</v>
      </c>
      <c r="BV97" s="89" t="s">
        <v>75</v>
      </c>
      <c r="BW97" s="89" t="s">
        <v>89</v>
      </c>
      <c r="BX97" s="89" t="s">
        <v>4</v>
      </c>
      <c r="CL97" s="89" t="s">
        <v>90</v>
      </c>
      <c r="CM97" s="89" t="s">
        <v>83</v>
      </c>
    </row>
    <row r="98" spans="1:91" s="7" customFormat="1" ht="16.5" customHeight="1">
      <c r="A98" s="80" t="s">
        <v>77</v>
      </c>
      <c r="B98" s="81"/>
      <c r="C98" s="82"/>
      <c r="D98" s="261" t="s">
        <v>91</v>
      </c>
      <c r="E98" s="261"/>
      <c r="F98" s="261"/>
      <c r="G98" s="261"/>
      <c r="H98" s="261"/>
      <c r="I98" s="83"/>
      <c r="J98" s="261" t="s">
        <v>92</v>
      </c>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59">
        <f>'SO 04 - Vodovodní přípojky'!J30</f>
        <v>0</v>
      </c>
      <c r="AH98" s="260"/>
      <c r="AI98" s="260"/>
      <c r="AJ98" s="260"/>
      <c r="AK98" s="260"/>
      <c r="AL98" s="260"/>
      <c r="AM98" s="260"/>
      <c r="AN98" s="259">
        <f t="shared" si="0"/>
        <v>0</v>
      </c>
      <c r="AO98" s="260"/>
      <c r="AP98" s="260"/>
      <c r="AQ98" s="84" t="s">
        <v>80</v>
      </c>
      <c r="AR98" s="81"/>
      <c r="AS98" s="85">
        <v>0</v>
      </c>
      <c r="AT98" s="86">
        <f t="shared" si="1"/>
        <v>0</v>
      </c>
      <c r="AU98" s="87">
        <f>'SO 04 - Vodovodní přípojky'!P123</f>
        <v>0</v>
      </c>
      <c r="AV98" s="86">
        <f>'SO 04 - Vodovodní přípojky'!J33</f>
        <v>0</v>
      </c>
      <c r="AW98" s="86">
        <f>'SO 04 - Vodovodní přípojky'!J34</f>
        <v>0</v>
      </c>
      <c r="AX98" s="86">
        <f>'SO 04 - Vodovodní přípojky'!J35</f>
        <v>0</v>
      </c>
      <c r="AY98" s="86">
        <f>'SO 04 - Vodovodní přípojky'!J36</f>
        <v>0</v>
      </c>
      <c r="AZ98" s="86">
        <f>'SO 04 - Vodovodní přípojky'!F33</f>
        <v>0</v>
      </c>
      <c r="BA98" s="86">
        <f>'SO 04 - Vodovodní přípojky'!F34</f>
        <v>0</v>
      </c>
      <c r="BB98" s="86">
        <f>'SO 04 - Vodovodní přípojky'!F35</f>
        <v>0</v>
      </c>
      <c r="BC98" s="86">
        <f>'SO 04 - Vodovodní přípojky'!F36</f>
        <v>0</v>
      </c>
      <c r="BD98" s="88">
        <f>'SO 04 - Vodovodní přípojky'!F37</f>
        <v>0</v>
      </c>
      <c r="BT98" s="89" t="s">
        <v>30</v>
      </c>
      <c r="BV98" s="89" t="s">
        <v>75</v>
      </c>
      <c r="BW98" s="89" t="s">
        <v>93</v>
      </c>
      <c r="BX98" s="89" t="s">
        <v>4</v>
      </c>
      <c r="CL98" s="89" t="s">
        <v>94</v>
      </c>
      <c r="CM98" s="89" t="s">
        <v>83</v>
      </c>
    </row>
    <row r="99" spans="1:91" s="7" customFormat="1" ht="16.5" customHeight="1">
      <c r="B99" s="81"/>
      <c r="C99" s="82"/>
      <c r="D99" s="261" t="s">
        <v>95</v>
      </c>
      <c r="E99" s="261"/>
      <c r="F99" s="261"/>
      <c r="G99" s="261"/>
      <c r="H99" s="261"/>
      <c r="I99" s="83"/>
      <c r="J99" s="261" t="s">
        <v>96</v>
      </c>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2">
        <f>ROUND(SUM(AG100:AG102),0)</f>
        <v>0</v>
      </c>
      <c r="AH99" s="260"/>
      <c r="AI99" s="260"/>
      <c r="AJ99" s="260"/>
      <c r="AK99" s="260"/>
      <c r="AL99" s="260"/>
      <c r="AM99" s="260"/>
      <c r="AN99" s="259">
        <f t="shared" si="0"/>
        <v>0</v>
      </c>
      <c r="AO99" s="260"/>
      <c r="AP99" s="260"/>
      <c r="AQ99" s="84" t="s">
        <v>80</v>
      </c>
      <c r="AR99" s="81"/>
      <c r="AS99" s="85">
        <f>ROUND(SUM(AS100:AS102),0)</f>
        <v>0</v>
      </c>
      <c r="AT99" s="86">
        <f t="shared" si="1"/>
        <v>0</v>
      </c>
      <c r="AU99" s="87">
        <f>ROUND(SUM(AU100:AU102),5)</f>
        <v>0</v>
      </c>
      <c r="AV99" s="86">
        <f>ROUND(AZ99*L29,0)</f>
        <v>0</v>
      </c>
      <c r="AW99" s="86">
        <f>ROUND(BA99*L30,0)</f>
        <v>0</v>
      </c>
      <c r="AX99" s="86">
        <f>ROUND(BB99*L29,0)</f>
        <v>0</v>
      </c>
      <c r="AY99" s="86">
        <f>ROUND(BC99*L30,0)</f>
        <v>0</v>
      </c>
      <c r="AZ99" s="86">
        <f>ROUND(SUM(AZ100:AZ102),0)</f>
        <v>0</v>
      </c>
      <c r="BA99" s="86">
        <f>ROUND(SUM(BA100:BA102),0)</f>
        <v>0</v>
      </c>
      <c r="BB99" s="86">
        <f>ROUND(SUM(BB100:BB102),0)</f>
        <v>0</v>
      </c>
      <c r="BC99" s="86">
        <f>ROUND(SUM(BC100:BC102),0)</f>
        <v>0</v>
      </c>
      <c r="BD99" s="88">
        <f>ROUND(SUM(BD100:BD102),0)</f>
        <v>0</v>
      </c>
      <c r="BS99" s="89" t="s">
        <v>72</v>
      </c>
      <c r="BT99" s="89" t="s">
        <v>30</v>
      </c>
      <c r="BU99" s="89" t="s">
        <v>74</v>
      </c>
      <c r="BV99" s="89" t="s">
        <v>75</v>
      </c>
      <c r="BW99" s="89" t="s">
        <v>97</v>
      </c>
      <c r="BX99" s="89" t="s">
        <v>4</v>
      </c>
      <c r="CL99" s="89" t="s">
        <v>98</v>
      </c>
      <c r="CM99" s="89" t="s">
        <v>83</v>
      </c>
    </row>
    <row r="100" spans="1:91" s="4" customFormat="1" ht="16.5" customHeight="1">
      <c r="A100" s="80" t="s">
        <v>77</v>
      </c>
      <c r="B100" s="52"/>
      <c r="C100" s="10"/>
      <c r="D100" s="10"/>
      <c r="E100" s="258" t="s">
        <v>99</v>
      </c>
      <c r="F100" s="258"/>
      <c r="G100" s="258"/>
      <c r="H100" s="258"/>
      <c r="I100" s="258"/>
      <c r="J100" s="10"/>
      <c r="K100" s="258" t="s">
        <v>100</v>
      </c>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6">
        <f>'SO 05-1 - Obnova vozovky'!J32</f>
        <v>0</v>
      </c>
      <c r="AH100" s="257"/>
      <c r="AI100" s="257"/>
      <c r="AJ100" s="257"/>
      <c r="AK100" s="257"/>
      <c r="AL100" s="257"/>
      <c r="AM100" s="257"/>
      <c r="AN100" s="256">
        <f t="shared" si="0"/>
        <v>0</v>
      </c>
      <c r="AO100" s="257"/>
      <c r="AP100" s="257"/>
      <c r="AQ100" s="90" t="s">
        <v>101</v>
      </c>
      <c r="AR100" s="52"/>
      <c r="AS100" s="91">
        <v>0</v>
      </c>
      <c r="AT100" s="92">
        <f t="shared" si="1"/>
        <v>0</v>
      </c>
      <c r="AU100" s="93">
        <f>'SO 05-1 - Obnova vozovky'!P128</f>
        <v>0</v>
      </c>
      <c r="AV100" s="92">
        <f>'SO 05-1 - Obnova vozovky'!J35</f>
        <v>0</v>
      </c>
      <c r="AW100" s="92">
        <f>'SO 05-1 - Obnova vozovky'!J36</f>
        <v>0</v>
      </c>
      <c r="AX100" s="92">
        <f>'SO 05-1 - Obnova vozovky'!J37</f>
        <v>0</v>
      </c>
      <c r="AY100" s="92">
        <f>'SO 05-1 - Obnova vozovky'!J38</f>
        <v>0</v>
      </c>
      <c r="AZ100" s="92">
        <f>'SO 05-1 - Obnova vozovky'!F35</f>
        <v>0</v>
      </c>
      <c r="BA100" s="92">
        <f>'SO 05-1 - Obnova vozovky'!F36</f>
        <v>0</v>
      </c>
      <c r="BB100" s="92">
        <f>'SO 05-1 - Obnova vozovky'!F37</f>
        <v>0</v>
      </c>
      <c r="BC100" s="92">
        <f>'SO 05-1 - Obnova vozovky'!F38</f>
        <v>0</v>
      </c>
      <c r="BD100" s="94">
        <f>'SO 05-1 - Obnova vozovky'!F39</f>
        <v>0</v>
      </c>
      <c r="BT100" s="26" t="s">
        <v>83</v>
      </c>
      <c r="BV100" s="26" t="s">
        <v>75</v>
      </c>
      <c r="BW100" s="26" t="s">
        <v>102</v>
      </c>
      <c r="BX100" s="26" t="s">
        <v>97</v>
      </c>
      <c r="CL100" s="26" t="s">
        <v>1</v>
      </c>
    </row>
    <row r="101" spans="1:91" s="4" customFormat="1" ht="16.5" customHeight="1">
      <c r="A101" s="80" t="s">
        <v>77</v>
      </c>
      <c r="B101" s="52"/>
      <c r="C101" s="10"/>
      <c r="D101" s="10"/>
      <c r="E101" s="258" t="s">
        <v>103</v>
      </c>
      <c r="F101" s="258"/>
      <c r="G101" s="258"/>
      <c r="H101" s="258"/>
      <c r="I101" s="258"/>
      <c r="J101" s="10"/>
      <c r="K101" s="258" t="s">
        <v>104</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6">
        <f>'SO 05-2 - Odvodnění komun...'!J32</f>
        <v>0</v>
      </c>
      <c r="AH101" s="257"/>
      <c r="AI101" s="257"/>
      <c r="AJ101" s="257"/>
      <c r="AK101" s="257"/>
      <c r="AL101" s="257"/>
      <c r="AM101" s="257"/>
      <c r="AN101" s="256">
        <f t="shared" si="0"/>
        <v>0</v>
      </c>
      <c r="AO101" s="257"/>
      <c r="AP101" s="257"/>
      <c r="AQ101" s="90" t="s">
        <v>101</v>
      </c>
      <c r="AR101" s="52"/>
      <c r="AS101" s="91">
        <v>0</v>
      </c>
      <c r="AT101" s="92">
        <f t="shared" si="1"/>
        <v>0</v>
      </c>
      <c r="AU101" s="93">
        <f>'SO 05-2 - Odvodnění komun...'!P127</f>
        <v>0</v>
      </c>
      <c r="AV101" s="92">
        <f>'SO 05-2 - Odvodnění komun...'!J35</f>
        <v>0</v>
      </c>
      <c r="AW101" s="92">
        <f>'SO 05-2 - Odvodnění komun...'!J36</f>
        <v>0</v>
      </c>
      <c r="AX101" s="92">
        <f>'SO 05-2 - Odvodnění komun...'!J37</f>
        <v>0</v>
      </c>
      <c r="AY101" s="92">
        <f>'SO 05-2 - Odvodnění komun...'!J38</f>
        <v>0</v>
      </c>
      <c r="AZ101" s="92">
        <f>'SO 05-2 - Odvodnění komun...'!F35</f>
        <v>0</v>
      </c>
      <c r="BA101" s="92">
        <f>'SO 05-2 - Odvodnění komun...'!F36</f>
        <v>0</v>
      </c>
      <c r="BB101" s="92">
        <f>'SO 05-2 - Odvodnění komun...'!F37</f>
        <v>0</v>
      </c>
      <c r="BC101" s="92">
        <f>'SO 05-2 - Odvodnění komun...'!F38</f>
        <v>0</v>
      </c>
      <c r="BD101" s="94">
        <f>'SO 05-2 - Odvodnění komun...'!F39</f>
        <v>0</v>
      </c>
      <c r="BT101" s="26" t="s">
        <v>83</v>
      </c>
      <c r="BV101" s="26" t="s">
        <v>75</v>
      </c>
      <c r="BW101" s="26" t="s">
        <v>105</v>
      </c>
      <c r="BX101" s="26" t="s">
        <v>97</v>
      </c>
      <c r="CL101" s="26" t="s">
        <v>1</v>
      </c>
    </row>
    <row r="102" spans="1:91" s="4" customFormat="1" ht="16.5" customHeight="1">
      <c r="A102" s="80" t="s">
        <v>77</v>
      </c>
      <c r="B102" s="52"/>
      <c r="C102" s="10"/>
      <c r="D102" s="10"/>
      <c r="E102" s="258" t="s">
        <v>106</v>
      </c>
      <c r="F102" s="258"/>
      <c r="G102" s="258"/>
      <c r="H102" s="258"/>
      <c r="I102" s="258"/>
      <c r="J102" s="10"/>
      <c r="K102" s="258" t="s">
        <v>107</v>
      </c>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6">
        <f>'SO 05-3 - Obnova chodníku'!J32</f>
        <v>0</v>
      </c>
      <c r="AH102" s="257"/>
      <c r="AI102" s="257"/>
      <c r="AJ102" s="257"/>
      <c r="AK102" s="257"/>
      <c r="AL102" s="257"/>
      <c r="AM102" s="257"/>
      <c r="AN102" s="256">
        <f t="shared" si="0"/>
        <v>0</v>
      </c>
      <c r="AO102" s="257"/>
      <c r="AP102" s="257"/>
      <c r="AQ102" s="90" t="s">
        <v>101</v>
      </c>
      <c r="AR102" s="52"/>
      <c r="AS102" s="91">
        <v>0</v>
      </c>
      <c r="AT102" s="92">
        <f t="shared" si="1"/>
        <v>0</v>
      </c>
      <c r="AU102" s="93">
        <f>'SO 05-3 - Obnova chodníku'!P130</f>
        <v>0</v>
      </c>
      <c r="AV102" s="92">
        <f>'SO 05-3 - Obnova chodníku'!J35</f>
        <v>0</v>
      </c>
      <c r="AW102" s="92">
        <f>'SO 05-3 - Obnova chodníku'!J36</f>
        <v>0</v>
      </c>
      <c r="AX102" s="92">
        <f>'SO 05-3 - Obnova chodníku'!J37</f>
        <v>0</v>
      </c>
      <c r="AY102" s="92">
        <f>'SO 05-3 - Obnova chodníku'!J38</f>
        <v>0</v>
      </c>
      <c r="AZ102" s="92">
        <f>'SO 05-3 - Obnova chodníku'!F35</f>
        <v>0</v>
      </c>
      <c r="BA102" s="92">
        <f>'SO 05-3 - Obnova chodníku'!F36</f>
        <v>0</v>
      </c>
      <c r="BB102" s="92">
        <f>'SO 05-3 - Obnova chodníku'!F37</f>
        <v>0</v>
      </c>
      <c r="BC102" s="92">
        <f>'SO 05-3 - Obnova chodníku'!F38</f>
        <v>0</v>
      </c>
      <c r="BD102" s="94">
        <f>'SO 05-3 - Obnova chodníku'!F39</f>
        <v>0</v>
      </c>
      <c r="BT102" s="26" t="s">
        <v>83</v>
      </c>
      <c r="BV102" s="26" t="s">
        <v>75</v>
      </c>
      <c r="BW102" s="26" t="s">
        <v>108</v>
      </c>
      <c r="BX102" s="26" t="s">
        <v>97</v>
      </c>
      <c r="CL102" s="26" t="s">
        <v>1</v>
      </c>
    </row>
    <row r="103" spans="1:91" s="7" customFormat="1" ht="16.5" customHeight="1">
      <c r="A103" s="80" t="s">
        <v>77</v>
      </c>
      <c r="B103" s="81"/>
      <c r="C103" s="82"/>
      <c r="D103" s="261" t="s">
        <v>109</v>
      </c>
      <c r="E103" s="261"/>
      <c r="F103" s="261"/>
      <c r="G103" s="261"/>
      <c r="H103" s="261"/>
      <c r="I103" s="83"/>
      <c r="J103" s="261" t="s">
        <v>110</v>
      </c>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59">
        <f>'SO 90 - Vedlejší a ostatn...'!J30</f>
        <v>0</v>
      </c>
      <c r="AH103" s="260"/>
      <c r="AI103" s="260"/>
      <c r="AJ103" s="260"/>
      <c r="AK103" s="260"/>
      <c r="AL103" s="260"/>
      <c r="AM103" s="260"/>
      <c r="AN103" s="259">
        <f t="shared" si="0"/>
        <v>0</v>
      </c>
      <c r="AO103" s="260"/>
      <c r="AP103" s="260"/>
      <c r="AQ103" s="84" t="s">
        <v>80</v>
      </c>
      <c r="AR103" s="81"/>
      <c r="AS103" s="95">
        <v>0</v>
      </c>
      <c r="AT103" s="96">
        <f t="shared" si="1"/>
        <v>0</v>
      </c>
      <c r="AU103" s="97">
        <f>'SO 90 - Vedlejší a ostatn...'!P118</f>
        <v>0</v>
      </c>
      <c r="AV103" s="96">
        <f>'SO 90 - Vedlejší a ostatn...'!J33</f>
        <v>0</v>
      </c>
      <c r="AW103" s="96">
        <f>'SO 90 - Vedlejší a ostatn...'!J34</f>
        <v>0</v>
      </c>
      <c r="AX103" s="96">
        <f>'SO 90 - Vedlejší a ostatn...'!J35</f>
        <v>0</v>
      </c>
      <c r="AY103" s="96">
        <f>'SO 90 - Vedlejší a ostatn...'!J36</f>
        <v>0</v>
      </c>
      <c r="AZ103" s="96">
        <f>'SO 90 - Vedlejší a ostatn...'!F33</f>
        <v>0</v>
      </c>
      <c r="BA103" s="96">
        <f>'SO 90 - Vedlejší a ostatn...'!F34</f>
        <v>0</v>
      </c>
      <c r="BB103" s="96">
        <f>'SO 90 - Vedlejší a ostatn...'!F35</f>
        <v>0</v>
      </c>
      <c r="BC103" s="96">
        <f>'SO 90 - Vedlejší a ostatn...'!F36</f>
        <v>0</v>
      </c>
      <c r="BD103" s="98">
        <f>'SO 90 - Vedlejší a ostatn...'!F37</f>
        <v>0</v>
      </c>
      <c r="BT103" s="89" t="s">
        <v>30</v>
      </c>
      <c r="BV103" s="89" t="s">
        <v>75</v>
      </c>
      <c r="BW103" s="89" t="s">
        <v>111</v>
      </c>
      <c r="BX103" s="89" t="s">
        <v>4</v>
      </c>
      <c r="CL103" s="89" t="s">
        <v>94</v>
      </c>
      <c r="CM103" s="89" t="s">
        <v>83</v>
      </c>
    </row>
    <row r="104" spans="1:91" s="2" customFormat="1" ht="30" customHeight="1">
      <c r="A104" s="33"/>
      <c r="B104" s="34"/>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4"/>
      <c r="AS104" s="33"/>
      <c r="AT104" s="33"/>
      <c r="AU104" s="33"/>
      <c r="AV104" s="33"/>
      <c r="AW104" s="33"/>
      <c r="AX104" s="33"/>
      <c r="AY104" s="33"/>
      <c r="AZ104" s="33"/>
      <c r="BA104" s="33"/>
      <c r="BB104" s="33"/>
      <c r="BC104" s="33"/>
      <c r="BD104" s="33"/>
      <c r="BE104" s="33"/>
    </row>
    <row r="105" spans="1:91" s="2" customFormat="1" ht="6.95" customHeight="1">
      <c r="A105" s="33"/>
      <c r="B105" s="48"/>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34"/>
      <c r="AS105" s="33"/>
      <c r="AT105" s="33"/>
      <c r="AU105" s="33"/>
      <c r="AV105" s="33"/>
      <c r="AW105" s="33"/>
      <c r="AX105" s="33"/>
      <c r="AY105" s="33"/>
      <c r="AZ105" s="33"/>
      <c r="BA105" s="33"/>
      <c r="BB105" s="33"/>
      <c r="BC105" s="33"/>
      <c r="BD105" s="33"/>
      <c r="BE105" s="33"/>
    </row>
  </sheetData>
  <mergeCells count="74">
    <mergeCell ref="AS89:AT91"/>
    <mergeCell ref="AM90:AP90"/>
    <mergeCell ref="C92:G92"/>
    <mergeCell ref="AG92:AM92"/>
    <mergeCell ref="I92:AF92"/>
    <mergeCell ref="AN92:AP92"/>
    <mergeCell ref="D95:H95"/>
    <mergeCell ref="AG95:AM95"/>
    <mergeCell ref="J95:AF95"/>
    <mergeCell ref="AN95:AP95"/>
    <mergeCell ref="AG94:AM94"/>
    <mergeCell ref="AN94:AP94"/>
    <mergeCell ref="D96:H96"/>
    <mergeCell ref="AG96:AM96"/>
    <mergeCell ref="AN96:AP96"/>
    <mergeCell ref="AN97:AP97"/>
    <mergeCell ref="D97:H97"/>
    <mergeCell ref="J97:AF97"/>
    <mergeCell ref="AG97:AM97"/>
    <mergeCell ref="D98:H98"/>
    <mergeCell ref="J98:AF98"/>
    <mergeCell ref="AN99:AP99"/>
    <mergeCell ref="AG99:AM99"/>
    <mergeCell ref="D99:H99"/>
    <mergeCell ref="J99:AF99"/>
    <mergeCell ref="E100:I100"/>
    <mergeCell ref="K100:AF100"/>
    <mergeCell ref="AN101:AP101"/>
    <mergeCell ref="AG101:AM101"/>
    <mergeCell ref="E101:I101"/>
    <mergeCell ref="K101:AF101"/>
    <mergeCell ref="E102:I102"/>
    <mergeCell ref="K102:AF102"/>
    <mergeCell ref="AN103:AP103"/>
    <mergeCell ref="AG103:AM103"/>
    <mergeCell ref="D103:H103"/>
    <mergeCell ref="J103:AF103"/>
    <mergeCell ref="AK30:AO30"/>
    <mergeCell ref="L30:P30"/>
    <mergeCell ref="W30:AE30"/>
    <mergeCell ref="L31:P31"/>
    <mergeCell ref="AN102:AP102"/>
    <mergeCell ref="AG102:AM102"/>
    <mergeCell ref="AN100:AP100"/>
    <mergeCell ref="AG100:AM100"/>
    <mergeCell ref="AN98:AP98"/>
    <mergeCell ref="AG98:AM98"/>
    <mergeCell ref="J96:AF96"/>
    <mergeCell ref="L85:AJ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s>
  <hyperlinks>
    <hyperlink ref="A95" location="'SO 01 - Kanalizace - stoky'!C2" display="/"/>
    <hyperlink ref="A96" location="'SO 02 - Kanalizační přípojky'!C2" display="/"/>
    <hyperlink ref="A97" location="'SO 03 - Vodovodní řady'!C2" display="/"/>
    <hyperlink ref="A98" location="'SO 04 - Vodovodní přípojky'!C2" display="/"/>
    <hyperlink ref="A100" location="'SO 05-1 - Obnova vozovky'!C2" display="/"/>
    <hyperlink ref="A101" location="'SO 05-2 - Odvodnění komun...'!C2" display="/"/>
    <hyperlink ref="A102" location="'SO 05-3 - Obnova chodníku'!C2" display="/"/>
    <hyperlink ref="A103" location="'SO 90 - Vedlejší a ostat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9"/>
  <sheetViews>
    <sheetView showGridLines="0" topLeftCell="A16" workbookViewId="0">
      <selection activeCell="J12" sqref="J1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36" t="s">
        <v>5</v>
      </c>
      <c r="M2" s="237"/>
      <c r="N2" s="237"/>
      <c r="O2" s="237"/>
      <c r="P2" s="237"/>
      <c r="Q2" s="237"/>
      <c r="R2" s="237"/>
      <c r="S2" s="237"/>
      <c r="T2" s="237"/>
      <c r="U2" s="237"/>
      <c r="V2" s="237"/>
      <c r="AT2" s="18" t="s">
        <v>81</v>
      </c>
      <c r="AZ2" s="99" t="s">
        <v>112</v>
      </c>
      <c r="BA2" s="99" t="s">
        <v>113</v>
      </c>
      <c r="BB2" s="99" t="s">
        <v>114</v>
      </c>
      <c r="BC2" s="99" t="s">
        <v>115</v>
      </c>
      <c r="BD2" s="99" t="s">
        <v>83</v>
      </c>
    </row>
    <row r="3" spans="1:56" s="1" customFormat="1" ht="6.95" customHeight="1">
      <c r="B3" s="19"/>
      <c r="C3" s="20"/>
      <c r="D3" s="20"/>
      <c r="E3" s="20"/>
      <c r="F3" s="20"/>
      <c r="G3" s="20"/>
      <c r="H3" s="20"/>
      <c r="I3" s="20"/>
      <c r="J3" s="20"/>
      <c r="K3" s="20"/>
      <c r="L3" s="21"/>
      <c r="AT3" s="18" t="s">
        <v>83</v>
      </c>
      <c r="AZ3" s="99" t="s">
        <v>116</v>
      </c>
      <c r="BA3" s="99" t="s">
        <v>117</v>
      </c>
      <c r="BB3" s="99" t="s">
        <v>118</v>
      </c>
      <c r="BC3" s="99" t="s">
        <v>119</v>
      </c>
      <c r="BD3" s="99" t="s">
        <v>83</v>
      </c>
    </row>
    <row r="4" spans="1:56" s="1" customFormat="1" ht="24.95" customHeight="1">
      <c r="B4" s="21"/>
      <c r="D4" s="22" t="s">
        <v>120</v>
      </c>
      <c r="L4" s="21"/>
      <c r="M4" s="100" t="s">
        <v>10</v>
      </c>
      <c r="AT4" s="18" t="s">
        <v>3</v>
      </c>
      <c r="AZ4" s="99" t="s">
        <v>121</v>
      </c>
      <c r="BA4" s="99" t="s">
        <v>122</v>
      </c>
      <c r="BB4" s="99" t="s">
        <v>118</v>
      </c>
      <c r="BC4" s="99" t="s">
        <v>123</v>
      </c>
      <c r="BD4" s="99" t="s">
        <v>83</v>
      </c>
    </row>
    <row r="5" spans="1:56" s="1" customFormat="1" ht="6.95" customHeight="1">
      <c r="B5" s="21"/>
      <c r="L5" s="21"/>
      <c r="AZ5" s="99" t="s">
        <v>124</v>
      </c>
      <c r="BA5" s="99" t="s">
        <v>125</v>
      </c>
      <c r="BB5" s="99" t="s">
        <v>118</v>
      </c>
      <c r="BC5" s="99" t="s">
        <v>126</v>
      </c>
      <c r="BD5" s="99" t="s">
        <v>83</v>
      </c>
    </row>
    <row r="6" spans="1:56" s="1" customFormat="1" ht="12" customHeight="1">
      <c r="B6" s="21"/>
      <c r="D6" s="28" t="s">
        <v>16</v>
      </c>
      <c r="L6" s="21"/>
      <c r="AZ6" s="99" t="s">
        <v>127</v>
      </c>
      <c r="BA6" s="99" t="s">
        <v>128</v>
      </c>
      <c r="BB6" s="99" t="s">
        <v>118</v>
      </c>
      <c r="BC6" s="99" t="s">
        <v>129</v>
      </c>
      <c r="BD6" s="99" t="s">
        <v>83</v>
      </c>
    </row>
    <row r="7" spans="1:56" s="1" customFormat="1" ht="16.5" customHeight="1">
      <c r="B7" s="21"/>
      <c r="E7" s="280" t="str">
        <f>'Rekapitulace stavby'!K6</f>
        <v>Brno, Sobotkova - rekonstrukce kanalizace a vodovodu</v>
      </c>
      <c r="F7" s="281"/>
      <c r="G7" s="281"/>
      <c r="H7" s="281"/>
      <c r="L7" s="21"/>
    </row>
    <row r="8" spans="1:56" s="2" customFormat="1" ht="12" customHeight="1">
      <c r="A8" s="33"/>
      <c r="B8" s="34"/>
      <c r="C8" s="33"/>
      <c r="D8" s="28" t="s">
        <v>130</v>
      </c>
      <c r="E8" s="33"/>
      <c r="F8" s="33"/>
      <c r="G8" s="33"/>
      <c r="H8" s="33"/>
      <c r="I8" s="33"/>
      <c r="J8" s="33"/>
      <c r="K8" s="33"/>
      <c r="L8" s="43"/>
      <c r="S8" s="33"/>
      <c r="T8" s="33"/>
      <c r="U8" s="33"/>
      <c r="V8" s="33"/>
      <c r="W8" s="33"/>
      <c r="X8" s="33"/>
      <c r="Y8" s="33"/>
      <c r="Z8" s="33"/>
      <c r="AA8" s="33"/>
      <c r="AB8" s="33"/>
      <c r="AC8" s="33"/>
      <c r="AD8" s="33"/>
      <c r="AE8" s="33"/>
    </row>
    <row r="9" spans="1:56" s="2" customFormat="1" ht="16.5" customHeight="1">
      <c r="A9" s="33"/>
      <c r="B9" s="34"/>
      <c r="C9" s="33"/>
      <c r="D9" s="33"/>
      <c r="E9" s="270" t="s">
        <v>131</v>
      </c>
      <c r="F9" s="279"/>
      <c r="G9" s="279"/>
      <c r="H9" s="279"/>
      <c r="I9" s="33"/>
      <c r="J9" s="33"/>
      <c r="K9" s="33"/>
      <c r="L9" s="43"/>
      <c r="S9" s="33"/>
      <c r="T9" s="33"/>
      <c r="U9" s="33"/>
      <c r="V9" s="33"/>
      <c r="W9" s="33"/>
      <c r="X9" s="33"/>
      <c r="Y9" s="33"/>
      <c r="Z9" s="33"/>
      <c r="AA9" s="33"/>
      <c r="AB9" s="33"/>
      <c r="AC9" s="33"/>
      <c r="AD9" s="33"/>
      <c r="AE9" s="33"/>
    </row>
    <row r="10" spans="1:5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56" s="2" customFormat="1" ht="12" customHeight="1">
      <c r="A11" s="33"/>
      <c r="B11" s="34"/>
      <c r="C11" s="33"/>
      <c r="D11" s="28" t="s">
        <v>18</v>
      </c>
      <c r="E11" s="33"/>
      <c r="F11" s="26" t="s">
        <v>82</v>
      </c>
      <c r="G11" s="33"/>
      <c r="H11" s="33"/>
      <c r="I11" s="28" t="s">
        <v>19</v>
      </c>
      <c r="J11" s="26" t="s">
        <v>1</v>
      </c>
      <c r="K11" s="33"/>
      <c r="L11" s="43"/>
      <c r="S11" s="33"/>
      <c r="T11" s="33"/>
      <c r="U11" s="33"/>
      <c r="V11" s="33"/>
      <c r="W11" s="33"/>
      <c r="X11" s="33"/>
      <c r="Y11" s="33"/>
      <c r="Z11" s="33"/>
      <c r="AA11" s="33"/>
      <c r="AB11" s="33"/>
      <c r="AC11" s="33"/>
      <c r="AD11" s="33"/>
      <c r="AE11" s="33"/>
    </row>
    <row r="12" spans="1:5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5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56" s="2" customFormat="1" ht="12" customHeight="1">
      <c r="A14" s="33"/>
      <c r="B14" s="34"/>
      <c r="C14" s="33"/>
      <c r="D14" s="28" t="s">
        <v>23</v>
      </c>
      <c r="E14" s="33"/>
      <c r="F14" s="33"/>
      <c r="G14" s="33"/>
      <c r="H14" s="33"/>
      <c r="I14" s="28" t="s">
        <v>24</v>
      </c>
      <c r="J14" s="26" t="str">
        <f>IF('Rekapitulace stavby'!AN10="","",'Rekapitulace stavby'!AN10)</f>
        <v/>
      </c>
      <c r="K14" s="33"/>
      <c r="L14" s="43"/>
      <c r="S14" s="33"/>
      <c r="T14" s="33"/>
      <c r="U14" s="33"/>
      <c r="V14" s="33"/>
      <c r="W14" s="33"/>
      <c r="X14" s="33"/>
      <c r="Y14" s="33"/>
      <c r="Z14" s="33"/>
      <c r="AA14" s="33"/>
      <c r="AB14" s="33"/>
      <c r="AC14" s="33"/>
      <c r="AD14" s="33"/>
      <c r="AE14" s="33"/>
    </row>
    <row r="15" spans="1:56" s="2" customFormat="1" ht="18" customHeight="1">
      <c r="A15" s="33"/>
      <c r="B15" s="34"/>
      <c r="C15" s="33"/>
      <c r="D15" s="33"/>
      <c r="E15" s="26" t="str">
        <f>IF('Rekapitulace stavby'!E11="","",'Rekapitulace stavby'!E11)</f>
        <v xml:space="preserve"> </v>
      </c>
      <c r="F15" s="33"/>
      <c r="G15" s="33"/>
      <c r="H15" s="33"/>
      <c r="I15" s="28" t="s">
        <v>25</v>
      </c>
      <c r="J15" s="26" t="str">
        <f>IF('Rekapitulace stavby'!AN11="","",'Rekapitulace stavby'!AN11)</f>
        <v/>
      </c>
      <c r="K15" s="33"/>
      <c r="L15" s="43"/>
      <c r="S15" s="33"/>
      <c r="T15" s="33"/>
      <c r="U15" s="33"/>
      <c r="V15" s="33"/>
      <c r="W15" s="33"/>
      <c r="X15" s="33"/>
      <c r="Y15" s="33"/>
      <c r="Z15" s="33"/>
      <c r="AA15" s="33"/>
      <c r="AB15" s="33"/>
      <c r="AC15" s="33"/>
      <c r="AD15" s="33"/>
      <c r="AE15" s="33"/>
    </row>
    <row r="16" spans="1:5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48"/>
      <c r="G18" s="248"/>
      <c r="H18" s="248"/>
      <c r="I18" s="28"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28"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28"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25</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1"/>
      <c r="B27" s="102"/>
      <c r="C27" s="101"/>
      <c r="D27" s="101"/>
      <c r="E27" s="252" t="s">
        <v>1</v>
      </c>
      <c r="F27" s="252"/>
      <c r="G27" s="252"/>
      <c r="H27" s="252"/>
      <c r="I27" s="101"/>
      <c r="J27" s="101"/>
      <c r="K27" s="101"/>
      <c r="L27" s="103"/>
      <c r="S27" s="101"/>
      <c r="T27" s="101"/>
      <c r="U27" s="101"/>
      <c r="V27" s="101"/>
      <c r="W27" s="101"/>
      <c r="X27" s="101"/>
      <c r="Y27" s="101"/>
      <c r="Z27" s="101"/>
      <c r="AA27" s="101"/>
      <c r="AB27" s="101"/>
      <c r="AC27" s="101"/>
      <c r="AD27" s="101"/>
      <c r="AE27" s="101"/>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4" t="s">
        <v>33</v>
      </c>
      <c r="E30" s="33"/>
      <c r="F30" s="33"/>
      <c r="G30" s="33"/>
      <c r="H30" s="33"/>
      <c r="I30" s="33"/>
      <c r="J30" s="72">
        <f>ROUND(J127,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5" t="s">
        <v>37</v>
      </c>
      <c r="E33" s="28" t="s">
        <v>38</v>
      </c>
      <c r="F33" s="106">
        <f>ROUND((SUM(BE127:BE598)),  0)</f>
        <v>0</v>
      </c>
      <c r="G33" s="33"/>
      <c r="H33" s="33"/>
      <c r="I33" s="107">
        <v>0.21</v>
      </c>
      <c r="J33" s="106">
        <f>ROUND(((SUM(BE127:BE598))*I33),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06">
        <f>ROUND((SUM(BF127:BF598)),  0)</f>
        <v>0</v>
      </c>
      <c r="G34" s="33"/>
      <c r="H34" s="33"/>
      <c r="I34" s="107">
        <v>0.12</v>
      </c>
      <c r="J34" s="106">
        <f>ROUND(((SUM(BF127:BF598))*I34),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6">
        <f>ROUND((SUM(BG127:BG598)),  0)</f>
        <v>0</v>
      </c>
      <c r="G35" s="33"/>
      <c r="H35" s="33"/>
      <c r="I35" s="107">
        <v>0.21</v>
      </c>
      <c r="J35" s="106">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6">
        <f>ROUND((SUM(BH127:BH598)),  0)</f>
        <v>0</v>
      </c>
      <c r="G36" s="33"/>
      <c r="H36" s="33"/>
      <c r="I36" s="107">
        <v>0.12</v>
      </c>
      <c r="J36" s="106">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6">
        <f>ROUND((SUM(BI127:BI598)),  0)</f>
        <v>0</v>
      </c>
      <c r="G37" s="33"/>
      <c r="H37" s="33"/>
      <c r="I37" s="107">
        <v>0</v>
      </c>
      <c r="J37" s="106">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8"/>
      <c r="D39" s="109" t="s">
        <v>43</v>
      </c>
      <c r="E39" s="61"/>
      <c r="F39" s="61"/>
      <c r="G39" s="110" t="s">
        <v>44</v>
      </c>
      <c r="H39" s="111" t="s">
        <v>45</v>
      </c>
      <c r="I39" s="61"/>
      <c r="J39" s="112">
        <f>SUM(J30:J37)</f>
        <v>0</v>
      </c>
      <c r="K39" s="113"/>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130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70" t="str">
        <f>E9</f>
        <v>SO 01 - Kanalizace - stoky</v>
      </c>
      <c r="F87" s="279"/>
      <c r="G87" s="279"/>
      <c r="H87" s="27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23</v>
      </c>
      <c r="D91" s="33"/>
      <c r="E91" s="33"/>
      <c r="F91" s="26" t="str">
        <f>E15</f>
        <v xml:space="preserve"> </v>
      </c>
      <c r="G91" s="33"/>
      <c r="H91" s="33"/>
      <c r="I91" s="28" t="s">
        <v>28</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26</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6" t="s">
        <v>133</v>
      </c>
      <c r="D94" s="108"/>
      <c r="E94" s="108"/>
      <c r="F94" s="108"/>
      <c r="G94" s="108"/>
      <c r="H94" s="108"/>
      <c r="I94" s="108"/>
      <c r="J94" s="117" t="s">
        <v>134</v>
      </c>
      <c r="K94" s="108"/>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8" t="s">
        <v>135</v>
      </c>
      <c r="D96" s="33"/>
      <c r="E96" s="33"/>
      <c r="F96" s="33"/>
      <c r="G96" s="33"/>
      <c r="H96" s="33"/>
      <c r="I96" s="33"/>
      <c r="J96" s="72">
        <f>J127</f>
        <v>0</v>
      </c>
      <c r="K96" s="33"/>
      <c r="L96" s="43"/>
      <c r="S96" s="33"/>
      <c r="T96" s="33"/>
      <c r="U96" s="33"/>
      <c r="V96" s="33"/>
      <c r="W96" s="33"/>
      <c r="X96" s="33"/>
      <c r="Y96" s="33"/>
      <c r="Z96" s="33"/>
      <c r="AA96" s="33"/>
      <c r="AB96" s="33"/>
      <c r="AC96" s="33"/>
      <c r="AD96" s="33"/>
      <c r="AE96" s="33"/>
      <c r="AU96" s="18" t="s">
        <v>136</v>
      </c>
    </row>
    <row r="97" spans="1:31" s="9" customFormat="1" ht="24.95" customHeight="1">
      <c r="B97" s="119"/>
      <c r="D97" s="120" t="s">
        <v>137</v>
      </c>
      <c r="E97" s="121"/>
      <c r="F97" s="121"/>
      <c r="G97" s="121"/>
      <c r="H97" s="121"/>
      <c r="I97" s="121"/>
      <c r="J97" s="122">
        <f>J128</f>
        <v>0</v>
      </c>
      <c r="L97" s="119"/>
    </row>
    <row r="98" spans="1:31" s="10" customFormat="1" ht="19.899999999999999" customHeight="1">
      <c r="B98" s="123"/>
      <c r="D98" s="124" t="s">
        <v>138</v>
      </c>
      <c r="E98" s="125"/>
      <c r="F98" s="125"/>
      <c r="G98" s="125"/>
      <c r="H98" s="125"/>
      <c r="I98" s="125"/>
      <c r="J98" s="126">
        <f>J129</f>
        <v>0</v>
      </c>
      <c r="L98" s="123"/>
    </row>
    <row r="99" spans="1:31" s="10" customFormat="1" ht="19.899999999999999" customHeight="1">
      <c r="B99" s="123"/>
      <c r="D99" s="124" t="s">
        <v>139</v>
      </c>
      <c r="E99" s="125"/>
      <c r="F99" s="125"/>
      <c r="G99" s="125"/>
      <c r="H99" s="125"/>
      <c r="I99" s="125"/>
      <c r="J99" s="126">
        <f>J320</f>
        <v>0</v>
      </c>
      <c r="L99" s="123"/>
    </row>
    <row r="100" spans="1:31" s="10" customFormat="1" ht="19.899999999999999" customHeight="1">
      <c r="B100" s="123"/>
      <c r="D100" s="124" t="s">
        <v>140</v>
      </c>
      <c r="E100" s="125"/>
      <c r="F100" s="125"/>
      <c r="G100" s="125"/>
      <c r="H100" s="125"/>
      <c r="I100" s="125"/>
      <c r="J100" s="126">
        <f>J325</f>
        <v>0</v>
      </c>
      <c r="L100" s="123"/>
    </row>
    <row r="101" spans="1:31" s="10" customFormat="1" ht="19.899999999999999" customHeight="1">
      <c r="B101" s="123"/>
      <c r="D101" s="124" t="s">
        <v>141</v>
      </c>
      <c r="E101" s="125"/>
      <c r="F101" s="125"/>
      <c r="G101" s="125"/>
      <c r="H101" s="125"/>
      <c r="I101" s="125"/>
      <c r="J101" s="126">
        <f>J364</f>
        <v>0</v>
      </c>
      <c r="L101" s="123"/>
    </row>
    <row r="102" spans="1:31" s="10" customFormat="1" ht="19.899999999999999" customHeight="1">
      <c r="B102" s="123"/>
      <c r="D102" s="124" t="s">
        <v>142</v>
      </c>
      <c r="E102" s="125"/>
      <c r="F102" s="125"/>
      <c r="G102" s="125"/>
      <c r="H102" s="125"/>
      <c r="I102" s="125"/>
      <c r="J102" s="126">
        <f>J404</f>
        <v>0</v>
      </c>
      <c r="L102" s="123"/>
    </row>
    <row r="103" spans="1:31" s="10" customFormat="1" ht="19.899999999999999" customHeight="1">
      <c r="B103" s="123"/>
      <c r="D103" s="124" t="s">
        <v>143</v>
      </c>
      <c r="E103" s="125"/>
      <c r="F103" s="125"/>
      <c r="G103" s="125"/>
      <c r="H103" s="125"/>
      <c r="I103" s="125"/>
      <c r="J103" s="126">
        <f>J419</f>
        <v>0</v>
      </c>
      <c r="L103" s="123"/>
    </row>
    <row r="104" spans="1:31" s="10" customFormat="1" ht="19.899999999999999" customHeight="1">
      <c r="B104" s="123"/>
      <c r="D104" s="124" t="s">
        <v>144</v>
      </c>
      <c r="E104" s="125"/>
      <c r="F104" s="125"/>
      <c r="G104" s="125"/>
      <c r="H104" s="125"/>
      <c r="I104" s="125"/>
      <c r="J104" s="126">
        <f>J427</f>
        <v>0</v>
      </c>
      <c r="L104" s="123"/>
    </row>
    <row r="105" spans="1:31" s="10" customFormat="1" ht="19.899999999999999" customHeight="1">
      <c r="B105" s="123"/>
      <c r="D105" s="124" t="s">
        <v>145</v>
      </c>
      <c r="E105" s="125"/>
      <c r="F105" s="125"/>
      <c r="G105" s="125"/>
      <c r="H105" s="125"/>
      <c r="I105" s="125"/>
      <c r="J105" s="126">
        <f>J537</f>
        <v>0</v>
      </c>
      <c r="L105" s="123"/>
    </row>
    <row r="106" spans="1:31" s="9" customFormat="1" ht="24.95" customHeight="1">
      <c r="B106" s="119"/>
      <c r="D106" s="120" t="s">
        <v>146</v>
      </c>
      <c r="E106" s="121"/>
      <c r="F106" s="121"/>
      <c r="G106" s="121"/>
      <c r="H106" s="121"/>
      <c r="I106" s="121"/>
      <c r="J106" s="122">
        <f>J582</f>
        <v>0</v>
      </c>
      <c r="L106" s="119"/>
    </row>
    <row r="107" spans="1:31" s="10" customFormat="1" ht="19.899999999999999" customHeight="1">
      <c r="B107" s="123"/>
      <c r="D107" s="124" t="s">
        <v>147</v>
      </c>
      <c r="E107" s="125"/>
      <c r="F107" s="125"/>
      <c r="G107" s="125"/>
      <c r="H107" s="125"/>
      <c r="I107" s="125"/>
      <c r="J107" s="126">
        <f>J583</f>
        <v>0</v>
      </c>
      <c r="L107" s="123"/>
    </row>
    <row r="108" spans="1:31" s="2" customFormat="1" ht="21.7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6.95" customHeight="1">
      <c r="A109" s="33"/>
      <c r="B109" s="48"/>
      <c r="C109" s="49"/>
      <c r="D109" s="49"/>
      <c r="E109" s="49"/>
      <c r="F109" s="49"/>
      <c r="G109" s="49"/>
      <c r="H109" s="49"/>
      <c r="I109" s="49"/>
      <c r="J109" s="49"/>
      <c r="K109" s="49"/>
      <c r="L109" s="43"/>
      <c r="S109" s="33"/>
      <c r="T109" s="33"/>
      <c r="U109" s="33"/>
      <c r="V109" s="33"/>
      <c r="W109" s="33"/>
      <c r="X109" s="33"/>
      <c r="Y109" s="33"/>
      <c r="Z109" s="33"/>
      <c r="AA109" s="33"/>
      <c r="AB109" s="33"/>
      <c r="AC109" s="33"/>
      <c r="AD109" s="33"/>
      <c r="AE109" s="33"/>
    </row>
    <row r="113" spans="1:63" s="2" customFormat="1" ht="6.95" customHeight="1">
      <c r="A113" s="33"/>
      <c r="B113" s="50"/>
      <c r="C113" s="51"/>
      <c r="D113" s="51"/>
      <c r="E113" s="51"/>
      <c r="F113" s="51"/>
      <c r="G113" s="51"/>
      <c r="H113" s="51"/>
      <c r="I113" s="51"/>
      <c r="J113" s="51"/>
      <c r="K113" s="51"/>
      <c r="L113" s="43"/>
      <c r="S113" s="33"/>
      <c r="T113" s="33"/>
      <c r="U113" s="33"/>
      <c r="V113" s="33"/>
      <c r="W113" s="33"/>
      <c r="X113" s="33"/>
      <c r="Y113" s="33"/>
      <c r="Z113" s="33"/>
      <c r="AA113" s="33"/>
      <c r="AB113" s="33"/>
      <c r="AC113" s="33"/>
      <c r="AD113" s="33"/>
      <c r="AE113" s="33"/>
    </row>
    <row r="114" spans="1:63" s="2" customFormat="1" ht="24.95" customHeight="1">
      <c r="A114" s="33"/>
      <c r="B114" s="34"/>
      <c r="C114" s="22" t="s">
        <v>148</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12" customHeight="1">
      <c r="A116" s="33"/>
      <c r="B116" s="34"/>
      <c r="C116" s="28" t="s">
        <v>16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3" s="2" customFormat="1" ht="16.5" customHeight="1">
      <c r="A117" s="33"/>
      <c r="B117" s="34"/>
      <c r="C117" s="33"/>
      <c r="D117" s="33"/>
      <c r="E117" s="280" t="str">
        <f>E7</f>
        <v>Brno, Sobotkova - rekonstrukce kanalizace a vodovodu</v>
      </c>
      <c r="F117" s="281"/>
      <c r="G117" s="281"/>
      <c r="H117" s="281"/>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130</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70" t="str">
        <f>E9</f>
        <v>SO 01 - Kanalizace - stoky</v>
      </c>
      <c r="F119" s="279"/>
      <c r="G119" s="279"/>
      <c r="H119" s="279"/>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F12</f>
        <v xml:space="preserve"> </v>
      </c>
      <c r="G121" s="33"/>
      <c r="H121" s="33"/>
      <c r="I121" s="28" t="s">
        <v>22</v>
      </c>
      <c r="J121" s="56" t="str">
        <f>IF(J12="","",J12)</f>
        <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23</v>
      </c>
      <c r="D123" s="33"/>
      <c r="E123" s="33"/>
      <c r="F123" s="26" t="str">
        <f>E15</f>
        <v xml:space="preserve"> </v>
      </c>
      <c r="G123" s="33"/>
      <c r="H123" s="33"/>
      <c r="I123" s="28" t="s">
        <v>28</v>
      </c>
      <c r="J123" s="31" t="str">
        <f>E21</f>
        <v xml:space="preserve"> </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26</v>
      </c>
      <c r="D124" s="33"/>
      <c r="E124" s="33"/>
      <c r="F124" s="26" t="str">
        <f>IF(E18="","",E18)</f>
        <v>Vyplň údaj</v>
      </c>
      <c r="G124" s="33"/>
      <c r="H124" s="33"/>
      <c r="I124" s="28" t="s">
        <v>31</v>
      </c>
      <c r="J124" s="31" t="str">
        <f>E24</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7"/>
      <c r="B126" s="128"/>
      <c r="C126" s="129" t="s">
        <v>149</v>
      </c>
      <c r="D126" s="130" t="s">
        <v>58</v>
      </c>
      <c r="E126" s="130" t="s">
        <v>54</v>
      </c>
      <c r="F126" s="130" t="s">
        <v>55</v>
      </c>
      <c r="G126" s="130" t="s">
        <v>150</v>
      </c>
      <c r="H126" s="130" t="s">
        <v>151</v>
      </c>
      <c r="I126" s="130" t="s">
        <v>152</v>
      </c>
      <c r="J126" s="130" t="s">
        <v>134</v>
      </c>
      <c r="K126" s="131" t="s">
        <v>153</v>
      </c>
      <c r="L126" s="132"/>
      <c r="M126" s="63" t="s">
        <v>1</v>
      </c>
      <c r="N126" s="64" t="s">
        <v>37</v>
      </c>
      <c r="O126" s="64" t="s">
        <v>154</v>
      </c>
      <c r="P126" s="64" t="s">
        <v>155</v>
      </c>
      <c r="Q126" s="64" t="s">
        <v>156</v>
      </c>
      <c r="R126" s="64" t="s">
        <v>157</v>
      </c>
      <c r="S126" s="64" t="s">
        <v>158</v>
      </c>
      <c r="T126" s="65" t="s">
        <v>159</v>
      </c>
      <c r="U126" s="127"/>
      <c r="V126" s="127"/>
      <c r="W126" s="127"/>
      <c r="X126" s="127"/>
      <c r="Y126" s="127"/>
      <c r="Z126" s="127"/>
      <c r="AA126" s="127"/>
      <c r="AB126" s="127"/>
      <c r="AC126" s="127"/>
      <c r="AD126" s="127"/>
      <c r="AE126" s="127"/>
    </row>
    <row r="127" spans="1:63" s="2" customFormat="1" ht="22.9" customHeight="1">
      <c r="A127" s="33"/>
      <c r="B127" s="34"/>
      <c r="C127" s="70" t="s">
        <v>160</v>
      </c>
      <c r="D127" s="33"/>
      <c r="E127" s="33"/>
      <c r="F127" s="33"/>
      <c r="G127" s="33"/>
      <c r="H127" s="33"/>
      <c r="I127" s="33"/>
      <c r="J127" s="133">
        <f>BK127</f>
        <v>0</v>
      </c>
      <c r="K127" s="33"/>
      <c r="L127" s="34"/>
      <c r="M127" s="66"/>
      <c r="N127" s="57"/>
      <c r="O127" s="67"/>
      <c r="P127" s="134">
        <f>P128+P582</f>
        <v>0</v>
      </c>
      <c r="Q127" s="67"/>
      <c r="R127" s="134">
        <f>R128+R582</f>
        <v>367.93966443999994</v>
      </c>
      <c r="S127" s="67"/>
      <c r="T127" s="135">
        <f>T128+T582</f>
        <v>480.18906600000003</v>
      </c>
      <c r="U127" s="33"/>
      <c r="V127" s="33"/>
      <c r="W127" s="33"/>
      <c r="X127" s="33"/>
      <c r="Y127" s="33"/>
      <c r="Z127" s="33"/>
      <c r="AA127" s="33"/>
      <c r="AB127" s="33"/>
      <c r="AC127" s="33"/>
      <c r="AD127" s="33"/>
      <c r="AE127" s="33"/>
      <c r="AT127" s="18" t="s">
        <v>72</v>
      </c>
      <c r="AU127" s="18" t="s">
        <v>136</v>
      </c>
      <c r="BK127" s="136">
        <f>BK128+BK582</f>
        <v>0</v>
      </c>
    </row>
    <row r="128" spans="1:63" s="12" customFormat="1" ht="25.9" customHeight="1">
      <c r="B128" s="137"/>
      <c r="D128" s="138" t="s">
        <v>72</v>
      </c>
      <c r="E128" s="139" t="s">
        <v>161</v>
      </c>
      <c r="F128" s="139" t="s">
        <v>162</v>
      </c>
      <c r="I128" s="140"/>
      <c r="J128" s="141">
        <f>BK128</f>
        <v>0</v>
      </c>
      <c r="L128" s="137"/>
      <c r="M128" s="142"/>
      <c r="N128" s="143"/>
      <c r="O128" s="143"/>
      <c r="P128" s="144">
        <f>P129+P320+P325+P364+P404+P419+P427+P537</f>
        <v>0</v>
      </c>
      <c r="Q128" s="143"/>
      <c r="R128" s="144">
        <f>R129+R320+R325+R364+R404+R419+R427+R537</f>
        <v>367.93666443999996</v>
      </c>
      <c r="S128" s="143"/>
      <c r="T128" s="145">
        <f>T129+T320+T325+T364+T404+T419+T427+T537</f>
        <v>480.18906600000003</v>
      </c>
      <c r="AR128" s="138" t="s">
        <v>30</v>
      </c>
      <c r="AT128" s="146" t="s">
        <v>72</v>
      </c>
      <c r="AU128" s="146" t="s">
        <v>73</v>
      </c>
      <c r="AY128" s="138" t="s">
        <v>163</v>
      </c>
      <c r="BK128" s="147">
        <f>BK129+BK320+BK325+BK364+BK404+BK419+BK427+BK537</f>
        <v>0</v>
      </c>
    </row>
    <row r="129" spans="1:65" s="12" customFormat="1" ht="22.9" customHeight="1">
      <c r="B129" s="137"/>
      <c r="D129" s="138" t="s">
        <v>72</v>
      </c>
      <c r="E129" s="148" t="s">
        <v>30</v>
      </c>
      <c r="F129" s="148" t="s">
        <v>164</v>
      </c>
      <c r="I129" s="140"/>
      <c r="J129" s="149">
        <f>BK129</f>
        <v>0</v>
      </c>
      <c r="L129" s="137"/>
      <c r="M129" s="142"/>
      <c r="N129" s="143"/>
      <c r="O129" s="143"/>
      <c r="P129" s="144">
        <f>SUM(P130:P319)</f>
        <v>0</v>
      </c>
      <c r="Q129" s="143"/>
      <c r="R129" s="144">
        <f>SUM(R130:R319)</f>
        <v>4.7030656000000004</v>
      </c>
      <c r="S129" s="143"/>
      <c r="T129" s="145">
        <f>SUM(T130:T319)</f>
        <v>480.18906600000003</v>
      </c>
      <c r="AR129" s="138" t="s">
        <v>30</v>
      </c>
      <c r="AT129" s="146" t="s">
        <v>72</v>
      </c>
      <c r="AU129" s="146" t="s">
        <v>30</v>
      </c>
      <c r="AY129" s="138" t="s">
        <v>163</v>
      </c>
      <c r="BK129" s="147">
        <f>SUM(BK130:BK319)</f>
        <v>0</v>
      </c>
    </row>
    <row r="130" spans="1:65" s="2" customFormat="1" ht="16.5" customHeight="1">
      <c r="A130" s="33"/>
      <c r="B130" s="150"/>
      <c r="C130" s="151" t="s">
        <v>30</v>
      </c>
      <c r="D130" s="151" t="s">
        <v>165</v>
      </c>
      <c r="E130" s="152" t="s">
        <v>166</v>
      </c>
      <c r="F130" s="153" t="s">
        <v>167</v>
      </c>
      <c r="G130" s="154" t="s">
        <v>114</v>
      </c>
      <c r="H130" s="155">
        <v>251.02699999999999</v>
      </c>
      <c r="I130" s="156"/>
      <c r="J130" s="157">
        <f>ROUND(I130*H130,2)</f>
        <v>0</v>
      </c>
      <c r="K130" s="153" t="s">
        <v>168</v>
      </c>
      <c r="L130" s="34"/>
      <c r="M130" s="158" t="s">
        <v>1</v>
      </c>
      <c r="N130" s="159" t="s">
        <v>38</v>
      </c>
      <c r="O130" s="59"/>
      <c r="P130" s="160">
        <f>O130*H130</f>
        <v>0</v>
      </c>
      <c r="Q130" s="160">
        <v>0</v>
      </c>
      <c r="R130" s="160">
        <f>Q130*H130</f>
        <v>0</v>
      </c>
      <c r="S130" s="160">
        <v>0.18</v>
      </c>
      <c r="T130" s="161">
        <f>S130*H130</f>
        <v>45.184859999999993</v>
      </c>
      <c r="U130" s="33"/>
      <c r="V130" s="33"/>
      <c r="W130" s="33"/>
      <c r="X130" s="33"/>
      <c r="Y130" s="33"/>
      <c r="Z130" s="33"/>
      <c r="AA130" s="33"/>
      <c r="AB130" s="33"/>
      <c r="AC130" s="33"/>
      <c r="AD130" s="33"/>
      <c r="AE130" s="33"/>
      <c r="AR130" s="162" t="s">
        <v>169</v>
      </c>
      <c r="AT130" s="162" t="s">
        <v>165</v>
      </c>
      <c r="AU130" s="162" t="s">
        <v>83</v>
      </c>
      <c r="AY130" s="18" t="s">
        <v>163</v>
      </c>
      <c r="BE130" s="163">
        <f>IF(N130="základní",J130,0)</f>
        <v>0</v>
      </c>
      <c r="BF130" s="163">
        <f>IF(N130="snížená",J130,0)</f>
        <v>0</v>
      </c>
      <c r="BG130" s="163">
        <f>IF(N130="zákl. přenesená",J130,0)</f>
        <v>0</v>
      </c>
      <c r="BH130" s="163">
        <f>IF(N130="sníž. přenesená",J130,0)</f>
        <v>0</v>
      </c>
      <c r="BI130" s="163">
        <f>IF(N130="nulová",J130,0)</f>
        <v>0</v>
      </c>
      <c r="BJ130" s="18" t="s">
        <v>30</v>
      </c>
      <c r="BK130" s="163">
        <f>ROUND(I130*H130,2)</f>
        <v>0</v>
      </c>
      <c r="BL130" s="18" t="s">
        <v>169</v>
      </c>
      <c r="BM130" s="162" t="s">
        <v>170</v>
      </c>
    </row>
    <row r="131" spans="1:65" s="2" customFormat="1">
      <c r="A131" s="33"/>
      <c r="B131" s="34"/>
      <c r="C131" s="33"/>
      <c r="D131" s="164" t="s">
        <v>171</v>
      </c>
      <c r="E131" s="33"/>
      <c r="F131" s="165" t="s">
        <v>172</v>
      </c>
      <c r="G131" s="33"/>
      <c r="H131" s="33"/>
      <c r="I131" s="166"/>
      <c r="J131" s="33"/>
      <c r="K131" s="33"/>
      <c r="L131" s="34"/>
      <c r="M131" s="167"/>
      <c r="N131" s="168"/>
      <c r="O131" s="59"/>
      <c r="P131" s="59"/>
      <c r="Q131" s="59"/>
      <c r="R131" s="59"/>
      <c r="S131" s="59"/>
      <c r="T131" s="60"/>
      <c r="U131" s="33"/>
      <c r="V131" s="33"/>
      <c r="W131" s="33"/>
      <c r="X131" s="33"/>
      <c r="Y131" s="33"/>
      <c r="Z131" s="33"/>
      <c r="AA131" s="33"/>
      <c r="AB131" s="33"/>
      <c r="AC131" s="33"/>
      <c r="AD131" s="33"/>
      <c r="AE131" s="33"/>
      <c r="AT131" s="18" t="s">
        <v>171</v>
      </c>
      <c r="AU131" s="18" t="s">
        <v>83</v>
      </c>
    </row>
    <row r="132" spans="1:65" s="2" customFormat="1" ht="126.75">
      <c r="A132" s="33"/>
      <c r="B132" s="34"/>
      <c r="C132" s="33"/>
      <c r="D132" s="169" t="s">
        <v>173</v>
      </c>
      <c r="E132" s="33"/>
      <c r="F132" s="170" t="s">
        <v>174</v>
      </c>
      <c r="G132" s="33"/>
      <c r="H132" s="33"/>
      <c r="I132" s="166"/>
      <c r="J132" s="33"/>
      <c r="K132" s="33"/>
      <c r="L132" s="34"/>
      <c r="M132" s="167"/>
      <c r="N132" s="168"/>
      <c r="O132" s="59"/>
      <c r="P132" s="59"/>
      <c r="Q132" s="59"/>
      <c r="R132" s="59"/>
      <c r="S132" s="59"/>
      <c r="T132" s="60"/>
      <c r="U132" s="33"/>
      <c r="V132" s="33"/>
      <c r="W132" s="33"/>
      <c r="X132" s="33"/>
      <c r="Y132" s="33"/>
      <c r="Z132" s="33"/>
      <c r="AA132" s="33"/>
      <c r="AB132" s="33"/>
      <c r="AC132" s="33"/>
      <c r="AD132" s="33"/>
      <c r="AE132" s="33"/>
      <c r="AT132" s="18" t="s">
        <v>173</v>
      </c>
      <c r="AU132" s="18" t="s">
        <v>83</v>
      </c>
    </row>
    <row r="133" spans="1:65" s="13" customFormat="1">
      <c r="B133" s="171"/>
      <c r="D133" s="169" t="s">
        <v>175</v>
      </c>
      <c r="E133" s="172" t="s">
        <v>1</v>
      </c>
      <c r="F133" s="173" t="s">
        <v>176</v>
      </c>
      <c r="H133" s="174">
        <v>240.732</v>
      </c>
      <c r="I133" s="175"/>
      <c r="L133" s="171"/>
      <c r="M133" s="176"/>
      <c r="N133" s="177"/>
      <c r="O133" s="177"/>
      <c r="P133" s="177"/>
      <c r="Q133" s="177"/>
      <c r="R133" s="177"/>
      <c r="S133" s="177"/>
      <c r="T133" s="178"/>
      <c r="AT133" s="172" t="s">
        <v>175</v>
      </c>
      <c r="AU133" s="172" t="s">
        <v>83</v>
      </c>
      <c r="AV133" s="13" t="s">
        <v>83</v>
      </c>
      <c r="AW133" s="13" t="s">
        <v>29</v>
      </c>
      <c r="AX133" s="13" t="s">
        <v>73</v>
      </c>
      <c r="AY133" s="172" t="s">
        <v>163</v>
      </c>
    </row>
    <row r="134" spans="1:65" s="13" customFormat="1">
      <c r="B134" s="171"/>
      <c r="D134" s="169" t="s">
        <v>175</v>
      </c>
      <c r="E134" s="172" t="s">
        <v>1</v>
      </c>
      <c r="F134" s="173" t="s">
        <v>177</v>
      </c>
      <c r="H134" s="174">
        <v>6.6</v>
      </c>
      <c r="I134" s="175"/>
      <c r="L134" s="171"/>
      <c r="M134" s="176"/>
      <c r="N134" s="177"/>
      <c r="O134" s="177"/>
      <c r="P134" s="177"/>
      <c r="Q134" s="177"/>
      <c r="R134" s="177"/>
      <c r="S134" s="177"/>
      <c r="T134" s="178"/>
      <c r="AT134" s="172" t="s">
        <v>175</v>
      </c>
      <c r="AU134" s="172" t="s">
        <v>83</v>
      </c>
      <c r="AV134" s="13" t="s">
        <v>83</v>
      </c>
      <c r="AW134" s="13" t="s">
        <v>29</v>
      </c>
      <c r="AX134" s="13" t="s">
        <v>73</v>
      </c>
      <c r="AY134" s="172" t="s">
        <v>163</v>
      </c>
    </row>
    <row r="135" spans="1:65" s="13" customFormat="1">
      <c r="B135" s="171"/>
      <c r="D135" s="169" t="s">
        <v>175</v>
      </c>
      <c r="E135" s="172" t="s">
        <v>1</v>
      </c>
      <c r="F135" s="173" t="s">
        <v>178</v>
      </c>
      <c r="H135" s="174">
        <v>3.6949999999999998</v>
      </c>
      <c r="I135" s="175"/>
      <c r="L135" s="171"/>
      <c r="M135" s="176"/>
      <c r="N135" s="177"/>
      <c r="O135" s="177"/>
      <c r="P135" s="177"/>
      <c r="Q135" s="177"/>
      <c r="R135" s="177"/>
      <c r="S135" s="177"/>
      <c r="T135" s="178"/>
      <c r="AT135" s="172" t="s">
        <v>175</v>
      </c>
      <c r="AU135" s="172" t="s">
        <v>83</v>
      </c>
      <c r="AV135" s="13" t="s">
        <v>83</v>
      </c>
      <c r="AW135" s="13" t="s">
        <v>29</v>
      </c>
      <c r="AX135" s="13" t="s">
        <v>73</v>
      </c>
      <c r="AY135" s="172" t="s">
        <v>163</v>
      </c>
    </row>
    <row r="136" spans="1:65" s="14" customFormat="1">
      <c r="B136" s="179"/>
      <c r="D136" s="169" t="s">
        <v>175</v>
      </c>
      <c r="E136" s="180" t="s">
        <v>112</v>
      </c>
      <c r="F136" s="181" t="s">
        <v>179</v>
      </c>
      <c r="H136" s="182">
        <v>251.02699999999999</v>
      </c>
      <c r="I136" s="183"/>
      <c r="L136" s="179"/>
      <c r="M136" s="184"/>
      <c r="N136" s="185"/>
      <c r="O136" s="185"/>
      <c r="P136" s="185"/>
      <c r="Q136" s="185"/>
      <c r="R136" s="185"/>
      <c r="S136" s="185"/>
      <c r="T136" s="186"/>
      <c r="AT136" s="180" t="s">
        <v>175</v>
      </c>
      <c r="AU136" s="180" t="s">
        <v>83</v>
      </c>
      <c r="AV136" s="14" t="s">
        <v>169</v>
      </c>
      <c r="AW136" s="14" t="s">
        <v>29</v>
      </c>
      <c r="AX136" s="14" t="s">
        <v>30</v>
      </c>
      <c r="AY136" s="180" t="s">
        <v>163</v>
      </c>
    </row>
    <row r="137" spans="1:65" s="2" customFormat="1" ht="21.75" customHeight="1">
      <c r="A137" s="33"/>
      <c r="B137" s="150"/>
      <c r="C137" s="151" t="s">
        <v>83</v>
      </c>
      <c r="D137" s="151" t="s">
        <v>165</v>
      </c>
      <c r="E137" s="152" t="s">
        <v>180</v>
      </c>
      <c r="F137" s="153" t="s">
        <v>181</v>
      </c>
      <c r="G137" s="154" t="s">
        <v>114</v>
      </c>
      <c r="H137" s="155">
        <v>251.02699999999999</v>
      </c>
      <c r="I137" s="156"/>
      <c r="J137" s="157">
        <f>ROUND(I137*H137,2)</f>
        <v>0</v>
      </c>
      <c r="K137" s="153" t="s">
        <v>168</v>
      </c>
      <c r="L137" s="34"/>
      <c r="M137" s="158" t="s">
        <v>1</v>
      </c>
      <c r="N137" s="159" t="s">
        <v>38</v>
      </c>
      <c r="O137" s="59"/>
      <c r="P137" s="160">
        <f>O137*H137</f>
        <v>0</v>
      </c>
      <c r="Q137" s="160">
        <v>0</v>
      </c>
      <c r="R137" s="160">
        <f>Q137*H137</f>
        <v>0</v>
      </c>
      <c r="S137" s="160">
        <v>1.1200000000000001</v>
      </c>
      <c r="T137" s="161">
        <f>S137*H137</f>
        <v>281.15024</v>
      </c>
      <c r="U137" s="33"/>
      <c r="V137" s="33"/>
      <c r="W137" s="33"/>
      <c r="X137" s="33"/>
      <c r="Y137" s="33"/>
      <c r="Z137" s="33"/>
      <c r="AA137" s="33"/>
      <c r="AB137" s="33"/>
      <c r="AC137" s="33"/>
      <c r="AD137" s="33"/>
      <c r="AE137" s="33"/>
      <c r="AR137" s="162" t="s">
        <v>169</v>
      </c>
      <c r="AT137" s="162" t="s">
        <v>165</v>
      </c>
      <c r="AU137" s="162" t="s">
        <v>83</v>
      </c>
      <c r="AY137" s="18" t="s">
        <v>163</v>
      </c>
      <c r="BE137" s="163">
        <f>IF(N137="základní",J137,0)</f>
        <v>0</v>
      </c>
      <c r="BF137" s="163">
        <f>IF(N137="snížená",J137,0)</f>
        <v>0</v>
      </c>
      <c r="BG137" s="163">
        <f>IF(N137="zákl. přenesená",J137,0)</f>
        <v>0</v>
      </c>
      <c r="BH137" s="163">
        <f>IF(N137="sníž. přenesená",J137,0)</f>
        <v>0</v>
      </c>
      <c r="BI137" s="163">
        <f>IF(N137="nulová",J137,0)</f>
        <v>0</v>
      </c>
      <c r="BJ137" s="18" t="s">
        <v>30</v>
      </c>
      <c r="BK137" s="163">
        <f>ROUND(I137*H137,2)</f>
        <v>0</v>
      </c>
      <c r="BL137" s="18" t="s">
        <v>169</v>
      </c>
      <c r="BM137" s="162" t="s">
        <v>182</v>
      </c>
    </row>
    <row r="138" spans="1:65" s="2" customFormat="1">
      <c r="A138" s="33"/>
      <c r="B138" s="34"/>
      <c r="C138" s="33"/>
      <c r="D138" s="164" t="s">
        <v>171</v>
      </c>
      <c r="E138" s="33"/>
      <c r="F138" s="165" t="s">
        <v>183</v>
      </c>
      <c r="G138" s="33"/>
      <c r="H138" s="33"/>
      <c r="I138" s="166"/>
      <c r="J138" s="33"/>
      <c r="K138" s="33"/>
      <c r="L138" s="34"/>
      <c r="M138" s="167"/>
      <c r="N138" s="168"/>
      <c r="O138" s="59"/>
      <c r="P138" s="59"/>
      <c r="Q138" s="59"/>
      <c r="R138" s="59"/>
      <c r="S138" s="59"/>
      <c r="T138" s="60"/>
      <c r="U138" s="33"/>
      <c r="V138" s="33"/>
      <c r="W138" s="33"/>
      <c r="X138" s="33"/>
      <c r="Y138" s="33"/>
      <c r="Z138" s="33"/>
      <c r="AA138" s="33"/>
      <c r="AB138" s="33"/>
      <c r="AC138" s="33"/>
      <c r="AD138" s="33"/>
      <c r="AE138" s="33"/>
      <c r="AT138" s="18" t="s">
        <v>171</v>
      </c>
      <c r="AU138" s="18" t="s">
        <v>83</v>
      </c>
    </row>
    <row r="139" spans="1:65" s="2" customFormat="1" ht="126.75">
      <c r="A139" s="33"/>
      <c r="B139" s="34"/>
      <c r="C139" s="33"/>
      <c r="D139" s="169" t="s">
        <v>173</v>
      </c>
      <c r="E139" s="33"/>
      <c r="F139" s="170" t="s">
        <v>174</v>
      </c>
      <c r="G139" s="33"/>
      <c r="H139" s="33"/>
      <c r="I139" s="166"/>
      <c r="J139" s="33"/>
      <c r="K139" s="33"/>
      <c r="L139" s="34"/>
      <c r="M139" s="167"/>
      <c r="N139" s="168"/>
      <c r="O139" s="59"/>
      <c r="P139" s="59"/>
      <c r="Q139" s="59"/>
      <c r="R139" s="59"/>
      <c r="S139" s="59"/>
      <c r="T139" s="60"/>
      <c r="U139" s="33"/>
      <c r="V139" s="33"/>
      <c r="W139" s="33"/>
      <c r="X139" s="33"/>
      <c r="Y139" s="33"/>
      <c r="Z139" s="33"/>
      <c r="AA139" s="33"/>
      <c r="AB139" s="33"/>
      <c r="AC139" s="33"/>
      <c r="AD139" s="33"/>
      <c r="AE139" s="33"/>
      <c r="AT139" s="18" t="s">
        <v>173</v>
      </c>
      <c r="AU139" s="18" t="s">
        <v>83</v>
      </c>
    </row>
    <row r="140" spans="1:65" s="13" customFormat="1">
      <c r="B140" s="171"/>
      <c r="D140" s="169" t="s">
        <v>175</v>
      </c>
      <c r="E140" s="172" t="s">
        <v>1</v>
      </c>
      <c r="F140" s="173" t="s">
        <v>112</v>
      </c>
      <c r="H140" s="174">
        <v>251.02699999999999</v>
      </c>
      <c r="I140" s="175"/>
      <c r="L140" s="171"/>
      <c r="M140" s="176"/>
      <c r="N140" s="177"/>
      <c r="O140" s="177"/>
      <c r="P140" s="177"/>
      <c r="Q140" s="177"/>
      <c r="R140" s="177"/>
      <c r="S140" s="177"/>
      <c r="T140" s="178"/>
      <c r="AT140" s="172" t="s">
        <v>175</v>
      </c>
      <c r="AU140" s="172" t="s">
        <v>83</v>
      </c>
      <c r="AV140" s="13" t="s">
        <v>83</v>
      </c>
      <c r="AW140" s="13" t="s">
        <v>29</v>
      </c>
      <c r="AX140" s="13" t="s">
        <v>30</v>
      </c>
      <c r="AY140" s="172" t="s">
        <v>163</v>
      </c>
    </row>
    <row r="141" spans="1:65" s="2" customFormat="1">
      <c r="A141" s="33"/>
      <c r="B141" s="34"/>
      <c r="C141" s="33"/>
      <c r="D141" s="169" t="s">
        <v>184</v>
      </c>
      <c r="E141" s="33"/>
      <c r="F141" s="187" t="s">
        <v>185</v>
      </c>
      <c r="G141" s="33"/>
      <c r="H141" s="33"/>
      <c r="I141" s="33"/>
      <c r="J141" s="33"/>
      <c r="K141" s="33"/>
      <c r="L141" s="34"/>
      <c r="M141" s="167"/>
      <c r="N141" s="168"/>
      <c r="O141" s="59"/>
      <c r="P141" s="59"/>
      <c r="Q141" s="59"/>
      <c r="R141" s="59"/>
      <c r="S141" s="59"/>
      <c r="T141" s="60"/>
      <c r="U141" s="33"/>
      <c r="V141" s="33"/>
      <c r="W141" s="33"/>
      <c r="X141" s="33"/>
      <c r="Y141" s="33"/>
      <c r="Z141" s="33"/>
      <c r="AA141" s="33"/>
      <c r="AB141" s="33"/>
      <c r="AC141" s="33"/>
      <c r="AD141" s="33"/>
      <c r="AE141" s="33"/>
      <c r="AU141" s="18" t="s">
        <v>83</v>
      </c>
    </row>
    <row r="142" spans="1:65" s="2" customFormat="1">
      <c r="A142" s="33"/>
      <c r="B142" s="34"/>
      <c r="C142" s="33"/>
      <c r="D142" s="169" t="s">
        <v>184</v>
      </c>
      <c r="E142" s="33"/>
      <c r="F142" s="188" t="s">
        <v>176</v>
      </c>
      <c r="G142" s="33"/>
      <c r="H142" s="189">
        <v>240.732</v>
      </c>
      <c r="I142" s="33"/>
      <c r="J142" s="33"/>
      <c r="K142" s="33"/>
      <c r="L142" s="34"/>
      <c r="M142" s="167"/>
      <c r="N142" s="168"/>
      <c r="O142" s="59"/>
      <c r="P142" s="59"/>
      <c r="Q142" s="59"/>
      <c r="R142" s="59"/>
      <c r="S142" s="59"/>
      <c r="T142" s="60"/>
      <c r="U142" s="33"/>
      <c r="V142" s="33"/>
      <c r="W142" s="33"/>
      <c r="X142" s="33"/>
      <c r="Y142" s="33"/>
      <c r="Z142" s="33"/>
      <c r="AA142" s="33"/>
      <c r="AB142" s="33"/>
      <c r="AC142" s="33"/>
      <c r="AD142" s="33"/>
      <c r="AE142" s="33"/>
      <c r="AU142" s="18" t="s">
        <v>83</v>
      </c>
    </row>
    <row r="143" spans="1:65" s="2" customFormat="1">
      <c r="A143" s="33"/>
      <c r="B143" s="34"/>
      <c r="C143" s="33"/>
      <c r="D143" s="169" t="s">
        <v>184</v>
      </c>
      <c r="E143" s="33"/>
      <c r="F143" s="188" t="s">
        <v>177</v>
      </c>
      <c r="G143" s="33"/>
      <c r="H143" s="189">
        <v>6.6</v>
      </c>
      <c r="I143" s="33"/>
      <c r="J143" s="33"/>
      <c r="K143" s="33"/>
      <c r="L143" s="34"/>
      <c r="M143" s="167"/>
      <c r="N143" s="168"/>
      <c r="O143" s="59"/>
      <c r="P143" s="59"/>
      <c r="Q143" s="59"/>
      <c r="R143" s="59"/>
      <c r="S143" s="59"/>
      <c r="T143" s="60"/>
      <c r="U143" s="33"/>
      <c r="V143" s="33"/>
      <c r="W143" s="33"/>
      <c r="X143" s="33"/>
      <c r="Y143" s="33"/>
      <c r="Z143" s="33"/>
      <c r="AA143" s="33"/>
      <c r="AB143" s="33"/>
      <c r="AC143" s="33"/>
      <c r="AD143" s="33"/>
      <c r="AE143" s="33"/>
      <c r="AU143" s="18" t="s">
        <v>83</v>
      </c>
    </row>
    <row r="144" spans="1:65" s="2" customFormat="1">
      <c r="A144" s="33"/>
      <c r="B144" s="34"/>
      <c r="C144" s="33"/>
      <c r="D144" s="169" t="s">
        <v>184</v>
      </c>
      <c r="E144" s="33"/>
      <c r="F144" s="188" t="s">
        <v>178</v>
      </c>
      <c r="G144" s="33"/>
      <c r="H144" s="189">
        <v>3.6949999999999998</v>
      </c>
      <c r="I144" s="33"/>
      <c r="J144" s="33"/>
      <c r="K144" s="33"/>
      <c r="L144" s="34"/>
      <c r="M144" s="167"/>
      <c r="N144" s="168"/>
      <c r="O144" s="59"/>
      <c r="P144" s="59"/>
      <c r="Q144" s="59"/>
      <c r="R144" s="59"/>
      <c r="S144" s="59"/>
      <c r="T144" s="60"/>
      <c r="U144" s="33"/>
      <c r="V144" s="33"/>
      <c r="W144" s="33"/>
      <c r="X144" s="33"/>
      <c r="Y144" s="33"/>
      <c r="Z144" s="33"/>
      <c r="AA144" s="33"/>
      <c r="AB144" s="33"/>
      <c r="AC144" s="33"/>
      <c r="AD144" s="33"/>
      <c r="AE144" s="33"/>
      <c r="AU144" s="18" t="s">
        <v>83</v>
      </c>
    </row>
    <row r="145" spans="1:65" s="2" customFormat="1">
      <c r="A145" s="33"/>
      <c r="B145" s="34"/>
      <c r="C145" s="33"/>
      <c r="D145" s="169" t="s">
        <v>184</v>
      </c>
      <c r="E145" s="33"/>
      <c r="F145" s="188" t="s">
        <v>179</v>
      </c>
      <c r="G145" s="33"/>
      <c r="H145" s="189">
        <v>251.02699999999999</v>
      </c>
      <c r="I145" s="33"/>
      <c r="J145" s="33"/>
      <c r="K145" s="33"/>
      <c r="L145" s="34"/>
      <c r="M145" s="167"/>
      <c r="N145" s="168"/>
      <c r="O145" s="59"/>
      <c r="P145" s="59"/>
      <c r="Q145" s="59"/>
      <c r="R145" s="59"/>
      <c r="S145" s="59"/>
      <c r="T145" s="60"/>
      <c r="U145" s="33"/>
      <c r="V145" s="33"/>
      <c r="W145" s="33"/>
      <c r="X145" s="33"/>
      <c r="Y145" s="33"/>
      <c r="Z145" s="33"/>
      <c r="AA145" s="33"/>
      <c r="AB145" s="33"/>
      <c r="AC145" s="33"/>
      <c r="AD145" s="33"/>
      <c r="AE145" s="33"/>
      <c r="AU145" s="18" t="s">
        <v>83</v>
      </c>
    </row>
    <row r="146" spans="1:65" s="2" customFormat="1" ht="16.5" customHeight="1">
      <c r="A146" s="33"/>
      <c r="B146" s="150"/>
      <c r="C146" s="151" t="s">
        <v>186</v>
      </c>
      <c r="D146" s="151" t="s">
        <v>165</v>
      </c>
      <c r="E146" s="152" t="s">
        <v>187</v>
      </c>
      <c r="F146" s="153" t="s">
        <v>188</v>
      </c>
      <c r="G146" s="154" t="s">
        <v>114</v>
      </c>
      <c r="H146" s="155">
        <v>251.02699999999999</v>
      </c>
      <c r="I146" s="156"/>
      <c r="J146" s="157">
        <f>ROUND(I146*H146,2)</f>
        <v>0</v>
      </c>
      <c r="K146" s="153" t="s">
        <v>168</v>
      </c>
      <c r="L146" s="34"/>
      <c r="M146" s="158" t="s">
        <v>1</v>
      </c>
      <c r="N146" s="159" t="s">
        <v>38</v>
      </c>
      <c r="O146" s="59"/>
      <c r="P146" s="160">
        <f>O146*H146</f>
        <v>0</v>
      </c>
      <c r="Q146" s="160">
        <v>0</v>
      </c>
      <c r="R146" s="160">
        <f>Q146*H146</f>
        <v>0</v>
      </c>
      <c r="S146" s="160">
        <v>0.58199999999999996</v>
      </c>
      <c r="T146" s="161">
        <f>S146*H146</f>
        <v>146.097714</v>
      </c>
      <c r="U146" s="33"/>
      <c r="V146" s="33"/>
      <c r="W146" s="33"/>
      <c r="X146" s="33"/>
      <c r="Y146" s="33"/>
      <c r="Z146" s="33"/>
      <c r="AA146" s="33"/>
      <c r="AB146" s="33"/>
      <c r="AC146" s="33"/>
      <c r="AD146" s="33"/>
      <c r="AE146" s="33"/>
      <c r="AR146" s="162" t="s">
        <v>169</v>
      </c>
      <c r="AT146" s="162" t="s">
        <v>165</v>
      </c>
      <c r="AU146" s="162" t="s">
        <v>83</v>
      </c>
      <c r="AY146" s="18" t="s">
        <v>163</v>
      </c>
      <c r="BE146" s="163">
        <f>IF(N146="základní",J146,0)</f>
        <v>0</v>
      </c>
      <c r="BF146" s="163">
        <f>IF(N146="snížená",J146,0)</f>
        <v>0</v>
      </c>
      <c r="BG146" s="163">
        <f>IF(N146="zákl. přenesená",J146,0)</f>
        <v>0</v>
      </c>
      <c r="BH146" s="163">
        <f>IF(N146="sníž. přenesená",J146,0)</f>
        <v>0</v>
      </c>
      <c r="BI146" s="163">
        <f>IF(N146="nulová",J146,0)</f>
        <v>0</v>
      </c>
      <c r="BJ146" s="18" t="s">
        <v>30</v>
      </c>
      <c r="BK146" s="163">
        <f>ROUND(I146*H146,2)</f>
        <v>0</v>
      </c>
      <c r="BL146" s="18" t="s">
        <v>169</v>
      </c>
      <c r="BM146" s="162" t="s">
        <v>189</v>
      </c>
    </row>
    <row r="147" spans="1:65" s="2" customFormat="1">
      <c r="A147" s="33"/>
      <c r="B147" s="34"/>
      <c r="C147" s="33"/>
      <c r="D147" s="164" t="s">
        <v>171</v>
      </c>
      <c r="E147" s="33"/>
      <c r="F147" s="165" t="s">
        <v>190</v>
      </c>
      <c r="G147" s="33"/>
      <c r="H147" s="33"/>
      <c r="I147" s="166"/>
      <c r="J147" s="33"/>
      <c r="K147" s="33"/>
      <c r="L147" s="34"/>
      <c r="M147" s="167"/>
      <c r="N147" s="168"/>
      <c r="O147" s="59"/>
      <c r="P147" s="59"/>
      <c r="Q147" s="59"/>
      <c r="R147" s="59"/>
      <c r="S147" s="59"/>
      <c r="T147" s="60"/>
      <c r="U147" s="33"/>
      <c r="V147" s="33"/>
      <c r="W147" s="33"/>
      <c r="X147" s="33"/>
      <c r="Y147" s="33"/>
      <c r="Z147" s="33"/>
      <c r="AA147" s="33"/>
      <c r="AB147" s="33"/>
      <c r="AC147" s="33"/>
      <c r="AD147" s="33"/>
      <c r="AE147" s="33"/>
      <c r="AT147" s="18" t="s">
        <v>171</v>
      </c>
      <c r="AU147" s="18" t="s">
        <v>83</v>
      </c>
    </row>
    <row r="148" spans="1:65" s="2" customFormat="1" ht="126.75">
      <c r="A148" s="33"/>
      <c r="B148" s="34"/>
      <c r="C148" s="33"/>
      <c r="D148" s="169" t="s">
        <v>173</v>
      </c>
      <c r="E148" s="33"/>
      <c r="F148" s="170" t="s">
        <v>174</v>
      </c>
      <c r="G148" s="33"/>
      <c r="H148" s="33"/>
      <c r="I148" s="166"/>
      <c r="J148" s="33"/>
      <c r="K148" s="33"/>
      <c r="L148" s="34"/>
      <c r="M148" s="167"/>
      <c r="N148" s="168"/>
      <c r="O148" s="59"/>
      <c r="P148" s="59"/>
      <c r="Q148" s="59"/>
      <c r="R148" s="59"/>
      <c r="S148" s="59"/>
      <c r="T148" s="60"/>
      <c r="U148" s="33"/>
      <c r="V148" s="33"/>
      <c r="W148" s="33"/>
      <c r="X148" s="33"/>
      <c r="Y148" s="33"/>
      <c r="Z148" s="33"/>
      <c r="AA148" s="33"/>
      <c r="AB148" s="33"/>
      <c r="AC148" s="33"/>
      <c r="AD148" s="33"/>
      <c r="AE148" s="33"/>
      <c r="AT148" s="18" t="s">
        <v>173</v>
      </c>
      <c r="AU148" s="18" t="s">
        <v>83</v>
      </c>
    </row>
    <row r="149" spans="1:65" s="13" customFormat="1">
      <c r="B149" s="171"/>
      <c r="D149" s="169" t="s">
        <v>175</v>
      </c>
      <c r="E149" s="172" t="s">
        <v>1</v>
      </c>
      <c r="F149" s="173" t="s">
        <v>112</v>
      </c>
      <c r="H149" s="174">
        <v>251.02699999999999</v>
      </c>
      <c r="I149" s="175"/>
      <c r="L149" s="171"/>
      <c r="M149" s="176"/>
      <c r="N149" s="177"/>
      <c r="O149" s="177"/>
      <c r="P149" s="177"/>
      <c r="Q149" s="177"/>
      <c r="R149" s="177"/>
      <c r="S149" s="177"/>
      <c r="T149" s="178"/>
      <c r="AT149" s="172" t="s">
        <v>175</v>
      </c>
      <c r="AU149" s="172" t="s">
        <v>83</v>
      </c>
      <c r="AV149" s="13" t="s">
        <v>83</v>
      </c>
      <c r="AW149" s="13" t="s">
        <v>29</v>
      </c>
      <c r="AX149" s="13" t="s">
        <v>30</v>
      </c>
      <c r="AY149" s="172" t="s">
        <v>163</v>
      </c>
    </row>
    <row r="150" spans="1:65" s="2" customFormat="1">
      <c r="A150" s="33"/>
      <c r="B150" s="34"/>
      <c r="C150" s="33"/>
      <c r="D150" s="169" t="s">
        <v>184</v>
      </c>
      <c r="E150" s="33"/>
      <c r="F150" s="187" t="s">
        <v>185</v>
      </c>
      <c r="G150" s="33"/>
      <c r="H150" s="33"/>
      <c r="I150" s="33"/>
      <c r="J150" s="33"/>
      <c r="K150" s="33"/>
      <c r="L150" s="34"/>
      <c r="M150" s="167"/>
      <c r="N150" s="168"/>
      <c r="O150" s="59"/>
      <c r="P150" s="59"/>
      <c r="Q150" s="59"/>
      <c r="R150" s="59"/>
      <c r="S150" s="59"/>
      <c r="T150" s="60"/>
      <c r="U150" s="33"/>
      <c r="V150" s="33"/>
      <c r="W150" s="33"/>
      <c r="X150" s="33"/>
      <c r="Y150" s="33"/>
      <c r="Z150" s="33"/>
      <c r="AA150" s="33"/>
      <c r="AB150" s="33"/>
      <c r="AC150" s="33"/>
      <c r="AD150" s="33"/>
      <c r="AE150" s="33"/>
      <c r="AU150" s="18" t="s">
        <v>83</v>
      </c>
    </row>
    <row r="151" spans="1:65" s="2" customFormat="1">
      <c r="A151" s="33"/>
      <c r="B151" s="34"/>
      <c r="C151" s="33"/>
      <c r="D151" s="169" t="s">
        <v>184</v>
      </c>
      <c r="E151" s="33"/>
      <c r="F151" s="188" t="s">
        <v>176</v>
      </c>
      <c r="G151" s="33"/>
      <c r="H151" s="189">
        <v>240.732</v>
      </c>
      <c r="I151" s="33"/>
      <c r="J151" s="33"/>
      <c r="K151" s="33"/>
      <c r="L151" s="34"/>
      <c r="M151" s="167"/>
      <c r="N151" s="168"/>
      <c r="O151" s="59"/>
      <c r="P151" s="59"/>
      <c r="Q151" s="59"/>
      <c r="R151" s="59"/>
      <c r="S151" s="59"/>
      <c r="T151" s="60"/>
      <c r="U151" s="33"/>
      <c r="V151" s="33"/>
      <c r="W151" s="33"/>
      <c r="X151" s="33"/>
      <c r="Y151" s="33"/>
      <c r="Z151" s="33"/>
      <c r="AA151" s="33"/>
      <c r="AB151" s="33"/>
      <c r="AC151" s="33"/>
      <c r="AD151" s="33"/>
      <c r="AE151" s="33"/>
      <c r="AU151" s="18" t="s">
        <v>83</v>
      </c>
    </row>
    <row r="152" spans="1:65" s="2" customFormat="1">
      <c r="A152" s="33"/>
      <c r="B152" s="34"/>
      <c r="C152" s="33"/>
      <c r="D152" s="169" t="s">
        <v>184</v>
      </c>
      <c r="E152" s="33"/>
      <c r="F152" s="188" t="s">
        <v>177</v>
      </c>
      <c r="G152" s="33"/>
      <c r="H152" s="189">
        <v>6.6</v>
      </c>
      <c r="I152" s="33"/>
      <c r="J152" s="33"/>
      <c r="K152" s="33"/>
      <c r="L152" s="34"/>
      <c r="M152" s="167"/>
      <c r="N152" s="168"/>
      <c r="O152" s="59"/>
      <c r="P152" s="59"/>
      <c r="Q152" s="59"/>
      <c r="R152" s="59"/>
      <c r="S152" s="59"/>
      <c r="T152" s="60"/>
      <c r="U152" s="33"/>
      <c r="V152" s="33"/>
      <c r="W152" s="33"/>
      <c r="X152" s="33"/>
      <c r="Y152" s="33"/>
      <c r="Z152" s="33"/>
      <c r="AA152" s="33"/>
      <c r="AB152" s="33"/>
      <c r="AC152" s="33"/>
      <c r="AD152" s="33"/>
      <c r="AE152" s="33"/>
      <c r="AU152" s="18" t="s">
        <v>83</v>
      </c>
    </row>
    <row r="153" spans="1:65" s="2" customFormat="1">
      <c r="A153" s="33"/>
      <c r="B153" s="34"/>
      <c r="C153" s="33"/>
      <c r="D153" s="169" t="s">
        <v>184</v>
      </c>
      <c r="E153" s="33"/>
      <c r="F153" s="188" t="s">
        <v>178</v>
      </c>
      <c r="G153" s="33"/>
      <c r="H153" s="189">
        <v>3.6949999999999998</v>
      </c>
      <c r="I153" s="33"/>
      <c r="J153" s="33"/>
      <c r="K153" s="33"/>
      <c r="L153" s="34"/>
      <c r="M153" s="167"/>
      <c r="N153" s="168"/>
      <c r="O153" s="59"/>
      <c r="P153" s="59"/>
      <c r="Q153" s="59"/>
      <c r="R153" s="59"/>
      <c r="S153" s="59"/>
      <c r="T153" s="60"/>
      <c r="U153" s="33"/>
      <c r="V153" s="33"/>
      <c r="W153" s="33"/>
      <c r="X153" s="33"/>
      <c r="Y153" s="33"/>
      <c r="Z153" s="33"/>
      <c r="AA153" s="33"/>
      <c r="AB153" s="33"/>
      <c r="AC153" s="33"/>
      <c r="AD153" s="33"/>
      <c r="AE153" s="33"/>
      <c r="AU153" s="18" t="s">
        <v>83</v>
      </c>
    </row>
    <row r="154" spans="1:65" s="2" customFormat="1">
      <c r="A154" s="33"/>
      <c r="B154" s="34"/>
      <c r="C154" s="33"/>
      <c r="D154" s="169" t="s">
        <v>184</v>
      </c>
      <c r="E154" s="33"/>
      <c r="F154" s="188" t="s">
        <v>179</v>
      </c>
      <c r="G154" s="33"/>
      <c r="H154" s="189">
        <v>251.02699999999999</v>
      </c>
      <c r="I154" s="33"/>
      <c r="J154" s="33"/>
      <c r="K154" s="33"/>
      <c r="L154" s="34"/>
      <c r="M154" s="167"/>
      <c r="N154" s="168"/>
      <c r="O154" s="59"/>
      <c r="P154" s="59"/>
      <c r="Q154" s="59"/>
      <c r="R154" s="59"/>
      <c r="S154" s="59"/>
      <c r="T154" s="60"/>
      <c r="U154" s="33"/>
      <c r="V154" s="33"/>
      <c r="W154" s="33"/>
      <c r="X154" s="33"/>
      <c r="Y154" s="33"/>
      <c r="Z154" s="33"/>
      <c r="AA154" s="33"/>
      <c r="AB154" s="33"/>
      <c r="AC154" s="33"/>
      <c r="AD154" s="33"/>
      <c r="AE154" s="33"/>
      <c r="AU154" s="18" t="s">
        <v>83</v>
      </c>
    </row>
    <row r="155" spans="1:65" s="2" customFormat="1" ht="16.5" customHeight="1">
      <c r="A155" s="33"/>
      <c r="B155" s="150"/>
      <c r="C155" s="151" t="s">
        <v>169</v>
      </c>
      <c r="D155" s="151" t="s">
        <v>165</v>
      </c>
      <c r="E155" s="152" t="s">
        <v>191</v>
      </c>
      <c r="F155" s="153" t="s">
        <v>192</v>
      </c>
      <c r="G155" s="154" t="s">
        <v>114</v>
      </c>
      <c r="H155" s="155">
        <v>6.1459999999999999</v>
      </c>
      <c r="I155" s="156"/>
      <c r="J155" s="157">
        <f>ROUND(I155*H155,2)</f>
        <v>0</v>
      </c>
      <c r="K155" s="153" t="s">
        <v>168</v>
      </c>
      <c r="L155" s="34"/>
      <c r="M155" s="158" t="s">
        <v>1</v>
      </c>
      <c r="N155" s="159" t="s">
        <v>38</v>
      </c>
      <c r="O155" s="59"/>
      <c r="P155" s="160">
        <f>O155*H155</f>
        <v>0</v>
      </c>
      <c r="Q155" s="160">
        <v>0</v>
      </c>
      <c r="R155" s="160">
        <f>Q155*H155</f>
        <v>0</v>
      </c>
      <c r="S155" s="160">
        <v>0.63</v>
      </c>
      <c r="T155" s="161">
        <f>S155*H155</f>
        <v>3.8719799999999998</v>
      </c>
      <c r="U155" s="33"/>
      <c r="V155" s="33"/>
      <c r="W155" s="33"/>
      <c r="X155" s="33"/>
      <c r="Y155" s="33"/>
      <c r="Z155" s="33"/>
      <c r="AA155" s="33"/>
      <c r="AB155" s="33"/>
      <c r="AC155" s="33"/>
      <c r="AD155" s="33"/>
      <c r="AE155" s="33"/>
      <c r="AR155" s="162" t="s">
        <v>169</v>
      </c>
      <c r="AT155" s="162" t="s">
        <v>165</v>
      </c>
      <c r="AU155" s="162" t="s">
        <v>83</v>
      </c>
      <c r="AY155" s="18" t="s">
        <v>163</v>
      </c>
      <c r="BE155" s="163">
        <f>IF(N155="základní",J155,0)</f>
        <v>0</v>
      </c>
      <c r="BF155" s="163">
        <f>IF(N155="snížená",J155,0)</f>
        <v>0</v>
      </c>
      <c r="BG155" s="163">
        <f>IF(N155="zákl. přenesená",J155,0)</f>
        <v>0</v>
      </c>
      <c r="BH155" s="163">
        <f>IF(N155="sníž. přenesená",J155,0)</f>
        <v>0</v>
      </c>
      <c r="BI155" s="163">
        <f>IF(N155="nulová",J155,0)</f>
        <v>0</v>
      </c>
      <c r="BJ155" s="18" t="s">
        <v>30</v>
      </c>
      <c r="BK155" s="163">
        <f>ROUND(I155*H155,2)</f>
        <v>0</v>
      </c>
      <c r="BL155" s="18" t="s">
        <v>169</v>
      </c>
      <c r="BM155" s="162" t="s">
        <v>193</v>
      </c>
    </row>
    <row r="156" spans="1:65" s="2" customFormat="1">
      <c r="A156" s="33"/>
      <c r="B156" s="34"/>
      <c r="C156" s="33"/>
      <c r="D156" s="164" t="s">
        <v>171</v>
      </c>
      <c r="E156" s="33"/>
      <c r="F156" s="165" t="s">
        <v>194</v>
      </c>
      <c r="G156" s="33"/>
      <c r="H156" s="33"/>
      <c r="I156" s="166"/>
      <c r="J156" s="33"/>
      <c r="K156" s="33"/>
      <c r="L156" s="34"/>
      <c r="M156" s="167"/>
      <c r="N156" s="168"/>
      <c r="O156" s="59"/>
      <c r="P156" s="59"/>
      <c r="Q156" s="59"/>
      <c r="R156" s="59"/>
      <c r="S156" s="59"/>
      <c r="T156" s="60"/>
      <c r="U156" s="33"/>
      <c r="V156" s="33"/>
      <c r="W156" s="33"/>
      <c r="X156" s="33"/>
      <c r="Y156" s="33"/>
      <c r="Z156" s="33"/>
      <c r="AA156" s="33"/>
      <c r="AB156" s="33"/>
      <c r="AC156" s="33"/>
      <c r="AD156" s="33"/>
      <c r="AE156" s="33"/>
      <c r="AT156" s="18" t="s">
        <v>171</v>
      </c>
      <c r="AU156" s="18" t="s">
        <v>83</v>
      </c>
    </row>
    <row r="157" spans="1:65" s="15" customFormat="1">
      <c r="B157" s="190"/>
      <c r="D157" s="169" t="s">
        <v>175</v>
      </c>
      <c r="E157" s="191" t="s">
        <v>1</v>
      </c>
      <c r="F157" s="192" t="s">
        <v>195</v>
      </c>
      <c r="H157" s="191" t="s">
        <v>1</v>
      </c>
      <c r="I157" s="193"/>
      <c r="L157" s="190"/>
      <c r="M157" s="194"/>
      <c r="N157" s="195"/>
      <c r="O157" s="195"/>
      <c r="P157" s="195"/>
      <c r="Q157" s="195"/>
      <c r="R157" s="195"/>
      <c r="S157" s="195"/>
      <c r="T157" s="196"/>
      <c r="AT157" s="191" t="s">
        <v>175</v>
      </c>
      <c r="AU157" s="191" t="s">
        <v>83</v>
      </c>
      <c r="AV157" s="15" t="s">
        <v>30</v>
      </c>
      <c r="AW157" s="15" t="s">
        <v>29</v>
      </c>
      <c r="AX157" s="15" t="s">
        <v>73</v>
      </c>
      <c r="AY157" s="191" t="s">
        <v>163</v>
      </c>
    </row>
    <row r="158" spans="1:65" s="13" customFormat="1">
      <c r="B158" s="171"/>
      <c r="D158" s="169" t="s">
        <v>175</v>
      </c>
      <c r="E158" s="172" t="s">
        <v>1</v>
      </c>
      <c r="F158" s="173" t="s">
        <v>196</v>
      </c>
      <c r="H158" s="174">
        <v>6.1459999999999999</v>
      </c>
      <c r="I158" s="175"/>
      <c r="L158" s="171"/>
      <c r="M158" s="176"/>
      <c r="N158" s="177"/>
      <c r="O158" s="177"/>
      <c r="P158" s="177"/>
      <c r="Q158" s="177"/>
      <c r="R158" s="177"/>
      <c r="S158" s="177"/>
      <c r="T158" s="178"/>
      <c r="AT158" s="172" t="s">
        <v>175</v>
      </c>
      <c r="AU158" s="172" t="s">
        <v>83</v>
      </c>
      <c r="AV158" s="13" t="s">
        <v>83</v>
      </c>
      <c r="AW158" s="13" t="s">
        <v>29</v>
      </c>
      <c r="AX158" s="13" t="s">
        <v>73</v>
      </c>
      <c r="AY158" s="172" t="s">
        <v>163</v>
      </c>
    </row>
    <row r="159" spans="1:65" s="14" customFormat="1">
      <c r="B159" s="179"/>
      <c r="D159" s="169" t="s">
        <v>175</v>
      </c>
      <c r="E159" s="180" t="s">
        <v>1</v>
      </c>
      <c r="F159" s="181" t="s">
        <v>179</v>
      </c>
      <c r="H159" s="182">
        <v>6.1459999999999999</v>
      </c>
      <c r="I159" s="183"/>
      <c r="L159" s="179"/>
      <c r="M159" s="184"/>
      <c r="N159" s="185"/>
      <c r="O159" s="185"/>
      <c r="P159" s="185"/>
      <c r="Q159" s="185"/>
      <c r="R159" s="185"/>
      <c r="S159" s="185"/>
      <c r="T159" s="186"/>
      <c r="AT159" s="180" t="s">
        <v>175</v>
      </c>
      <c r="AU159" s="180" t="s">
        <v>83</v>
      </c>
      <c r="AV159" s="14" t="s">
        <v>169</v>
      </c>
      <c r="AW159" s="14" t="s">
        <v>29</v>
      </c>
      <c r="AX159" s="14" t="s">
        <v>30</v>
      </c>
      <c r="AY159" s="180" t="s">
        <v>163</v>
      </c>
    </row>
    <row r="160" spans="1:65" s="2" customFormat="1" ht="16.5" customHeight="1">
      <c r="A160" s="33"/>
      <c r="B160" s="150"/>
      <c r="C160" s="151" t="s">
        <v>197</v>
      </c>
      <c r="D160" s="151" t="s">
        <v>165</v>
      </c>
      <c r="E160" s="152" t="s">
        <v>198</v>
      </c>
      <c r="F160" s="153" t="s">
        <v>199</v>
      </c>
      <c r="G160" s="154" t="s">
        <v>114</v>
      </c>
      <c r="H160" s="155">
        <v>12.292</v>
      </c>
      <c r="I160" s="156"/>
      <c r="J160" s="157">
        <f>ROUND(I160*H160,2)</f>
        <v>0</v>
      </c>
      <c r="K160" s="153" t="s">
        <v>168</v>
      </c>
      <c r="L160" s="34"/>
      <c r="M160" s="158" t="s">
        <v>1</v>
      </c>
      <c r="N160" s="159" t="s">
        <v>38</v>
      </c>
      <c r="O160" s="59"/>
      <c r="P160" s="160">
        <f>O160*H160</f>
        <v>0</v>
      </c>
      <c r="Q160" s="160">
        <v>0</v>
      </c>
      <c r="R160" s="160">
        <f>Q160*H160</f>
        <v>0</v>
      </c>
      <c r="S160" s="160">
        <v>0.316</v>
      </c>
      <c r="T160" s="161">
        <f>S160*H160</f>
        <v>3.8842720000000002</v>
      </c>
      <c r="U160" s="33"/>
      <c r="V160" s="33"/>
      <c r="W160" s="33"/>
      <c r="X160" s="33"/>
      <c r="Y160" s="33"/>
      <c r="Z160" s="33"/>
      <c r="AA160" s="33"/>
      <c r="AB160" s="33"/>
      <c r="AC160" s="33"/>
      <c r="AD160" s="33"/>
      <c r="AE160" s="33"/>
      <c r="AR160" s="162" t="s">
        <v>169</v>
      </c>
      <c r="AT160" s="162" t="s">
        <v>165</v>
      </c>
      <c r="AU160" s="162" t="s">
        <v>83</v>
      </c>
      <c r="AY160" s="18" t="s">
        <v>163</v>
      </c>
      <c r="BE160" s="163">
        <f>IF(N160="základní",J160,0)</f>
        <v>0</v>
      </c>
      <c r="BF160" s="163">
        <f>IF(N160="snížená",J160,0)</f>
        <v>0</v>
      </c>
      <c r="BG160" s="163">
        <f>IF(N160="zákl. přenesená",J160,0)</f>
        <v>0</v>
      </c>
      <c r="BH160" s="163">
        <f>IF(N160="sníž. přenesená",J160,0)</f>
        <v>0</v>
      </c>
      <c r="BI160" s="163">
        <f>IF(N160="nulová",J160,0)</f>
        <v>0</v>
      </c>
      <c r="BJ160" s="18" t="s">
        <v>30</v>
      </c>
      <c r="BK160" s="163">
        <f>ROUND(I160*H160,2)</f>
        <v>0</v>
      </c>
      <c r="BL160" s="18" t="s">
        <v>169</v>
      </c>
      <c r="BM160" s="162" t="s">
        <v>200</v>
      </c>
    </row>
    <row r="161" spans="1:65" s="2" customFormat="1">
      <c r="A161" s="33"/>
      <c r="B161" s="34"/>
      <c r="C161" s="33"/>
      <c r="D161" s="164" t="s">
        <v>171</v>
      </c>
      <c r="E161" s="33"/>
      <c r="F161" s="165" t="s">
        <v>201</v>
      </c>
      <c r="G161" s="33"/>
      <c r="H161" s="33"/>
      <c r="I161" s="166"/>
      <c r="J161" s="33"/>
      <c r="K161" s="33"/>
      <c r="L161" s="34"/>
      <c r="M161" s="167"/>
      <c r="N161" s="168"/>
      <c r="O161" s="59"/>
      <c r="P161" s="59"/>
      <c r="Q161" s="59"/>
      <c r="R161" s="59"/>
      <c r="S161" s="59"/>
      <c r="T161" s="60"/>
      <c r="U161" s="33"/>
      <c r="V161" s="33"/>
      <c r="W161" s="33"/>
      <c r="X161" s="33"/>
      <c r="Y161" s="33"/>
      <c r="Z161" s="33"/>
      <c r="AA161" s="33"/>
      <c r="AB161" s="33"/>
      <c r="AC161" s="33"/>
      <c r="AD161" s="33"/>
      <c r="AE161" s="33"/>
      <c r="AT161" s="18" t="s">
        <v>171</v>
      </c>
      <c r="AU161" s="18" t="s">
        <v>83</v>
      </c>
    </row>
    <row r="162" spans="1:65" s="15" customFormat="1">
      <c r="B162" s="190"/>
      <c r="D162" s="169" t="s">
        <v>175</v>
      </c>
      <c r="E162" s="191" t="s">
        <v>1</v>
      </c>
      <c r="F162" s="192" t="s">
        <v>195</v>
      </c>
      <c r="H162" s="191" t="s">
        <v>1</v>
      </c>
      <c r="I162" s="193"/>
      <c r="L162" s="190"/>
      <c r="M162" s="194"/>
      <c r="N162" s="195"/>
      <c r="O162" s="195"/>
      <c r="P162" s="195"/>
      <c r="Q162" s="195"/>
      <c r="R162" s="195"/>
      <c r="S162" s="195"/>
      <c r="T162" s="196"/>
      <c r="AT162" s="191" t="s">
        <v>175</v>
      </c>
      <c r="AU162" s="191" t="s">
        <v>83</v>
      </c>
      <c r="AV162" s="15" t="s">
        <v>30</v>
      </c>
      <c r="AW162" s="15" t="s">
        <v>29</v>
      </c>
      <c r="AX162" s="15" t="s">
        <v>73</v>
      </c>
      <c r="AY162" s="191" t="s">
        <v>163</v>
      </c>
    </row>
    <row r="163" spans="1:65" s="13" customFormat="1">
      <c r="B163" s="171"/>
      <c r="D163" s="169" t="s">
        <v>175</v>
      </c>
      <c r="E163" s="172" t="s">
        <v>1</v>
      </c>
      <c r="F163" s="173" t="s">
        <v>202</v>
      </c>
      <c r="H163" s="174">
        <v>12.292</v>
      </c>
      <c r="I163" s="175"/>
      <c r="L163" s="171"/>
      <c r="M163" s="176"/>
      <c r="N163" s="177"/>
      <c r="O163" s="177"/>
      <c r="P163" s="177"/>
      <c r="Q163" s="177"/>
      <c r="R163" s="177"/>
      <c r="S163" s="177"/>
      <c r="T163" s="178"/>
      <c r="AT163" s="172" t="s">
        <v>175</v>
      </c>
      <c r="AU163" s="172" t="s">
        <v>83</v>
      </c>
      <c r="AV163" s="13" t="s">
        <v>83</v>
      </c>
      <c r="AW163" s="13" t="s">
        <v>29</v>
      </c>
      <c r="AX163" s="13" t="s">
        <v>73</v>
      </c>
      <c r="AY163" s="172" t="s">
        <v>163</v>
      </c>
    </row>
    <row r="164" spans="1:65" s="14" customFormat="1">
      <c r="B164" s="179"/>
      <c r="D164" s="169" t="s">
        <v>175</v>
      </c>
      <c r="E164" s="180" t="s">
        <v>1</v>
      </c>
      <c r="F164" s="181" t="s">
        <v>179</v>
      </c>
      <c r="H164" s="182">
        <v>12.292</v>
      </c>
      <c r="I164" s="183"/>
      <c r="L164" s="179"/>
      <c r="M164" s="184"/>
      <c r="N164" s="185"/>
      <c r="O164" s="185"/>
      <c r="P164" s="185"/>
      <c r="Q164" s="185"/>
      <c r="R164" s="185"/>
      <c r="S164" s="185"/>
      <c r="T164" s="186"/>
      <c r="AT164" s="180" t="s">
        <v>175</v>
      </c>
      <c r="AU164" s="180" t="s">
        <v>83</v>
      </c>
      <c r="AV164" s="14" t="s">
        <v>169</v>
      </c>
      <c r="AW164" s="14" t="s">
        <v>29</v>
      </c>
      <c r="AX164" s="14" t="s">
        <v>30</v>
      </c>
      <c r="AY164" s="180" t="s">
        <v>163</v>
      </c>
    </row>
    <row r="165" spans="1:65" s="2" customFormat="1" ht="16.5" customHeight="1">
      <c r="A165" s="33"/>
      <c r="B165" s="150"/>
      <c r="C165" s="151" t="s">
        <v>203</v>
      </c>
      <c r="D165" s="151" t="s">
        <v>165</v>
      </c>
      <c r="E165" s="152" t="s">
        <v>204</v>
      </c>
      <c r="F165" s="153" t="s">
        <v>205</v>
      </c>
      <c r="G165" s="154" t="s">
        <v>206</v>
      </c>
      <c r="H165" s="155">
        <v>1</v>
      </c>
      <c r="I165" s="156"/>
      <c r="J165" s="157">
        <f>ROUND(I165*H165,2)</f>
        <v>0</v>
      </c>
      <c r="K165" s="153" t="s">
        <v>1</v>
      </c>
      <c r="L165" s="34"/>
      <c r="M165" s="158" t="s">
        <v>1</v>
      </c>
      <c r="N165" s="159" t="s">
        <v>38</v>
      </c>
      <c r="O165" s="59"/>
      <c r="P165" s="160">
        <f>O165*H165</f>
        <v>0</v>
      </c>
      <c r="Q165" s="160">
        <v>1.7500000000000002E-2</v>
      </c>
      <c r="R165" s="160">
        <f>Q165*H165</f>
        <v>1.7500000000000002E-2</v>
      </c>
      <c r="S165" s="160">
        <v>0</v>
      </c>
      <c r="T165" s="161">
        <f>S165*H165</f>
        <v>0</v>
      </c>
      <c r="U165" s="33"/>
      <c r="V165" s="33"/>
      <c r="W165" s="33"/>
      <c r="X165" s="33"/>
      <c r="Y165" s="33"/>
      <c r="Z165" s="33"/>
      <c r="AA165" s="33"/>
      <c r="AB165" s="33"/>
      <c r="AC165" s="33"/>
      <c r="AD165" s="33"/>
      <c r="AE165" s="33"/>
      <c r="AR165" s="162" t="s">
        <v>169</v>
      </c>
      <c r="AT165" s="162" t="s">
        <v>165</v>
      </c>
      <c r="AU165" s="162" t="s">
        <v>83</v>
      </c>
      <c r="AY165" s="18" t="s">
        <v>163</v>
      </c>
      <c r="BE165" s="163">
        <f>IF(N165="základní",J165,0)</f>
        <v>0</v>
      </c>
      <c r="BF165" s="163">
        <f>IF(N165="snížená",J165,0)</f>
        <v>0</v>
      </c>
      <c r="BG165" s="163">
        <f>IF(N165="zákl. přenesená",J165,0)</f>
        <v>0</v>
      </c>
      <c r="BH165" s="163">
        <f>IF(N165="sníž. přenesená",J165,0)</f>
        <v>0</v>
      </c>
      <c r="BI165" s="163">
        <f>IF(N165="nulová",J165,0)</f>
        <v>0</v>
      </c>
      <c r="BJ165" s="18" t="s">
        <v>30</v>
      </c>
      <c r="BK165" s="163">
        <f>ROUND(I165*H165,2)</f>
        <v>0</v>
      </c>
      <c r="BL165" s="18" t="s">
        <v>169</v>
      </c>
      <c r="BM165" s="162" t="s">
        <v>207</v>
      </c>
    </row>
    <row r="166" spans="1:65" s="13" customFormat="1">
      <c r="B166" s="171"/>
      <c r="D166" s="169" t="s">
        <v>175</v>
      </c>
      <c r="E166" s="172" t="s">
        <v>1</v>
      </c>
      <c r="F166" s="173" t="s">
        <v>208</v>
      </c>
      <c r="H166" s="174">
        <v>1</v>
      </c>
      <c r="I166" s="175"/>
      <c r="L166" s="171"/>
      <c r="M166" s="176"/>
      <c r="N166" s="177"/>
      <c r="O166" s="177"/>
      <c r="P166" s="177"/>
      <c r="Q166" s="177"/>
      <c r="R166" s="177"/>
      <c r="S166" s="177"/>
      <c r="T166" s="178"/>
      <c r="AT166" s="172" t="s">
        <v>175</v>
      </c>
      <c r="AU166" s="172" t="s">
        <v>83</v>
      </c>
      <c r="AV166" s="13" t="s">
        <v>83</v>
      </c>
      <c r="AW166" s="13" t="s">
        <v>29</v>
      </c>
      <c r="AX166" s="13" t="s">
        <v>30</v>
      </c>
      <c r="AY166" s="172" t="s">
        <v>163</v>
      </c>
    </row>
    <row r="167" spans="1:65" s="2" customFormat="1" ht="16.5" customHeight="1">
      <c r="A167" s="33"/>
      <c r="B167" s="150"/>
      <c r="C167" s="151" t="s">
        <v>209</v>
      </c>
      <c r="D167" s="151" t="s">
        <v>165</v>
      </c>
      <c r="E167" s="152" t="s">
        <v>210</v>
      </c>
      <c r="F167" s="153" t="s">
        <v>211</v>
      </c>
      <c r="G167" s="154" t="s">
        <v>212</v>
      </c>
      <c r="H167" s="155">
        <v>5</v>
      </c>
      <c r="I167" s="156"/>
      <c r="J167" s="157">
        <f>ROUND(I167*H167,2)</f>
        <v>0</v>
      </c>
      <c r="K167" s="153" t="s">
        <v>1</v>
      </c>
      <c r="L167" s="34"/>
      <c r="M167" s="158" t="s">
        <v>1</v>
      </c>
      <c r="N167" s="159" t="s">
        <v>38</v>
      </c>
      <c r="O167" s="59"/>
      <c r="P167" s="160">
        <f>O167*H167</f>
        <v>0</v>
      </c>
      <c r="Q167" s="160">
        <v>0</v>
      </c>
      <c r="R167" s="160">
        <f>Q167*H167</f>
        <v>0</v>
      </c>
      <c r="S167" s="160">
        <v>0</v>
      </c>
      <c r="T167" s="161">
        <f>S167*H167</f>
        <v>0</v>
      </c>
      <c r="U167" s="33"/>
      <c r="V167" s="33"/>
      <c r="W167" s="33"/>
      <c r="X167" s="33"/>
      <c r="Y167" s="33"/>
      <c r="Z167" s="33"/>
      <c r="AA167" s="33"/>
      <c r="AB167" s="33"/>
      <c r="AC167" s="33"/>
      <c r="AD167" s="33"/>
      <c r="AE167" s="33"/>
      <c r="AR167" s="162" t="s">
        <v>169</v>
      </c>
      <c r="AT167" s="162" t="s">
        <v>165</v>
      </c>
      <c r="AU167" s="162" t="s">
        <v>83</v>
      </c>
      <c r="AY167" s="18" t="s">
        <v>163</v>
      </c>
      <c r="BE167" s="163">
        <f>IF(N167="základní",J167,0)</f>
        <v>0</v>
      </c>
      <c r="BF167" s="163">
        <f>IF(N167="snížená",J167,0)</f>
        <v>0</v>
      </c>
      <c r="BG167" s="163">
        <f>IF(N167="zákl. přenesená",J167,0)</f>
        <v>0</v>
      </c>
      <c r="BH167" s="163">
        <f>IF(N167="sníž. přenesená",J167,0)</f>
        <v>0</v>
      </c>
      <c r="BI167" s="163">
        <f>IF(N167="nulová",J167,0)</f>
        <v>0</v>
      </c>
      <c r="BJ167" s="18" t="s">
        <v>30</v>
      </c>
      <c r="BK167" s="163">
        <f>ROUND(I167*H167,2)</f>
        <v>0</v>
      </c>
      <c r="BL167" s="18" t="s">
        <v>169</v>
      </c>
      <c r="BM167" s="162" t="s">
        <v>213</v>
      </c>
    </row>
    <row r="168" spans="1:65" s="15" customFormat="1">
      <c r="B168" s="190"/>
      <c r="D168" s="169" t="s">
        <v>175</v>
      </c>
      <c r="E168" s="191" t="s">
        <v>1</v>
      </c>
      <c r="F168" s="192" t="s">
        <v>214</v>
      </c>
      <c r="H168" s="191" t="s">
        <v>1</v>
      </c>
      <c r="I168" s="193"/>
      <c r="L168" s="190"/>
      <c r="M168" s="194"/>
      <c r="N168" s="195"/>
      <c r="O168" s="195"/>
      <c r="P168" s="195"/>
      <c r="Q168" s="195"/>
      <c r="R168" s="195"/>
      <c r="S168" s="195"/>
      <c r="T168" s="196"/>
      <c r="AT168" s="191" t="s">
        <v>175</v>
      </c>
      <c r="AU168" s="191" t="s">
        <v>83</v>
      </c>
      <c r="AV168" s="15" t="s">
        <v>30</v>
      </c>
      <c r="AW168" s="15" t="s">
        <v>29</v>
      </c>
      <c r="AX168" s="15" t="s">
        <v>73</v>
      </c>
      <c r="AY168" s="191" t="s">
        <v>163</v>
      </c>
    </row>
    <row r="169" spans="1:65" s="13" customFormat="1">
      <c r="B169" s="171"/>
      <c r="D169" s="169" t="s">
        <v>175</v>
      </c>
      <c r="E169" s="172" t="s">
        <v>1</v>
      </c>
      <c r="F169" s="173" t="s">
        <v>197</v>
      </c>
      <c r="H169" s="174">
        <v>5</v>
      </c>
      <c r="I169" s="175"/>
      <c r="L169" s="171"/>
      <c r="M169" s="176"/>
      <c r="N169" s="177"/>
      <c r="O169" s="177"/>
      <c r="P169" s="177"/>
      <c r="Q169" s="177"/>
      <c r="R169" s="177"/>
      <c r="S169" s="177"/>
      <c r="T169" s="178"/>
      <c r="AT169" s="172" t="s">
        <v>175</v>
      </c>
      <c r="AU169" s="172" t="s">
        <v>83</v>
      </c>
      <c r="AV169" s="13" t="s">
        <v>83</v>
      </c>
      <c r="AW169" s="13" t="s">
        <v>29</v>
      </c>
      <c r="AX169" s="13" t="s">
        <v>30</v>
      </c>
      <c r="AY169" s="172" t="s">
        <v>163</v>
      </c>
    </row>
    <row r="170" spans="1:65" s="2" customFormat="1" ht="16.5" customHeight="1">
      <c r="A170" s="33"/>
      <c r="B170" s="150"/>
      <c r="C170" s="151" t="s">
        <v>215</v>
      </c>
      <c r="D170" s="151" t="s">
        <v>165</v>
      </c>
      <c r="E170" s="152" t="s">
        <v>216</v>
      </c>
      <c r="F170" s="153" t="s">
        <v>217</v>
      </c>
      <c r="G170" s="154" t="s">
        <v>218</v>
      </c>
      <c r="H170" s="155">
        <v>500</v>
      </c>
      <c r="I170" s="156"/>
      <c r="J170" s="157">
        <f>ROUND(I170*H170,2)</f>
        <v>0</v>
      </c>
      <c r="K170" s="153" t="s">
        <v>168</v>
      </c>
      <c r="L170" s="34"/>
      <c r="M170" s="158" t="s">
        <v>1</v>
      </c>
      <c r="N170" s="159" t="s">
        <v>38</v>
      </c>
      <c r="O170" s="59"/>
      <c r="P170" s="160">
        <f>O170*H170</f>
        <v>0</v>
      </c>
      <c r="Q170" s="160">
        <v>3.0000000000000001E-5</v>
      </c>
      <c r="R170" s="160">
        <f>Q170*H170</f>
        <v>1.5000000000000001E-2</v>
      </c>
      <c r="S170" s="160">
        <v>0</v>
      </c>
      <c r="T170" s="161">
        <f>S170*H170</f>
        <v>0</v>
      </c>
      <c r="U170" s="33"/>
      <c r="V170" s="33"/>
      <c r="W170" s="33"/>
      <c r="X170" s="33"/>
      <c r="Y170" s="33"/>
      <c r="Z170" s="33"/>
      <c r="AA170" s="33"/>
      <c r="AB170" s="33"/>
      <c r="AC170" s="33"/>
      <c r="AD170" s="33"/>
      <c r="AE170" s="33"/>
      <c r="AR170" s="162" t="s">
        <v>169</v>
      </c>
      <c r="AT170" s="162" t="s">
        <v>165</v>
      </c>
      <c r="AU170" s="162" t="s">
        <v>83</v>
      </c>
      <c r="AY170" s="18" t="s">
        <v>163</v>
      </c>
      <c r="BE170" s="163">
        <f>IF(N170="základní",J170,0)</f>
        <v>0</v>
      </c>
      <c r="BF170" s="163">
        <f>IF(N170="snížená",J170,0)</f>
        <v>0</v>
      </c>
      <c r="BG170" s="163">
        <f>IF(N170="zákl. přenesená",J170,0)</f>
        <v>0</v>
      </c>
      <c r="BH170" s="163">
        <f>IF(N170="sníž. přenesená",J170,0)</f>
        <v>0</v>
      </c>
      <c r="BI170" s="163">
        <f>IF(N170="nulová",J170,0)</f>
        <v>0</v>
      </c>
      <c r="BJ170" s="18" t="s">
        <v>30</v>
      </c>
      <c r="BK170" s="163">
        <f>ROUND(I170*H170,2)</f>
        <v>0</v>
      </c>
      <c r="BL170" s="18" t="s">
        <v>169</v>
      </c>
      <c r="BM170" s="162" t="s">
        <v>219</v>
      </c>
    </row>
    <row r="171" spans="1:65" s="2" customFormat="1">
      <c r="A171" s="33"/>
      <c r="B171" s="34"/>
      <c r="C171" s="33"/>
      <c r="D171" s="164" t="s">
        <v>171</v>
      </c>
      <c r="E171" s="33"/>
      <c r="F171" s="165" t="s">
        <v>220</v>
      </c>
      <c r="G171" s="33"/>
      <c r="H171" s="33"/>
      <c r="I171" s="166"/>
      <c r="J171" s="33"/>
      <c r="K171" s="33"/>
      <c r="L171" s="34"/>
      <c r="M171" s="167"/>
      <c r="N171" s="168"/>
      <c r="O171" s="59"/>
      <c r="P171" s="59"/>
      <c r="Q171" s="59"/>
      <c r="R171" s="59"/>
      <c r="S171" s="59"/>
      <c r="T171" s="60"/>
      <c r="U171" s="33"/>
      <c r="V171" s="33"/>
      <c r="W171" s="33"/>
      <c r="X171" s="33"/>
      <c r="Y171" s="33"/>
      <c r="Z171" s="33"/>
      <c r="AA171" s="33"/>
      <c r="AB171" s="33"/>
      <c r="AC171" s="33"/>
      <c r="AD171" s="33"/>
      <c r="AE171" s="33"/>
      <c r="AT171" s="18" t="s">
        <v>171</v>
      </c>
      <c r="AU171" s="18" t="s">
        <v>83</v>
      </c>
    </row>
    <row r="172" spans="1:65" s="2" customFormat="1" ht="136.5">
      <c r="A172" s="33"/>
      <c r="B172" s="34"/>
      <c r="C172" s="33"/>
      <c r="D172" s="169" t="s">
        <v>173</v>
      </c>
      <c r="E172" s="33"/>
      <c r="F172" s="170" t="s">
        <v>221</v>
      </c>
      <c r="G172" s="33"/>
      <c r="H172" s="33"/>
      <c r="I172" s="166"/>
      <c r="J172" s="33"/>
      <c r="K172" s="33"/>
      <c r="L172" s="34"/>
      <c r="M172" s="167"/>
      <c r="N172" s="168"/>
      <c r="O172" s="59"/>
      <c r="P172" s="59"/>
      <c r="Q172" s="59"/>
      <c r="R172" s="59"/>
      <c r="S172" s="59"/>
      <c r="T172" s="60"/>
      <c r="U172" s="33"/>
      <c r="V172" s="33"/>
      <c r="W172" s="33"/>
      <c r="X172" s="33"/>
      <c r="Y172" s="33"/>
      <c r="Z172" s="33"/>
      <c r="AA172" s="33"/>
      <c r="AB172" s="33"/>
      <c r="AC172" s="33"/>
      <c r="AD172" s="33"/>
      <c r="AE172" s="33"/>
      <c r="AT172" s="18" t="s">
        <v>173</v>
      </c>
      <c r="AU172" s="18" t="s">
        <v>83</v>
      </c>
    </row>
    <row r="173" spans="1:65" s="15" customFormat="1">
      <c r="B173" s="190"/>
      <c r="D173" s="169" t="s">
        <v>175</v>
      </c>
      <c r="E173" s="191" t="s">
        <v>1</v>
      </c>
      <c r="F173" s="192" t="s">
        <v>222</v>
      </c>
      <c r="H173" s="191" t="s">
        <v>1</v>
      </c>
      <c r="I173" s="193"/>
      <c r="L173" s="190"/>
      <c r="M173" s="194"/>
      <c r="N173" s="195"/>
      <c r="O173" s="195"/>
      <c r="P173" s="195"/>
      <c r="Q173" s="195"/>
      <c r="R173" s="195"/>
      <c r="S173" s="195"/>
      <c r="T173" s="196"/>
      <c r="AT173" s="191" t="s">
        <v>175</v>
      </c>
      <c r="AU173" s="191" t="s">
        <v>83</v>
      </c>
      <c r="AV173" s="15" t="s">
        <v>30</v>
      </c>
      <c r="AW173" s="15" t="s">
        <v>29</v>
      </c>
      <c r="AX173" s="15" t="s">
        <v>73</v>
      </c>
      <c r="AY173" s="191" t="s">
        <v>163</v>
      </c>
    </row>
    <row r="174" spans="1:65" s="13" customFormat="1">
      <c r="B174" s="171"/>
      <c r="D174" s="169" t="s">
        <v>175</v>
      </c>
      <c r="E174" s="172" t="s">
        <v>1</v>
      </c>
      <c r="F174" s="173" t="s">
        <v>223</v>
      </c>
      <c r="H174" s="174">
        <v>240</v>
      </c>
      <c r="I174" s="175"/>
      <c r="L174" s="171"/>
      <c r="M174" s="176"/>
      <c r="N174" s="177"/>
      <c r="O174" s="177"/>
      <c r="P174" s="177"/>
      <c r="Q174" s="177"/>
      <c r="R174" s="177"/>
      <c r="S174" s="177"/>
      <c r="T174" s="178"/>
      <c r="AT174" s="172" t="s">
        <v>175</v>
      </c>
      <c r="AU174" s="172" t="s">
        <v>83</v>
      </c>
      <c r="AV174" s="13" t="s">
        <v>83</v>
      </c>
      <c r="AW174" s="13" t="s">
        <v>29</v>
      </c>
      <c r="AX174" s="13" t="s">
        <v>73</v>
      </c>
      <c r="AY174" s="172" t="s">
        <v>163</v>
      </c>
    </row>
    <row r="175" spans="1:65" s="15" customFormat="1">
      <c r="B175" s="190"/>
      <c r="D175" s="169" t="s">
        <v>175</v>
      </c>
      <c r="E175" s="191" t="s">
        <v>1</v>
      </c>
      <c r="F175" s="192" t="s">
        <v>224</v>
      </c>
      <c r="H175" s="191" t="s">
        <v>1</v>
      </c>
      <c r="I175" s="193"/>
      <c r="L175" s="190"/>
      <c r="M175" s="194"/>
      <c r="N175" s="195"/>
      <c r="O175" s="195"/>
      <c r="P175" s="195"/>
      <c r="Q175" s="195"/>
      <c r="R175" s="195"/>
      <c r="S175" s="195"/>
      <c r="T175" s="196"/>
      <c r="AT175" s="191" t="s">
        <v>175</v>
      </c>
      <c r="AU175" s="191" t="s">
        <v>83</v>
      </c>
      <c r="AV175" s="15" t="s">
        <v>30</v>
      </c>
      <c r="AW175" s="15" t="s">
        <v>29</v>
      </c>
      <c r="AX175" s="15" t="s">
        <v>73</v>
      </c>
      <c r="AY175" s="191" t="s">
        <v>163</v>
      </c>
    </row>
    <row r="176" spans="1:65" s="13" customFormat="1">
      <c r="B176" s="171"/>
      <c r="D176" s="169" t="s">
        <v>175</v>
      </c>
      <c r="E176" s="172" t="s">
        <v>1</v>
      </c>
      <c r="F176" s="173" t="s">
        <v>225</v>
      </c>
      <c r="H176" s="174">
        <v>180</v>
      </c>
      <c r="I176" s="175"/>
      <c r="L176" s="171"/>
      <c r="M176" s="176"/>
      <c r="N176" s="177"/>
      <c r="O176" s="177"/>
      <c r="P176" s="177"/>
      <c r="Q176" s="177"/>
      <c r="R176" s="177"/>
      <c r="S176" s="177"/>
      <c r="T176" s="178"/>
      <c r="AT176" s="172" t="s">
        <v>175</v>
      </c>
      <c r="AU176" s="172" t="s">
        <v>83</v>
      </c>
      <c r="AV176" s="13" t="s">
        <v>83</v>
      </c>
      <c r="AW176" s="13" t="s">
        <v>29</v>
      </c>
      <c r="AX176" s="13" t="s">
        <v>73</v>
      </c>
      <c r="AY176" s="172" t="s">
        <v>163</v>
      </c>
    </row>
    <row r="177" spans="1:65" s="15" customFormat="1">
      <c r="B177" s="190"/>
      <c r="D177" s="169" t="s">
        <v>175</v>
      </c>
      <c r="E177" s="191" t="s">
        <v>1</v>
      </c>
      <c r="F177" s="192" t="s">
        <v>226</v>
      </c>
      <c r="H177" s="191" t="s">
        <v>1</v>
      </c>
      <c r="I177" s="193"/>
      <c r="L177" s="190"/>
      <c r="M177" s="194"/>
      <c r="N177" s="195"/>
      <c r="O177" s="195"/>
      <c r="P177" s="195"/>
      <c r="Q177" s="195"/>
      <c r="R177" s="195"/>
      <c r="S177" s="195"/>
      <c r="T177" s="196"/>
      <c r="AT177" s="191" t="s">
        <v>175</v>
      </c>
      <c r="AU177" s="191" t="s">
        <v>83</v>
      </c>
      <c r="AV177" s="15" t="s">
        <v>30</v>
      </c>
      <c r="AW177" s="15" t="s">
        <v>29</v>
      </c>
      <c r="AX177" s="15" t="s">
        <v>73</v>
      </c>
      <c r="AY177" s="191" t="s">
        <v>163</v>
      </c>
    </row>
    <row r="178" spans="1:65" s="13" customFormat="1">
      <c r="B178" s="171"/>
      <c r="D178" s="169" t="s">
        <v>175</v>
      </c>
      <c r="E178" s="172" t="s">
        <v>1</v>
      </c>
      <c r="F178" s="173" t="s">
        <v>227</v>
      </c>
      <c r="H178" s="174">
        <v>80</v>
      </c>
      <c r="I178" s="175"/>
      <c r="L178" s="171"/>
      <c r="M178" s="176"/>
      <c r="N178" s="177"/>
      <c r="O178" s="177"/>
      <c r="P178" s="177"/>
      <c r="Q178" s="177"/>
      <c r="R178" s="177"/>
      <c r="S178" s="177"/>
      <c r="T178" s="178"/>
      <c r="AT178" s="172" t="s">
        <v>175</v>
      </c>
      <c r="AU178" s="172" t="s">
        <v>83</v>
      </c>
      <c r="AV178" s="13" t="s">
        <v>83</v>
      </c>
      <c r="AW178" s="13" t="s">
        <v>29</v>
      </c>
      <c r="AX178" s="13" t="s">
        <v>73</v>
      </c>
      <c r="AY178" s="172" t="s">
        <v>163</v>
      </c>
    </row>
    <row r="179" spans="1:65" s="14" customFormat="1">
      <c r="B179" s="179"/>
      <c r="D179" s="169" t="s">
        <v>175</v>
      </c>
      <c r="E179" s="180" t="s">
        <v>1</v>
      </c>
      <c r="F179" s="181" t="s">
        <v>179</v>
      </c>
      <c r="H179" s="182">
        <v>500</v>
      </c>
      <c r="I179" s="183"/>
      <c r="L179" s="179"/>
      <c r="M179" s="184"/>
      <c r="N179" s="185"/>
      <c r="O179" s="185"/>
      <c r="P179" s="185"/>
      <c r="Q179" s="185"/>
      <c r="R179" s="185"/>
      <c r="S179" s="185"/>
      <c r="T179" s="186"/>
      <c r="AT179" s="180" t="s">
        <v>175</v>
      </c>
      <c r="AU179" s="180" t="s">
        <v>83</v>
      </c>
      <c r="AV179" s="14" t="s">
        <v>169</v>
      </c>
      <c r="AW179" s="14" t="s">
        <v>29</v>
      </c>
      <c r="AX179" s="14" t="s">
        <v>30</v>
      </c>
      <c r="AY179" s="180" t="s">
        <v>163</v>
      </c>
    </row>
    <row r="180" spans="1:65" s="2" customFormat="1" ht="16.5" customHeight="1">
      <c r="A180" s="33"/>
      <c r="B180" s="150"/>
      <c r="C180" s="151" t="s">
        <v>228</v>
      </c>
      <c r="D180" s="151" t="s">
        <v>165</v>
      </c>
      <c r="E180" s="152" t="s">
        <v>229</v>
      </c>
      <c r="F180" s="153" t="s">
        <v>230</v>
      </c>
      <c r="G180" s="154" t="s">
        <v>231</v>
      </c>
      <c r="H180" s="155">
        <v>60</v>
      </c>
      <c r="I180" s="156"/>
      <c r="J180" s="157">
        <f>ROUND(I180*H180,2)</f>
        <v>0</v>
      </c>
      <c r="K180" s="153" t="s">
        <v>168</v>
      </c>
      <c r="L180" s="34"/>
      <c r="M180" s="158" t="s">
        <v>1</v>
      </c>
      <c r="N180" s="159" t="s">
        <v>38</v>
      </c>
      <c r="O180" s="59"/>
      <c r="P180" s="160">
        <f>O180*H180</f>
        <v>0</v>
      </c>
      <c r="Q180" s="160">
        <v>0</v>
      </c>
      <c r="R180" s="160">
        <f>Q180*H180</f>
        <v>0</v>
      </c>
      <c r="S180" s="160">
        <v>0</v>
      </c>
      <c r="T180" s="161">
        <f>S180*H180</f>
        <v>0</v>
      </c>
      <c r="U180" s="33"/>
      <c r="V180" s="33"/>
      <c r="W180" s="33"/>
      <c r="X180" s="33"/>
      <c r="Y180" s="33"/>
      <c r="Z180" s="33"/>
      <c r="AA180" s="33"/>
      <c r="AB180" s="33"/>
      <c r="AC180" s="33"/>
      <c r="AD180" s="33"/>
      <c r="AE180" s="33"/>
      <c r="AR180" s="162" t="s">
        <v>169</v>
      </c>
      <c r="AT180" s="162" t="s">
        <v>165</v>
      </c>
      <c r="AU180" s="162" t="s">
        <v>83</v>
      </c>
      <c r="AY180" s="18" t="s">
        <v>163</v>
      </c>
      <c r="BE180" s="163">
        <f>IF(N180="základní",J180,0)</f>
        <v>0</v>
      </c>
      <c r="BF180" s="163">
        <f>IF(N180="snížená",J180,0)</f>
        <v>0</v>
      </c>
      <c r="BG180" s="163">
        <f>IF(N180="zákl. přenesená",J180,0)</f>
        <v>0</v>
      </c>
      <c r="BH180" s="163">
        <f>IF(N180="sníž. přenesená",J180,0)</f>
        <v>0</v>
      </c>
      <c r="BI180" s="163">
        <f>IF(N180="nulová",J180,0)</f>
        <v>0</v>
      </c>
      <c r="BJ180" s="18" t="s">
        <v>30</v>
      </c>
      <c r="BK180" s="163">
        <f>ROUND(I180*H180,2)</f>
        <v>0</v>
      </c>
      <c r="BL180" s="18" t="s">
        <v>169</v>
      </c>
      <c r="BM180" s="162" t="s">
        <v>232</v>
      </c>
    </row>
    <row r="181" spans="1:65" s="2" customFormat="1">
      <c r="A181" s="33"/>
      <c r="B181" s="34"/>
      <c r="C181" s="33"/>
      <c r="D181" s="164" t="s">
        <v>171</v>
      </c>
      <c r="E181" s="33"/>
      <c r="F181" s="165" t="s">
        <v>233</v>
      </c>
      <c r="G181" s="33"/>
      <c r="H181" s="33"/>
      <c r="I181" s="166"/>
      <c r="J181" s="33"/>
      <c r="K181" s="33"/>
      <c r="L181" s="34"/>
      <c r="M181" s="167"/>
      <c r="N181" s="168"/>
      <c r="O181" s="59"/>
      <c r="P181" s="59"/>
      <c r="Q181" s="59"/>
      <c r="R181" s="59"/>
      <c r="S181" s="59"/>
      <c r="T181" s="60"/>
      <c r="U181" s="33"/>
      <c r="V181" s="33"/>
      <c r="W181" s="33"/>
      <c r="X181" s="33"/>
      <c r="Y181" s="33"/>
      <c r="Z181" s="33"/>
      <c r="AA181" s="33"/>
      <c r="AB181" s="33"/>
      <c r="AC181" s="33"/>
      <c r="AD181" s="33"/>
      <c r="AE181" s="33"/>
      <c r="AT181" s="18" t="s">
        <v>171</v>
      </c>
      <c r="AU181" s="18" t="s">
        <v>83</v>
      </c>
    </row>
    <row r="182" spans="1:65" s="13" customFormat="1">
      <c r="B182" s="171"/>
      <c r="D182" s="169" t="s">
        <v>175</v>
      </c>
      <c r="E182" s="172" t="s">
        <v>1</v>
      </c>
      <c r="F182" s="173" t="s">
        <v>234</v>
      </c>
      <c r="H182" s="174">
        <v>60</v>
      </c>
      <c r="I182" s="175"/>
      <c r="L182" s="171"/>
      <c r="M182" s="176"/>
      <c r="N182" s="177"/>
      <c r="O182" s="177"/>
      <c r="P182" s="177"/>
      <c r="Q182" s="177"/>
      <c r="R182" s="177"/>
      <c r="S182" s="177"/>
      <c r="T182" s="178"/>
      <c r="AT182" s="172" t="s">
        <v>175</v>
      </c>
      <c r="AU182" s="172" t="s">
        <v>83</v>
      </c>
      <c r="AV182" s="13" t="s">
        <v>83</v>
      </c>
      <c r="AW182" s="13" t="s">
        <v>29</v>
      </c>
      <c r="AX182" s="13" t="s">
        <v>30</v>
      </c>
      <c r="AY182" s="172" t="s">
        <v>163</v>
      </c>
    </row>
    <row r="183" spans="1:65" s="2" customFormat="1" ht="16.5" customHeight="1">
      <c r="A183" s="33"/>
      <c r="B183" s="150"/>
      <c r="C183" s="151" t="s">
        <v>235</v>
      </c>
      <c r="D183" s="151" t="s">
        <v>165</v>
      </c>
      <c r="E183" s="152" t="s">
        <v>236</v>
      </c>
      <c r="F183" s="153" t="s">
        <v>237</v>
      </c>
      <c r="G183" s="154" t="s">
        <v>206</v>
      </c>
      <c r="H183" s="155">
        <v>3.24</v>
      </c>
      <c r="I183" s="156"/>
      <c r="J183" s="157">
        <f>ROUND(I183*H183,2)</f>
        <v>0</v>
      </c>
      <c r="K183" s="153" t="s">
        <v>168</v>
      </c>
      <c r="L183" s="34"/>
      <c r="M183" s="158" t="s">
        <v>1</v>
      </c>
      <c r="N183" s="159" t="s">
        <v>38</v>
      </c>
      <c r="O183" s="59"/>
      <c r="P183" s="160">
        <f>O183*H183</f>
        <v>0</v>
      </c>
      <c r="Q183" s="160">
        <v>8.6800000000000002E-3</v>
      </c>
      <c r="R183" s="160">
        <f>Q183*H183</f>
        <v>2.8123200000000001E-2</v>
      </c>
      <c r="S183" s="160">
        <v>0</v>
      </c>
      <c r="T183" s="161">
        <f>S183*H183</f>
        <v>0</v>
      </c>
      <c r="U183" s="33"/>
      <c r="V183" s="33"/>
      <c r="W183" s="33"/>
      <c r="X183" s="33"/>
      <c r="Y183" s="33"/>
      <c r="Z183" s="33"/>
      <c r="AA183" s="33"/>
      <c r="AB183" s="33"/>
      <c r="AC183" s="33"/>
      <c r="AD183" s="33"/>
      <c r="AE183" s="33"/>
      <c r="AR183" s="162" t="s">
        <v>169</v>
      </c>
      <c r="AT183" s="162" t="s">
        <v>165</v>
      </c>
      <c r="AU183" s="162" t="s">
        <v>83</v>
      </c>
      <c r="AY183" s="18" t="s">
        <v>163</v>
      </c>
      <c r="BE183" s="163">
        <f>IF(N183="základní",J183,0)</f>
        <v>0</v>
      </c>
      <c r="BF183" s="163">
        <f>IF(N183="snížená",J183,0)</f>
        <v>0</v>
      </c>
      <c r="BG183" s="163">
        <f>IF(N183="zákl. přenesená",J183,0)</f>
        <v>0</v>
      </c>
      <c r="BH183" s="163">
        <f>IF(N183="sníž. přenesená",J183,0)</f>
        <v>0</v>
      </c>
      <c r="BI183" s="163">
        <f>IF(N183="nulová",J183,0)</f>
        <v>0</v>
      </c>
      <c r="BJ183" s="18" t="s">
        <v>30</v>
      </c>
      <c r="BK183" s="163">
        <f>ROUND(I183*H183,2)</f>
        <v>0</v>
      </c>
      <c r="BL183" s="18" t="s">
        <v>169</v>
      </c>
      <c r="BM183" s="162" t="s">
        <v>238</v>
      </c>
    </row>
    <row r="184" spans="1:65" s="2" customFormat="1">
      <c r="A184" s="33"/>
      <c r="B184" s="34"/>
      <c r="C184" s="33"/>
      <c r="D184" s="164" t="s">
        <v>171</v>
      </c>
      <c r="E184" s="33"/>
      <c r="F184" s="165" t="s">
        <v>239</v>
      </c>
      <c r="G184" s="33"/>
      <c r="H184" s="33"/>
      <c r="I184" s="166"/>
      <c r="J184" s="33"/>
      <c r="K184" s="33"/>
      <c r="L184" s="34"/>
      <c r="M184" s="167"/>
      <c r="N184" s="168"/>
      <c r="O184" s="59"/>
      <c r="P184" s="59"/>
      <c r="Q184" s="59"/>
      <c r="R184" s="59"/>
      <c r="S184" s="59"/>
      <c r="T184" s="60"/>
      <c r="U184" s="33"/>
      <c r="V184" s="33"/>
      <c r="W184" s="33"/>
      <c r="X184" s="33"/>
      <c r="Y184" s="33"/>
      <c r="Z184" s="33"/>
      <c r="AA184" s="33"/>
      <c r="AB184" s="33"/>
      <c r="AC184" s="33"/>
      <c r="AD184" s="33"/>
      <c r="AE184" s="33"/>
      <c r="AT184" s="18" t="s">
        <v>171</v>
      </c>
      <c r="AU184" s="18" t="s">
        <v>83</v>
      </c>
    </row>
    <row r="185" spans="1:65" s="2" customFormat="1" ht="48.75">
      <c r="A185" s="33"/>
      <c r="B185" s="34"/>
      <c r="C185" s="33"/>
      <c r="D185" s="169" t="s">
        <v>173</v>
      </c>
      <c r="E185" s="33"/>
      <c r="F185" s="170" t="s">
        <v>240</v>
      </c>
      <c r="G185" s="33"/>
      <c r="H185" s="33"/>
      <c r="I185" s="166"/>
      <c r="J185" s="33"/>
      <c r="K185" s="33"/>
      <c r="L185" s="34"/>
      <c r="M185" s="167"/>
      <c r="N185" s="168"/>
      <c r="O185" s="59"/>
      <c r="P185" s="59"/>
      <c r="Q185" s="59"/>
      <c r="R185" s="59"/>
      <c r="S185" s="59"/>
      <c r="T185" s="60"/>
      <c r="U185" s="33"/>
      <c r="V185" s="33"/>
      <c r="W185" s="33"/>
      <c r="X185" s="33"/>
      <c r="Y185" s="33"/>
      <c r="Z185" s="33"/>
      <c r="AA185" s="33"/>
      <c r="AB185" s="33"/>
      <c r="AC185" s="33"/>
      <c r="AD185" s="33"/>
      <c r="AE185" s="33"/>
      <c r="AT185" s="18" t="s">
        <v>173</v>
      </c>
      <c r="AU185" s="18" t="s">
        <v>83</v>
      </c>
    </row>
    <row r="186" spans="1:65" s="13" customFormat="1">
      <c r="B186" s="171"/>
      <c r="D186" s="169" t="s">
        <v>175</v>
      </c>
      <c r="E186" s="172" t="s">
        <v>1</v>
      </c>
      <c r="F186" s="173" t="s">
        <v>241</v>
      </c>
      <c r="H186" s="174">
        <v>1.62</v>
      </c>
      <c r="I186" s="175"/>
      <c r="L186" s="171"/>
      <c r="M186" s="176"/>
      <c r="N186" s="177"/>
      <c r="O186" s="177"/>
      <c r="P186" s="177"/>
      <c r="Q186" s="177"/>
      <c r="R186" s="177"/>
      <c r="S186" s="177"/>
      <c r="T186" s="178"/>
      <c r="AT186" s="172" t="s">
        <v>175</v>
      </c>
      <c r="AU186" s="172" t="s">
        <v>83</v>
      </c>
      <c r="AV186" s="13" t="s">
        <v>83</v>
      </c>
      <c r="AW186" s="13" t="s">
        <v>29</v>
      </c>
      <c r="AX186" s="13" t="s">
        <v>73</v>
      </c>
      <c r="AY186" s="172" t="s">
        <v>163</v>
      </c>
    </row>
    <row r="187" spans="1:65" s="13" customFormat="1">
      <c r="B187" s="171"/>
      <c r="D187" s="169" t="s">
        <v>175</v>
      </c>
      <c r="E187" s="172" t="s">
        <v>1</v>
      </c>
      <c r="F187" s="173" t="s">
        <v>241</v>
      </c>
      <c r="H187" s="174">
        <v>1.62</v>
      </c>
      <c r="I187" s="175"/>
      <c r="L187" s="171"/>
      <c r="M187" s="176"/>
      <c r="N187" s="177"/>
      <c r="O187" s="177"/>
      <c r="P187" s="177"/>
      <c r="Q187" s="177"/>
      <c r="R187" s="177"/>
      <c r="S187" s="177"/>
      <c r="T187" s="178"/>
      <c r="AT187" s="172" t="s">
        <v>175</v>
      </c>
      <c r="AU187" s="172" t="s">
        <v>83</v>
      </c>
      <c r="AV187" s="13" t="s">
        <v>83</v>
      </c>
      <c r="AW187" s="13" t="s">
        <v>29</v>
      </c>
      <c r="AX187" s="13" t="s">
        <v>73</v>
      </c>
      <c r="AY187" s="172" t="s">
        <v>163</v>
      </c>
    </row>
    <row r="188" spans="1:65" s="14" customFormat="1">
      <c r="B188" s="179"/>
      <c r="D188" s="169" t="s">
        <v>175</v>
      </c>
      <c r="E188" s="180" t="s">
        <v>1</v>
      </c>
      <c r="F188" s="181" t="s">
        <v>179</v>
      </c>
      <c r="H188" s="182">
        <v>3.24</v>
      </c>
      <c r="I188" s="183"/>
      <c r="L188" s="179"/>
      <c r="M188" s="184"/>
      <c r="N188" s="185"/>
      <c r="O188" s="185"/>
      <c r="P188" s="185"/>
      <c r="Q188" s="185"/>
      <c r="R188" s="185"/>
      <c r="S188" s="185"/>
      <c r="T188" s="186"/>
      <c r="AT188" s="180" t="s">
        <v>175</v>
      </c>
      <c r="AU188" s="180" t="s">
        <v>83</v>
      </c>
      <c r="AV188" s="14" t="s">
        <v>169</v>
      </c>
      <c r="AW188" s="14" t="s">
        <v>29</v>
      </c>
      <c r="AX188" s="14" t="s">
        <v>30</v>
      </c>
      <c r="AY188" s="180" t="s">
        <v>163</v>
      </c>
    </row>
    <row r="189" spans="1:65" s="2" customFormat="1" ht="16.5" customHeight="1">
      <c r="A189" s="33"/>
      <c r="B189" s="150"/>
      <c r="C189" s="151" t="s">
        <v>242</v>
      </c>
      <c r="D189" s="151" t="s">
        <v>165</v>
      </c>
      <c r="E189" s="152" t="s">
        <v>243</v>
      </c>
      <c r="F189" s="153" t="s">
        <v>244</v>
      </c>
      <c r="G189" s="154" t="s">
        <v>206</v>
      </c>
      <c r="H189" s="155">
        <v>9.7200000000000006</v>
      </c>
      <c r="I189" s="156"/>
      <c r="J189" s="157">
        <f>ROUND(I189*H189,2)</f>
        <v>0</v>
      </c>
      <c r="K189" s="153" t="s">
        <v>168</v>
      </c>
      <c r="L189" s="34"/>
      <c r="M189" s="158" t="s">
        <v>1</v>
      </c>
      <c r="N189" s="159" t="s">
        <v>38</v>
      </c>
      <c r="O189" s="59"/>
      <c r="P189" s="160">
        <f>O189*H189</f>
        <v>0</v>
      </c>
      <c r="Q189" s="160">
        <v>3.6900000000000002E-2</v>
      </c>
      <c r="R189" s="160">
        <f>Q189*H189</f>
        <v>0.35866800000000004</v>
      </c>
      <c r="S189" s="160">
        <v>0</v>
      </c>
      <c r="T189" s="161">
        <f>S189*H189</f>
        <v>0</v>
      </c>
      <c r="U189" s="33"/>
      <c r="V189" s="33"/>
      <c r="W189" s="33"/>
      <c r="X189" s="33"/>
      <c r="Y189" s="33"/>
      <c r="Z189" s="33"/>
      <c r="AA189" s="33"/>
      <c r="AB189" s="33"/>
      <c r="AC189" s="33"/>
      <c r="AD189" s="33"/>
      <c r="AE189" s="33"/>
      <c r="AR189" s="162" t="s">
        <v>169</v>
      </c>
      <c r="AT189" s="162" t="s">
        <v>165</v>
      </c>
      <c r="AU189" s="162" t="s">
        <v>83</v>
      </c>
      <c r="AY189" s="18" t="s">
        <v>163</v>
      </c>
      <c r="BE189" s="163">
        <f>IF(N189="základní",J189,0)</f>
        <v>0</v>
      </c>
      <c r="BF189" s="163">
        <f>IF(N189="snížená",J189,0)</f>
        <v>0</v>
      </c>
      <c r="BG189" s="163">
        <f>IF(N189="zákl. přenesená",J189,0)</f>
        <v>0</v>
      </c>
      <c r="BH189" s="163">
        <f>IF(N189="sníž. přenesená",J189,0)</f>
        <v>0</v>
      </c>
      <c r="BI189" s="163">
        <f>IF(N189="nulová",J189,0)</f>
        <v>0</v>
      </c>
      <c r="BJ189" s="18" t="s">
        <v>30</v>
      </c>
      <c r="BK189" s="163">
        <f>ROUND(I189*H189,2)</f>
        <v>0</v>
      </c>
      <c r="BL189" s="18" t="s">
        <v>169</v>
      </c>
      <c r="BM189" s="162" t="s">
        <v>245</v>
      </c>
    </row>
    <row r="190" spans="1:65" s="2" customFormat="1">
      <c r="A190" s="33"/>
      <c r="B190" s="34"/>
      <c r="C190" s="33"/>
      <c r="D190" s="164" t="s">
        <v>171</v>
      </c>
      <c r="E190" s="33"/>
      <c r="F190" s="165" t="s">
        <v>246</v>
      </c>
      <c r="G190" s="33"/>
      <c r="H190" s="33"/>
      <c r="I190" s="166"/>
      <c r="J190" s="33"/>
      <c r="K190" s="33"/>
      <c r="L190" s="34"/>
      <c r="M190" s="167"/>
      <c r="N190" s="168"/>
      <c r="O190" s="59"/>
      <c r="P190" s="59"/>
      <c r="Q190" s="59"/>
      <c r="R190" s="59"/>
      <c r="S190" s="59"/>
      <c r="T190" s="60"/>
      <c r="U190" s="33"/>
      <c r="V190" s="33"/>
      <c r="W190" s="33"/>
      <c r="X190" s="33"/>
      <c r="Y190" s="33"/>
      <c r="Z190" s="33"/>
      <c r="AA190" s="33"/>
      <c r="AB190" s="33"/>
      <c r="AC190" s="33"/>
      <c r="AD190" s="33"/>
      <c r="AE190" s="33"/>
      <c r="AT190" s="18" t="s">
        <v>171</v>
      </c>
      <c r="AU190" s="18" t="s">
        <v>83</v>
      </c>
    </row>
    <row r="191" spans="1:65" s="2" customFormat="1" ht="48.75">
      <c r="A191" s="33"/>
      <c r="B191" s="34"/>
      <c r="C191" s="33"/>
      <c r="D191" s="169" t="s">
        <v>173</v>
      </c>
      <c r="E191" s="33"/>
      <c r="F191" s="170" t="s">
        <v>240</v>
      </c>
      <c r="G191" s="33"/>
      <c r="H191" s="33"/>
      <c r="I191" s="166"/>
      <c r="J191" s="33"/>
      <c r="K191" s="33"/>
      <c r="L191" s="34"/>
      <c r="M191" s="167"/>
      <c r="N191" s="168"/>
      <c r="O191" s="59"/>
      <c r="P191" s="59"/>
      <c r="Q191" s="59"/>
      <c r="R191" s="59"/>
      <c r="S191" s="59"/>
      <c r="T191" s="60"/>
      <c r="U191" s="33"/>
      <c r="V191" s="33"/>
      <c r="W191" s="33"/>
      <c r="X191" s="33"/>
      <c r="Y191" s="33"/>
      <c r="Z191" s="33"/>
      <c r="AA191" s="33"/>
      <c r="AB191" s="33"/>
      <c r="AC191" s="33"/>
      <c r="AD191" s="33"/>
      <c r="AE191" s="33"/>
      <c r="AT191" s="18" t="s">
        <v>173</v>
      </c>
      <c r="AU191" s="18" t="s">
        <v>83</v>
      </c>
    </row>
    <row r="192" spans="1:65" s="13" customFormat="1">
      <c r="B192" s="171"/>
      <c r="D192" s="169" t="s">
        <v>175</v>
      </c>
      <c r="E192" s="172" t="s">
        <v>1</v>
      </c>
      <c r="F192" s="173" t="s">
        <v>247</v>
      </c>
      <c r="H192" s="174">
        <v>9.7200000000000006</v>
      </c>
      <c r="I192" s="175"/>
      <c r="L192" s="171"/>
      <c r="M192" s="176"/>
      <c r="N192" s="177"/>
      <c r="O192" s="177"/>
      <c r="P192" s="177"/>
      <c r="Q192" s="177"/>
      <c r="R192" s="177"/>
      <c r="S192" s="177"/>
      <c r="T192" s="178"/>
      <c r="AT192" s="172" t="s">
        <v>175</v>
      </c>
      <c r="AU192" s="172" t="s">
        <v>83</v>
      </c>
      <c r="AV192" s="13" t="s">
        <v>83</v>
      </c>
      <c r="AW192" s="13" t="s">
        <v>29</v>
      </c>
      <c r="AX192" s="13" t="s">
        <v>73</v>
      </c>
      <c r="AY192" s="172" t="s">
        <v>163</v>
      </c>
    </row>
    <row r="193" spans="1:65" s="14" customFormat="1">
      <c r="B193" s="179"/>
      <c r="D193" s="169" t="s">
        <v>175</v>
      </c>
      <c r="E193" s="180" t="s">
        <v>1</v>
      </c>
      <c r="F193" s="181" t="s">
        <v>179</v>
      </c>
      <c r="H193" s="182">
        <v>9.7200000000000006</v>
      </c>
      <c r="I193" s="183"/>
      <c r="L193" s="179"/>
      <c r="M193" s="184"/>
      <c r="N193" s="185"/>
      <c r="O193" s="185"/>
      <c r="P193" s="185"/>
      <c r="Q193" s="185"/>
      <c r="R193" s="185"/>
      <c r="S193" s="185"/>
      <c r="T193" s="186"/>
      <c r="AT193" s="180" t="s">
        <v>175</v>
      </c>
      <c r="AU193" s="180" t="s">
        <v>83</v>
      </c>
      <c r="AV193" s="14" t="s">
        <v>169</v>
      </c>
      <c r="AW193" s="14" t="s">
        <v>29</v>
      </c>
      <c r="AX193" s="14" t="s">
        <v>30</v>
      </c>
      <c r="AY193" s="180" t="s">
        <v>163</v>
      </c>
    </row>
    <row r="194" spans="1:65" s="2" customFormat="1" ht="16.5" customHeight="1">
      <c r="A194" s="33"/>
      <c r="B194" s="150"/>
      <c r="C194" s="151" t="s">
        <v>8</v>
      </c>
      <c r="D194" s="151" t="s">
        <v>165</v>
      </c>
      <c r="E194" s="152" t="s">
        <v>248</v>
      </c>
      <c r="F194" s="153" t="s">
        <v>249</v>
      </c>
      <c r="G194" s="154" t="s">
        <v>206</v>
      </c>
      <c r="H194" s="155">
        <v>12</v>
      </c>
      <c r="I194" s="156"/>
      <c r="J194" s="157">
        <f>ROUND(I194*H194,2)</f>
        <v>0</v>
      </c>
      <c r="K194" s="153" t="s">
        <v>168</v>
      </c>
      <c r="L194" s="34"/>
      <c r="M194" s="158" t="s">
        <v>1</v>
      </c>
      <c r="N194" s="159" t="s">
        <v>38</v>
      </c>
      <c r="O194" s="59"/>
      <c r="P194" s="160">
        <f>O194*H194</f>
        <v>0</v>
      </c>
      <c r="Q194" s="160">
        <v>6.9999999999999994E-5</v>
      </c>
      <c r="R194" s="160">
        <f>Q194*H194</f>
        <v>8.3999999999999993E-4</v>
      </c>
      <c r="S194" s="160">
        <v>0</v>
      </c>
      <c r="T194" s="161">
        <f>S194*H194</f>
        <v>0</v>
      </c>
      <c r="U194" s="33"/>
      <c r="V194" s="33"/>
      <c r="W194" s="33"/>
      <c r="X194" s="33"/>
      <c r="Y194" s="33"/>
      <c r="Z194" s="33"/>
      <c r="AA194" s="33"/>
      <c r="AB194" s="33"/>
      <c r="AC194" s="33"/>
      <c r="AD194" s="33"/>
      <c r="AE194" s="33"/>
      <c r="AR194" s="162" t="s">
        <v>169</v>
      </c>
      <c r="AT194" s="162" t="s">
        <v>165</v>
      </c>
      <c r="AU194" s="162" t="s">
        <v>83</v>
      </c>
      <c r="AY194" s="18" t="s">
        <v>163</v>
      </c>
      <c r="BE194" s="163">
        <f>IF(N194="základní",J194,0)</f>
        <v>0</v>
      </c>
      <c r="BF194" s="163">
        <f>IF(N194="snížená",J194,0)</f>
        <v>0</v>
      </c>
      <c r="BG194" s="163">
        <f>IF(N194="zákl. přenesená",J194,0)</f>
        <v>0</v>
      </c>
      <c r="BH194" s="163">
        <f>IF(N194="sníž. přenesená",J194,0)</f>
        <v>0</v>
      </c>
      <c r="BI194" s="163">
        <f>IF(N194="nulová",J194,0)</f>
        <v>0</v>
      </c>
      <c r="BJ194" s="18" t="s">
        <v>30</v>
      </c>
      <c r="BK194" s="163">
        <f>ROUND(I194*H194,2)</f>
        <v>0</v>
      </c>
      <c r="BL194" s="18" t="s">
        <v>169</v>
      </c>
      <c r="BM194" s="162" t="s">
        <v>250</v>
      </c>
    </row>
    <row r="195" spans="1:65" s="2" customFormat="1">
      <c r="A195" s="33"/>
      <c r="B195" s="34"/>
      <c r="C195" s="33"/>
      <c r="D195" s="164" t="s">
        <v>171</v>
      </c>
      <c r="E195" s="33"/>
      <c r="F195" s="165" t="s">
        <v>251</v>
      </c>
      <c r="G195" s="33"/>
      <c r="H195" s="33"/>
      <c r="I195" s="166"/>
      <c r="J195" s="33"/>
      <c r="K195" s="33"/>
      <c r="L195" s="34"/>
      <c r="M195" s="167"/>
      <c r="N195" s="168"/>
      <c r="O195" s="59"/>
      <c r="P195" s="59"/>
      <c r="Q195" s="59"/>
      <c r="R195" s="59"/>
      <c r="S195" s="59"/>
      <c r="T195" s="60"/>
      <c r="U195" s="33"/>
      <c r="V195" s="33"/>
      <c r="W195" s="33"/>
      <c r="X195" s="33"/>
      <c r="Y195" s="33"/>
      <c r="Z195" s="33"/>
      <c r="AA195" s="33"/>
      <c r="AB195" s="33"/>
      <c r="AC195" s="33"/>
      <c r="AD195" s="33"/>
      <c r="AE195" s="33"/>
      <c r="AT195" s="18" t="s">
        <v>171</v>
      </c>
      <c r="AU195" s="18" t="s">
        <v>83</v>
      </c>
    </row>
    <row r="196" spans="1:65" s="13" customFormat="1">
      <c r="B196" s="171"/>
      <c r="D196" s="169" t="s">
        <v>175</v>
      </c>
      <c r="E196" s="172" t="s">
        <v>1</v>
      </c>
      <c r="F196" s="173" t="s">
        <v>252</v>
      </c>
      <c r="H196" s="174">
        <v>12</v>
      </c>
      <c r="I196" s="175"/>
      <c r="L196" s="171"/>
      <c r="M196" s="176"/>
      <c r="N196" s="177"/>
      <c r="O196" s="177"/>
      <c r="P196" s="177"/>
      <c r="Q196" s="177"/>
      <c r="R196" s="177"/>
      <c r="S196" s="177"/>
      <c r="T196" s="178"/>
      <c r="AT196" s="172" t="s">
        <v>175</v>
      </c>
      <c r="AU196" s="172" t="s">
        <v>83</v>
      </c>
      <c r="AV196" s="13" t="s">
        <v>83</v>
      </c>
      <c r="AW196" s="13" t="s">
        <v>29</v>
      </c>
      <c r="AX196" s="13" t="s">
        <v>73</v>
      </c>
      <c r="AY196" s="172" t="s">
        <v>163</v>
      </c>
    </row>
    <row r="197" spans="1:65" s="14" customFormat="1">
      <c r="B197" s="179"/>
      <c r="D197" s="169" t="s">
        <v>175</v>
      </c>
      <c r="E197" s="180" t="s">
        <v>1</v>
      </c>
      <c r="F197" s="181" t="s">
        <v>179</v>
      </c>
      <c r="H197" s="182">
        <v>12</v>
      </c>
      <c r="I197" s="183"/>
      <c r="L197" s="179"/>
      <c r="M197" s="184"/>
      <c r="N197" s="185"/>
      <c r="O197" s="185"/>
      <c r="P197" s="185"/>
      <c r="Q197" s="185"/>
      <c r="R197" s="185"/>
      <c r="S197" s="185"/>
      <c r="T197" s="186"/>
      <c r="AT197" s="180" t="s">
        <v>175</v>
      </c>
      <c r="AU197" s="180" t="s">
        <v>83</v>
      </c>
      <c r="AV197" s="14" t="s">
        <v>169</v>
      </c>
      <c r="AW197" s="14" t="s">
        <v>29</v>
      </c>
      <c r="AX197" s="14" t="s">
        <v>30</v>
      </c>
      <c r="AY197" s="180" t="s">
        <v>163</v>
      </c>
    </row>
    <row r="198" spans="1:65" s="2" customFormat="1" ht="21.75" customHeight="1">
      <c r="A198" s="33"/>
      <c r="B198" s="150"/>
      <c r="C198" s="151" t="s">
        <v>253</v>
      </c>
      <c r="D198" s="151" t="s">
        <v>165</v>
      </c>
      <c r="E198" s="152" t="s">
        <v>254</v>
      </c>
      <c r="F198" s="153" t="s">
        <v>255</v>
      </c>
      <c r="G198" s="154" t="s">
        <v>206</v>
      </c>
      <c r="H198" s="155">
        <v>12</v>
      </c>
      <c r="I198" s="156"/>
      <c r="J198" s="157">
        <f>ROUND(I198*H198,2)</f>
        <v>0</v>
      </c>
      <c r="K198" s="153" t="s">
        <v>1</v>
      </c>
      <c r="L198" s="34"/>
      <c r="M198" s="158" t="s">
        <v>1</v>
      </c>
      <c r="N198" s="159" t="s">
        <v>38</v>
      </c>
      <c r="O198" s="59"/>
      <c r="P198" s="160">
        <f>O198*H198</f>
        <v>0</v>
      </c>
      <c r="Q198" s="160">
        <v>7.9200000000000007E-2</v>
      </c>
      <c r="R198" s="160">
        <f>Q198*H198</f>
        <v>0.95040000000000013</v>
      </c>
      <c r="S198" s="160">
        <v>0</v>
      </c>
      <c r="T198" s="161">
        <f>S198*H198</f>
        <v>0</v>
      </c>
      <c r="U198" s="33"/>
      <c r="V198" s="33"/>
      <c r="W198" s="33"/>
      <c r="X198" s="33"/>
      <c r="Y198" s="33"/>
      <c r="Z198" s="33"/>
      <c r="AA198" s="33"/>
      <c r="AB198" s="33"/>
      <c r="AC198" s="33"/>
      <c r="AD198" s="33"/>
      <c r="AE198" s="33"/>
      <c r="AR198" s="162" t="s">
        <v>169</v>
      </c>
      <c r="AT198" s="162" t="s">
        <v>165</v>
      </c>
      <c r="AU198" s="162" t="s">
        <v>83</v>
      </c>
      <c r="AY198" s="18" t="s">
        <v>163</v>
      </c>
      <c r="BE198" s="163">
        <f>IF(N198="základní",J198,0)</f>
        <v>0</v>
      </c>
      <c r="BF198" s="163">
        <f>IF(N198="snížená",J198,0)</f>
        <v>0</v>
      </c>
      <c r="BG198" s="163">
        <f>IF(N198="zákl. přenesená",J198,0)</f>
        <v>0</v>
      </c>
      <c r="BH198" s="163">
        <f>IF(N198="sníž. přenesená",J198,0)</f>
        <v>0</v>
      </c>
      <c r="BI198" s="163">
        <f>IF(N198="nulová",J198,0)</f>
        <v>0</v>
      </c>
      <c r="BJ198" s="18" t="s">
        <v>30</v>
      </c>
      <c r="BK198" s="163">
        <f>ROUND(I198*H198,2)</f>
        <v>0</v>
      </c>
      <c r="BL198" s="18" t="s">
        <v>169</v>
      </c>
      <c r="BM198" s="162" t="s">
        <v>256</v>
      </c>
    </row>
    <row r="199" spans="1:65" s="13" customFormat="1">
      <c r="B199" s="171"/>
      <c r="D199" s="169" t="s">
        <v>175</v>
      </c>
      <c r="E199" s="172" t="s">
        <v>1</v>
      </c>
      <c r="F199" s="173" t="s">
        <v>8</v>
      </c>
      <c r="H199" s="174">
        <v>12</v>
      </c>
      <c r="I199" s="175"/>
      <c r="L199" s="171"/>
      <c r="M199" s="176"/>
      <c r="N199" s="177"/>
      <c r="O199" s="177"/>
      <c r="P199" s="177"/>
      <c r="Q199" s="177"/>
      <c r="R199" s="177"/>
      <c r="S199" s="177"/>
      <c r="T199" s="178"/>
      <c r="AT199" s="172" t="s">
        <v>175</v>
      </c>
      <c r="AU199" s="172" t="s">
        <v>83</v>
      </c>
      <c r="AV199" s="13" t="s">
        <v>83</v>
      </c>
      <c r="AW199" s="13" t="s">
        <v>29</v>
      </c>
      <c r="AX199" s="13" t="s">
        <v>30</v>
      </c>
      <c r="AY199" s="172" t="s">
        <v>163</v>
      </c>
    </row>
    <row r="200" spans="1:65" s="2" customFormat="1" ht="16.5" customHeight="1">
      <c r="A200" s="33"/>
      <c r="B200" s="150"/>
      <c r="C200" s="151" t="s">
        <v>257</v>
      </c>
      <c r="D200" s="151" t="s">
        <v>165</v>
      </c>
      <c r="E200" s="152" t="s">
        <v>258</v>
      </c>
      <c r="F200" s="153" t="s">
        <v>259</v>
      </c>
      <c r="G200" s="154" t="s">
        <v>118</v>
      </c>
      <c r="H200" s="155">
        <v>174.78899999999999</v>
      </c>
      <c r="I200" s="156"/>
      <c r="J200" s="157">
        <f>ROUND(I200*H200,2)</f>
        <v>0</v>
      </c>
      <c r="K200" s="153" t="s">
        <v>168</v>
      </c>
      <c r="L200" s="34"/>
      <c r="M200" s="158" t="s">
        <v>1</v>
      </c>
      <c r="N200" s="159" t="s">
        <v>38</v>
      </c>
      <c r="O200" s="59"/>
      <c r="P200" s="160">
        <f>O200*H200</f>
        <v>0</v>
      </c>
      <c r="Q200" s="160">
        <v>0</v>
      </c>
      <c r="R200" s="160">
        <f>Q200*H200</f>
        <v>0</v>
      </c>
      <c r="S200" s="160">
        <v>0</v>
      </c>
      <c r="T200" s="161">
        <f>S200*H200</f>
        <v>0</v>
      </c>
      <c r="U200" s="33"/>
      <c r="V200" s="33"/>
      <c r="W200" s="33"/>
      <c r="X200" s="33"/>
      <c r="Y200" s="33"/>
      <c r="Z200" s="33"/>
      <c r="AA200" s="33"/>
      <c r="AB200" s="33"/>
      <c r="AC200" s="33"/>
      <c r="AD200" s="33"/>
      <c r="AE200" s="33"/>
      <c r="AR200" s="162" t="s">
        <v>169</v>
      </c>
      <c r="AT200" s="162" t="s">
        <v>165</v>
      </c>
      <c r="AU200" s="162" t="s">
        <v>83</v>
      </c>
      <c r="AY200" s="18" t="s">
        <v>163</v>
      </c>
      <c r="BE200" s="163">
        <f>IF(N200="základní",J200,0)</f>
        <v>0</v>
      </c>
      <c r="BF200" s="163">
        <f>IF(N200="snížená",J200,0)</f>
        <v>0</v>
      </c>
      <c r="BG200" s="163">
        <f>IF(N200="zákl. přenesená",J200,0)</f>
        <v>0</v>
      </c>
      <c r="BH200" s="163">
        <f>IF(N200="sníž. přenesená",J200,0)</f>
        <v>0</v>
      </c>
      <c r="BI200" s="163">
        <f>IF(N200="nulová",J200,0)</f>
        <v>0</v>
      </c>
      <c r="BJ200" s="18" t="s">
        <v>30</v>
      </c>
      <c r="BK200" s="163">
        <f>ROUND(I200*H200,2)</f>
        <v>0</v>
      </c>
      <c r="BL200" s="18" t="s">
        <v>169</v>
      </c>
      <c r="BM200" s="162" t="s">
        <v>260</v>
      </c>
    </row>
    <row r="201" spans="1:65" s="2" customFormat="1">
      <c r="A201" s="33"/>
      <c r="B201" s="34"/>
      <c r="C201" s="33"/>
      <c r="D201" s="164" t="s">
        <v>171</v>
      </c>
      <c r="E201" s="33"/>
      <c r="F201" s="165" t="s">
        <v>261</v>
      </c>
      <c r="G201" s="33"/>
      <c r="H201" s="33"/>
      <c r="I201" s="166"/>
      <c r="J201" s="33"/>
      <c r="K201" s="33"/>
      <c r="L201" s="34"/>
      <c r="M201" s="167"/>
      <c r="N201" s="168"/>
      <c r="O201" s="59"/>
      <c r="P201" s="59"/>
      <c r="Q201" s="59"/>
      <c r="R201" s="59"/>
      <c r="S201" s="59"/>
      <c r="T201" s="60"/>
      <c r="U201" s="33"/>
      <c r="V201" s="33"/>
      <c r="W201" s="33"/>
      <c r="X201" s="33"/>
      <c r="Y201" s="33"/>
      <c r="Z201" s="33"/>
      <c r="AA201" s="33"/>
      <c r="AB201" s="33"/>
      <c r="AC201" s="33"/>
      <c r="AD201" s="33"/>
      <c r="AE201" s="33"/>
      <c r="AT201" s="18" t="s">
        <v>171</v>
      </c>
      <c r="AU201" s="18" t="s">
        <v>83</v>
      </c>
    </row>
    <row r="202" spans="1:65" s="15" customFormat="1">
      <c r="B202" s="190"/>
      <c r="D202" s="169" t="s">
        <v>175</v>
      </c>
      <c r="E202" s="191" t="s">
        <v>1</v>
      </c>
      <c r="F202" s="192" t="s">
        <v>262</v>
      </c>
      <c r="H202" s="191" t="s">
        <v>1</v>
      </c>
      <c r="I202" s="193"/>
      <c r="L202" s="190"/>
      <c r="M202" s="194"/>
      <c r="N202" s="195"/>
      <c r="O202" s="195"/>
      <c r="P202" s="195"/>
      <c r="Q202" s="195"/>
      <c r="R202" s="195"/>
      <c r="S202" s="195"/>
      <c r="T202" s="196"/>
      <c r="AT202" s="191" t="s">
        <v>175</v>
      </c>
      <c r="AU202" s="191" t="s">
        <v>83</v>
      </c>
      <c r="AV202" s="15" t="s">
        <v>30</v>
      </c>
      <c r="AW202" s="15" t="s">
        <v>29</v>
      </c>
      <c r="AX202" s="15" t="s">
        <v>73</v>
      </c>
      <c r="AY202" s="191" t="s">
        <v>163</v>
      </c>
    </row>
    <row r="203" spans="1:65" s="13" customFormat="1">
      <c r="B203" s="171"/>
      <c r="D203" s="169" t="s">
        <v>175</v>
      </c>
      <c r="E203" s="172" t="s">
        <v>1</v>
      </c>
      <c r="F203" s="173" t="s">
        <v>263</v>
      </c>
      <c r="H203" s="174">
        <v>174.78899999999999</v>
      </c>
      <c r="I203" s="175"/>
      <c r="L203" s="171"/>
      <c r="M203" s="176"/>
      <c r="N203" s="177"/>
      <c r="O203" s="177"/>
      <c r="P203" s="177"/>
      <c r="Q203" s="177"/>
      <c r="R203" s="177"/>
      <c r="S203" s="177"/>
      <c r="T203" s="178"/>
      <c r="AT203" s="172" t="s">
        <v>175</v>
      </c>
      <c r="AU203" s="172" t="s">
        <v>83</v>
      </c>
      <c r="AV203" s="13" t="s">
        <v>83</v>
      </c>
      <c r="AW203" s="13" t="s">
        <v>29</v>
      </c>
      <c r="AX203" s="13" t="s">
        <v>73</v>
      </c>
      <c r="AY203" s="172" t="s">
        <v>163</v>
      </c>
    </row>
    <row r="204" spans="1:65" s="14" customFormat="1">
      <c r="B204" s="179"/>
      <c r="D204" s="169" t="s">
        <v>175</v>
      </c>
      <c r="E204" s="180" t="s">
        <v>1</v>
      </c>
      <c r="F204" s="181" t="s">
        <v>179</v>
      </c>
      <c r="H204" s="182">
        <v>174.78899999999999</v>
      </c>
      <c r="I204" s="183"/>
      <c r="L204" s="179"/>
      <c r="M204" s="184"/>
      <c r="N204" s="185"/>
      <c r="O204" s="185"/>
      <c r="P204" s="185"/>
      <c r="Q204" s="185"/>
      <c r="R204" s="185"/>
      <c r="S204" s="185"/>
      <c r="T204" s="186"/>
      <c r="AT204" s="180" t="s">
        <v>175</v>
      </c>
      <c r="AU204" s="180" t="s">
        <v>83</v>
      </c>
      <c r="AV204" s="14" t="s">
        <v>169</v>
      </c>
      <c r="AW204" s="14" t="s">
        <v>29</v>
      </c>
      <c r="AX204" s="14" t="s">
        <v>30</v>
      </c>
      <c r="AY204" s="180" t="s">
        <v>163</v>
      </c>
    </row>
    <row r="205" spans="1:65" s="2" customFormat="1">
      <c r="A205" s="33"/>
      <c r="B205" s="34"/>
      <c r="C205" s="33"/>
      <c r="D205" s="169" t="s">
        <v>184</v>
      </c>
      <c r="E205" s="33"/>
      <c r="F205" s="187" t="s">
        <v>264</v>
      </c>
      <c r="G205" s="33"/>
      <c r="H205" s="33"/>
      <c r="I205" s="33"/>
      <c r="J205" s="33"/>
      <c r="K205" s="33"/>
      <c r="L205" s="34"/>
      <c r="M205" s="167"/>
      <c r="N205" s="168"/>
      <c r="O205" s="59"/>
      <c r="P205" s="59"/>
      <c r="Q205" s="59"/>
      <c r="R205" s="59"/>
      <c r="S205" s="59"/>
      <c r="T205" s="60"/>
      <c r="U205" s="33"/>
      <c r="V205" s="33"/>
      <c r="W205" s="33"/>
      <c r="X205" s="33"/>
      <c r="Y205" s="33"/>
      <c r="Z205" s="33"/>
      <c r="AA205" s="33"/>
      <c r="AB205" s="33"/>
      <c r="AC205" s="33"/>
      <c r="AD205" s="33"/>
      <c r="AE205" s="33"/>
      <c r="AU205" s="18" t="s">
        <v>83</v>
      </c>
    </row>
    <row r="206" spans="1:65" s="2" customFormat="1">
      <c r="A206" s="33"/>
      <c r="B206" s="34"/>
      <c r="C206" s="33"/>
      <c r="D206" s="169" t="s">
        <v>184</v>
      </c>
      <c r="E206" s="33"/>
      <c r="F206" s="188" t="s">
        <v>265</v>
      </c>
      <c r="G206" s="33"/>
      <c r="H206" s="189">
        <v>899.18</v>
      </c>
      <c r="I206" s="33"/>
      <c r="J206" s="33"/>
      <c r="K206" s="33"/>
      <c r="L206" s="34"/>
      <c r="M206" s="167"/>
      <c r="N206" s="168"/>
      <c r="O206" s="59"/>
      <c r="P206" s="59"/>
      <c r="Q206" s="59"/>
      <c r="R206" s="59"/>
      <c r="S206" s="59"/>
      <c r="T206" s="60"/>
      <c r="U206" s="33"/>
      <c r="V206" s="33"/>
      <c r="W206" s="33"/>
      <c r="X206" s="33"/>
      <c r="Y206" s="33"/>
      <c r="Z206" s="33"/>
      <c r="AA206" s="33"/>
      <c r="AB206" s="33"/>
      <c r="AC206" s="33"/>
      <c r="AD206" s="33"/>
      <c r="AE206" s="33"/>
      <c r="AU206" s="18" t="s">
        <v>83</v>
      </c>
    </row>
    <row r="207" spans="1:65" s="2" customFormat="1">
      <c r="A207" s="33"/>
      <c r="B207" s="34"/>
      <c r="C207" s="33"/>
      <c r="D207" s="169" t="s">
        <v>184</v>
      </c>
      <c r="E207" s="33"/>
      <c r="F207" s="188" t="s">
        <v>179</v>
      </c>
      <c r="G207" s="33"/>
      <c r="H207" s="189">
        <v>899.18</v>
      </c>
      <c r="I207" s="33"/>
      <c r="J207" s="33"/>
      <c r="K207" s="33"/>
      <c r="L207" s="34"/>
      <c r="M207" s="167"/>
      <c r="N207" s="168"/>
      <c r="O207" s="59"/>
      <c r="P207" s="59"/>
      <c r="Q207" s="59"/>
      <c r="R207" s="59"/>
      <c r="S207" s="59"/>
      <c r="T207" s="60"/>
      <c r="U207" s="33"/>
      <c r="V207" s="33"/>
      <c r="W207" s="33"/>
      <c r="X207" s="33"/>
      <c r="Y207" s="33"/>
      <c r="Z207" s="33"/>
      <c r="AA207" s="33"/>
      <c r="AB207" s="33"/>
      <c r="AC207" s="33"/>
      <c r="AD207" s="33"/>
      <c r="AE207" s="33"/>
      <c r="AU207" s="18" t="s">
        <v>83</v>
      </c>
    </row>
    <row r="208" spans="1:65" s="2" customFormat="1">
      <c r="A208" s="33"/>
      <c r="B208" s="34"/>
      <c r="C208" s="33"/>
      <c r="D208" s="169" t="s">
        <v>184</v>
      </c>
      <c r="E208" s="33"/>
      <c r="F208" s="187" t="s">
        <v>266</v>
      </c>
      <c r="G208" s="33"/>
      <c r="H208" s="33"/>
      <c r="I208" s="33"/>
      <c r="J208" s="33"/>
      <c r="K208" s="33"/>
      <c r="L208" s="34"/>
      <c r="M208" s="167"/>
      <c r="N208" s="168"/>
      <c r="O208" s="59"/>
      <c r="P208" s="59"/>
      <c r="Q208" s="59"/>
      <c r="R208" s="59"/>
      <c r="S208" s="59"/>
      <c r="T208" s="60"/>
      <c r="U208" s="33"/>
      <c r="V208" s="33"/>
      <c r="W208" s="33"/>
      <c r="X208" s="33"/>
      <c r="Y208" s="33"/>
      <c r="Z208" s="33"/>
      <c r="AA208" s="33"/>
      <c r="AB208" s="33"/>
      <c r="AC208" s="33"/>
      <c r="AD208" s="33"/>
      <c r="AE208" s="33"/>
      <c r="AU208" s="18" t="s">
        <v>83</v>
      </c>
    </row>
    <row r="209" spans="1:65" s="2" customFormat="1">
      <c r="A209" s="33"/>
      <c r="B209" s="34"/>
      <c r="C209" s="33"/>
      <c r="D209" s="169" t="s">
        <v>184</v>
      </c>
      <c r="E209" s="33"/>
      <c r="F209" s="188" t="s">
        <v>267</v>
      </c>
      <c r="G209" s="33"/>
      <c r="H209" s="189">
        <v>25.234999999999999</v>
      </c>
      <c r="I209" s="33"/>
      <c r="J209" s="33"/>
      <c r="K209" s="33"/>
      <c r="L209" s="34"/>
      <c r="M209" s="167"/>
      <c r="N209" s="168"/>
      <c r="O209" s="59"/>
      <c r="P209" s="59"/>
      <c r="Q209" s="59"/>
      <c r="R209" s="59"/>
      <c r="S209" s="59"/>
      <c r="T209" s="60"/>
      <c r="U209" s="33"/>
      <c r="V209" s="33"/>
      <c r="W209" s="33"/>
      <c r="X209" s="33"/>
      <c r="Y209" s="33"/>
      <c r="Z209" s="33"/>
      <c r="AA209" s="33"/>
      <c r="AB209" s="33"/>
      <c r="AC209" s="33"/>
      <c r="AD209" s="33"/>
      <c r="AE209" s="33"/>
      <c r="AU209" s="18" t="s">
        <v>83</v>
      </c>
    </row>
    <row r="210" spans="1:65" s="2" customFormat="1" ht="24.2" customHeight="1">
      <c r="A210" s="33"/>
      <c r="B210" s="150"/>
      <c r="C210" s="151" t="s">
        <v>268</v>
      </c>
      <c r="D210" s="151" t="s">
        <v>165</v>
      </c>
      <c r="E210" s="152" t="s">
        <v>269</v>
      </c>
      <c r="F210" s="153" t="s">
        <v>270</v>
      </c>
      <c r="G210" s="154" t="s">
        <v>118</v>
      </c>
      <c r="H210" s="155">
        <v>865.20600000000002</v>
      </c>
      <c r="I210" s="156"/>
      <c r="J210" s="157">
        <f>ROUND(I210*H210,2)</f>
        <v>0</v>
      </c>
      <c r="K210" s="153" t="s">
        <v>168</v>
      </c>
      <c r="L210" s="34"/>
      <c r="M210" s="158" t="s">
        <v>1</v>
      </c>
      <c r="N210" s="159" t="s">
        <v>38</v>
      </c>
      <c r="O210" s="59"/>
      <c r="P210" s="160">
        <f>O210*H210</f>
        <v>0</v>
      </c>
      <c r="Q210" s="160">
        <v>0</v>
      </c>
      <c r="R210" s="160">
        <f>Q210*H210</f>
        <v>0</v>
      </c>
      <c r="S210" s="160">
        <v>0</v>
      </c>
      <c r="T210" s="161">
        <f>S210*H210</f>
        <v>0</v>
      </c>
      <c r="U210" s="33"/>
      <c r="V210" s="33"/>
      <c r="W210" s="33"/>
      <c r="X210" s="33"/>
      <c r="Y210" s="33"/>
      <c r="Z210" s="33"/>
      <c r="AA210" s="33"/>
      <c r="AB210" s="33"/>
      <c r="AC210" s="33"/>
      <c r="AD210" s="33"/>
      <c r="AE210" s="33"/>
      <c r="AR210" s="162" t="s">
        <v>169</v>
      </c>
      <c r="AT210" s="162" t="s">
        <v>165</v>
      </c>
      <c r="AU210" s="162" t="s">
        <v>83</v>
      </c>
      <c r="AY210" s="18" t="s">
        <v>163</v>
      </c>
      <c r="BE210" s="163">
        <f>IF(N210="základní",J210,0)</f>
        <v>0</v>
      </c>
      <c r="BF210" s="163">
        <f>IF(N210="snížená",J210,0)</f>
        <v>0</v>
      </c>
      <c r="BG210" s="163">
        <f>IF(N210="zákl. přenesená",J210,0)</f>
        <v>0</v>
      </c>
      <c r="BH210" s="163">
        <f>IF(N210="sníž. přenesená",J210,0)</f>
        <v>0</v>
      </c>
      <c r="BI210" s="163">
        <f>IF(N210="nulová",J210,0)</f>
        <v>0</v>
      </c>
      <c r="BJ210" s="18" t="s">
        <v>30</v>
      </c>
      <c r="BK210" s="163">
        <f>ROUND(I210*H210,2)</f>
        <v>0</v>
      </c>
      <c r="BL210" s="18" t="s">
        <v>169</v>
      </c>
      <c r="BM210" s="162" t="s">
        <v>271</v>
      </c>
    </row>
    <row r="211" spans="1:65" s="2" customFormat="1">
      <c r="A211" s="33"/>
      <c r="B211" s="34"/>
      <c r="C211" s="33"/>
      <c r="D211" s="164" t="s">
        <v>171</v>
      </c>
      <c r="E211" s="33"/>
      <c r="F211" s="165" t="s">
        <v>272</v>
      </c>
      <c r="G211" s="33"/>
      <c r="H211" s="33"/>
      <c r="I211" s="166"/>
      <c r="J211" s="33"/>
      <c r="K211" s="33"/>
      <c r="L211" s="34"/>
      <c r="M211" s="167"/>
      <c r="N211" s="168"/>
      <c r="O211" s="59"/>
      <c r="P211" s="59"/>
      <c r="Q211" s="59"/>
      <c r="R211" s="59"/>
      <c r="S211" s="59"/>
      <c r="T211" s="60"/>
      <c r="U211" s="33"/>
      <c r="V211" s="33"/>
      <c r="W211" s="33"/>
      <c r="X211" s="33"/>
      <c r="Y211" s="33"/>
      <c r="Z211" s="33"/>
      <c r="AA211" s="33"/>
      <c r="AB211" s="33"/>
      <c r="AC211" s="33"/>
      <c r="AD211" s="33"/>
      <c r="AE211" s="33"/>
      <c r="AT211" s="18" t="s">
        <v>171</v>
      </c>
      <c r="AU211" s="18" t="s">
        <v>83</v>
      </c>
    </row>
    <row r="212" spans="1:65" s="13" customFormat="1">
      <c r="B212" s="171"/>
      <c r="D212" s="169" t="s">
        <v>175</v>
      </c>
      <c r="E212" s="172" t="s">
        <v>1</v>
      </c>
      <c r="F212" s="173" t="s">
        <v>265</v>
      </c>
      <c r="H212" s="174">
        <v>899.18</v>
      </c>
      <c r="I212" s="175"/>
      <c r="L212" s="171"/>
      <c r="M212" s="176"/>
      <c r="N212" s="177"/>
      <c r="O212" s="177"/>
      <c r="P212" s="177"/>
      <c r="Q212" s="177"/>
      <c r="R212" s="177"/>
      <c r="S212" s="177"/>
      <c r="T212" s="178"/>
      <c r="AT212" s="172" t="s">
        <v>175</v>
      </c>
      <c r="AU212" s="172" t="s">
        <v>83</v>
      </c>
      <c r="AV212" s="13" t="s">
        <v>83</v>
      </c>
      <c r="AW212" s="13" t="s">
        <v>29</v>
      </c>
      <c r="AX212" s="13" t="s">
        <v>73</v>
      </c>
      <c r="AY212" s="172" t="s">
        <v>163</v>
      </c>
    </row>
    <row r="213" spans="1:65" s="14" customFormat="1">
      <c r="B213" s="179"/>
      <c r="D213" s="169" t="s">
        <v>175</v>
      </c>
      <c r="E213" s="180" t="s">
        <v>1</v>
      </c>
      <c r="F213" s="181" t="s">
        <v>179</v>
      </c>
      <c r="H213" s="182">
        <v>899.18</v>
      </c>
      <c r="I213" s="183"/>
      <c r="L213" s="179"/>
      <c r="M213" s="184"/>
      <c r="N213" s="185"/>
      <c r="O213" s="185"/>
      <c r="P213" s="185"/>
      <c r="Q213" s="185"/>
      <c r="R213" s="185"/>
      <c r="S213" s="185"/>
      <c r="T213" s="186"/>
      <c r="AT213" s="180" t="s">
        <v>175</v>
      </c>
      <c r="AU213" s="180" t="s">
        <v>83</v>
      </c>
      <c r="AV213" s="14" t="s">
        <v>169</v>
      </c>
      <c r="AW213" s="14" t="s">
        <v>29</v>
      </c>
      <c r="AX213" s="14" t="s">
        <v>73</v>
      </c>
      <c r="AY213" s="180" t="s">
        <v>163</v>
      </c>
    </row>
    <row r="214" spans="1:65" s="13" customFormat="1">
      <c r="B214" s="171"/>
      <c r="D214" s="169" t="s">
        <v>175</v>
      </c>
      <c r="E214" s="172" t="s">
        <v>1</v>
      </c>
      <c r="F214" s="173" t="s">
        <v>273</v>
      </c>
      <c r="H214" s="174">
        <v>865.20600000000002</v>
      </c>
      <c r="I214" s="175"/>
      <c r="L214" s="171"/>
      <c r="M214" s="176"/>
      <c r="N214" s="177"/>
      <c r="O214" s="177"/>
      <c r="P214" s="177"/>
      <c r="Q214" s="177"/>
      <c r="R214" s="177"/>
      <c r="S214" s="177"/>
      <c r="T214" s="178"/>
      <c r="AT214" s="172" t="s">
        <v>175</v>
      </c>
      <c r="AU214" s="172" t="s">
        <v>83</v>
      </c>
      <c r="AV214" s="13" t="s">
        <v>83</v>
      </c>
      <c r="AW214" s="13" t="s">
        <v>29</v>
      </c>
      <c r="AX214" s="13" t="s">
        <v>30</v>
      </c>
      <c r="AY214" s="172" t="s">
        <v>163</v>
      </c>
    </row>
    <row r="215" spans="1:65" s="2" customFormat="1">
      <c r="A215" s="33"/>
      <c r="B215" s="34"/>
      <c r="C215" s="33"/>
      <c r="D215" s="169" t="s">
        <v>184</v>
      </c>
      <c r="E215" s="33"/>
      <c r="F215" s="187" t="s">
        <v>264</v>
      </c>
      <c r="G215" s="33"/>
      <c r="H215" s="33"/>
      <c r="I215" s="33"/>
      <c r="J215" s="33"/>
      <c r="K215" s="33"/>
      <c r="L215" s="34"/>
      <c r="M215" s="167"/>
      <c r="N215" s="168"/>
      <c r="O215" s="59"/>
      <c r="P215" s="59"/>
      <c r="Q215" s="59"/>
      <c r="R215" s="59"/>
      <c r="S215" s="59"/>
      <c r="T215" s="60"/>
      <c r="U215" s="33"/>
      <c r="V215" s="33"/>
      <c r="W215" s="33"/>
      <c r="X215" s="33"/>
      <c r="Y215" s="33"/>
      <c r="Z215" s="33"/>
      <c r="AA215" s="33"/>
      <c r="AB215" s="33"/>
      <c r="AC215" s="33"/>
      <c r="AD215" s="33"/>
      <c r="AE215" s="33"/>
      <c r="AU215" s="18" t="s">
        <v>83</v>
      </c>
    </row>
    <row r="216" spans="1:65" s="2" customFormat="1">
      <c r="A216" s="33"/>
      <c r="B216" s="34"/>
      <c r="C216" s="33"/>
      <c r="D216" s="169" t="s">
        <v>184</v>
      </c>
      <c r="E216" s="33"/>
      <c r="F216" s="188" t="s">
        <v>265</v>
      </c>
      <c r="G216" s="33"/>
      <c r="H216" s="189">
        <v>899.18</v>
      </c>
      <c r="I216" s="33"/>
      <c r="J216" s="33"/>
      <c r="K216" s="33"/>
      <c r="L216" s="34"/>
      <c r="M216" s="167"/>
      <c r="N216" s="168"/>
      <c r="O216" s="59"/>
      <c r="P216" s="59"/>
      <c r="Q216" s="59"/>
      <c r="R216" s="59"/>
      <c r="S216" s="59"/>
      <c r="T216" s="60"/>
      <c r="U216" s="33"/>
      <c r="V216" s="33"/>
      <c r="W216" s="33"/>
      <c r="X216" s="33"/>
      <c r="Y216" s="33"/>
      <c r="Z216" s="33"/>
      <c r="AA216" s="33"/>
      <c r="AB216" s="33"/>
      <c r="AC216" s="33"/>
      <c r="AD216" s="33"/>
      <c r="AE216" s="33"/>
      <c r="AU216" s="18" t="s">
        <v>83</v>
      </c>
    </row>
    <row r="217" spans="1:65" s="2" customFormat="1">
      <c r="A217" s="33"/>
      <c r="B217" s="34"/>
      <c r="C217" s="33"/>
      <c r="D217" s="169" t="s">
        <v>184</v>
      </c>
      <c r="E217" s="33"/>
      <c r="F217" s="188" t="s">
        <v>179</v>
      </c>
      <c r="G217" s="33"/>
      <c r="H217" s="189">
        <v>899.18</v>
      </c>
      <c r="I217" s="33"/>
      <c r="J217" s="33"/>
      <c r="K217" s="33"/>
      <c r="L217" s="34"/>
      <c r="M217" s="167"/>
      <c r="N217" s="168"/>
      <c r="O217" s="59"/>
      <c r="P217" s="59"/>
      <c r="Q217" s="59"/>
      <c r="R217" s="59"/>
      <c r="S217" s="59"/>
      <c r="T217" s="60"/>
      <c r="U217" s="33"/>
      <c r="V217" s="33"/>
      <c r="W217" s="33"/>
      <c r="X217" s="33"/>
      <c r="Y217" s="33"/>
      <c r="Z217" s="33"/>
      <c r="AA217" s="33"/>
      <c r="AB217" s="33"/>
      <c r="AC217" s="33"/>
      <c r="AD217" s="33"/>
      <c r="AE217" s="33"/>
      <c r="AU217" s="18" t="s">
        <v>83</v>
      </c>
    </row>
    <row r="218" spans="1:65" s="2" customFormat="1">
      <c r="A218" s="33"/>
      <c r="B218" s="34"/>
      <c r="C218" s="33"/>
      <c r="D218" s="169" t="s">
        <v>184</v>
      </c>
      <c r="E218" s="33"/>
      <c r="F218" s="187" t="s">
        <v>266</v>
      </c>
      <c r="G218" s="33"/>
      <c r="H218" s="33"/>
      <c r="I218" s="33"/>
      <c r="J218" s="33"/>
      <c r="K218" s="33"/>
      <c r="L218" s="34"/>
      <c r="M218" s="167"/>
      <c r="N218" s="168"/>
      <c r="O218" s="59"/>
      <c r="P218" s="59"/>
      <c r="Q218" s="59"/>
      <c r="R218" s="59"/>
      <c r="S218" s="59"/>
      <c r="T218" s="60"/>
      <c r="U218" s="33"/>
      <c r="V218" s="33"/>
      <c r="W218" s="33"/>
      <c r="X218" s="33"/>
      <c r="Y218" s="33"/>
      <c r="Z218" s="33"/>
      <c r="AA218" s="33"/>
      <c r="AB218" s="33"/>
      <c r="AC218" s="33"/>
      <c r="AD218" s="33"/>
      <c r="AE218" s="33"/>
      <c r="AU218" s="18" t="s">
        <v>83</v>
      </c>
    </row>
    <row r="219" spans="1:65" s="2" customFormat="1">
      <c r="A219" s="33"/>
      <c r="B219" s="34"/>
      <c r="C219" s="33"/>
      <c r="D219" s="169" t="s">
        <v>184</v>
      </c>
      <c r="E219" s="33"/>
      <c r="F219" s="188" t="s">
        <v>267</v>
      </c>
      <c r="G219" s="33"/>
      <c r="H219" s="189">
        <v>25.234999999999999</v>
      </c>
      <c r="I219" s="33"/>
      <c r="J219" s="33"/>
      <c r="K219" s="33"/>
      <c r="L219" s="34"/>
      <c r="M219" s="167"/>
      <c r="N219" s="168"/>
      <c r="O219" s="59"/>
      <c r="P219" s="59"/>
      <c r="Q219" s="59"/>
      <c r="R219" s="59"/>
      <c r="S219" s="59"/>
      <c r="T219" s="60"/>
      <c r="U219" s="33"/>
      <c r="V219" s="33"/>
      <c r="W219" s="33"/>
      <c r="X219" s="33"/>
      <c r="Y219" s="33"/>
      <c r="Z219" s="33"/>
      <c r="AA219" s="33"/>
      <c r="AB219" s="33"/>
      <c r="AC219" s="33"/>
      <c r="AD219" s="33"/>
      <c r="AE219" s="33"/>
      <c r="AU219" s="18" t="s">
        <v>83</v>
      </c>
    </row>
    <row r="220" spans="1:65" s="2" customFormat="1" ht="24.2" customHeight="1">
      <c r="A220" s="33"/>
      <c r="B220" s="150"/>
      <c r="C220" s="151" t="s">
        <v>274</v>
      </c>
      <c r="D220" s="151" t="s">
        <v>165</v>
      </c>
      <c r="E220" s="152" t="s">
        <v>275</v>
      </c>
      <c r="F220" s="153" t="s">
        <v>276</v>
      </c>
      <c r="G220" s="154" t="s">
        <v>118</v>
      </c>
      <c r="H220" s="155">
        <v>8.7390000000000008</v>
      </c>
      <c r="I220" s="156"/>
      <c r="J220" s="157">
        <f>ROUND(I220*H220,2)</f>
        <v>0</v>
      </c>
      <c r="K220" s="153" t="s">
        <v>168</v>
      </c>
      <c r="L220" s="34"/>
      <c r="M220" s="158" t="s">
        <v>1</v>
      </c>
      <c r="N220" s="159" t="s">
        <v>38</v>
      </c>
      <c r="O220" s="59"/>
      <c r="P220" s="160">
        <f>O220*H220</f>
        <v>0</v>
      </c>
      <c r="Q220" s="160">
        <v>0</v>
      </c>
      <c r="R220" s="160">
        <f>Q220*H220</f>
        <v>0</v>
      </c>
      <c r="S220" s="160">
        <v>0</v>
      </c>
      <c r="T220" s="161">
        <f>S220*H220</f>
        <v>0</v>
      </c>
      <c r="U220" s="33"/>
      <c r="V220" s="33"/>
      <c r="W220" s="33"/>
      <c r="X220" s="33"/>
      <c r="Y220" s="33"/>
      <c r="Z220" s="33"/>
      <c r="AA220" s="33"/>
      <c r="AB220" s="33"/>
      <c r="AC220" s="33"/>
      <c r="AD220" s="33"/>
      <c r="AE220" s="33"/>
      <c r="AR220" s="162" t="s">
        <v>169</v>
      </c>
      <c r="AT220" s="162" t="s">
        <v>165</v>
      </c>
      <c r="AU220" s="162" t="s">
        <v>83</v>
      </c>
      <c r="AY220" s="18" t="s">
        <v>163</v>
      </c>
      <c r="BE220" s="163">
        <f>IF(N220="základní",J220,0)</f>
        <v>0</v>
      </c>
      <c r="BF220" s="163">
        <f>IF(N220="snížená",J220,0)</f>
        <v>0</v>
      </c>
      <c r="BG220" s="163">
        <f>IF(N220="zákl. přenesená",J220,0)</f>
        <v>0</v>
      </c>
      <c r="BH220" s="163">
        <f>IF(N220="sníž. přenesená",J220,0)</f>
        <v>0</v>
      </c>
      <c r="BI220" s="163">
        <f>IF(N220="nulová",J220,0)</f>
        <v>0</v>
      </c>
      <c r="BJ220" s="18" t="s">
        <v>30</v>
      </c>
      <c r="BK220" s="163">
        <f>ROUND(I220*H220,2)</f>
        <v>0</v>
      </c>
      <c r="BL220" s="18" t="s">
        <v>169</v>
      </c>
      <c r="BM220" s="162" t="s">
        <v>277</v>
      </c>
    </row>
    <row r="221" spans="1:65" s="2" customFormat="1">
      <c r="A221" s="33"/>
      <c r="B221" s="34"/>
      <c r="C221" s="33"/>
      <c r="D221" s="164" t="s">
        <v>171</v>
      </c>
      <c r="E221" s="33"/>
      <c r="F221" s="165" t="s">
        <v>278</v>
      </c>
      <c r="G221" s="33"/>
      <c r="H221" s="33"/>
      <c r="I221" s="166"/>
      <c r="J221" s="33"/>
      <c r="K221" s="33"/>
      <c r="L221" s="34"/>
      <c r="M221" s="167"/>
      <c r="N221" s="168"/>
      <c r="O221" s="59"/>
      <c r="P221" s="59"/>
      <c r="Q221" s="59"/>
      <c r="R221" s="59"/>
      <c r="S221" s="59"/>
      <c r="T221" s="60"/>
      <c r="U221" s="33"/>
      <c r="V221" s="33"/>
      <c r="W221" s="33"/>
      <c r="X221" s="33"/>
      <c r="Y221" s="33"/>
      <c r="Z221" s="33"/>
      <c r="AA221" s="33"/>
      <c r="AB221" s="33"/>
      <c r="AC221" s="33"/>
      <c r="AD221" s="33"/>
      <c r="AE221" s="33"/>
      <c r="AT221" s="18" t="s">
        <v>171</v>
      </c>
      <c r="AU221" s="18" t="s">
        <v>83</v>
      </c>
    </row>
    <row r="222" spans="1:65" s="13" customFormat="1">
      <c r="B222" s="171"/>
      <c r="D222" s="169" t="s">
        <v>175</v>
      </c>
      <c r="E222" s="172" t="s">
        <v>1</v>
      </c>
      <c r="F222" s="173" t="s">
        <v>279</v>
      </c>
      <c r="H222" s="174">
        <v>8.7390000000000008</v>
      </c>
      <c r="I222" s="175"/>
      <c r="L222" s="171"/>
      <c r="M222" s="176"/>
      <c r="N222" s="177"/>
      <c r="O222" s="177"/>
      <c r="P222" s="177"/>
      <c r="Q222" s="177"/>
      <c r="R222" s="177"/>
      <c r="S222" s="177"/>
      <c r="T222" s="178"/>
      <c r="AT222" s="172" t="s">
        <v>175</v>
      </c>
      <c r="AU222" s="172" t="s">
        <v>83</v>
      </c>
      <c r="AV222" s="13" t="s">
        <v>83</v>
      </c>
      <c r="AW222" s="13" t="s">
        <v>29</v>
      </c>
      <c r="AX222" s="13" t="s">
        <v>30</v>
      </c>
      <c r="AY222" s="172" t="s">
        <v>163</v>
      </c>
    </row>
    <row r="223" spans="1:65" s="2" customFormat="1">
      <c r="A223" s="33"/>
      <c r="B223" s="34"/>
      <c r="C223" s="33"/>
      <c r="D223" s="169" t="s">
        <v>184</v>
      </c>
      <c r="E223" s="33"/>
      <c r="F223" s="187" t="s">
        <v>264</v>
      </c>
      <c r="G223" s="33"/>
      <c r="H223" s="33"/>
      <c r="I223" s="33"/>
      <c r="J223" s="33"/>
      <c r="K223" s="33"/>
      <c r="L223" s="34"/>
      <c r="M223" s="167"/>
      <c r="N223" s="168"/>
      <c r="O223" s="59"/>
      <c r="P223" s="59"/>
      <c r="Q223" s="59"/>
      <c r="R223" s="59"/>
      <c r="S223" s="59"/>
      <c r="T223" s="60"/>
      <c r="U223" s="33"/>
      <c r="V223" s="33"/>
      <c r="W223" s="33"/>
      <c r="X223" s="33"/>
      <c r="Y223" s="33"/>
      <c r="Z223" s="33"/>
      <c r="AA223" s="33"/>
      <c r="AB223" s="33"/>
      <c r="AC223" s="33"/>
      <c r="AD223" s="33"/>
      <c r="AE223" s="33"/>
      <c r="AU223" s="18" t="s">
        <v>83</v>
      </c>
    </row>
    <row r="224" spans="1:65" s="2" customFormat="1">
      <c r="A224" s="33"/>
      <c r="B224" s="34"/>
      <c r="C224" s="33"/>
      <c r="D224" s="169" t="s">
        <v>184</v>
      </c>
      <c r="E224" s="33"/>
      <c r="F224" s="188" t="s">
        <v>265</v>
      </c>
      <c r="G224" s="33"/>
      <c r="H224" s="189">
        <v>899.18</v>
      </c>
      <c r="I224" s="33"/>
      <c r="J224" s="33"/>
      <c r="K224" s="33"/>
      <c r="L224" s="34"/>
      <c r="M224" s="167"/>
      <c r="N224" s="168"/>
      <c r="O224" s="59"/>
      <c r="P224" s="59"/>
      <c r="Q224" s="59"/>
      <c r="R224" s="59"/>
      <c r="S224" s="59"/>
      <c r="T224" s="60"/>
      <c r="U224" s="33"/>
      <c r="V224" s="33"/>
      <c r="W224" s="33"/>
      <c r="X224" s="33"/>
      <c r="Y224" s="33"/>
      <c r="Z224" s="33"/>
      <c r="AA224" s="33"/>
      <c r="AB224" s="33"/>
      <c r="AC224" s="33"/>
      <c r="AD224" s="33"/>
      <c r="AE224" s="33"/>
      <c r="AU224" s="18" t="s">
        <v>83</v>
      </c>
    </row>
    <row r="225" spans="1:65" s="2" customFormat="1">
      <c r="A225" s="33"/>
      <c r="B225" s="34"/>
      <c r="C225" s="33"/>
      <c r="D225" s="169" t="s">
        <v>184</v>
      </c>
      <c r="E225" s="33"/>
      <c r="F225" s="188" t="s">
        <v>179</v>
      </c>
      <c r="G225" s="33"/>
      <c r="H225" s="189">
        <v>899.18</v>
      </c>
      <c r="I225" s="33"/>
      <c r="J225" s="33"/>
      <c r="K225" s="33"/>
      <c r="L225" s="34"/>
      <c r="M225" s="167"/>
      <c r="N225" s="168"/>
      <c r="O225" s="59"/>
      <c r="P225" s="59"/>
      <c r="Q225" s="59"/>
      <c r="R225" s="59"/>
      <c r="S225" s="59"/>
      <c r="T225" s="60"/>
      <c r="U225" s="33"/>
      <c r="V225" s="33"/>
      <c r="W225" s="33"/>
      <c r="X225" s="33"/>
      <c r="Y225" s="33"/>
      <c r="Z225" s="33"/>
      <c r="AA225" s="33"/>
      <c r="AB225" s="33"/>
      <c r="AC225" s="33"/>
      <c r="AD225" s="33"/>
      <c r="AE225" s="33"/>
      <c r="AU225" s="18" t="s">
        <v>83</v>
      </c>
    </row>
    <row r="226" spans="1:65" s="2" customFormat="1">
      <c r="A226" s="33"/>
      <c r="B226" s="34"/>
      <c r="C226" s="33"/>
      <c r="D226" s="169" t="s">
        <v>184</v>
      </c>
      <c r="E226" s="33"/>
      <c r="F226" s="187" t="s">
        <v>266</v>
      </c>
      <c r="G226" s="33"/>
      <c r="H226" s="33"/>
      <c r="I226" s="33"/>
      <c r="J226" s="33"/>
      <c r="K226" s="33"/>
      <c r="L226" s="34"/>
      <c r="M226" s="167"/>
      <c r="N226" s="168"/>
      <c r="O226" s="59"/>
      <c r="P226" s="59"/>
      <c r="Q226" s="59"/>
      <c r="R226" s="59"/>
      <c r="S226" s="59"/>
      <c r="T226" s="60"/>
      <c r="U226" s="33"/>
      <c r="V226" s="33"/>
      <c r="W226" s="33"/>
      <c r="X226" s="33"/>
      <c r="Y226" s="33"/>
      <c r="Z226" s="33"/>
      <c r="AA226" s="33"/>
      <c r="AB226" s="33"/>
      <c r="AC226" s="33"/>
      <c r="AD226" s="33"/>
      <c r="AE226" s="33"/>
      <c r="AU226" s="18" t="s">
        <v>83</v>
      </c>
    </row>
    <row r="227" spans="1:65" s="2" customFormat="1">
      <c r="A227" s="33"/>
      <c r="B227" s="34"/>
      <c r="C227" s="33"/>
      <c r="D227" s="169" t="s">
        <v>184</v>
      </c>
      <c r="E227" s="33"/>
      <c r="F227" s="188" t="s">
        <v>267</v>
      </c>
      <c r="G227" s="33"/>
      <c r="H227" s="189">
        <v>25.234999999999999</v>
      </c>
      <c r="I227" s="33"/>
      <c r="J227" s="33"/>
      <c r="K227" s="33"/>
      <c r="L227" s="34"/>
      <c r="M227" s="167"/>
      <c r="N227" s="168"/>
      <c r="O227" s="59"/>
      <c r="P227" s="59"/>
      <c r="Q227" s="59"/>
      <c r="R227" s="59"/>
      <c r="S227" s="59"/>
      <c r="T227" s="60"/>
      <c r="U227" s="33"/>
      <c r="V227" s="33"/>
      <c r="W227" s="33"/>
      <c r="X227" s="33"/>
      <c r="Y227" s="33"/>
      <c r="Z227" s="33"/>
      <c r="AA227" s="33"/>
      <c r="AB227" s="33"/>
      <c r="AC227" s="33"/>
      <c r="AD227" s="33"/>
      <c r="AE227" s="33"/>
      <c r="AU227" s="18" t="s">
        <v>83</v>
      </c>
    </row>
    <row r="228" spans="1:65" s="2" customFormat="1" ht="24.2" customHeight="1">
      <c r="A228" s="33"/>
      <c r="B228" s="150"/>
      <c r="C228" s="151" t="s">
        <v>280</v>
      </c>
      <c r="D228" s="151" t="s">
        <v>165</v>
      </c>
      <c r="E228" s="152" t="s">
        <v>281</v>
      </c>
      <c r="F228" s="153" t="s">
        <v>282</v>
      </c>
      <c r="G228" s="154" t="s">
        <v>118</v>
      </c>
      <c r="H228" s="155">
        <v>24.983000000000001</v>
      </c>
      <c r="I228" s="156"/>
      <c r="J228" s="157">
        <f>ROUND(I228*H228,2)</f>
        <v>0</v>
      </c>
      <c r="K228" s="153" t="s">
        <v>168</v>
      </c>
      <c r="L228" s="34"/>
      <c r="M228" s="158" t="s">
        <v>1</v>
      </c>
      <c r="N228" s="159" t="s">
        <v>38</v>
      </c>
      <c r="O228" s="59"/>
      <c r="P228" s="160">
        <f>O228*H228</f>
        <v>0</v>
      </c>
      <c r="Q228" s="160">
        <v>0</v>
      </c>
      <c r="R228" s="160">
        <f>Q228*H228</f>
        <v>0</v>
      </c>
      <c r="S228" s="160">
        <v>0</v>
      </c>
      <c r="T228" s="161">
        <f>S228*H228</f>
        <v>0</v>
      </c>
      <c r="U228" s="33"/>
      <c r="V228" s="33"/>
      <c r="W228" s="33"/>
      <c r="X228" s="33"/>
      <c r="Y228" s="33"/>
      <c r="Z228" s="33"/>
      <c r="AA228" s="33"/>
      <c r="AB228" s="33"/>
      <c r="AC228" s="33"/>
      <c r="AD228" s="33"/>
      <c r="AE228" s="33"/>
      <c r="AR228" s="162" t="s">
        <v>169</v>
      </c>
      <c r="AT228" s="162" t="s">
        <v>165</v>
      </c>
      <c r="AU228" s="162" t="s">
        <v>83</v>
      </c>
      <c r="AY228" s="18" t="s">
        <v>163</v>
      </c>
      <c r="BE228" s="163">
        <f>IF(N228="základní",J228,0)</f>
        <v>0</v>
      </c>
      <c r="BF228" s="163">
        <f>IF(N228="snížená",J228,0)</f>
        <v>0</v>
      </c>
      <c r="BG228" s="163">
        <f>IF(N228="zákl. přenesená",J228,0)</f>
        <v>0</v>
      </c>
      <c r="BH228" s="163">
        <f>IF(N228="sníž. přenesená",J228,0)</f>
        <v>0</v>
      </c>
      <c r="BI228" s="163">
        <f>IF(N228="nulová",J228,0)</f>
        <v>0</v>
      </c>
      <c r="BJ228" s="18" t="s">
        <v>30</v>
      </c>
      <c r="BK228" s="163">
        <f>ROUND(I228*H228,2)</f>
        <v>0</v>
      </c>
      <c r="BL228" s="18" t="s">
        <v>169</v>
      </c>
      <c r="BM228" s="162" t="s">
        <v>283</v>
      </c>
    </row>
    <row r="229" spans="1:65" s="2" customFormat="1">
      <c r="A229" s="33"/>
      <c r="B229" s="34"/>
      <c r="C229" s="33"/>
      <c r="D229" s="164" t="s">
        <v>171</v>
      </c>
      <c r="E229" s="33"/>
      <c r="F229" s="165" t="s">
        <v>284</v>
      </c>
      <c r="G229" s="33"/>
      <c r="H229" s="33"/>
      <c r="I229" s="166"/>
      <c r="J229" s="33"/>
      <c r="K229" s="33"/>
      <c r="L229" s="34"/>
      <c r="M229" s="167"/>
      <c r="N229" s="168"/>
      <c r="O229" s="59"/>
      <c r="P229" s="59"/>
      <c r="Q229" s="59"/>
      <c r="R229" s="59"/>
      <c r="S229" s="59"/>
      <c r="T229" s="60"/>
      <c r="U229" s="33"/>
      <c r="V229" s="33"/>
      <c r="W229" s="33"/>
      <c r="X229" s="33"/>
      <c r="Y229" s="33"/>
      <c r="Z229" s="33"/>
      <c r="AA229" s="33"/>
      <c r="AB229" s="33"/>
      <c r="AC229" s="33"/>
      <c r="AD229" s="33"/>
      <c r="AE229" s="33"/>
      <c r="AT229" s="18" t="s">
        <v>171</v>
      </c>
      <c r="AU229" s="18" t="s">
        <v>83</v>
      </c>
    </row>
    <row r="230" spans="1:65" s="13" customFormat="1">
      <c r="B230" s="171"/>
      <c r="D230" s="169" t="s">
        <v>175</v>
      </c>
      <c r="E230" s="172" t="s">
        <v>1</v>
      </c>
      <c r="F230" s="173" t="s">
        <v>267</v>
      </c>
      <c r="H230" s="174">
        <v>25.234999999999999</v>
      </c>
      <c r="I230" s="175"/>
      <c r="L230" s="171"/>
      <c r="M230" s="176"/>
      <c r="N230" s="177"/>
      <c r="O230" s="177"/>
      <c r="P230" s="177"/>
      <c r="Q230" s="177"/>
      <c r="R230" s="177"/>
      <c r="S230" s="177"/>
      <c r="T230" s="178"/>
      <c r="AT230" s="172" t="s">
        <v>175</v>
      </c>
      <c r="AU230" s="172" t="s">
        <v>83</v>
      </c>
      <c r="AV230" s="13" t="s">
        <v>83</v>
      </c>
      <c r="AW230" s="13" t="s">
        <v>29</v>
      </c>
      <c r="AX230" s="13" t="s">
        <v>73</v>
      </c>
      <c r="AY230" s="172" t="s">
        <v>163</v>
      </c>
    </row>
    <row r="231" spans="1:65" s="13" customFormat="1">
      <c r="B231" s="171"/>
      <c r="D231" s="169" t="s">
        <v>175</v>
      </c>
      <c r="E231" s="172" t="s">
        <v>1</v>
      </c>
      <c r="F231" s="173" t="s">
        <v>285</v>
      </c>
      <c r="H231" s="174">
        <v>24.983000000000001</v>
      </c>
      <c r="I231" s="175"/>
      <c r="L231" s="171"/>
      <c r="M231" s="176"/>
      <c r="N231" s="177"/>
      <c r="O231" s="177"/>
      <c r="P231" s="177"/>
      <c r="Q231" s="177"/>
      <c r="R231" s="177"/>
      <c r="S231" s="177"/>
      <c r="T231" s="178"/>
      <c r="AT231" s="172" t="s">
        <v>175</v>
      </c>
      <c r="AU231" s="172" t="s">
        <v>83</v>
      </c>
      <c r="AV231" s="13" t="s">
        <v>83</v>
      </c>
      <c r="AW231" s="13" t="s">
        <v>29</v>
      </c>
      <c r="AX231" s="13" t="s">
        <v>30</v>
      </c>
      <c r="AY231" s="172" t="s">
        <v>163</v>
      </c>
    </row>
    <row r="232" spans="1:65" s="2" customFormat="1">
      <c r="A232" s="33"/>
      <c r="B232" s="34"/>
      <c r="C232" s="33"/>
      <c r="D232" s="169" t="s">
        <v>184</v>
      </c>
      <c r="E232" s="33"/>
      <c r="F232" s="187" t="s">
        <v>266</v>
      </c>
      <c r="G232" s="33"/>
      <c r="H232" s="33"/>
      <c r="I232" s="33"/>
      <c r="J232" s="33"/>
      <c r="K232" s="33"/>
      <c r="L232" s="34"/>
      <c r="M232" s="167"/>
      <c r="N232" s="168"/>
      <c r="O232" s="59"/>
      <c r="P232" s="59"/>
      <c r="Q232" s="59"/>
      <c r="R232" s="59"/>
      <c r="S232" s="59"/>
      <c r="T232" s="60"/>
      <c r="U232" s="33"/>
      <c r="V232" s="33"/>
      <c r="W232" s="33"/>
      <c r="X232" s="33"/>
      <c r="Y232" s="33"/>
      <c r="Z232" s="33"/>
      <c r="AA232" s="33"/>
      <c r="AB232" s="33"/>
      <c r="AC232" s="33"/>
      <c r="AD232" s="33"/>
      <c r="AE232" s="33"/>
      <c r="AU232" s="18" t="s">
        <v>83</v>
      </c>
    </row>
    <row r="233" spans="1:65" s="2" customFormat="1">
      <c r="A233" s="33"/>
      <c r="B233" s="34"/>
      <c r="C233" s="33"/>
      <c r="D233" s="169" t="s">
        <v>184</v>
      </c>
      <c r="E233" s="33"/>
      <c r="F233" s="188" t="s">
        <v>267</v>
      </c>
      <c r="G233" s="33"/>
      <c r="H233" s="189">
        <v>25.234999999999999</v>
      </c>
      <c r="I233" s="33"/>
      <c r="J233" s="33"/>
      <c r="K233" s="33"/>
      <c r="L233" s="34"/>
      <c r="M233" s="167"/>
      <c r="N233" s="168"/>
      <c r="O233" s="59"/>
      <c r="P233" s="59"/>
      <c r="Q233" s="59"/>
      <c r="R233" s="59"/>
      <c r="S233" s="59"/>
      <c r="T233" s="60"/>
      <c r="U233" s="33"/>
      <c r="V233" s="33"/>
      <c r="W233" s="33"/>
      <c r="X233" s="33"/>
      <c r="Y233" s="33"/>
      <c r="Z233" s="33"/>
      <c r="AA233" s="33"/>
      <c r="AB233" s="33"/>
      <c r="AC233" s="33"/>
      <c r="AD233" s="33"/>
      <c r="AE233" s="33"/>
      <c r="AU233" s="18" t="s">
        <v>83</v>
      </c>
    </row>
    <row r="234" spans="1:65" s="2" customFormat="1" ht="24.2" customHeight="1">
      <c r="A234" s="33"/>
      <c r="B234" s="150"/>
      <c r="C234" s="151" t="s">
        <v>286</v>
      </c>
      <c r="D234" s="151" t="s">
        <v>165</v>
      </c>
      <c r="E234" s="152" t="s">
        <v>287</v>
      </c>
      <c r="F234" s="153" t="s">
        <v>288</v>
      </c>
      <c r="G234" s="154" t="s">
        <v>118</v>
      </c>
      <c r="H234" s="155">
        <v>0.252</v>
      </c>
      <c r="I234" s="156"/>
      <c r="J234" s="157">
        <f>ROUND(I234*H234,2)</f>
        <v>0</v>
      </c>
      <c r="K234" s="153" t="s">
        <v>168</v>
      </c>
      <c r="L234" s="34"/>
      <c r="M234" s="158" t="s">
        <v>1</v>
      </c>
      <c r="N234" s="159" t="s">
        <v>38</v>
      </c>
      <c r="O234" s="59"/>
      <c r="P234" s="160">
        <f>O234*H234</f>
        <v>0</v>
      </c>
      <c r="Q234" s="160">
        <v>0</v>
      </c>
      <c r="R234" s="160">
        <f>Q234*H234</f>
        <v>0</v>
      </c>
      <c r="S234" s="160">
        <v>0</v>
      </c>
      <c r="T234" s="161">
        <f>S234*H234</f>
        <v>0</v>
      </c>
      <c r="U234" s="33"/>
      <c r="V234" s="33"/>
      <c r="W234" s="33"/>
      <c r="X234" s="33"/>
      <c r="Y234" s="33"/>
      <c r="Z234" s="33"/>
      <c r="AA234" s="33"/>
      <c r="AB234" s="33"/>
      <c r="AC234" s="33"/>
      <c r="AD234" s="33"/>
      <c r="AE234" s="33"/>
      <c r="AR234" s="162" t="s">
        <v>169</v>
      </c>
      <c r="AT234" s="162" t="s">
        <v>165</v>
      </c>
      <c r="AU234" s="162" t="s">
        <v>83</v>
      </c>
      <c r="AY234" s="18" t="s">
        <v>163</v>
      </c>
      <c r="BE234" s="163">
        <f>IF(N234="základní",J234,0)</f>
        <v>0</v>
      </c>
      <c r="BF234" s="163">
        <f>IF(N234="snížená",J234,0)</f>
        <v>0</v>
      </c>
      <c r="BG234" s="163">
        <f>IF(N234="zákl. přenesená",J234,0)</f>
        <v>0</v>
      </c>
      <c r="BH234" s="163">
        <f>IF(N234="sníž. přenesená",J234,0)</f>
        <v>0</v>
      </c>
      <c r="BI234" s="163">
        <f>IF(N234="nulová",J234,0)</f>
        <v>0</v>
      </c>
      <c r="BJ234" s="18" t="s">
        <v>30</v>
      </c>
      <c r="BK234" s="163">
        <f>ROUND(I234*H234,2)</f>
        <v>0</v>
      </c>
      <c r="BL234" s="18" t="s">
        <v>169</v>
      </c>
      <c r="BM234" s="162" t="s">
        <v>289</v>
      </c>
    </row>
    <row r="235" spans="1:65" s="2" customFormat="1">
      <c r="A235" s="33"/>
      <c r="B235" s="34"/>
      <c r="C235" s="33"/>
      <c r="D235" s="164" t="s">
        <v>171</v>
      </c>
      <c r="E235" s="33"/>
      <c r="F235" s="165" t="s">
        <v>290</v>
      </c>
      <c r="G235" s="33"/>
      <c r="H235" s="33"/>
      <c r="I235" s="166"/>
      <c r="J235" s="33"/>
      <c r="K235" s="33"/>
      <c r="L235" s="34"/>
      <c r="M235" s="167"/>
      <c r="N235" s="168"/>
      <c r="O235" s="59"/>
      <c r="P235" s="59"/>
      <c r="Q235" s="59"/>
      <c r="R235" s="59"/>
      <c r="S235" s="59"/>
      <c r="T235" s="60"/>
      <c r="U235" s="33"/>
      <c r="V235" s="33"/>
      <c r="W235" s="33"/>
      <c r="X235" s="33"/>
      <c r="Y235" s="33"/>
      <c r="Z235" s="33"/>
      <c r="AA235" s="33"/>
      <c r="AB235" s="33"/>
      <c r="AC235" s="33"/>
      <c r="AD235" s="33"/>
      <c r="AE235" s="33"/>
      <c r="AT235" s="18" t="s">
        <v>171</v>
      </c>
      <c r="AU235" s="18" t="s">
        <v>83</v>
      </c>
    </row>
    <row r="236" spans="1:65" s="13" customFormat="1">
      <c r="B236" s="171"/>
      <c r="D236" s="169" t="s">
        <v>175</v>
      </c>
      <c r="E236" s="172" t="s">
        <v>1</v>
      </c>
      <c r="F236" s="173" t="s">
        <v>291</v>
      </c>
      <c r="H236" s="174">
        <v>0.252</v>
      </c>
      <c r="I236" s="175"/>
      <c r="L236" s="171"/>
      <c r="M236" s="176"/>
      <c r="N236" s="177"/>
      <c r="O236" s="177"/>
      <c r="P236" s="177"/>
      <c r="Q236" s="177"/>
      <c r="R236" s="177"/>
      <c r="S236" s="177"/>
      <c r="T236" s="178"/>
      <c r="AT236" s="172" t="s">
        <v>175</v>
      </c>
      <c r="AU236" s="172" t="s">
        <v>83</v>
      </c>
      <c r="AV236" s="13" t="s">
        <v>83</v>
      </c>
      <c r="AW236" s="13" t="s">
        <v>29</v>
      </c>
      <c r="AX236" s="13" t="s">
        <v>30</v>
      </c>
      <c r="AY236" s="172" t="s">
        <v>163</v>
      </c>
    </row>
    <row r="237" spans="1:65" s="2" customFormat="1">
      <c r="A237" s="33"/>
      <c r="B237" s="34"/>
      <c r="C237" s="33"/>
      <c r="D237" s="169" t="s">
        <v>184</v>
      </c>
      <c r="E237" s="33"/>
      <c r="F237" s="187" t="s">
        <v>266</v>
      </c>
      <c r="G237" s="33"/>
      <c r="H237" s="33"/>
      <c r="I237" s="33"/>
      <c r="J237" s="33"/>
      <c r="K237" s="33"/>
      <c r="L237" s="34"/>
      <c r="M237" s="167"/>
      <c r="N237" s="168"/>
      <c r="O237" s="59"/>
      <c r="P237" s="59"/>
      <c r="Q237" s="59"/>
      <c r="R237" s="59"/>
      <c r="S237" s="59"/>
      <c r="T237" s="60"/>
      <c r="U237" s="33"/>
      <c r="V237" s="33"/>
      <c r="W237" s="33"/>
      <c r="X237" s="33"/>
      <c r="Y237" s="33"/>
      <c r="Z237" s="33"/>
      <c r="AA237" s="33"/>
      <c r="AB237" s="33"/>
      <c r="AC237" s="33"/>
      <c r="AD237" s="33"/>
      <c r="AE237" s="33"/>
      <c r="AU237" s="18" t="s">
        <v>83</v>
      </c>
    </row>
    <row r="238" spans="1:65" s="2" customFormat="1">
      <c r="A238" s="33"/>
      <c r="B238" s="34"/>
      <c r="C238" s="33"/>
      <c r="D238" s="169" t="s">
        <v>184</v>
      </c>
      <c r="E238" s="33"/>
      <c r="F238" s="188" t="s">
        <v>267</v>
      </c>
      <c r="G238" s="33"/>
      <c r="H238" s="189">
        <v>25.234999999999999</v>
      </c>
      <c r="I238" s="33"/>
      <c r="J238" s="33"/>
      <c r="K238" s="33"/>
      <c r="L238" s="34"/>
      <c r="M238" s="167"/>
      <c r="N238" s="168"/>
      <c r="O238" s="59"/>
      <c r="P238" s="59"/>
      <c r="Q238" s="59"/>
      <c r="R238" s="59"/>
      <c r="S238" s="59"/>
      <c r="T238" s="60"/>
      <c r="U238" s="33"/>
      <c r="V238" s="33"/>
      <c r="W238" s="33"/>
      <c r="X238" s="33"/>
      <c r="Y238" s="33"/>
      <c r="Z238" s="33"/>
      <c r="AA238" s="33"/>
      <c r="AB238" s="33"/>
      <c r="AC238" s="33"/>
      <c r="AD238" s="33"/>
      <c r="AE238" s="33"/>
      <c r="AU238" s="18" t="s">
        <v>83</v>
      </c>
    </row>
    <row r="239" spans="1:65" s="2" customFormat="1" ht="24.2" customHeight="1">
      <c r="A239" s="33"/>
      <c r="B239" s="150"/>
      <c r="C239" s="151" t="s">
        <v>292</v>
      </c>
      <c r="D239" s="151" t="s">
        <v>165</v>
      </c>
      <c r="E239" s="152" t="s">
        <v>293</v>
      </c>
      <c r="F239" s="153" t="s">
        <v>294</v>
      </c>
      <c r="G239" s="154" t="s">
        <v>118</v>
      </c>
      <c r="H239" s="155">
        <v>1.1200000000000001</v>
      </c>
      <c r="I239" s="156"/>
      <c r="J239" s="157">
        <f>ROUND(I239*H239,2)</f>
        <v>0</v>
      </c>
      <c r="K239" s="153" t="s">
        <v>168</v>
      </c>
      <c r="L239" s="34"/>
      <c r="M239" s="158" t="s">
        <v>1</v>
      </c>
      <c r="N239" s="159" t="s">
        <v>38</v>
      </c>
      <c r="O239" s="59"/>
      <c r="P239" s="160">
        <f>O239*H239</f>
        <v>0</v>
      </c>
      <c r="Q239" s="160">
        <v>0</v>
      </c>
      <c r="R239" s="160">
        <f>Q239*H239</f>
        <v>0</v>
      </c>
      <c r="S239" s="160">
        <v>0</v>
      </c>
      <c r="T239" s="161">
        <f>S239*H239</f>
        <v>0</v>
      </c>
      <c r="U239" s="33"/>
      <c r="V239" s="33"/>
      <c r="W239" s="33"/>
      <c r="X239" s="33"/>
      <c r="Y239" s="33"/>
      <c r="Z239" s="33"/>
      <c r="AA239" s="33"/>
      <c r="AB239" s="33"/>
      <c r="AC239" s="33"/>
      <c r="AD239" s="33"/>
      <c r="AE239" s="33"/>
      <c r="AR239" s="162" t="s">
        <v>169</v>
      </c>
      <c r="AT239" s="162" t="s">
        <v>165</v>
      </c>
      <c r="AU239" s="162" t="s">
        <v>83</v>
      </c>
      <c r="AY239" s="18" t="s">
        <v>163</v>
      </c>
      <c r="BE239" s="163">
        <f>IF(N239="základní",J239,0)</f>
        <v>0</v>
      </c>
      <c r="BF239" s="163">
        <f>IF(N239="snížená",J239,0)</f>
        <v>0</v>
      </c>
      <c r="BG239" s="163">
        <f>IF(N239="zákl. přenesená",J239,0)</f>
        <v>0</v>
      </c>
      <c r="BH239" s="163">
        <f>IF(N239="sníž. přenesená",J239,0)</f>
        <v>0</v>
      </c>
      <c r="BI239" s="163">
        <f>IF(N239="nulová",J239,0)</f>
        <v>0</v>
      </c>
      <c r="BJ239" s="18" t="s">
        <v>30</v>
      </c>
      <c r="BK239" s="163">
        <f>ROUND(I239*H239,2)</f>
        <v>0</v>
      </c>
      <c r="BL239" s="18" t="s">
        <v>169</v>
      </c>
      <c r="BM239" s="162" t="s">
        <v>295</v>
      </c>
    </row>
    <row r="240" spans="1:65" s="2" customFormat="1">
      <c r="A240" s="33"/>
      <c r="B240" s="34"/>
      <c r="C240" s="33"/>
      <c r="D240" s="164" t="s">
        <v>171</v>
      </c>
      <c r="E240" s="33"/>
      <c r="F240" s="165" t="s">
        <v>296</v>
      </c>
      <c r="G240" s="33"/>
      <c r="H240" s="33"/>
      <c r="I240" s="166"/>
      <c r="J240" s="33"/>
      <c r="K240" s="33"/>
      <c r="L240" s="34"/>
      <c r="M240" s="167"/>
      <c r="N240" s="168"/>
      <c r="O240" s="59"/>
      <c r="P240" s="59"/>
      <c r="Q240" s="59"/>
      <c r="R240" s="59"/>
      <c r="S240" s="59"/>
      <c r="T240" s="60"/>
      <c r="U240" s="33"/>
      <c r="V240" s="33"/>
      <c r="W240" s="33"/>
      <c r="X240" s="33"/>
      <c r="Y240" s="33"/>
      <c r="Z240" s="33"/>
      <c r="AA240" s="33"/>
      <c r="AB240" s="33"/>
      <c r="AC240" s="33"/>
      <c r="AD240" s="33"/>
      <c r="AE240" s="33"/>
      <c r="AT240" s="18" t="s">
        <v>171</v>
      </c>
      <c r="AU240" s="18" t="s">
        <v>83</v>
      </c>
    </row>
    <row r="241" spans="1:65" s="13" customFormat="1">
      <c r="B241" s="171"/>
      <c r="D241" s="169" t="s">
        <v>175</v>
      </c>
      <c r="E241" s="172" t="s">
        <v>1</v>
      </c>
      <c r="F241" s="173" t="s">
        <v>297</v>
      </c>
      <c r="H241" s="174">
        <v>1.131</v>
      </c>
      <c r="I241" s="175"/>
      <c r="L241" s="171"/>
      <c r="M241" s="176"/>
      <c r="N241" s="177"/>
      <c r="O241" s="177"/>
      <c r="P241" s="177"/>
      <c r="Q241" s="177"/>
      <c r="R241" s="177"/>
      <c r="S241" s="177"/>
      <c r="T241" s="178"/>
      <c r="AT241" s="172" t="s">
        <v>175</v>
      </c>
      <c r="AU241" s="172" t="s">
        <v>83</v>
      </c>
      <c r="AV241" s="13" t="s">
        <v>83</v>
      </c>
      <c r="AW241" s="13" t="s">
        <v>29</v>
      </c>
      <c r="AX241" s="13" t="s">
        <v>73</v>
      </c>
      <c r="AY241" s="172" t="s">
        <v>163</v>
      </c>
    </row>
    <row r="242" spans="1:65" s="13" customFormat="1">
      <c r="B242" s="171"/>
      <c r="D242" s="169" t="s">
        <v>175</v>
      </c>
      <c r="E242" s="172" t="s">
        <v>1</v>
      </c>
      <c r="F242" s="173" t="s">
        <v>298</v>
      </c>
      <c r="H242" s="174">
        <v>1.1200000000000001</v>
      </c>
      <c r="I242" s="175"/>
      <c r="L242" s="171"/>
      <c r="M242" s="176"/>
      <c r="N242" s="177"/>
      <c r="O242" s="177"/>
      <c r="P242" s="177"/>
      <c r="Q242" s="177"/>
      <c r="R242" s="177"/>
      <c r="S242" s="177"/>
      <c r="T242" s="178"/>
      <c r="AT242" s="172" t="s">
        <v>175</v>
      </c>
      <c r="AU242" s="172" t="s">
        <v>83</v>
      </c>
      <c r="AV242" s="13" t="s">
        <v>83</v>
      </c>
      <c r="AW242" s="13" t="s">
        <v>29</v>
      </c>
      <c r="AX242" s="13" t="s">
        <v>30</v>
      </c>
      <c r="AY242" s="172" t="s">
        <v>163</v>
      </c>
    </row>
    <row r="243" spans="1:65" s="2" customFormat="1">
      <c r="A243" s="33"/>
      <c r="B243" s="34"/>
      <c r="C243" s="33"/>
      <c r="D243" s="169" t="s">
        <v>184</v>
      </c>
      <c r="E243" s="33"/>
      <c r="F243" s="187" t="s">
        <v>299</v>
      </c>
      <c r="G243" s="33"/>
      <c r="H243" s="33"/>
      <c r="I243" s="33"/>
      <c r="J243" s="33"/>
      <c r="K243" s="33"/>
      <c r="L243" s="34"/>
      <c r="M243" s="167"/>
      <c r="N243" s="168"/>
      <c r="O243" s="59"/>
      <c r="P243" s="59"/>
      <c r="Q243" s="59"/>
      <c r="R243" s="59"/>
      <c r="S243" s="59"/>
      <c r="T243" s="60"/>
      <c r="U243" s="33"/>
      <c r="V243" s="33"/>
      <c r="W243" s="33"/>
      <c r="X243" s="33"/>
      <c r="Y243" s="33"/>
      <c r="Z243" s="33"/>
      <c r="AA243" s="33"/>
      <c r="AB243" s="33"/>
      <c r="AC243" s="33"/>
      <c r="AD243" s="33"/>
      <c r="AE243" s="33"/>
      <c r="AU243" s="18" t="s">
        <v>83</v>
      </c>
    </row>
    <row r="244" spans="1:65" s="2" customFormat="1">
      <c r="A244" s="33"/>
      <c r="B244" s="34"/>
      <c r="C244" s="33"/>
      <c r="D244" s="169" t="s">
        <v>184</v>
      </c>
      <c r="E244" s="33"/>
      <c r="F244" s="188" t="s">
        <v>297</v>
      </c>
      <c r="G244" s="33"/>
      <c r="H244" s="189">
        <v>1.131</v>
      </c>
      <c r="I244" s="33"/>
      <c r="J244" s="33"/>
      <c r="K244" s="33"/>
      <c r="L244" s="34"/>
      <c r="M244" s="167"/>
      <c r="N244" s="168"/>
      <c r="O244" s="59"/>
      <c r="P244" s="59"/>
      <c r="Q244" s="59"/>
      <c r="R244" s="59"/>
      <c r="S244" s="59"/>
      <c r="T244" s="60"/>
      <c r="U244" s="33"/>
      <c r="V244" s="33"/>
      <c r="W244" s="33"/>
      <c r="X244" s="33"/>
      <c r="Y244" s="33"/>
      <c r="Z244" s="33"/>
      <c r="AA244" s="33"/>
      <c r="AB244" s="33"/>
      <c r="AC244" s="33"/>
      <c r="AD244" s="33"/>
      <c r="AE244" s="33"/>
      <c r="AU244" s="18" t="s">
        <v>83</v>
      </c>
    </row>
    <row r="245" spans="1:65" s="2" customFormat="1" ht="24.2" customHeight="1">
      <c r="A245" s="33"/>
      <c r="B245" s="150"/>
      <c r="C245" s="151" t="s">
        <v>300</v>
      </c>
      <c r="D245" s="151" t="s">
        <v>165</v>
      </c>
      <c r="E245" s="152" t="s">
        <v>301</v>
      </c>
      <c r="F245" s="153" t="s">
        <v>302</v>
      </c>
      <c r="G245" s="154" t="s">
        <v>118</v>
      </c>
      <c r="H245" s="155">
        <v>1.0999999999999999E-2</v>
      </c>
      <c r="I245" s="156"/>
      <c r="J245" s="157">
        <f>ROUND(I245*H245,2)</f>
        <v>0</v>
      </c>
      <c r="K245" s="153" t="s">
        <v>168</v>
      </c>
      <c r="L245" s="34"/>
      <c r="M245" s="158" t="s">
        <v>1</v>
      </c>
      <c r="N245" s="159" t="s">
        <v>38</v>
      </c>
      <c r="O245" s="59"/>
      <c r="P245" s="160">
        <f>O245*H245</f>
        <v>0</v>
      </c>
      <c r="Q245" s="160">
        <v>0</v>
      </c>
      <c r="R245" s="160">
        <f>Q245*H245</f>
        <v>0</v>
      </c>
      <c r="S245" s="160">
        <v>0</v>
      </c>
      <c r="T245" s="161">
        <f>S245*H245</f>
        <v>0</v>
      </c>
      <c r="U245" s="33"/>
      <c r="V245" s="33"/>
      <c r="W245" s="33"/>
      <c r="X245" s="33"/>
      <c r="Y245" s="33"/>
      <c r="Z245" s="33"/>
      <c r="AA245" s="33"/>
      <c r="AB245" s="33"/>
      <c r="AC245" s="33"/>
      <c r="AD245" s="33"/>
      <c r="AE245" s="33"/>
      <c r="AR245" s="162" t="s">
        <v>169</v>
      </c>
      <c r="AT245" s="162" t="s">
        <v>165</v>
      </c>
      <c r="AU245" s="162" t="s">
        <v>83</v>
      </c>
      <c r="AY245" s="18" t="s">
        <v>163</v>
      </c>
      <c r="BE245" s="163">
        <f>IF(N245="základní",J245,0)</f>
        <v>0</v>
      </c>
      <c r="BF245" s="163">
        <f>IF(N245="snížená",J245,0)</f>
        <v>0</v>
      </c>
      <c r="BG245" s="163">
        <f>IF(N245="zákl. přenesená",J245,0)</f>
        <v>0</v>
      </c>
      <c r="BH245" s="163">
        <f>IF(N245="sníž. přenesená",J245,0)</f>
        <v>0</v>
      </c>
      <c r="BI245" s="163">
        <f>IF(N245="nulová",J245,0)</f>
        <v>0</v>
      </c>
      <c r="BJ245" s="18" t="s">
        <v>30</v>
      </c>
      <c r="BK245" s="163">
        <f>ROUND(I245*H245,2)</f>
        <v>0</v>
      </c>
      <c r="BL245" s="18" t="s">
        <v>169</v>
      </c>
      <c r="BM245" s="162" t="s">
        <v>303</v>
      </c>
    </row>
    <row r="246" spans="1:65" s="2" customFormat="1">
      <c r="A246" s="33"/>
      <c r="B246" s="34"/>
      <c r="C246" s="33"/>
      <c r="D246" s="164" t="s">
        <v>171</v>
      </c>
      <c r="E246" s="33"/>
      <c r="F246" s="165" t="s">
        <v>304</v>
      </c>
      <c r="G246" s="33"/>
      <c r="H246" s="33"/>
      <c r="I246" s="166"/>
      <c r="J246" s="33"/>
      <c r="K246" s="33"/>
      <c r="L246" s="34"/>
      <c r="M246" s="167"/>
      <c r="N246" s="168"/>
      <c r="O246" s="59"/>
      <c r="P246" s="59"/>
      <c r="Q246" s="59"/>
      <c r="R246" s="59"/>
      <c r="S246" s="59"/>
      <c r="T246" s="60"/>
      <c r="U246" s="33"/>
      <c r="V246" s="33"/>
      <c r="W246" s="33"/>
      <c r="X246" s="33"/>
      <c r="Y246" s="33"/>
      <c r="Z246" s="33"/>
      <c r="AA246" s="33"/>
      <c r="AB246" s="33"/>
      <c r="AC246" s="33"/>
      <c r="AD246" s="33"/>
      <c r="AE246" s="33"/>
      <c r="AT246" s="18" t="s">
        <v>171</v>
      </c>
      <c r="AU246" s="18" t="s">
        <v>83</v>
      </c>
    </row>
    <row r="247" spans="1:65" s="13" customFormat="1">
      <c r="B247" s="171"/>
      <c r="D247" s="169" t="s">
        <v>175</v>
      </c>
      <c r="E247" s="172" t="s">
        <v>1</v>
      </c>
      <c r="F247" s="173" t="s">
        <v>305</v>
      </c>
      <c r="H247" s="174">
        <v>1.0999999999999999E-2</v>
      </c>
      <c r="I247" s="175"/>
      <c r="L247" s="171"/>
      <c r="M247" s="176"/>
      <c r="N247" s="177"/>
      <c r="O247" s="177"/>
      <c r="P247" s="177"/>
      <c r="Q247" s="177"/>
      <c r="R247" s="177"/>
      <c r="S247" s="177"/>
      <c r="T247" s="178"/>
      <c r="AT247" s="172" t="s">
        <v>175</v>
      </c>
      <c r="AU247" s="172" t="s">
        <v>83</v>
      </c>
      <c r="AV247" s="13" t="s">
        <v>83</v>
      </c>
      <c r="AW247" s="13" t="s">
        <v>29</v>
      </c>
      <c r="AX247" s="13" t="s">
        <v>30</v>
      </c>
      <c r="AY247" s="172" t="s">
        <v>163</v>
      </c>
    </row>
    <row r="248" spans="1:65" s="2" customFormat="1">
      <c r="A248" s="33"/>
      <c r="B248" s="34"/>
      <c r="C248" s="33"/>
      <c r="D248" s="169" t="s">
        <v>184</v>
      </c>
      <c r="E248" s="33"/>
      <c r="F248" s="187" t="s">
        <v>299</v>
      </c>
      <c r="G248" s="33"/>
      <c r="H248" s="33"/>
      <c r="I248" s="33"/>
      <c r="J248" s="33"/>
      <c r="K248" s="33"/>
      <c r="L248" s="34"/>
      <c r="M248" s="167"/>
      <c r="N248" s="168"/>
      <c r="O248" s="59"/>
      <c r="P248" s="59"/>
      <c r="Q248" s="59"/>
      <c r="R248" s="59"/>
      <c r="S248" s="59"/>
      <c r="T248" s="60"/>
      <c r="U248" s="33"/>
      <c r="V248" s="33"/>
      <c r="W248" s="33"/>
      <c r="X248" s="33"/>
      <c r="Y248" s="33"/>
      <c r="Z248" s="33"/>
      <c r="AA248" s="33"/>
      <c r="AB248" s="33"/>
      <c r="AC248" s="33"/>
      <c r="AD248" s="33"/>
      <c r="AE248" s="33"/>
      <c r="AU248" s="18" t="s">
        <v>83</v>
      </c>
    </row>
    <row r="249" spans="1:65" s="2" customFormat="1">
      <c r="A249" s="33"/>
      <c r="B249" s="34"/>
      <c r="C249" s="33"/>
      <c r="D249" s="169" t="s">
        <v>184</v>
      </c>
      <c r="E249" s="33"/>
      <c r="F249" s="188" t="s">
        <v>297</v>
      </c>
      <c r="G249" s="33"/>
      <c r="H249" s="189">
        <v>1.131</v>
      </c>
      <c r="I249" s="33"/>
      <c r="J249" s="33"/>
      <c r="K249" s="33"/>
      <c r="L249" s="34"/>
      <c r="M249" s="167"/>
      <c r="N249" s="168"/>
      <c r="O249" s="59"/>
      <c r="P249" s="59"/>
      <c r="Q249" s="59"/>
      <c r="R249" s="59"/>
      <c r="S249" s="59"/>
      <c r="T249" s="60"/>
      <c r="U249" s="33"/>
      <c r="V249" s="33"/>
      <c r="W249" s="33"/>
      <c r="X249" s="33"/>
      <c r="Y249" s="33"/>
      <c r="Z249" s="33"/>
      <c r="AA249" s="33"/>
      <c r="AB249" s="33"/>
      <c r="AC249" s="33"/>
      <c r="AD249" s="33"/>
      <c r="AE249" s="33"/>
      <c r="AU249" s="18" t="s">
        <v>83</v>
      </c>
    </row>
    <row r="250" spans="1:65" s="2" customFormat="1" ht="16.5" customHeight="1">
      <c r="A250" s="33"/>
      <c r="B250" s="150"/>
      <c r="C250" s="151" t="s">
        <v>7</v>
      </c>
      <c r="D250" s="151" t="s">
        <v>165</v>
      </c>
      <c r="E250" s="152" t="s">
        <v>306</v>
      </c>
      <c r="F250" s="153" t="s">
        <v>307</v>
      </c>
      <c r="G250" s="154" t="s">
        <v>114</v>
      </c>
      <c r="H250" s="155">
        <v>1602.18</v>
      </c>
      <c r="I250" s="156"/>
      <c r="J250" s="157">
        <f>ROUND(I250*H250,2)</f>
        <v>0</v>
      </c>
      <c r="K250" s="153" t="s">
        <v>168</v>
      </c>
      <c r="L250" s="34"/>
      <c r="M250" s="158" t="s">
        <v>1</v>
      </c>
      <c r="N250" s="159" t="s">
        <v>38</v>
      </c>
      <c r="O250" s="59"/>
      <c r="P250" s="160">
        <f>O250*H250</f>
        <v>0</v>
      </c>
      <c r="Q250" s="160">
        <v>2.0799999999999998E-3</v>
      </c>
      <c r="R250" s="160">
        <f>Q250*H250</f>
        <v>3.3325343999999997</v>
      </c>
      <c r="S250" s="160">
        <v>0</v>
      </c>
      <c r="T250" s="161">
        <f>S250*H250</f>
        <v>0</v>
      </c>
      <c r="U250" s="33"/>
      <c r="V250" s="33"/>
      <c r="W250" s="33"/>
      <c r="X250" s="33"/>
      <c r="Y250" s="33"/>
      <c r="Z250" s="33"/>
      <c r="AA250" s="33"/>
      <c r="AB250" s="33"/>
      <c r="AC250" s="33"/>
      <c r="AD250" s="33"/>
      <c r="AE250" s="33"/>
      <c r="AR250" s="162" t="s">
        <v>169</v>
      </c>
      <c r="AT250" s="162" t="s">
        <v>165</v>
      </c>
      <c r="AU250" s="162" t="s">
        <v>83</v>
      </c>
      <c r="AY250" s="18" t="s">
        <v>163</v>
      </c>
      <c r="BE250" s="163">
        <f>IF(N250="základní",J250,0)</f>
        <v>0</v>
      </c>
      <c r="BF250" s="163">
        <f>IF(N250="snížená",J250,0)</f>
        <v>0</v>
      </c>
      <c r="BG250" s="163">
        <f>IF(N250="zákl. přenesená",J250,0)</f>
        <v>0</v>
      </c>
      <c r="BH250" s="163">
        <f>IF(N250="sníž. přenesená",J250,0)</f>
        <v>0</v>
      </c>
      <c r="BI250" s="163">
        <f>IF(N250="nulová",J250,0)</f>
        <v>0</v>
      </c>
      <c r="BJ250" s="18" t="s">
        <v>30</v>
      </c>
      <c r="BK250" s="163">
        <f>ROUND(I250*H250,2)</f>
        <v>0</v>
      </c>
      <c r="BL250" s="18" t="s">
        <v>169</v>
      </c>
      <c r="BM250" s="162" t="s">
        <v>308</v>
      </c>
    </row>
    <row r="251" spans="1:65" s="2" customFormat="1">
      <c r="A251" s="33"/>
      <c r="B251" s="34"/>
      <c r="C251" s="33"/>
      <c r="D251" s="164" t="s">
        <v>171</v>
      </c>
      <c r="E251" s="33"/>
      <c r="F251" s="165" t="s">
        <v>309</v>
      </c>
      <c r="G251" s="33"/>
      <c r="H251" s="33"/>
      <c r="I251" s="166"/>
      <c r="J251" s="33"/>
      <c r="K251" s="33"/>
      <c r="L251" s="34"/>
      <c r="M251" s="167"/>
      <c r="N251" s="168"/>
      <c r="O251" s="59"/>
      <c r="P251" s="59"/>
      <c r="Q251" s="59"/>
      <c r="R251" s="59"/>
      <c r="S251" s="59"/>
      <c r="T251" s="60"/>
      <c r="U251" s="33"/>
      <c r="V251" s="33"/>
      <c r="W251" s="33"/>
      <c r="X251" s="33"/>
      <c r="Y251" s="33"/>
      <c r="Z251" s="33"/>
      <c r="AA251" s="33"/>
      <c r="AB251" s="33"/>
      <c r="AC251" s="33"/>
      <c r="AD251" s="33"/>
      <c r="AE251" s="33"/>
      <c r="AT251" s="18" t="s">
        <v>171</v>
      </c>
      <c r="AU251" s="18" t="s">
        <v>83</v>
      </c>
    </row>
    <row r="252" spans="1:65" s="2" customFormat="1" ht="78">
      <c r="A252" s="33"/>
      <c r="B252" s="34"/>
      <c r="C252" s="33"/>
      <c r="D252" s="169" t="s">
        <v>173</v>
      </c>
      <c r="E252" s="33"/>
      <c r="F252" s="170" t="s">
        <v>310</v>
      </c>
      <c r="G252" s="33"/>
      <c r="H252" s="33"/>
      <c r="I252" s="166"/>
      <c r="J252" s="33"/>
      <c r="K252" s="33"/>
      <c r="L252" s="34"/>
      <c r="M252" s="167"/>
      <c r="N252" s="168"/>
      <c r="O252" s="59"/>
      <c r="P252" s="59"/>
      <c r="Q252" s="59"/>
      <c r="R252" s="59"/>
      <c r="S252" s="59"/>
      <c r="T252" s="60"/>
      <c r="U252" s="33"/>
      <c r="V252" s="33"/>
      <c r="W252" s="33"/>
      <c r="X252" s="33"/>
      <c r="Y252" s="33"/>
      <c r="Z252" s="33"/>
      <c r="AA252" s="33"/>
      <c r="AB252" s="33"/>
      <c r="AC252" s="33"/>
      <c r="AD252" s="33"/>
      <c r="AE252" s="33"/>
      <c r="AT252" s="18" t="s">
        <v>173</v>
      </c>
      <c r="AU252" s="18" t="s">
        <v>83</v>
      </c>
    </row>
    <row r="253" spans="1:65" s="13" customFormat="1">
      <c r="B253" s="171"/>
      <c r="D253" s="169" t="s">
        <v>175</v>
      </c>
      <c r="E253" s="172" t="s">
        <v>1</v>
      </c>
      <c r="F253" s="173" t="s">
        <v>311</v>
      </c>
      <c r="H253" s="174">
        <v>1602.18</v>
      </c>
      <c r="I253" s="175"/>
      <c r="L253" s="171"/>
      <c r="M253" s="176"/>
      <c r="N253" s="177"/>
      <c r="O253" s="177"/>
      <c r="P253" s="177"/>
      <c r="Q253" s="177"/>
      <c r="R253" s="177"/>
      <c r="S253" s="177"/>
      <c r="T253" s="178"/>
      <c r="AT253" s="172" t="s">
        <v>175</v>
      </c>
      <c r="AU253" s="172" t="s">
        <v>83</v>
      </c>
      <c r="AV253" s="13" t="s">
        <v>83</v>
      </c>
      <c r="AW253" s="13" t="s">
        <v>29</v>
      </c>
      <c r="AX253" s="13" t="s">
        <v>73</v>
      </c>
      <c r="AY253" s="172" t="s">
        <v>163</v>
      </c>
    </row>
    <row r="254" spans="1:65" s="14" customFormat="1">
      <c r="B254" s="179"/>
      <c r="D254" s="169" t="s">
        <v>175</v>
      </c>
      <c r="E254" s="180" t="s">
        <v>1</v>
      </c>
      <c r="F254" s="181" t="s">
        <v>179</v>
      </c>
      <c r="H254" s="182">
        <v>1602.18</v>
      </c>
      <c r="I254" s="183"/>
      <c r="L254" s="179"/>
      <c r="M254" s="184"/>
      <c r="N254" s="185"/>
      <c r="O254" s="185"/>
      <c r="P254" s="185"/>
      <c r="Q254" s="185"/>
      <c r="R254" s="185"/>
      <c r="S254" s="185"/>
      <c r="T254" s="186"/>
      <c r="AT254" s="180" t="s">
        <v>175</v>
      </c>
      <c r="AU254" s="180" t="s">
        <v>83</v>
      </c>
      <c r="AV254" s="14" t="s">
        <v>169</v>
      </c>
      <c r="AW254" s="14" t="s">
        <v>29</v>
      </c>
      <c r="AX254" s="14" t="s">
        <v>30</v>
      </c>
      <c r="AY254" s="180" t="s">
        <v>163</v>
      </c>
    </row>
    <row r="255" spans="1:65" s="2" customFormat="1" ht="16.5" customHeight="1">
      <c r="A255" s="33"/>
      <c r="B255" s="150"/>
      <c r="C255" s="151" t="s">
        <v>312</v>
      </c>
      <c r="D255" s="151" t="s">
        <v>165</v>
      </c>
      <c r="E255" s="152" t="s">
        <v>313</v>
      </c>
      <c r="F255" s="153" t="s">
        <v>314</v>
      </c>
      <c r="G255" s="154" t="s">
        <v>114</v>
      </c>
      <c r="H255" s="155">
        <v>1602.18</v>
      </c>
      <c r="I255" s="156"/>
      <c r="J255" s="157">
        <f>ROUND(I255*H255,2)</f>
        <v>0</v>
      </c>
      <c r="K255" s="153" t="s">
        <v>168</v>
      </c>
      <c r="L255" s="34"/>
      <c r="M255" s="158" t="s">
        <v>1</v>
      </c>
      <c r="N255" s="159" t="s">
        <v>38</v>
      </c>
      <c r="O255" s="59"/>
      <c r="P255" s="160">
        <f>O255*H255</f>
        <v>0</v>
      </c>
      <c r="Q255" s="160">
        <v>0</v>
      </c>
      <c r="R255" s="160">
        <f>Q255*H255</f>
        <v>0</v>
      </c>
      <c r="S255" s="160">
        <v>0</v>
      </c>
      <c r="T255" s="161">
        <f>S255*H255</f>
        <v>0</v>
      </c>
      <c r="U255" s="33"/>
      <c r="V255" s="33"/>
      <c r="W255" s="33"/>
      <c r="X255" s="33"/>
      <c r="Y255" s="33"/>
      <c r="Z255" s="33"/>
      <c r="AA255" s="33"/>
      <c r="AB255" s="33"/>
      <c r="AC255" s="33"/>
      <c r="AD255" s="33"/>
      <c r="AE255" s="33"/>
      <c r="AR255" s="162" t="s">
        <v>169</v>
      </c>
      <c r="AT255" s="162" t="s">
        <v>165</v>
      </c>
      <c r="AU255" s="162" t="s">
        <v>83</v>
      </c>
      <c r="AY255" s="18" t="s">
        <v>163</v>
      </c>
      <c r="BE255" s="163">
        <f>IF(N255="základní",J255,0)</f>
        <v>0</v>
      </c>
      <c r="BF255" s="163">
        <f>IF(N255="snížená",J255,0)</f>
        <v>0</v>
      </c>
      <c r="BG255" s="163">
        <f>IF(N255="zákl. přenesená",J255,0)</f>
        <v>0</v>
      </c>
      <c r="BH255" s="163">
        <f>IF(N255="sníž. přenesená",J255,0)</f>
        <v>0</v>
      </c>
      <c r="BI255" s="163">
        <f>IF(N255="nulová",J255,0)</f>
        <v>0</v>
      </c>
      <c r="BJ255" s="18" t="s">
        <v>30</v>
      </c>
      <c r="BK255" s="163">
        <f>ROUND(I255*H255,2)</f>
        <v>0</v>
      </c>
      <c r="BL255" s="18" t="s">
        <v>169</v>
      </c>
      <c r="BM255" s="162" t="s">
        <v>315</v>
      </c>
    </row>
    <row r="256" spans="1:65" s="2" customFormat="1">
      <c r="A256" s="33"/>
      <c r="B256" s="34"/>
      <c r="C256" s="33"/>
      <c r="D256" s="164" t="s">
        <v>171</v>
      </c>
      <c r="E256" s="33"/>
      <c r="F256" s="165" t="s">
        <v>316</v>
      </c>
      <c r="G256" s="33"/>
      <c r="H256" s="33"/>
      <c r="I256" s="166"/>
      <c r="J256" s="33"/>
      <c r="K256" s="33"/>
      <c r="L256" s="34"/>
      <c r="M256" s="167"/>
      <c r="N256" s="168"/>
      <c r="O256" s="59"/>
      <c r="P256" s="59"/>
      <c r="Q256" s="59"/>
      <c r="R256" s="59"/>
      <c r="S256" s="59"/>
      <c r="T256" s="60"/>
      <c r="U256" s="33"/>
      <c r="V256" s="33"/>
      <c r="W256" s="33"/>
      <c r="X256" s="33"/>
      <c r="Y256" s="33"/>
      <c r="Z256" s="33"/>
      <c r="AA256" s="33"/>
      <c r="AB256" s="33"/>
      <c r="AC256" s="33"/>
      <c r="AD256" s="33"/>
      <c r="AE256" s="33"/>
      <c r="AT256" s="18" t="s">
        <v>171</v>
      </c>
      <c r="AU256" s="18" t="s">
        <v>83</v>
      </c>
    </row>
    <row r="257" spans="1:65" s="2" customFormat="1" ht="16.5" customHeight="1">
      <c r="A257" s="33"/>
      <c r="B257" s="150"/>
      <c r="C257" s="151" t="s">
        <v>317</v>
      </c>
      <c r="D257" s="151" t="s">
        <v>165</v>
      </c>
      <c r="E257" s="152" t="s">
        <v>318</v>
      </c>
      <c r="F257" s="153" t="s">
        <v>319</v>
      </c>
      <c r="G257" s="154" t="s">
        <v>118</v>
      </c>
      <c r="H257" s="155">
        <v>519.12400000000002</v>
      </c>
      <c r="I257" s="156"/>
      <c r="J257" s="157">
        <f>ROUND(I257*H257,2)</f>
        <v>0</v>
      </c>
      <c r="K257" s="153" t="s">
        <v>168</v>
      </c>
      <c r="L257" s="34"/>
      <c r="M257" s="158" t="s">
        <v>1</v>
      </c>
      <c r="N257" s="159" t="s">
        <v>38</v>
      </c>
      <c r="O257" s="59"/>
      <c r="P257" s="160">
        <f>O257*H257</f>
        <v>0</v>
      </c>
      <c r="Q257" s="160">
        <v>0</v>
      </c>
      <c r="R257" s="160">
        <f>Q257*H257</f>
        <v>0</v>
      </c>
      <c r="S257" s="160">
        <v>0</v>
      </c>
      <c r="T257" s="161">
        <f>S257*H257</f>
        <v>0</v>
      </c>
      <c r="U257" s="33"/>
      <c r="V257" s="33"/>
      <c r="W257" s="33"/>
      <c r="X257" s="33"/>
      <c r="Y257" s="33"/>
      <c r="Z257" s="33"/>
      <c r="AA257" s="33"/>
      <c r="AB257" s="33"/>
      <c r="AC257" s="33"/>
      <c r="AD257" s="33"/>
      <c r="AE257" s="33"/>
      <c r="AR257" s="162" t="s">
        <v>169</v>
      </c>
      <c r="AT257" s="162" t="s">
        <v>165</v>
      </c>
      <c r="AU257" s="162" t="s">
        <v>83</v>
      </c>
      <c r="AY257" s="18" t="s">
        <v>163</v>
      </c>
      <c r="BE257" s="163">
        <f>IF(N257="základní",J257,0)</f>
        <v>0</v>
      </c>
      <c r="BF257" s="163">
        <f>IF(N257="snížená",J257,0)</f>
        <v>0</v>
      </c>
      <c r="BG257" s="163">
        <f>IF(N257="zákl. přenesená",J257,0)</f>
        <v>0</v>
      </c>
      <c r="BH257" s="163">
        <f>IF(N257="sníž. přenesená",J257,0)</f>
        <v>0</v>
      </c>
      <c r="BI257" s="163">
        <f>IF(N257="nulová",J257,0)</f>
        <v>0</v>
      </c>
      <c r="BJ257" s="18" t="s">
        <v>30</v>
      </c>
      <c r="BK257" s="163">
        <f>ROUND(I257*H257,2)</f>
        <v>0</v>
      </c>
      <c r="BL257" s="18" t="s">
        <v>169</v>
      </c>
      <c r="BM257" s="162" t="s">
        <v>320</v>
      </c>
    </row>
    <row r="258" spans="1:65" s="2" customFormat="1">
      <c r="A258" s="33"/>
      <c r="B258" s="34"/>
      <c r="C258" s="33"/>
      <c r="D258" s="164" t="s">
        <v>171</v>
      </c>
      <c r="E258" s="33"/>
      <c r="F258" s="165" t="s">
        <v>321</v>
      </c>
      <c r="G258" s="33"/>
      <c r="H258" s="33"/>
      <c r="I258" s="166"/>
      <c r="J258" s="33"/>
      <c r="K258" s="33"/>
      <c r="L258" s="34"/>
      <c r="M258" s="167"/>
      <c r="N258" s="168"/>
      <c r="O258" s="59"/>
      <c r="P258" s="59"/>
      <c r="Q258" s="59"/>
      <c r="R258" s="59"/>
      <c r="S258" s="59"/>
      <c r="T258" s="60"/>
      <c r="U258" s="33"/>
      <c r="V258" s="33"/>
      <c r="W258" s="33"/>
      <c r="X258" s="33"/>
      <c r="Y258" s="33"/>
      <c r="Z258" s="33"/>
      <c r="AA258" s="33"/>
      <c r="AB258" s="33"/>
      <c r="AC258" s="33"/>
      <c r="AD258" s="33"/>
      <c r="AE258" s="33"/>
      <c r="AT258" s="18" t="s">
        <v>171</v>
      </c>
      <c r="AU258" s="18" t="s">
        <v>83</v>
      </c>
    </row>
    <row r="259" spans="1:65" s="13" customFormat="1">
      <c r="B259" s="171"/>
      <c r="D259" s="169" t="s">
        <v>175</v>
      </c>
      <c r="E259" s="172" t="s">
        <v>1</v>
      </c>
      <c r="F259" s="173" t="s">
        <v>322</v>
      </c>
      <c r="H259" s="174">
        <v>519.12400000000002</v>
      </c>
      <c r="I259" s="175"/>
      <c r="L259" s="171"/>
      <c r="M259" s="176"/>
      <c r="N259" s="177"/>
      <c r="O259" s="177"/>
      <c r="P259" s="177"/>
      <c r="Q259" s="177"/>
      <c r="R259" s="177"/>
      <c r="S259" s="177"/>
      <c r="T259" s="178"/>
      <c r="AT259" s="172" t="s">
        <v>175</v>
      </c>
      <c r="AU259" s="172" t="s">
        <v>83</v>
      </c>
      <c r="AV259" s="13" t="s">
        <v>83</v>
      </c>
      <c r="AW259" s="13" t="s">
        <v>29</v>
      </c>
      <c r="AX259" s="13" t="s">
        <v>30</v>
      </c>
      <c r="AY259" s="172" t="s">
        <v>163</v>
      </c>
    </row>
    <row r="260" spans="1:65" s="2" customFormat="1" ht="16.5" customHeight="1">
      <c r="A260" s="33"/>
      <c r="B260" s="150"/>
      <c r="C260" s="151" t="s">
        <v>323</v>
      </c>
      <c r="D260" s="151" t="s">
        <v>165</v>
      </c>
      <c r="E260" s="152" t="s">
        <v>324</v>
      </c>
      <c r="F260" s="153" t="s">
        <v>325</v>
      </c>
      <c r="G260" s="154" t="s">
        <v>118</v>
      </c>
      <c r="H260" s="155">
        <v>5.2430000000000003</v>
      </c>
      <c r="I260" s="156"/>
      <c r="J260" s="157">
        <f>ROUND(I260*H260,2)</f>
        <v>0</v>
      </c>
      <c r="K260" s="153" t="s">
        <v>168</v>
      </c>
      <c r="L260" s="34"/>
      <c r="M260" s="158" t="s">
        <v>1</v>
      </c>
      <c r="N260" s="159" t="s">
        <v>38</v>
      </c>
      <c r="O260" s="59"/>
      <c r="P260" s="160">
        <f>O260*H260</f>
        <v>0</v>
      </c>
      <c r="Q260" s="160">
        <v>0</v>
      </c>
      <c r="R260" s="160">
        <f>Q260*H260</f>
        <v>0</v>
      </c>
      <c r="S260" s="160">
        <v>0</v>
      </c>
      <c r="T260" s="161">
        <f>S260*H260</f>
        <v>0</v>
      </c>
      <c r="U260" s="33"/>
      <c r="V260" s="33"/>
      <c r="W260" s="33"/>
      <c r="X260" s="33"/>
      <c r="Y260" s="33"/>
      <c r="Z260" s="33"/>
      <c r="AA260" s="33"/>
      <c r="AB260" s="33"/>
      <c r="AC260" s="33"/>
      <c r="AD260" s="33"/>
      <c r="AE260" s="33"/>
      <c r="AR260" s="162" t="s">
        <v>169</v>
      </c>
      <c r="AT260" s="162" t="s">
        <v>165</v>
      </c>
      <c r="AU260" s="162" t="s">
        <v>83</v>
      </c>
      <c r="AY260" s="18" t="s">
        <v>163</v>
      </c>
      <c r="BE260" s="163">
        <f>IF(N260="základní",J260,0)</f>
        <v>0</v>
      </c>
      <c r="BF260" s="163">
        <f>IF(N260="snížená",J260,0)</f>
        <v>0</v>
      </c>
      <c r="BG260" s="163">
        <f>IF(N260="zákl. přenesená",J260,0)</f>
        <v>0</v>
      </c>
      <c r="BH260" s="163">
        <f>IF(N260="sníž. přenesená",J260,0)</f>
        <v>0</v>
      </c>
      <c r="BI260" s="163">
        <f>IF(N260="nulová",J260,0)</f>
        <v>0</v>
      </c>
      <c r="BJ260" s="18" t="s">
        <v>30</v>
      </c>
      <c r="BK260" s="163">
        <f>ROUND(I260*H260,2)</f>
        <v>0</v>
      </c>
      <c r="BL260" s="18" t="s">
        <v>169</v>
      </c>
      <c r="BM260" s="162" t="s">
        <v>326</v>
      </c>
    </row>
    <row r="261" spans="1:65" s="2" customFormat="1">
      <c r="A261" s="33"/>
      <c r="B261" s="34"/>
      <c r="C261" s="33"/>
      <c r="D261" s="164" t="s">
        <v>171</v>
      </c>
      <c r="E261" s="33"/>
      <c r="F261" s="165" t="s">
        <v>327</v>
      </c>
      <c r="G261" s="33"/>
      <c r="H261" s="33"/>
      <c r="I261" s="166"/>
      <c r="J261" s="33"/>
      <c r="K261" s="33"/>
      <c r="L261" s="34"/>
      <c r="M261" s="167"/>
      <c r="N261" s="168"/>
      <c r="O261" s="59"/>
      <c r="P261" s="59"/>
      <c r="Q261" s="59"/>
      <c r="R261" s="59"/>
      <c r="S261" s="59"/>
      <c r="T261" s="60"/>
      <c r="U261" s="33"/>
      <c r="V261" s="33"/>
      <c r="W261" s="33"/>
      <c r="X261" s="33"/>
      <c r="Y261" s="33"/>
      <c r="Z261" s="33"/>
      <c r="AA261" s="33"/>
      <c r="AB261" s="33"/>
      <c r="AC261" s="33"/>
      <c r="AD261" s="33"/>
      <c r="AE261" s="33"/>
      <c r="AT261" s="18" t="s">
        <v>171</v>
      </c>
      <c r="AU261" s="18" t="s">
        <v>83</v>
      </c>
    </row>
    <row r="262" spans="1:65" s="13" customFormat="1">
      <c r="B262" s="171"/>
      <c r="D262" s="169" t="s">
        <v>175</v>
      </c>
      <c r="E262" s="172" t="s">
        <v>1</v>
      </c>
      <c r="F262" s="173" t="s">
        <v>328</v>
      </c>
      <c r="H262" s="174">
        <v>5.2430000000000003</v>
      </c>
      <c r="I262" s="175"/>
      <c r="L262" s="171"/>
      <c r="M262" s="176"/>
      <c r="N262" s="177"/>
      <c r="O262" s="177"/>
      <c r="P262" s="177"/>
      <c r="Q262" s="177"/>
      <c r="R262" s="177"/>
      <c r="S262" s="177"/>
      <c r="T262" s="178"/>
      <c r="AT262" s="172" t="s">
        <v>175</v>
      </c>
      <c r="AU262" s="172" t="s">
        <v>83</v>
      </c>
      <c r="AV262" s="13" t="s">
        <v>83</v>
      </c>
      <c r="AW262" s="13" t="s">
        <v>29</v>
      </c>
      <c r="AX262" s="13" t="s">
        <v>30</v>
      </c>
      <c r="AY262" s="172" t="s">
        <v>163</v>
      </c>
    </row>
    <row r="263" spans="1:65" s="2" customFormat="1" ht="21.75" customHeight="1">
      <c r="A263" s="33"/>
      <c r="B263" s="150"/>
      <c r="C263" s="151" t="s">
        <v>329</v>
      </c>
      <c r="D263" s="151" t="s">
        <v>165</v>
      </c>
      <c r="E263" s="152" t="s">
        <v>330</v>
      </c>
      <c r="F263" s="153" t="s">
        <v>331</v>
      </c>
      <c r="G263" s="154" t="s">
        <v>118</v>
      </c>
      <c r="H263" s="155">
        <v>25.234999999999999</v>
      </c>
      <c r="I263" s="156"/>
      <c r="J263" s="157">
        <f>ROUND(I263*H263,2)</f>
        <v>0</v>
      </c>
      <c r="K263" s="153" t="s">
        <v>168</v>
      </c>
      <c r="L263" s="34"/>
      <c r="M263" s="158" t="s">
        <v>1</v>
      </c>
      <c r="N263" s="159" t="s">
        <v>38</v>
      </c>
      <c r="O263" s="59"/>
      <c r="P263" s="160">
        <f>O263*H263</f>
        <v>0</v>
      </c>
      <c r="Q263" s="160">
        <v>0</v>
      </c>
      <c r="R263" s="160">
        <f>Q263*H263</f>
        <v>0</v>
      </c>
      <c r="S263" s="160">
        <v>0</v>
      </c>
      <c r="T263" s="161">
        <f>S263*H263</f>
        <v>0</v>
      </c>
      <c r="U263" s="33"/>
      <c r="V263" s="33"/>
      <c r="W263" s="33"/>
      <c r="X263" s="33"/>
      <c r="Y263" s="33"/>
      <c r="Z263" s="33"/>
      <c r="AA263" s="33"/>
      <c r="AB263" s="33"/>
      <c r="AC263" s="33"/>
      <c r="AD263" s="33"/>
      <c r="AE263" s="33"/>
      <c r="AR263" s="162" t="s">
        <v>169</v>
      </c>
      <c r="AT263" s="162" t="s">
        <v>165</v>
      </c>
      <c r="AU263" s="162" t="s">
        <v>83</v>
      </c>
      <c r="AY263" s="18" t="s">
        <v>163</v>
      </c>
      <c r="BE263" s="163">
        <f>IF(N263="základní",J263,0)</f>
        <v>0</v>
      </c>
      <c r="BF263" s="163">
        <f>IF(N263="snížená",J263,0)</f>
        <v>0</v>
      </c>
      <c r="BG263" s="163">
        <f>IF(N263="zákl. přenesená",J263,0)</f>
        <v>0</v>
      </c>
      <c r="BH263" s="163">
        <f>IF(N263="sníž. přenesená",J263,0)</f>
        <v>0</v>
      </c>
      <c r="BI263" s="163">
        <f>IF(N263="nulová",J263,0)</f>
        <v>0</v>
      </c>
      <c r="BJ263" s="18" t="s">
        <v>30</v>
      </c>
      <c r="BK263" s="163">
        <f>ROUND(I263*H263,2)</f>
        <v>0</v>
      </c>
      <c r="BL263" s="18" t="s">
        <v>169</v>
      </c>
      <c r="BM263" s="162" t="s">
        <v>332</v>
      </c>
    </row>
    <row r="264" spans="1:65" s="2" customFormat="1">
      <c r="A264" s="33"/>
      <c r="B264" s="34"/>
      <c r="C264" s="33"/>
      <c r="D264" s="164" t="s">
        <v>171</v>
      </c>
      <c r="E264" s="33"/>
      <c r="F264" s="165" t="s">
        <v>333</v>
      </c>
      <c r="G264" s="33"/>
      <c r="H264" s="33"/>
      <c r="I264" s="166"/>
      <c r="J264" s="33"/>
      <c r="K264" s="33"/>
      <c r="L264" s="34"/>
      <c r="M264" s="167"/>
      <c r="N264" s="168"/>
      <c r="O264" s="59"/>
      <c r="P264" s="59"/>
      <c r="Q264" s="59"/>
      <c r="R264" s="59"/>
      <c r="S264" s="59"/>
      <c r="T264" s="60"/>
      <c r="U264" s="33"/>
      <c r="V264" s="33"/>
      <c r="W264" s="33"/>
      <c r="X264" s="33"/>
      <c r="Y264" s="33"/>
      <c r="Z264" s="33"/>
      <c r="AA264" s="33"/>
      <c r="AB264" s="33"/>
      <c r="AC264" s="33"/>
      <c r="AD264" s="33"/>
      <c r="AE264" s="33"/>
      <c r="AT264" s="18" t="s">
        <v>171</v>
      </c>
      <c r="AU264" s="18" t="s">
        <v>83</v>
      </c>
    </row>
    <row r="265" spans="1:65" s="13" customFormat="1">
      <c r="B265" s="171"/>
      <c r="D265" s="169" t="s">
        <v>175</v>
      </c>
      <c r="E265" s="172" t="s">
        <v>1</v>
      </c>
      <c r="F265" s="173" t="s">
        <v>123</v>
      </c>
      <c r="H265" s="174">
        <v>25.234999999999999</v>
      </c>
      <c r="I265" s="175"/>
      <c r="L265" s="171"/>
      <c r="M265" s="176"/>
      <c r="N265" s="177"/>
      <c r="O265" s="177"/>
      <c r="P265" s="177"/>
      <c r="Q265" s="177"/>
      <c r="R265" s="177"/>
      <c r="S265" s="177"/>
      <c r="T265" s="178"/>
      <c r="AT265" s="172" t="s">
        <v>175</v>
      </c>
      <c r="AU265" s="172" t="s">
        <v>83</v>
      </c>
      <c r="AV265" s="13" t="s">
        <v>83</v>
      </c>
      <c r="AW265" s="13" t="s">
        <v>29</v>
      </c>
      <c r="AX265" s="13" t="s">
        <v>30</v>
      </c>
      <c r="AY265" s="172" t="s">
        <v>163</v>
      </c>
    </row>
    <row r="266" spans="1:65" s="2" customFormat="1" ht="21.75" customHeight="1">
      <c r="A266" s="33"/>
      <c r="B266" s="150"/>
      <c r="C266" s="151" t="s">
        <v>334</v>
      </c>
      <c r="D266" s="151" t="s">
        <v>165</v>
      </c>
      <c r="E266" s="152" t="s">
        <v>335</v>
      </c>
      <c r="F266" s="153" t="s">
        <v>336</v>
      </c>
      <c r="G266" s="154" t="s">
        <v>118</v>
      </c>
      <c r="H266" s="155">
        <v>0.252</v>
      </c>
      <c r="I266" s="156"/>
      <c r="J266" s="157">
        <f>ROUND(I266*H266,2)</f>
        <v>0</v>
      </c>
      <c r="K266" s="153" t="s">
        <v>168</v>
      </c>
      <c r="L266" s="34"/>
      <c r="M266" s="158" t="s">
        <v>1</v>
      </c>
      <c r="N266" s="159" t="s">
        <v>38</v>
      </c>
      <c r="O266" s="59"/>
      <c r="P266" s="160">
        <f>O266*H266</f>
        <v>0</v>
      </c>
      <c r="Q266" s="160">
        <v>0</v>
      </c>
      <c r="R266" s="160">
        <f>Q266*H266</f>
        <v>0</v>
      </c>
      <c r="S266" s="160">
        <v>0</v>
      </c>
      <c r="T266" s="161">
        <f>S266*H266</f>
        <v>0</v>
      </c>
      <c r="U266" s="33"/>
      <c r="V266" s="33"/>
      <c r="W266" s="33"/>
      <c r="X266" s="33"/>
      <c r="Y266" s="33"/>
      <c r="Z266" s="33"/>
      <c r="AA266" s="33"/>
      <c r="AB266" s="33"/>
      <c r="AC266" s="33"/>
      <c r="AD266" s="33"/>
      <c r="AE266" s="33"/>
      <c r="AR266" s="162" t="s">
        <v>169</v>
      </c>
      <c r="AT266" s="162" t="s">
        <v>165</v>
      </c>
      <c r="AU266" s="162" t="s">
        <v>83</v>
      </c>
      <c r="AY266" s="18" t="s">
        <v>163</v>
      </c>
      <c r="BE266" s="163">
        <f>IF(N266="základní",J266,0)</f>
        <v>0</v>
      </c>
      <c r="BF266" s="163">
        <f>IF(N266="snížená",J266,0)</f>
        <v>0</v>
      </c>
      <c r="BG266" s="163">
        <f>IF(N266="zákl. přenesená",J266,0)</f>
        <v>0</v>
      </c>
      <c r="BH266" s="163">
        <f>IF(N266="sníž. přenesená",J266,0)</f>
        <v>0</v>
      </c>
      <c r="BI266" s="163">
        <f>IF(N266="nulová",J266,0)</f>
        <v>0</v>
      </c>
      <c r="BJ266" s="18" t="s">
        <v>30</v>
      </c>
      <c r="BK266" s="163">
        <f>ROUND(I266*H266,2)</f>
        <v>0</v>
      </c>
      <c r="BL266" s="18" t="s">
        <v>169</v>
      </c>
      <c r="BM266" s="162" t="s">
        <v>337</v>
      </c>
    </row>
    <row r="267" spans="1:65" s="2" customFormat="1">
      <c r="A267" s="33"/>
      <c r="B267" s="34"/>
      <c r="C267" s="33"/>
      <c r="D267" s="164" t="s">
        <v>171</v>
      </c>
      <c r="E267" s="33"/>
      <c r="F267" s="165" t="s">
        <v>338</v>
      </c>
      <c r="G267" s="33"/>
      <c r="H267" s="33"/>
      <c r="I267" s="166"/>
      <c r="J267" s="33"/>
      <c r="K267" s="33"/>
      <c r="L267" s="34"/>
      <c r="M267" s="167"/>
      <c r="N267" s="168"/>
      <c r="O267" s="59"/>
      <c r="P267" s="59"/>
      <c r="Q267" s="59"/>
      <c r="R267" s="59"/>
      <c r="S267" s="59"/>
      <c r="T267" s="60"/>
      <c r="U267" s="33"/>
      <c r="V267" s="33"/>
      <c r="W267" s="33"/>
      <c r="X267" s="33"/>
      <c r="Y267" s="33"/>
      <c r="Z267" s="33"/>
      <c r="AA267" s="33"/>
      <c r="AB267" s="33"/>
      <c r="AC267" s="33"/>
      <c r="AD267" s="33"/>
      <c r="AE267" s="33"/>
      <c r="AT267" s="18" t="s">
        <v>171</v>
      </c>
      <c r="AU267" s="18" t="s">
        <v>83</v>
      </c>
    </row>
    <row r="268" spans="1:65" s="13" customFormat="1">
      <c r="B268" s="171"/>
      <c r="D268" s="169" t="s">
        <v>175</v>
      </c>
      <c r="E268" s="172" t="s">
        <v>1</v>
      </c>
      <c r="F268" s="173" t="s">
        <v>339</v>
      </c>
      <c r="H268" s="174">
        <v>0.252</v>
      </c>
      <c r="I268" s="175"/>
      <c r="L268" s="171"/>
      <c r="M268" s="176"/>
      <c r="N268" s="177"/>
      <c r="O268" s="177"/>
      <c r="P268" s="177"/>
      <c r="Q268" s="177"/>
      <c r="R268" s="177"/>
      <c r="S268" s="177"/>
      <c r="T268" s="178"/>
      <c r="AT268" s="172" t="s">
        <v>175</v>
      </c>
      <c r="AU268" s="172" t="s">
        <v>83</v>
      </c>
      <c r="AV268" s="13" t="s">
        <v>83</v>
      </c>
      <c r="AW268" s="13" t="s">
        <v>29</v>
      </c>
      <c r="AX268" s="13" t="s">
        <v>30</v>
      </c>
      <c r="AY268" s="172" t="s">
        <v>163</v>
      </c>
    </row>
    <row r="269" spans="1:65" s="2" customFormat="1" ht="21.75" customHeight="1">
      <c r="A269" s="33"/>
      <c r="B269" s="150"/>
      <c r="C269" s="151" t="s">
        <v>340</v>
      </c>
      <c r="D269" s="151" t="s">
        <v>165</v>
      </c>
      <c r="E269" s="152" t="s">
        <v>341</v>
      </c>
      <c r="F269" s="153" t="s">
        <v>342</v>
      </c>
      <c r="G269" s="154" t="s">
        <v>118</v>
      </c>
      <c r="H269" s="155">
        <v>891.56100000000004</v>
      </c>
      <c r="I269" s="156"/>
      <c r="J269" s="157">
        <f>ROUND(I269*H269,2)</f>
        <v>0</v>
      </c>
      <c r="K269" s="153" t="s">
        <v>168</v>
      </c>
      <c r="L269" s="34"/>
      <c r="M269" s="158" t="s">
        <v>1</v>
      </c>
      <c r="N269" s="159" t="s">
        <v>38</v>
      </c>
      <c r="O269" s="59"/>
      <c r="P269" s="160">
        <f>O269*H269</f>
        <v>0</v>
      </c>
      <c r="Q269" s="160">
        <v>0</v>
      </c>
      <c r="R269" s="160">
        <f>Q269*H269</f>
        <v>0</v>
      </c>
      <c r="S269" s="160">
        <v>0</v>
      </c>
      <c r="T269" s="161">
        <f>S269*H269</f>
        <v>0</v>
      </c>
      <c r="U269" s="33"/>
      <c r="V269" s="33"/>
      <c r="W269" s="33"/>
      <c r="X269" s="33"/>
      <c r="Y269" s="33"/>
      <c r="Z269" s="33"/>
      <c r="AA269" s="33"/>
      <c r="AB269" s="33"/>
      <c r="AC269" s="33"/>
      <c r="AD269" s="33"/>
      <c r="AE269" s="33"/>
      <c r="AR269" s="162" t="s">
        <v>169</v>
      </c>
      <c r="AT269" s="162" t="s">
        <v>165</v>
      </c>
      <c r="AU269" s="162" t="s">
        <v>83</v>
      </c>
      <c r="AY269" s="18" t="s">
        <v>163</v>
      </c>
      <c r="BE269" s="163">
        <f>IF(N269="základní",J269,0)</f>
        <v>0</v>
      </c>
      <c r="BF269" s="163">
        <f>IF(N269="snížená",J269,0)</f>
        <v>0</v>
      </c>
      <c r="BG269" s="163">
        <f>IF(N269="zákl. přenesená",J269,0)</f>
        <v>0</v>
      </c>
      <c r="BH269" s="163">
        <f>IF(N269="sníž. přenesená",J269,0)</f>
        <v>0</v>
      </c>
      <c r="BI269" s="163">
        <f>IF(N269="nulová",J269,0)</f>
        <v>0</v>
      </c>
      <c r="BJ269" s="18" t="s">
        <v>30</v>
      </c>
      <c r="BK269" s="163">
        <f>ROUND(I269*H269,2)</f>
        <v>0</v>
      </c>
      <c r="BL269" s="18" t="s">
        <v>169</v>
      </c>
      <c r="BM269" s="162" t="s">
        <v>343</v>
      </c>
    </row>
    <row r="270" spans="1:65" s="2" customFormat="1">
      <c r="A270" s="33"/>
      <c r="B270" s="34"/>
      <c r="C270" s="33"/>
      <c r="D270" s="164" t="s">
        <v>171</v>
      </c>
      <c r="E270" s="33"/>
      <c r="F270" s="165" t="s">
        <v>344</v>
      </c>
      <c r="G270" s="33"/>
      <c r="H270" s="33"/>
      <c r="I270" s="166"/>
      <c r="J270" s="33"/>
      <c r="K270" s="33"/>
      <c r="L270" s="34"/>
      <c r="M270" s="167"/>
      <c r="N270" s="168"/>
      <c r="O270" s="59"/>
      <c r="P270" s="59"/>
      <c r="Q270" s="59"/>
      <c r="R270" s="59"/>
      <c r="S270" s="59"/>
      <c r="T270" s="60"/>
      <c r="U270" s="33"/>
      <c r="V270" s="33"/>
      <c r="W270" s="33"/>
      <c r="X270" s="33"/>
      <c r="Y270" s="33"/>
      <c r="Z270" s="33"/>
      <c r="AA270" s="33"/>
      <c r="AB270" s="33"/>
      <c r="AC270" s="33"/>
      <c r="AD270" s="33"/>
      <c r="AE270" s="33"/>
      <c r="AT270" s="18" t="s">
        <v>171</v>
      </c>
      <c r="AU270" s="18" t="s">
        <v>83</v>
      </c>
    </row>
    <row r="271" spans="1:65" s="13" customFormat="1">
      <c r="B271" s="171"/>
      <c r="D271" s="169" t="s">
        <v>175</v>
      </c>
      <c r="E271" s="172" t="s">
        <v>1</v>
      </c>
      <c r="F271" s="173" t="s">
        <v>345</v>
      </c>
      <c r="H271" s="174">
        <v>891.56100000000004</v>
      </c>
      <c r="I271" s="175"/>
      <c r="L271" s="171"/>
      <c r="M271" s="176"/>
      <c r="N271" s="177"/>
      <c r="O271" s="177"/>
      <c r="P271" s="177"/>
      <c r="Q271" s="177"/>
      <c r="R271" s="177"/>
      <c r="S271" s="177"/>
      <c r="T271" s="178"/>
      <c r="AT271" s="172" t="s">
        <v>175</v>
      </c>
      <c r="AU271" s="172" t="s">
        <v>83</v>
      </c>
      <c r="AV271" s="13" t="s">
        <v>83</v>
      </c>
      <c r="AW271" s="13" t="s">
        <v>29</v>
      </c>
      <c r="AX271" s="13" t="s">
        <v>73</v>
      </c>
      <c r="AY271" s="172" t="s">
        <v>163</v>
      </c>
    </row>
    <row r="272" spans="1:65" s="14" customFormat="1">
      <c r="B272" s="179"/>
      <c r="D272" s="169" t="s">
        <v>175</v>
      </c>
      <c r="E272" s="180" t="s">
        <v>1</v>
      </c>
      <c r="F272" s="181" t="s">
        <v>179</v>
      </c>
      <c r="H272" s="182">
        <v>891.56100000000004</v>
      </c>
      <c r="I272" s="183"/>
      <c r="L272" s="179"/>
      <c r="M272" s="184"/>
      <c r="N272" s="185"/>
      <c r="O272" s="185"/>
      <c r="P272" s="185"/>
      <c r="Q272" s="185"/>
      <c r="R272" s="185"/>
      <c r="S272" s="185"/>
      <c r="T272" s="186"/>
      <c r="AT272" s="180" t="s">
        <v>175</v>
      </c>
      <c r="AU272" s="180" t="s">
        <v>83</v>
      </c>
      <c r="AV272" s="14" t="s">
        <v>169</v>
      </c>
      <c r="AW272" s="14" t="s">
        <v>29</v>
      </c>
      <c r="AX272" s="14" t="s">
        <v>30</v>
      </c>
      <c r="AY272" s="180" t="s">
        <v>163</v>
      </c>
    </row>
    <row r="273" spans="1:65" s="2" customFormat="1" ht="21.75" customHeight="1">
      <c r="A273" s="33"/>
      <c r="B273" s="150"/>
      <c r="C273" s="151" t="s">
        <v>346</v>
      </c>
      <c r="D273" s="151" t="s">
        <v>165</v>
      </c>
      <c r="E273" s="152" t="s">
        <v>347</v>
      </c>
      <c r="F273" s="153" t="s">
        <v>348</v>
      </c>
      <c r="G273" s="154" t="s">
        <v>118</v>
      </c>
      <c r="H273" s="155">
        <v>9.1010000000000009</v>
      </c>
      <c r="I273" s="156"/>
      <c r="J273" s="157">
        <f>ROUND(I273*H273,2)</f>
        <v>0</v>
      </c>
      <c r="K273" s="153" t="s">
        <v>168</v>
      </c>
      <c r="L273" s="34"/>
      <c r="M273" s="158" t="s">
        <v>1</v>
      </c>
      <c r="N273" s="159" t="s">
        <v>38</v>
      </c>
      <c r="O273" s="59"/>
      <c r="P273" s="160">
        <f>O273*H273</f>
        <v>0</v>
      </c>
      <c r="Q273" s="160">
        <v>0</v>
      </c>
      <c r="R273" s="160">
        <f>Q273*H273</f>
        <v>0</v>
      </c>
      <c r="S273" s="160">
        <v>0</v>
      </c>
      <c r="T273" s="161">
        <f>S273*H273</f>
        <v>0</v>
      </c>
      <c r="U273" s="33"/>
      <c r="V273" s="33"/>
      <c r="W273" s="33"/>
      <c r="X273" s="33"/>
      <c r="Y273" s="33"/>
      <c r="Z273" s="33"/>
      <c r="AA273" s="33"/>
      <c r="AB273" s="33"/>
      <c r="AC273" s="33"/>
      <c r="AD273" s="33"/>
      <c r="AE273" s="33"/>
      <c r="AR273" s="162" t="s">
        <v>169</v>
      </c>
      <c r="AT273" s="162" t="s">
        <v>165</v>
      </c>
      <c r="AU273" s="162" t="s">
        <v>83</v>
      </c>
      <c r="AY273" s="18" t="s">
        <v>163</v>
      </c>
      <c r="BE273" s="163">
        <f>IF(N273="základní",J273,0)</f>
        <v>0</v>
      </c>
      <c r="BF273" s="163">
        <f>IF(N273="snížená",J273,0)</f>
        <v>0</v>
      </c>
      <c r="BG273" s="163">
        <f>IF(N273="zákl. přenesená",J273,0)</f>
        <v>0</v>
      </c>
      <c r="BH273" s="163">
        <f>IF(N273="sníž. přenesená",J273,0)</f>
        <v>0</v>
      </c>
      <c r="BI273" s="163">
        <f>IF(N273="nulová",J273,0)</f>
        <v>0</v>
      </c>
      <c r="BJ273" s="18" t="s">
        <v>30</v>
      </c>
      <c r="BK273" s="163">
        <f>ROUND(I273*H273,2)</f>
        <v>0</v>
      </c>
      <c r="BL273" s="18" t="s">
        <v>169</v>
      </c>
      <c r="BM273" s="162" t="s">
        <v>349</v>
      </c>
    </row>
    <row r="274" spans="1:65" s="2" customFormat="1">
      <c r="A274" s="33"/>
      <c r="B274" s="34"/>
      <c r="C274" s="33"/>
      <c r="D274" s="164" t="s">
        <v>171</v>
      </c>
      <c r="E274" s="33"/>
      <c r="F274" s="165" t="s">
        <v>350</v>
      </c>
      <c r="G274" s="33"/>
      <c r="H274" s="33"/>
      <c r="I274" s="166"/>
      <c r="J274" s="33"/>
      <c r="K274" s="33"/>
      <c r="L274" s="34"/>
      <c r="M274" s="167"/>
      <c r="N274" s="168"/>
      <c r="O274" s="59"/>
      <c r="P274" s="59"/>
      <c r="Q274" s="59"/>
      <c r="R274" s="59"/>
      <c r="S274" s="59"/>
      <c r="T274" s="60"/>
      <c r="U274" s="33"/>
      <c r="V274" s="33"/>
      <c r="W274" s="33"/>
      <c r="X274" s="33"/>
      <c r="Y274" s="33"/>
      <c r="Z274" s="33"/>
      <c r="AA274" s="33"/>
      <c r="AB274" s="33"/>
      <c r="AC274" s="33"/>
      <c r="AD274" s="33"/>
      <c r="AE274" s="33"/>
      <c r="AT274" s="18" t="s">
        <v>171</v>
      </c>
      <c r="AU274" s="18" t="s">
        <v>83</v>
      </c>
    </row>
    <row r="275" spans="1:65" s="13" customFormat="1">
      <c r="B275" s="171"/>
      <c r="D275" s="169" t="s">
        <v>175</v>
      </c>
      <c r="E275" s="172" t="s">
        <v>1</v>
      </c>
      <c r="F275" s="173" t="s">
        <v>351</v>
      </c>
      <c r="H275" s="174">
        <v>9.1010000000000009</v>
      </c>
      <c r="I275" s="175"/>
      <c r="L275" s="171"/>
      <c r="M275" s="176"/>
      <c r="N275" s="177"/>
      <c r="O275" s="177"/>
      <c r="P275" s="177"/>
      <c r="Q275" s="177"/>
      <c r="R275" s="177"/>
      <c r="S275" s="177"/>
      <c r="T275" s="178"/>
      <c r="AT275" s="172" t="s">
        <v>175</v>
      </c>
      <c r="AU275" s="172" t="s">
        <v>83</v>
      </c>
      <c r="AV275" s="13" t="s">
        <v>83</v>
      </c>
      <c r="AW275" s="13" t="s">
        <v>29</v>
      </c>
      <c r="AX275" s="13" t="s">
        <v>73</v>
      </c>
      <c r="AY275" s="172" t="s">
        <v>163</v>
      </c>
    </row>
    <row r="276" spans="1:65" s="14" customFormat="1">
      <c r="B276" s="179"/>
      <c r="D276" s="169" t="s">
        <v>175</v>
      </c>
      <c r="E276" s="180" t="s">
        <v>1</v>
      </c>
      <c r="F276" s="181" t="s">
        <v>179</v>
      </c>
      <c r="H276" s="182">
        <v>9.1010000000000009</v>
      </c>
      <c r="I276" s="183"/>
      <c r="L276" s="179"/>
      <c r="M276" s="184"/>
      <c r="N276" s="185"/>
      <c r="O276" s="185"/>
      <c r="P276" s="185"/>
      <c r="Q276" s="185"/>
      <c r="R276" s="185"/>
      <c r="S276" s="185"/>
      <c r="T276" s="186"/>
      <c r="AT276" s="180" t="s">
        <v>175</v>
      </c>
      <c r="AU276" s="180" t="s">
        <v>83</v>
      </c>
      <c r="AV276" s="14" t="s">
        <v>169</v>
      </c>
      <c r="AW276" s="14" t="s">
        <v>29</v>
      </c>
      <c r="AX276" s="14" t="s">
        <v>30</v>
      </c>
      <c r="AY276" s="180" t="s">
        <v>163</v>
      </c>
    </row>
    <row r="277" spans="1:65" s="2" customFormat="1" ht="16.5" customHeight="1">
      <c r="A277" s="33"/>
      <c r="B277" s="150"/>
      <c r="C277" s="151" t="s">
        <v>352</v>
      </c>
      <c r="D277" s="151" t="s">
        <v>165</v>
      </c>
      <c r="E277" s="152" t="s">
        <v>353</v>
      </c>
      <c r="F277" s="153" t="s">
        <v>354</v>
      </c>
      <c r="G277" s="154" t="s">
        <v>118</v>
      </c>
      <c r="H277" s="155">
        <v>900.66200000000003</v>
      </c>
      <c r="I277" s="156"/>
      <c r="J277" s="157">
        <f>ROUND(I277*H277,2)</f>
        <v>0</v>
      </c>
      <c r="K277" s="153" t="s">
        <v>168</v>
      </c>
      <c r="L277" s="34"/>
      <c r="M277" s="158" t="s">
        <v>1</v>
      </c>
      <c r="N277" s="159" t="s">
        <v>38</v>
      </c>
      <c r="O277" s="59"/>
      <c r="P277" s="160">
        <f>O277*H277</f>
        <v>0</v>
      </c>
      <c r="Q277" s="160">
        <v>0</v>
      </c>
      <c r="R277" s="160">
        <f>Q277*H277</f>
        <v>0</v>
      </c>
      <c r="S277" s="160">
        <v>0</v>
      </c>
      <c r="T277" s="161">
        <f>S277*H277</f>
        <v>0</v>
      </c>
      <c r="U277" s="33"/>
      <c r="V277" s="33"/>
      <c r="W277" s="33"/>
      <c r="X277" s="33"/>
      <c r="Y277" s="33"/>
      <c r="Z277" s="33"/>
      <c r="AA277" s="33"/>
      <c r="AB277" s="33"/>
      <c r="AC277" s="33"/>
      <c r="AD277" s="33"/>
      <c r="AE277" s="33"/>
      <c r="AR277" s="162" t="s">
        <v>169</v>
      </c>
      <c r="AT277" s="162" t="s">
        <v>165</v>
      </c>
      <c r="AU277" s="162" t="s">
        <v>83</v>
      </c>
      <c r="AY277" s="18" t="s">
        <v>163</v>
      </c>
      <c r="BE277" s="163">
        <f>IF(N277="základní",J277,0)</f>
        <v>0</v>
      </c>
      <c r="BF277" s="163">
        <f>IF(N277="snížená",J277,0)</f>
        <v>0</v>
      </c>
      <c r="BG277" s="163">
        <f>IF(N277="zákl. přenesená",J277,0)</f>
        <v>0</v>
      </c>
      <c r="BH277" s="163">
        <f>IF(N277="sníž. přenesená",J277,0)</f>
        <v>0</v>
      </c>
      <c r="BI277" s="163">
        <f>IF(N277="nulová",J277,0)</f>
        <v>0</v>
      </c>
      <c r="BJ277" s="18" t="s">
        <v>30</v>
      </c>
      <c r="BK277" s="163">
        <f>ROUND(I277*H277,2)</f>
        <v>0</v>
      </c>
      <c r="BL277" s="18" t="s">
        <v>169</v>
      </c>
      <c r="BM277" s="162" t="s">
        <v>355</v>
      </c>
    </row>
    <row r="278" spans="1:65" s="2" customFormat="1">
      <c r="A278" s="33"/>
      <c r="B278" s="34"/>
      <c r="C278" s="33"/>
      <c r="D278" s="164" t="s">
        <v>171</v>
      </c>
      <c r="E278" s="33"/>
      <c r="F278" s="165" t="s">
        <v>356</v>
      </c>
      <c r="G278" s="33"/>
      <c r="H278" s="33"/>
      <c r="I278" s="166"/>
      <c r="J278" s="33"/>
      <c r="K278" s="33"/>
      <c r="L278" s="34"/>
      <c r="M278" s="167"/>
      <c r="N278" s="168"/>
      <c r="O278" s="59"/>
      <c r="P278" s="59"/>
      <c r="Q278" s="59"/>
      <c r="R278" s="59"/>
      <c r="S278" s="59"/>
      <c r="T278" s="60"/>
      <c r="U278" s="33"/>
      <c r="V278" s="33"/>
      <c r="W278" s="33"/>
      <c r="X278" s="33"/>
      <c r="Y278" s="33"/>
      <c r="Z278" s="33"/>
      <c r="AA278" s="33"/>
      <c r="AB278" s="33"/>
      <c r="AC278" s="33"/>
      <c r="AD278" s="33"/>
      <c r="AE278" s="33"/>
      <c r="AT278" s="18" t="s">
        <v>171</v>
      </c>
      <c r="AU278" s="18" t="s">
        <v>83</v>
      </c>
    </row>
    <row r="279" spans="1:65" s="13" customFormat="1">
      <c r="B279" s="171"/>
      <c r="D279" s="169" t="s">
        <v>175</v>
      </c>
      <c r="E279" s="172" t="s">
        <v>1</v>
      </c>
      <c r="F279" s="173" t="s">
        <v>357</v>
      </c>
      <c r="H279" s="174">
        <v>891.56100000000004</v>
      </c>
      <c r="I279" s="175"/>
      <c r="L279" s="171"/>
      <c r="M279" s="176"/>
      <c r="N279" s="177"/>
      <c r="O279" s="177"/>
      <c r="P279" s="177"/>
      <c r="Q279" s="177"/>
      <c r="R279" s="177"/>
      <c r="S279" s="177"/>
      <c r="T279" s="178"/>
      <c r="AT279" s="172" t="s">
        <v>175</v>
      </c>
      <c r="AU279" s="172" t="s">
        <v>83</v>
      </c>
      <c r="AV279" s="13" t="s">
        <v>83</v>
      </c>
      <c r="AW279" s="13" t="s">
        <v>29</v>
      </c>
      <c r="AX279" s="13" t="s">
        <v>73</v>
      </c>
      <c r="AY279" s="172" t="s">
        <v>163</v>
      </c>
    </row>
    <row r="280" spans="1:65" s="13" customFormat="1">
      <c r="B280" s="171"/>
      <c r="D280" s="169" t="s">
        <v>175</v>
      </c>
      <c r="E280" s="172" t="s">
        <v>1</v>
      </c>
      <c r="F280" s="173" t="s">
        <v>358</v>
      </c>
      <c r="H280" s="174">
        <v>9.1010000000000009</v>
      </c>
      <c r="I280" s="175"/>
      <c r="L280" s="171"/>
      <c r="M280" s="176"/>
      <c r="N280" s="177"/>
      <c r="O280" s="177"/>
      <c r="P280" s="177"/>
      <c r="Q280" s="177"/>
      <c r="R280" s="177"/>
      <c r="S280" s="177"/>
      <c r="T280" s="178"/>
      <c r="AT280" s="172" t="s">
        <v>175</v>
      </c>
      <c r="AU280" s="172" t="s">
        <v>83</v>
      </c>
      <c r="AV280" s="13" t="s">
        <v>83</v>
      </c>
      <c r="AW280" s="13" t="s">
        <v>29</v>
      </c>
      <c r="AX280" s="13" t="s">
        <v>73</v>
      </c>
      <c r="AY280" s="172" t="s">
        <v>163</v>
      </c>
    </row>
    <row r="281" spans="1:65" s="14" customFormat="1">
      <c r="B281" s="179"/>
      <c r="D281" s="169" t="s">
        <v>175</v>
      </c>
      <c r="E281" s="180" t="s">
        <v>1</v>
      </c>
      <c r="F281" s="181" t="s">
        <v>179</v>
      </c>
      <c r="H281" s="182">
        <v>900.66200000000003</v>
      </c>
      <c r="I281" s="183"/>
      <c r="L281" s="179"/>
      <c r="M281" s="184"/>
      <c r="N281" s="185"/>
      <c r="O281" s="185"/>
      <c r="P281" s="185"/>
      <c r="Q281" s="185"/>
      <c r="R281" s="185"/>
      <c r="S281" s="185"/>
      <c r="T281" s="186"/>
      <c r="AT281" s="180" t="s">
        <v>175</v>
      </c>
      <c r="AU281" s="180" t="s">
        <v>83</v>
      </c>
      <c r="AV281" s="14" t="s">
        <v>169</v>
      </c>
      <c r="AW281" s="14" t="s">
        <v>29</v>
      </c>
      <c r="AX281" s="14" t="s">
        <v>30</v>
      </c>
      <c r="AY281" s="180" t="s">
        <v>163</v>
      </c>
    </row>
    <row r="282" spans="1:65" s="2" customFormat="1" ht="16.5" customHeight="1">
      <c r="A282" s="33"/>
      <c r="B282" s="150"/>
      <c r="C282" s="151" t="s">
        <v>359</v>
      </c>
      <c r="D282" s="151" t="s">
        <v>165</v>
      </c>
      <c r="E282" s="152" t="s">
        <v>360</v>
      </c>
      <c r="F282" s="153" t="s">
        <v>361</v>
      </c>
      <c r="G282" s="154" t="s">
        <v>118</v>
      </c>
      <c r="H282" s="155">
        <v>133.73400000000001</v>
      </c>
      <c r="I282" s="156"/>
      <c r="J282" s="157">
        <f>ROUND(I282*H282,2)</f>
        <v>0</v>
      </c>
      <c r="K282" s="153" t="s">
        <v>1</v>
      </c>
      <c r="L282" s="34"/>
      <c r="M282" s="158" t="s">
        <v>1</v>
      </c>
      <c r="N282" s="159" t="s">
        <v>38</v>
      </c>
      <c r="O282" s="59"/>
      <c r="P282" s="160">
        <f>O282*H282</f>
        <v>0</v>
      </c>
      <c r="Q282" s="160">
        <v>0</v>
      </c>
      <c r="R282" s="160">
        <f>Q282*H282</f>
        <v>0</v>
      </c>
      <c r="S282" s="160">
        <v>0</v>
      </c>
      <c r="T282" s="161">
        <f>S282*H282</f>
        <v>0</v>
      </c>
      <c r="U282" s="33"/>
      <c r="V282" s="33"/>
      <c r="W282" s="33"/>
      <c r="X282" s="33"/>
      <c r="Y282" s="33"/>
      <c r="Z282" s="33"/>
      <c r="AA282" s="33"/>
      <c r="AB282" s="33"/>
      <c r="AC282" s="33"/>
      <c r="AD282" s="33"/>
      <c r="AE282" s="33"/>
      <c r="AR282" s="162" t="s">
        <v>169</v>
      </c>
      <c r="AT282" s="162" t="s">
        <v>165</v>
      </c>
      <c r="AU282" s="162" t="s">
        <v>83</v>
      </c>
      <c r="AY282" s="18" t="s">
        <v>163</v>
      </c>
      <c r="BE282" s="163">
        <f>IF(N282="základní",J282,0)</f>
        <v>0</v>
      </c>
      <c r="BF282" s="163">
        <f>IF(N282="snížená",J282,0)</f>
        <v>0</v>
      </c>
      <c r="BG282" s="163">
        <f>IF(N282="zákl. přenesená",J282,0)</f>
        <v>0</v>
      </c>
      <c r="BH282" s="163">
        <f>IF(N282="sníž. přenesená",J282,0)</f>
        <v>0</v>
      </c>
      <c r="BI282" s="163">
        <f>IF(N282="nulová",J282,0)</f>
        <v>0</v>
      </c>
      <c r="BJ282" s="18" t="s">
        <v>30</v>
      </c>
      <c r="BK282" s="163">
        <f>ROUND(I282*H282,2)</f>
        <v>0</v>
      </c>
      <c r="BL282" s="18" t="s">
        <v>169</v>
      </c>
      <c r="BM282" s="162" t="s">
        <v>362</v>
      </c>
    </row>
    <row r="283" spans="1:65" s="13" customFormat="1">
      <c r="B283" s="171"/>
      <c r="D283" s="169" t="s">
        <v>175</v>
      </c>
      <c r="E283" s="172" t="s">
        <v>1</v>
      </c>
      <c r="F283" s="173" t="s">
        <v>363</v>
      </c>
      <c r="H283" s="174">
        <v>133.73400000000001</v>
      </c>
      <c r="I283" s="175"/>
      <c r="L283" s="171"/>
      <c r="M283" s="176"/>
      <c r="N283" s="177"/>
      <c r="O283" s="177"/>
      <c r="P283" s="177"/>
      <c r="Q283" s="177"/>
      <c r="R283" s="177"/>
      <c r="S283" s="177"/>
      <c r="T283" s="178"/>
      <c r="AT283" s="172" t="s">
        <v>175</v>
      </c>
      <c r="AU283" s="172" t="s">
        <v>83</v>
      </c>
      <c r="AV283" s="13" t="s">
        <v>83</v>
      </c>
      <c r="AW283" s="13" t="s">
        <v>29</v>
      </c>
      <c r="AX283" s="13" t="s">
        <v>73</v>
      </c>
      <c r="AY283" s="172" t="s">
        <v>163</v>
      </c>
    </row>
    <row r="284" spans="1:65" s="14" customFormat="1">
      <c r="B284" s="179"/>
      <c r="D284" s="169" t="s">
        <v>175</v>
      </c>
      <c r="E284" s="180" t="s">
        <v>1</v>
      </c>
      <c r="F284" s="181" t="s">
        <v>179</v>
      </c>
      <c r="H284" s="182">
        <v>133.73400000000001</v>
      </c>
      <c r="I284" s="183"/>
      <c r="L284" s="179"/>
      <c r="M284" s="184"/>
      <c r="N284" s="185"/>
      <c r="O284" s="185"/>
      <c r="P284" s="185"/>
      <c r="Q284" s="185"/>
      <c r="R284" s="185"/>
      <c r="S284" s="185"/>
      <c r="T284" s="186"/>
      <c r="AT284" s="180" t="s">
        <v>175</v>
      </c>
      <c r="AU284" s="180" t="s">
        <v>83</v>
      </c>
      <c r="AV284" s="14" t="s">
        <v>169</v>
      </c>
      <c r="AW284" s="14" t="s">
        <v>29</v>
      </c>
      <c r="AX284" s="14" t="s">
        <v>30</v>
      </c>
      <c r="AY284" s="180" t="s">
        <v>163</v>
      </c>
    </row>
    <row r="285" spans="1:65" s="2" customFormat="1" ht="16.5" customHeight="1">
      <c r="A285" s="33"/>
      <c r="B285" s="150"/>
      <c r="C285" s="151" t="s">
        <v>364</v>
      </c>
      <c r="D285" s="151" t="s">
        <v>165</v>
      </c>
      <c r="E285" s="152" t="s">
        <v>365</v>
      </c>
      <c r="F285" s="153" t="s">
        <v>366</v>
      </c>
      <c r="G285" s="154" t="s">
        <v>118</v>
      </c>
      <c r="H285" s="155">
        <v>766.928</v>
      </c>
      <c r="I285" s="156"/>
      <c r="J285" s="157">
        <f>ROUND(I285*H285,2)</f>
        <v>0</v>
      </c>
      <c r="K285" s="153" t="s">
        <v>1</v>
      </c>
      <c r="L285" s="34"/>
      <c r="M285" s="158" t="s">
        <v>1</v>
      </c>
      <c r="N285" s="159" t="s">
        <v>38</v>
      </c>
      <c r="O285" s="59"/>
      <c r="P285" s="160">
        <f>O285*H285</f>
        <v>0</v>
      </c>
      <c r="Q285" s="160">
        <v>0</v>
      </c>
      <c r="R285" s="160">
        <f>Q285*H285</f>
        <v>0</v>
      </c>
      <c r="S285" s="160">
        <v>0</v>
      </c>
      <c r="T285" s="161">
        <f>S285*H285</f>
        <v>0</v>
      </c>
      <c r="U285" s="33"/>
      <c r="V285" s="33"/>
      <c r="W285" s="33"/>
      <c r="X285" s="33"/>
      <c r="Y285" s="33"/>
      <c r="Z285" s="33"/>
      <c r="AA285" s="33"/>
      <c r="AB285" s="33"/>
      <c r="AC285" s="33"/>
      <c r="AD285" s="33"/>
      <c r="AE285" s="33"/>
      <c r="AR285" s="162" t="s">
        <v>169</v>
      </c>
      <c r="AT285" s="162" t="s">
        <v>165</v>
      </c>
      <c r="AU285" s="162" t="s">
        <v>83</v>
      </c>
      <c r="AY285" s="18" t="s">
        <v>163</v>
      </c>
      <c r="BE285" s="163">
        <f>IF(N285="základní",J285,0)</f>
        <v>0</v>
      </c>
      <c r="BF285" s="163">
        <f>IF(N285="snížená",J285,0)</f>
        <v>0</v>
      </c>
      <c r="BG285" s="163">
        <f>IF(N285="zákl. přenesená",J285,0)</f>
        <v>0</v>
      </c>
      <c r="BH285" s="163">
        <f>IF(N285="sníž. přenesená",J285,0)</f>
        <v>0</v>
      </c>
      <c r="BI285" s="163">
        <f>IF(N285="nulová",J285,0)</f>
        <v>0</v>
      </c>
      <c r="BJ285" s="18" t="s">
        <v>30</v>
      </c>
      <c r="BK285" s="163">
        <f>ROUND(I285*H285,2)</f>
        <v>0</v>
      </c>
      <c r="BL285" s="18" t="s">
        <v>169</v>
      </c>
      <c r="BM285" s="162" t="s">
        <v>367</v>
      </c>
    </row>
    <row r="286" spans="1:65" s="13" customFormat="1">
      <c r="B286" s="171"/>
      <c r="D286" s="169" t="s">
        <v>175</v>
      </c>
      <c r="E286" s="172" t="s">
        <v>1</v>
      </c>
      <c r="F286" s="173" t="s">
        <v>368</v>
      </c>
      <c r="H286" s="174">
        <v>757.827</v>
      </c>
      <c r="I286" s="175"/>
      <c r="L286" s="171"/>
      <c r="M286" s="176"/>
      <c r="N286" s="177"/>
      <c r="O286" s="177"/>
      <c r="P286" s="177"/>
      <c r="Q286" s="177"/>
      <c r="R286" s="177"/>
      <c r="S286" s="177"/>
      <c r="T286" s="178"/>
      <c r="AT286" s="172" t="s">
        <v>175</v>
      </c>
      <c r="AU286" s="172" t="s">
        <v>83</v>
      </c>
      <c r="AV286" s="13" t="s">
        <v>83</v>
      </c>
      <c r="AW286" s="13" t="s">
        <v>29</v>
      </c>
      <c r="AX286" s="13" t="s">
        <v>73</v>
      </c>
      <c r="AY286" s="172" t="s">
        <v>163</v>
      </c>
    </row>
    <row r="287" spans="1:65" s="13" customFormat="1">
      <c r="B287" s="171"/>
      <c r="D287" s="169" t="s">
        <v>175</v>
      </c>
      <c r="E287" s="172" t="s">
        <v>1</v>
      </c>
      <c r="F287" s="173" t="s">
        <v>369</v>
      </c>
      <c r="H287" s="174">
        <v>9.1010000000000009</v>
      </c>
      <c r="I287" s="175"/>
      <c r="L287" s="171"/>
      <c r="M287" s="176"/>
      <c r="N287" s="177"/>
      <c r="O287" s="177"/>
      <c r="P287" s="177"/>
      <c r="Q287" s="177"/>
      <c r="R287" s="177"/>
      <c r="S287" s="177"/>
      <c r="T287" s="178"/>
      <c r="AT287" s="172" t="s">
        <v>175</v>
      </c>
      <c r="AU287" s="172" t="s">
        <v>83</v>
      </c>
      <c r="AV287" s="13" t="s">
        <v>83</v>
      </c>
      <c r="AW287" s="13" t="s">
        <v>29</v>
      </c>
      <c r="AX287" s="13" t="s">
        <v>73</v>
      </c>
      <c r="AY287" s="172" t="s">
        <v>163</v>
      </c>
    </row>
    <row r="288" spans="1:65" s="14" customFormat="1">
      <c r="B288" s="179"/>
      <c r="D288" s="169" t="s">
        <v>175</v>
      </c>
      <c r="E288" s="180" t="s">
        <v>1</v>
      </c>
      <c r="F288" s="181" t="s">
        <v>179</v>
      </c>
      <c r="H288" s="182">
        <v>766.928</v>
      </c>
      <c r="I288" s="183"/>
      <c r="L288" s="179"/>
      <c r="M288" s="184"/>
      <c r="N288" s="185"/>
      <c r="O288" s="185"/>
      <c r="P288" s="185"/>
      <c r="Q288" s="185"/>
      <c r="R288" s="185"/>
      <c r="S288" s="185"/>
      <c r="T288" s="186"/>
      <c r="AT288" s="180" t="s">
        <v>175</v>
      </c>
      <c r="AU288" s="180" t="s">
        <v>83</v>
      </c>
      <c r="AV288" s="14" t="s">
        <v>169</v>
      </c>
      <c r="AW288" s="14" t="s">
        <v>29</v>
      </c>
      <c r="AX288" s="14" t="s">
        <v>30</v>
      </c>
      <c r="AY288" s="180" t="s">
        <v>163</v>
      </c>
    </row>
    <row r="289" spans="1:65" s="2" customFormat="1" ht="16.5" customHeight="1">
      <c r="A289" s="33"/>
      <c r="B289" s="150"/>
      <c r="C289" s="151" t="s">
        <v>370</v>
      </c>
      <c r="D289" s="151" t="s">
        <v>165</v>
      </c>
      <c r="E289" s="152" t="s">
        <v>371</v>
      </c>
      <c r="F289" s="153" t="s">
        <v>372</v>
      </c>
      <c r="G289" s="154" t="s">
        <v>118</v>
      </c>
      <c r="H289" s="155">
        <v>997.07100000000003</v>
      </c>
      <c r="I289" s="156"/>
      <c r="J289" s="157">
        <f>ROUND(I289*H289,2)</f>
        <v>0</v>
      </c>
      <c r="K289" s="153" t="s">
        <v>168</v>
      </c>
      <c r="L289" s="34"/>
      <c r="M289" s="158" t="s">
        <v>1</v>
      </c>
      <c r="N289" s="159" t="s">
        <v>38</v>
      </c>
      <c r="O289" s="59"/>
      <c r="P289" s="160">
        <f>O289*H289</f>
        <v>0</v>
      </c>
      <c r="Q289" s="160">
        <v>0</v>
      </c>
      <c r="R289" s="160">
        <f>Q289*H289</f>
        <v>0</v>
      </c>
      <c r="S289" s="160">
        <v>0</v>
      </c>
      <c r="T289" s="161">
        <f>S289*H289</f>
        <v>0</v>
      </c>
      <c r="U289" s="33"/>
      <c r="V289" s="33"/>
      <c r="W289" s="33"/>
      <c r="X289" s="33"/>
      <c r="Y289" s="33"/>
      <c r="Z289" s="33"/>
      <c r="AA289" s="33"/>
      <c r="AB289" s="33"/>
      <c r="AC289" s="33"/>
      <c r="AD289" s="33"/>
      <c r="AE289" s="33"/>
      <c r="AR289" s="162" t="s">
        <v>169</v>
      </c>
      <c r="AT289" s="162" t="s">
        <v>165</v>
      </c>
      <c r="AU289" s="162" t="s">
        <v>83</v>
      </c>
      <c r="AY289" s="18" t="s">
        <v>163</v>
      </c>
      <c r="BE289" s="163">
        <f>IF(N289="základní",J289,0)</f>
        <v>0</v>
      </c>
      <c r="BF289" s="163">
        <f>IF(N289="snížená",J289,0)</f>
        <v>0</v>
      </c>
      <c r="BG289" s="163">
        <f>IF(N289="zákl. přenesená",J289,0)</f>
        <v>0</v>
      </c>
      <c r="BH289" s="163">
        <f>IF(N289="sníž. přenesená",J289,0)</f>
        <v>0</v>
      </c>
      <c r="BI289" s="163">
        <f>IF(N289="nulová",J289,0)</f>
        <v>0</v>
      </c>
      <c r="BJ289" s="18" t="s">
        <v>30</v>
      </c>
      <c r="BK289" s="163">
        <f>ROUND(I289*H289,2)</f>
        <v>0</v>
      </c>
      <c r="BL289" s="18" t="s">
        <v>169</v>
      </c>
      <c r="BM289" s="162" t="s">
        <v>373</v>
      </c>
    </row>
    <row r="290" spans="1:65" s="2" customFormat="1">
      <c r="A290" s="33"/>
      <c r="B290" s="34"/>
      <c r="C290" s="33"/>
      <c r="D290" s="164" t="s">
        <v>171</v>
      </c>
      <c r="E290" s="33"/>
      <c r="F290" s="165" t="s">
        <v>374</v>
      </c>
      <c r="G290" s="33"/>
      <c r="H290" s="33"/>
      <c r="I290" s="166"/>
      <c r="J290" s="33"/>
      <c r="K290" s="33"/>
      <c r="L290" s="34"/>
      <c r="M290" s="167"/>
      <c r="N290" s="168"/>
      <c r="O290" s="59"/>
      <c r="P290" s="59"/>
      <c r="Q290" s="59"/>
      <c r="R290" s="59"/>
      <c r="S290" s="59"/>
      <c r="T290" s="60"/>
      <c r="U290" s="33"/>
      <c r="V290" s="33"/>
      <c r="W290" s="33"/>
      <c r="X290" s="33"/>
      <c r="Y290" s="33"/>
      <c r="Z290" s="33"/>
      <c r="AA290" s="33"/>
      <c r="AB290" s="33"/>
      <c r="AC290" s="33"/>
      <c r="AD290" s="33"/>
      <c r="AE290" s="33"/>
      <c r="AT290" s="18" t="s">
        <v>171</v>
      </c>
      <c r="AU290" s="18" t="s">
        <v>83</v>
      </c>
    </row>
    <row r="291" spans="1:65" s="2" customFormat="1" ht="234">
      <c r="A291" s="33"/>
      <c r="B291" s="34"/>
      <c r="C291" s="33"/>
      <c r="D291" s="169" t="s">
        <v>173</v>
      </c>
      <c r="E291" s="33"/>
      <c r="F291" s="170" t="s">
        <v>375</v>
      </c>
      <c r="G291" s="33"/>
      <c r="H291" s="33"/>
      <c r="I291" s="166"/>
      <c r="J291" s="33"/>
      <c r="K291" s="33"/>
      <c r="L291" s="34"/>
      <c r="M291" s="167"/>
      <c r="N291" s="168"/>
      <c r="O291" s="59"/>
      <c r="P291" s="59"/>
      <c r="Q291" s="59"/>
      <c r="R291" s="59"/>
      <c r="S291" s="59"/>
      <c r="T291" s="60"/>
      <c r="U291" s="33"/>
      <c r="V291" s="33"/>
      <c r="W291" s="33"/>
      <c r="X291" s="33"/>
      <c r="Y291" s="33"/>
      <c r="Z291" s="33"/>
      <c r="AA291" s="33"/>
      <c r="AB291" s="33"/>
      <c r="AC291" s="33"/>
      <c r="AD291" s="33"/>
      <c r="AE291" s="33"/>
      <c r="AT291" s="18" t="s">
        <v>173</v>
      </c>
      <c r="AU291" s="18" t="s">
        <v>83</v>
      </c>
    </row>
    <row r="292" spans="1:65" s="13" customFormat="1">
      <c r="B292" s="171"/>
      <c r="D292" s="169" t="s">
        <v>175</v>
      </c>
      <c r="E292" s="172" t="s">
        <v>127</v>
      </c>
      <c r="F292" s="173" t="s">
        <v>376</v>
      </c>
      <c r="H292" s="174">
        <v>884.50099999999998</v>
      </c>
      <c r="I292" s="175"/>
      <c r="L292" s="171"/>
      <c r="M292" s="176"/>
      <c r="N292" s="177"/>
      <c r="O292" s="177"/>
      <c r="P292" s="177"/>
      <c r="Q292" s="177"/>
      <c r="R292" s="177"/>
      <c r="S292" s="177"/>
      <c r="T292" s="178"/>
      <c r="AT292" s="172" t="s">
        <v>175</v>
      </c>
      <c r="AU292" s="172" t="s">
        <v>83</v>
      </c>
      <c r="AV292" s="13" t="s">
        <v>83</v>
      </c>
      <c r="AW292" s="13" t="s">
        <v>29</v>
      </c>
      <c r="AX292" s="13" t="s">
        <v>73</v>
      </c>
      <c r="AY292" s="172" t="s">
        <v>163</v>
      </c>
    </row>
    <row r="293" spans="1:65" s="15" customFormat="1">
      <c r="B293" s="190"/>
      <c r="D293" s="169" t="s">
        <v>175</v>
      </c>
      <c r="E293" s="191" t="s">
        <v>1</v>
      </c>
      <c r="F293" s="192" t="s">
        <v>377</v>
      </c>
      <c r="H293" s="191" t="s">
        <v>1</v>
      </c>
      <c r="I293" s="193"/>
      <c r="L293" s="190"/>
      <c r="M293" s="194"/>
      <c r="N293" s="195"/>
      <c r="O293" s="195"/>
      <c r="P293" s="195"/>
      <c r="Q293" s="195"/>
      <c r="R293" s="195"/>
      <c r="S293" s="195"/>
      <c r="T293" s="196"/>
      <c r="AT293" s="191" t="s">
        <v>175</v>
      </c>
      <c r="AU293" s="191" t="s">
        <v>83</v>
      </c>
      <c r="AV293" s="15" t="s">
        <v>30</v>
      </c>
      <c r="AW293" s="15" t="s">
        <v>29</v>
      </c>
      <c r="AX293" s="15" t="s">
        <v>73</v>
      </c>
      <c r="AY293" s="191" t="s">
        <v>163</v>
      </c>
    </row>
    <row r="294" spans="1:65" s="13" customFormat="1">
      <c r="B294" s="171"/>
      <c r="D294" s="169" t="s">
        <v>175</v>
      </c>
      <c r="E294" s="172" t="s">
        <v>1</v>
      </c>
      <c r="F294" s="173" t="s">
        <v>378</v>
      </c>
      <c r="H294" s="174">
        <v>112.57</v>
      </c>
      <c r="I294" s="175"/>
      <c r="L294" s="171"/>
      <c r="M294" s="176"/>
      <c r="N294" s="177"/>
      <c r="O294" s="177"/>
      <c r="P294" s="177"/>
      <c r="Q294" s="177"/>
      <c r="R294" s="177"/>
      <c r="S294" s="177"/>
      <c r="T294" s="178"/>
      <c r="AT294" s="172" t="s">
        <v>175</v>
      </c>
      <c r="AU294" s="172" t="s">
        <v>83</v>
      </c>
      <c r="AV294" s="13" t="s">
        <v>83</v>
      </c>
      <c r="AW294" s="13" t="s">
        <v>29</v>
      </c>
      <c r="AX294" s="13" t="s">
        <v>73</v>
      </c>
      <c r="AY294" s="172" t="s">
        <v>163</v>
      </c>
    </row>
    <row r="295" spans="1:65" s="14" customFormat="1">
      <c r="B295" s="179"/>
      <c r="D295" s="169" t="s">
        <v>175</v>
      </c>
      <c r="E295" s="180" t="s">
        <v>379</v>
      </c>
      <c r="F295" s="181" t="s">
        <v>179</v>
      </c>
      <c r="H295" s="182">
        <v>997.07100000000003</v>
      </c>
      <c r="I295" s="183"/>
      <c r="L295" s="179"/>
      <c r="M295" s="184"/>
      <c r="N295" s="185"/>
      <c r="O295" s="185"/>
      <c r="P295" s="185"/>
      <c r="Q295" s="185"/>
      <c r="R295" s="185"/>
      <c r="S295" s="185"/>
      <c r="T295" s="186"/>
      <c r="AT295" s="180" t="s">
        <v>175</v>
      </c>
      <c r="AU295" s="180" t="s">
        <v>83</v>
      </c>
      <c r="AV295" s="14" t="s">
        <v>169</v>
      </c>
      <c r="AW295" s="14" t="s">
        <v>29</v>
      </c>
      <c r="AX295" s="14" t="s">
        <v>30</v>
      </c>
      <c r="AY295" s="180" t="s">
        <v>163</v>
      </c>
    </row>
    <row r="296" spans="1:65" s="2" customFormat="1">
      <c r="A296" s="33"/>
      <c r="B296" s="34"/>
      <c r="C296" s="33"/>
      <c r="D296" s="169" t="s">
        <v>184</v>
      </c>
      <c r="E296" s="33"/>
      <c r="F296" s="187" t="s">
        <v>299</v>
      </c>
      <c r="G296" s="33"/>
      <c r="H296" s="33"/>
      <c r="I296" s="33"/>
      <c r="J296" s="33"/>
      <c r="K296" s="33"/>
      <c r="L296" s="34"/>
      <c r="M296" s="167"/>
      <c r="N296" s="168"/>
      <c r="O296" s="59"/>
      <c r="P296" s="59"/>
      <c r="Q296" s="59"/>
      <c r="R296" s="59"/>
      <c r="S296" s="59"/>
      <c r="T296" s="60"/>
      <c r="U296" s="33"/>
      <c r="V296" s="33"/>
      <c r="W296" s="33"/>
      <c r="X296" s="33"/>
      <c r="Y296" s="33"/>
      <c r="Z296" s="33"/>
      <c r="AA296" s="33"/>
      <c r="AB296" s="33"/>
      <c r="AC296" s="33"/>
      <c r="AD296" s="33"/>
      <c r="AE296" s="33"/>
      <c r="AU296" s="18" t="s">
        <v>83</v>
      </c>
    </row>
    <row r="297" spans="1:65" s="2" customFormat="1">
      <c r="A297" s="33"/>
      <c r="B297" s="34"/>
      <c r="C297" s="33"/>
      <c r="D297" s="169" t="s">
        <v>184</v>
      </c>
      <c r="E297" s="33"/>
      <c r="F297" s="188" t="s">
        <v>297</v>
      </c>
      <c r="G297" s="33"/>
      <c r="H297" s="189">
        <v>1.131</v>
      </c>
      <c r="I297" s="33"/>
      <c r="J297" s="33"/>
      <c r="K297" s="33"/>
      <c r="L297" s="34"/>
      <c r="M297" s="167"/>
      <c r="N297" s="168"/>
      <c r="O297" s="59"/>
      <c r="P297" s="59"/>
      <c r="Q297" s="59"/>
      <c r="R297" s="59"/>
      <c r="S297" s="59"/>
      <c r="T297" s="60"/>
      <c r="U297" s="33"/>
      <c r="V297" s="33"/>
      <c r="W297" s="33"/>
      <c r="X297" s="33"/>
      <c r="Y297" s="33"/>
      <c r="Z297" s="33"/>
      <c r="AA297" s="33"/>
      <c r="AB297" s="33"/>
      <c r="AC297" s="33"/>
      <c r="AD297" s="33"/>
      <c r="AE297" s="33"/>
      <c r="AU297" s="18" t="s">
        <v>83</v>
      </c>
    </row>
    <row r="298" spans="1:65" s="2" customFormat="1" ht="16.5" customHeight="1">
      <c r="A298" s="33"/>
      <c r="B298" s="150"/>
      <c r="C298" s="197" t="s">
        <v>380</v>
      </c>
      <c r="D298" s="197" t="s">
        <v>381</v>
      </c>
      <c r="E298" s="198" t="s">
        <v>382</v>
      </c>
      <c r="F298" s="199" t="s">
        <v>383</v>
      </c>
      <c r="G298" s="200" t="s">
        <v>384</v>
      </c>
      <c r="H298" s="201">
        <v>1838.8779999999999</v>
      </c>
      <c r="I298" s="202"/>
      <c r="J298" s="203">
        <f>ROUND(I298*H298,2)</f>
        <v>0</v>
      </c>
      <c r="K298" s="199" t="s">
        <v>1</v>
      </c>
      <c r="L298" s="204"/>
      <c r="M298" s="205" t="s">
        <v>1</v>
      </c>
      <c r="N298" s="206" t="s">
        <v>38</v>
      </c>
      <c r="O298" s="59"/>
      <c r="P298" s="160">
        <f>O298*H298</f>
        <v>0</v>
      </c>
      <c r="Q298" s="160">
        <v>0</v>
      </c>
      <c r="R298" s="160">
        <f>Q298*H298</f>
        <v>0</v>
      </c>
      <c r="S298" s="160">
        <v>0</v>
      </c>
      <c r="T298" s="161">
        <f>S298*H298</f>
        <v>0</v>
      </c>
      <c r="U298" s="33"/>
      <c r="V298" s="33"/>
      <c r="W298" s="33"/>
      <c r="X298" s="33"/>
      <c r="Y298" s="33"/>
      <c r="Z298" s="33"/>
      <c r="AA298" s="33"/>
      <c r="AB298" s="33"/>
      <c r="AC298" s="33"/>
      <c r="AD298" s="33"/>
      <c r="AE298" s="33"/>
      <c r="AR298" s="162" t="s">
        <v>215</v>
      </c>
      <c r="AT298" s="162" t="s">
        <v>381</v>
      </c>
      <c r="AU298" s="162" t="s">
        <v>83</v>
      </c>
      <c r="AY298" s="18" t="s">
        <v>163</v>
      </c>
      <c r="BE298" s="163">
        <f>IF(N298="základní",J298,0)</f>
        <v>0</v>
      </c>
      <c r="BF298" s="163">
        <f>IF(N298="snížená",J298,0)</f>
        <v>0</v>
      </c>
      <c r="BG298" s="163">
        <f>IF(N298="zákl. přenesená",J298,0)</f>
        <v>0</v>
      </c>
      <c r="BH298" s="163">
        <f>IF(N298="sníž. přenesená",J298,0)</f>
        <v>0</v>
      </c>
      <c r="BI298" s="163">
        <f>IF(N298="nulová",J298,0)</f>
        <v>0</v>
      </c>
      <c r="BJ298" s="18" t="s">
        <v>30</v>
      </c>
      <c r="BK298" s="163">
        <f>ROUND(I298*H298,2)</f>
        <v>0</v>
      </c>
      <c r="BL298" s="18" t="s">
        <v>169</v>
      </c>
      <c r="BM298" s="162" t="s">
        <v>385</v>
      </c>
    </row>
    <row r="299" spans="1:65" s="13" customFormat="1">
      <c r="B299" s="171"/>
      <c r="D299" s="169" t="s">
        <v>175</v>
      </c>
      <c r="E299" s="172" t="s">
        <v>1</v>
      </c>
      <c r="F299" s="173" t="s">
        <v>386</v>
      </c>
      <c r="H299" s="174">
        <v>1838.8779999999999</v>
      </c>
      <c r="I299" s="175"/>
      <c r="L299" s="171"/>
      <c r="M299" s="176"/>
      <c r="N299" s="177"/>
      <c r="O299" s="177"/>
      <c r="P299" s="177"/>
      <c r="Q299" s="177"/>
      <c r="R299" s="177"/>
      <c r="S299" s="177"/>
      <c r="T299" s="178"/>
      <c r="AT299" s="172" t="s">
        <v>175</v>
      </c>
      <c r="AU299" s="172" t="s">
        <v>83</v>
      </c>
      <c r="AV299" s="13" t="s">
        <v>83</v>
      </c>
      <c r="AW299" s="13" t="s">
        <v>29</v>
      </c>
      <c r="AX299" s="13" t="s">
        <v>73</v>
      </c>
      <c r="AY299" s="172" t="s">
        <v>163</v>
      </c>
    </row>
    <row r="300" spans="1:65" s="14" customFormat="1">
      <c r="B300" s="179"/>
      <c r="D300" s="169" t="s">
        <v>175</v>
      </c>
      <c r="E300" s="180" t="s">
        <v>1</v>
      </c>
      <c r="F300" s="181" t="s">
        <v>179</v>
      </c>
      <c r="H300" s="182">
        <v>1838.8779999999999</v>
      </c>
      <c r="I300" s="183"/>
      <c r="L300" s="179"/>
      <c r="M300" s="184"/>
      <c r="N300" s="185"/>
      <c r="O300" s="185"/>
      <c r="P300" s="185"/>
      <c r="Q300" s="185"/>
      <c r="R300" s="185"/>
      <c r="S300" s="185"/>
      <c r="T300" s="186"/>
      <c r="AT300" s="180" t="s">
        <v>175</v>
      </c>
      <c r="AU300" s="180" t="s">
        <v>83</v>
      </c>
      <c r="AV300" s="14" t="s">
        <v>169</v>
      </c>
      <c r="AW300" s="14" t="s">
        <v>29</v>
      </c>
      <c r="AX300" s="14" t="s">
        <v>30</v>
      </c>
      <c r="AY300" s="180" t="s">
        <v>163</v>
      </c>
    </row>
    <row r="301" spans="1:65" s="2" customFormat="1">
      <c r="A301" s="33"/>
      <c r="B301" s="34"/>
      <c r="C301" s="33"/>
      <c r="D301" s="169" t="s">
        <v>184</v>
      </c>
      <c r="E301" s="33"/>
      <c r="F301" s="187" t="s">
        <v>387</v>
      </c>
      <c r="G301" s="33"/>
      <c r="H301" s="33"/>
      <c r="I301" s="33"/>
      <c r="J301" s="33"/>
      <c r="K301" s="33"/>
      <c r="L301" s="34"/>
      <c r="M301" s="167"/>
      <c r="N301" s="168"/>
      <c r="O301" s="59"/>
      <c r="P301" s="59"/>
      <c r="Q301" s="59"/>
      <c r="R301" s="59"/>
      <c r="S301" s="59"/>
      <c r="T301" s="60"/>
      <c r="U301" s="33"/>
      <c r="V301" s="33"/>
      <c r="W301" s="33"/>
      <c r="X301" s="33"/>
      <c r="Y301" s="33"/>
      <c r="Z301" s="33"/>
      <c r="AA301" s="33"/>
      <c r="AB301" s="33"/>
      <c r="AC301" s="33"/>
      <c r="AD301" s="33"/>
      <c r="AE301" s="33"/>
      <c r="AU301" s="18" t="s">
        <v>83</v>
      </c>
    </row>
    <row r="302" spans="1:65" s="2" customFormat="1">
      <c r="A302" s="33"/>
      <c r="B302" s="34"/>
      <c r="C302" s="33"/>
      <c r="D302" s="169" t="s">
        <v>184</v>
      </c>
      <c r="E302" s="33"/>
      <c r="F302" s="188" t="s">
        <v>376</v>
      </c>
      <c r="G302" s="33"/>
      <c r="H302" s="189">
        <v>884.50099999999998</v>
      </c>
      <c r="I302" s="33"/>
      <c r="J302" s="33"/>
      <c r="K302" s="33"/>
      <c r="L302" s="34"/>
      <c r="M302" s="167"/>
      <c r="N302" s="168"/>
      <c r="O302" s="59"/>
      <c r="P302" s="59"/>
      <c r="Q302" s="59"/>
      <c r="R302" s="59"/>
      <c r="S302" s="59"/>
      <c r="T302" s="60"/>
      <c r="U302" s="33"/>
      <c r="V302" s="33"/>
      <c r="W302" s="33"/>
      <c r="X302" s="33"/>
      <c r="Y302" s="33"/>
      <c r="Z302" s="33"/>
      <c r="AA302" s="33"/>
      <c r="AB302" s="33"/>
      <c r="AC302" s="33"/>
      <c r="AD302" s="33"/>
      <c r="AE302" s="33"/>
      <c r="AU302" s="18" t="s">
        <v>83</v>
      </c>
    </row>
    <row r="303" spans="1:65" s="2" customFormat="1" ht="16.5" customHeight="1">
      <c r="A303" s="33"/>
      <c r="B303" s="150"/>
      <c r="C303" s="197" t="s">
        <v>388</v>
      </c>
      <c r="D303" s="197" t="s">
        <v>381</v>
      </c>
      <c r="E303" s="198" t="s">
        <v>389</v>
      </c>
      <c r="F303" s="199" t="s">
        <v>390</v>
      </c>
      <c r="G303" s="200" t="s">
        <v>384</v>
      </c>
      <c r="H303" s="201">
        <v>57.207999999999998</v>
      </c>
      <c r="I303" s="202"/>
      <c r="J303" s="203">
        <f>ROUND(I303*H303,2)</f>
        <v>0</v>
      </c>
      <c r="K303" s="199" t="s">
        <v>168</v>
      </c>
      <c r="L303" s="204"/>
      <c r="M303" s="205" t="s">
        <v>1</v>
      </c>
      <c r="N303" s="206" t="s">
        <v>38</v>
      </c>
      <c r="O303" s="59"/>
      <c r="P303" s="160">
        <f>O303*H303</f>
        <v>0</v>
      </c>
      <c r="Q303" s="160">
        <v>0</v>
      </c>
      <c r="R303" s="160">
        <f>Q303*H303</f>
        <v>0</v>
      </c>
      <c r="S303" s="160">
        <v>0</v>
      </c>
      <c r="T303" s="161">
        <f>S303*H303</f>
        <v>0</v>
      </c>
      <c r="U303" s="33"/>
      <c r="V303" s="33"/>
      <c r="W303" s="33"/>
      <c r="X303" s="33"/>
      <c r="Y303" s="33"/>
      <c r="Z303" s="33"/>
      <c r="AA303" s="33"/>
      <c r="AB303" s="33"/>
      <c r="AC303" s="33"/>
      <c r="AD303" s="33"/>
      <c r="AE303" s="33"/>
      <c r="AR303" s="162" t="s">
        <v>215</v>
      </c>
      <c r="AT303" s="162" t="s">
        <v>381</v>
      </c>
      <c r="AU303" s="162" t="s">
        <v>83</v>
      </c>
      <c r="AY303" s="18" t="s">
        <v>163</v>
      </c>
      <c r="BE303" s="163">
        <f>IF(N303="základní",J303,0)</f>
        <v>0</v>
      </c>
      <c r="BF303" s="163">
        <f>IF(N303="snížená",J303,0)</f>
        <v>0</v>
      </c>
      <c r="BG303" s="163">
        <f>IF(N303="zákl. přenesená",J303,0)</f>
        <v>0</v>
      </c>
      <c r="BH303" s="163">
        <f>IF(N303="sníž. přenesená",J303,0)</f>
        <v>0</v>
      </c>
      <c r="BI303" s="163">
        <f>IF(N303="nulová",J303,0)</f>
        <v>0</v>
      </c>
      <c r="BJ303" s="18" t="s">
        <v>30</v>
      </c>
      <c r="BK303" s="163">
        <f>ROUND(I303*H303,2)</f>
        <v>0</v>
      </c>
      <c r="BL303" s="18" t="s">
        <v>169</v>
      </c>
      <c r="BM303" s="162" t="s">
        <v>391</v>
      </c>
    </row>
    <row r="304" spans="1:65" s="13" customFormat="1">
      <c r="B304" s="171"/>
      <c r="D304" s="169" t="s">
        <v>175</v>
      </c>
      <c r="E304" s="172" t="s">
        <v>1</v>
      </c>
      <c r="F304" s="173" t="s">
        <v>392</v>
      </c>
      <c r="H304" s="174">
        <v>57.207999999999998</v>
      </c>
      <c r="I304" s="175"/>
      <c r="L304" s="171"/>
      <c r="M304" s="176"/>
      <c r="N304" s="177"/>
      <c r="O304" s="177"/>
      <c r="P304" s="177"/>
      <c r="Q304" s="177"/>
      <c r="R304" s="177"/>
      <c r="S304" s="177"/>
      <c r="T304" s="178"/>
      <c r="AT304" s="172" t="s">
        <v>175</v>
      </c>
      <c r="AU304" s="172" t="s">
        <v>83</v>
      </c>
      <c r="AV304" s="13" t="s">
        <v>83</v>
      </c>
      <c r="AW304" s="13" t="s">
        <v>29</v>
      </c>
      <c r="AX304" s="13" t="s">
        <v>73</v>
      </c>
      <c r="AY304" s="172" t="s">
        <v>163</v>
      </c>
    </row>
    <row r="305" spans="1:65" s="14" customFormat="1">
      <c r="B305" s="179"/>
      <c r="D305" s="169" t="s">
        <v>175</v>
      </c>
      <c r="E305" s="180" t="s">
        <v>1</v>
      </c>
      <c r="F305" s="181" t="s">
        <v>179</v>
      </c>
      <c r="H305" s="182">
        <v>57.207999999999998</v>
      </c>
      <c r="I305" s="183"/>
      <c r="L305" s="179"/>
      <c r="M305" s="184"/>
      <c r="N305" s="185"/>
      <c r="O305" s="185"/>
      <c r="P305" s="185"/>
      <c r="Q305" s="185"/>
      <c r="R305" s="185"/>
      <c r="S305" s="185"/>
      <c r="T305" s="186"/>
      <c r="AT305" s="180" t="s">
        <v>175</v>
      </c>
      <c r="AU305" s="180" t="s">
        <v>83</v>
      </c>
      <c r="AV305" s="14" t="s">
        <v>169</v>
      </c>
      <c r="AW305" s="14" t="s">
        <v>29</v>
      </c>
      <c r="AX305" s="14" t="s">
        <v>30</v>
      </c>
      <c r="AY305" s="180" t="s">
        <v>163</v>
      </c>
    </row>
    <row r="306" spans="1:65" s="2" customFormat="1" ht="16.5" customHeight="1">
      <c r="A306" s="33"/>
      <c r="B306" s="150"/>
      <c r="C306" s="197" t="s">
        <v>393</v>
      </c>
      <c r="D306" s="197" t="s">
        <v>381</v>
      </c>
      <c r="E306" s="198" t="s">
        <v>394</v>
      </c>
      <c r="F306" s="199" t="s">
        <v>395</v>
      </c>
      <c r="G306" s="200" t="s">
        <v>384</v>
      </c>
      <c r="H306" s="201">
        <v>208.029</v>
      </c>
      <c r="I306" s="202"/>
      <c r="J306" s="203">
        <f>ROUND(I306*H306,2)</f>
        <v>0</v>
      </c>
      <c r="K306" s="199" t="s">
        <v>168</v>
      </c>
      <c r="L306" s="204"/>
      <c r="M306" s="205" t="s">
        <v>1</v>
      </c>
      <c r="N306" s="206" t="s">
        <v>38</v>
      </c>
      <c r="O306" s="59"/>
      <c r="P306" s="160">
        <f>O306*H306</f>
        <v>0</v>
      </c>
      <c r="Q306" s="160">
        <v>0</v>
      </c>
      <c r="R306" s="160">
        <f>Q306*H306</f>
        <v>0</v>
      </c>
      <c r="S306" s="160">
        <v>0</v>
      </c>
      <c r="T306" s="161">
        <f>S306*H306</f>
        <v>0</v>
      </c>
      <c r="U306" s="33"/>
      <c r="V306" s="33"/>
      <c r="W306" s="33"/>
      <c r="X306" s="33"/>
      <c r="Y306" s="33"/>
      <c r="Z306" s="33"/>
      <c r="AA306" s="33"/>
      <c r="AB306" s="33"/>
      <c r="AC306" s="33"/>
      <c r="AD306" s="33"/>
      <c r="AE306" s="33"/>
      <c r="AR306" s="162" t="s">
        <v>215</v>
      </c>
      <c r="AT306" s="162" t="s">
        <v>381</v>
      </c>
      <c r="AU306" s="162" t="s">
        <v>83</v>
      </c>
      <c r="AY306" s="18" t="s">
        <v>163</v>
      </c>
      <c r="BE306" s="163">
        <f>IF(N306="základní",J306,0)</f>
        <v>0</v>
      </c>
      <c r="BF306" s="163">
        <f>IF(N306="snížená",J306,0)</f>
        <v>0</v>
      </c>
      <c r="BG306" s="163">
        <f>IF(N306="zákl. přenesená",J306,0)</f>
        <v>0</v>
      </c>
      <c r="BH306" s="163">
        <f>IF(N306="sníž. přenesená",J306,0)</f>
        <v>0</v>
      </c>
      <c r="BI306" s="163">
        <f>IF(N306="nulová",J306,0)</f>
        <v>0</v>
      </c>
      <c r="BJ306" s="18" t="s">
        <v>30</v>
      </c>
      <c r="BK306" s="163">
        <f>ROUND(I306*H306,2)</f>
        <v>0</v>
      </c>
      <c r="BL306" s="18" t="s">
        <v>169</v>
      </c>
      <c r="BM306" s="162" t="s">
        <v>396</v>
      </c>
    </row>
    <row r="307" spans="1:65" s="13" customFormat="1">
      <c r="B307" s="171"/>
      <c r="D307" s="169" t="s">
        <v>175</v>
      </c>
      <c r="E307" s="172" t="s">
        <v>1</v>
      </c>
      <c r="F307" s="173" t="s">
        <v>397</v>
      </c>
      <c r="H307" s="174">
        <v>208.029</v>
      </c>
      <c r="I307" s="175"/>
      <c r="L307" s="171"/>
      <c r="M307" s="176"/>
      <c r="N307" s="177"/>
      <c r="O307" s="177"/>
      <c r="P307" s="177"/>
      <c r="Q307" s="177"/>
      <c r="R307" s="177"/>
      <c r="S307" s="177"/>
      <c r="T307" s="178"/>
      <c r="AT307" s="172" t="s">
        <v>175</v>
      </c>
      <c r="AU307" s="172" t="s">
        <v>83</v>
      </c>
      <c r="AV307" s="13" t="s">
        <v>83</v>
      </c>
      <c r="AW307" s="13" t="s">
        <v>29</v>
      </c>
      <c r="AX307" s="13" t="s">
        <v>73</v>
      </c>
      <c r="AY307" s="172" t="s">
        <v>163</v>
      </c>
    </row>
    <row r="308" spans="1:65" s="14" customFormat="1">
      <c r="B308" s="179"/>
      <c r="D308" s="169" t="s">
        <v>175</v>
      </c>
      <c r="E308" s="180" t="s">
        <v>1</v>
      </c>
      <c r="F308" s="181" t="s">
        <v>179</v>
      </c>
      <c r="H308" s="182">
        <v>208.029</v>
      </c>
      <c r="I308" s="183"/>
      <c r="L308" s="179"/>
      <c r="M308" s="184"/>
      <c r="N308" s="185"/>
      <c r="O308" s="185"/>
      <c r="P308" s="185"/>
      <c r="Q308" s="185"/>
      <c r="R308" s="185"/>
      <c r="S308" s="185"/>
      <c r="T308" s="186"/>
      <c r="AT308" s="180" t="s">
        <v>175</v>
      </c>
      <c r="AU308" s="180" t="s">
        <v>83</v>
      </c>
      <c r="AV308" s="14" t="s">
        <v>169</v>
      </c>
      <c r="AW308" s="14" t="s">
        <v>29</v>
      </c>
      <c r="AX308" s="14" t="s">
        <v>30</v>
      </c>
      <c r="AY308" s="180" t="s">
        <v>163</v>
      </c>
    </row>
    <row r="309" spans="1:65" s="2" customFormat="1" ht="16.5" customHeight="1">
      <c r="A309" s="33"/>
      <c r="B309" s="150"/>
      <c r="C309" s="151" t="s">
        <v>398</v>
      </c>
      <c r="D309" s="151" t="s">
        <v>165</v>
      </c>
      <c r="E309" s="152" t="s">
        <v>399</v>
      </c>
      <c r="F309" s="153" t="s">
        <v>400</v>
      </c>
      <c r="G309" s="154" t="s">
        <v>118</v>
      </c>
      <c r="H309" s="155">
        <v>1151.6179999999999</v>
      </c>
      <c r="I309" s="156"/>
      <c r="J309" s="157">
        <f>ROUND(I309*H309,2)</f>
        <v>0</v>
      </c>
      <c r="K309" s="153" t="s">
        <v>168</v>
      </c>
      <c r="L309" s="34"/>
      <c r="M309" s="158" t="s">
        <v>1</v>
      </c>
      <c r="N309" s="159" t="s">
        <v>38</v>
      </c>
      <c r="O309" s="59"/>
      <c r="P309" s="160">
        <f>O309*H309</f>
        <v>0</v>
      </c>
      <c r="Q309" s="160">
        <v>0</v>
      </c>
      <c r="R309" s="160">
        <f>Q309*H309</f>
        <v>0</v>
      </c>
      <c r="S309" s="160">
        <v>0</v>
      </c>
      <c r="T309" s="161">
        <f>S309*H309</f>
        <v>0</v>
      </c>
      <c r="U309" s="33"/>
      <c r="V309" s="33"/>
      <c r="W309" s="33"/>
      <c r="X309" s="33"/>
      <c r="Y309" s="33"/>
      <c r="Z309" s="33"/>
      <c r="AA309" s="33"/>
      <c r="AB309" s="33"/>
      <c r="AC309" s="33"/>
      <c r="AD309" s="33"/>
      <c r="AE309" s="33"/>
      <c r="AR309" s="162" t="s">
        <v>169</v>
      </c>
      <c r="AT309" s="162" t="s">
        <v>165</v>
      </c>
      <c r="AU309" s="162" t="s">
        <v>83</v>
      </c>
      <c r="AY309" s="18" t="s">
        <v>163</v>
      </c>
      <c r="BE309" s="163">
        <f>IF(N309="základní",J309,0)</f>
        <v>0</v>
      </c>
      <c r="BF309" s="163">
        <f>IF(N309="snížená",J309,0)</f>
        <v>0</v>
      </c>
      <c r="BG309" s="163">
        <f>IF(N309="zákl. přenesená",J309,0)</f>
        <v>0</v>
      </c>
      <c r="BH309" s="163">
        <f>IF(N309="sníž. přenesená",J309,0)</f>
        <v>0</v>
      </c>
      <c r="BI309" s="163">
        <f>IF(N309="nulová",J309,0)</f>
        <v>0</v>
      </c>
      <c r="BJ309" s="18" t="s">
        <v>30</v>
      </c>
      <c r="BK309" s="163">
        <f>ROUND(I309*H309,2)</f>
        <v>0</v>
      </c>
      <c r="BL309" s="18" t="s">
        <v>169</v>
      </c>
      <c r="BM309" s="162" t="s">
        <v>401</v>
      </c>
    </row>
    <row r="310" spans="1:65" s="2" customFormat="1">
      <c r="A310" s="33"/>
      <c r="B310" s="34"/>
      <c r="C310" s="33"/>
      <c r="D310" s="164" t="s">
        <v>171</v>
      </c>
      <c r="E310" s="33"/>
      <c r="F310" s="165" t="s">
        <v>402</v>
      </c>
      <c r="G310" s="33"/>
      <c r="H310" s="33"/>
      <c r="I310" s="166"/>
      <c r="J310" s="33"/>
      <c r="K310" s="33"/>
      <c r="L310" s="34"/>
      <c r="M310" s="167"/>
      <c r="N310" s="168"/>
      <c r="O310" s="59"/>
      <c r="P310" s="59"/>
      <c r="Q310" s="59"/>
      <c r="R310" s="59"/>
      <c r="S310" s="59"/>
      <c r="T310" s="60"/>
      <c r="U310" s="33"/>
      <c r="V310" s="33"/>
      <c r="W310" s="33"/>
      <c r="X310" s="33"/>
      <c r="Y310" s="33"/>
      <c r="Z310" s="33"/>
      <c r="AA310" s="33"/>
      <c r="AB310" s="33"/>
      <c r="AC310" s="33"/>
      <c r="AD310" s="33"/>
      <c r="AE310" s="33"/>
      <c r="AT310" s="18" t="s">
        <v>171</v>
      </c>
      <c r="AU310" s="18" t="s">
        <v>83</v>
      </c>
    </row>
    <row r="311" spans="1:65" s="13" customFormat="1">
      <c r="B311" s="171"/>
      <c r="D311" s="169" t="s">
        <v>175</v>
      </c>
      <c r="E311" s="172" t="s">
        <v>1</v>
      </c>
      <c r="F311" s="173" t="s">
        <v>403</v>
      </c>
      <c r="H311" s="174">
        <v>1021.599</v>
      </c>
      <c r="I311" s="175"/>
      <c r="L311" s="171"/>
      <c r="M311" s="176"/>
      <c r="N311" s="177"/>
      <c r="O311" s="177"/>
      <c r="P311" s="177"/>
      <c r="Q311" s="177"/>
      <c r="R311" s="177"/>
      <c r="S311" s="177"/>
      <c r="T311" s="178"/>
      <c r="AT311" s="172" t="s">
        <v>175</v>
      </c>
      <c r="AU311" s="172" t="s">
        <v>83</v>
      </c>
      <c r="AV311" s="13" t="s">
        <v>83</v>
      </c>
      <c r="AW311" s="13" t="s">
        <v>29</v>
      </c>
      <c r="AX311" s="13" t="s">
        <v>73</v>
      </c>
      <c r="AY311" s="172" t="s">
        <v>163</v>
      </c>
    </row>
    <row r="312" spans="1:65" s="13" customFormat="1">
      <c r="B312" s="171"/>
      <c r="D312" s="169" t="s">
        <v>175</v>
      </c>
      <c r="E312" s="172" t="s">
        <v>1</v>
      </c>
      <c r="F312" s="173" t="s">
        <v>404</v>
      </c>
      <c r="H312" s="174">
        <v>26.004000000000001</v>
      </c>
      <c r="I312" s="175"/>
      <c r="L312" s="171"/>
      <c r="M312" s="176"/>
      <c r="N312" s="177"/>
      <c r="O312" s="177"/>
      <c r="P312" s="177"/>
      <c r="Q312" s="177"/>
      <c r="R312" s="177"/>
      <c r="S312" s="177"/>
      <c r="T312" s="178"/>
      <c r="AT312" s="172" t="s">
        <v>175</v>
      </c>
      <c r="AU312" s="172" t="s">
        <v>83</v>
      </c>
      <c r="AV312" s="13" t="s">
        <v>83</v>
      </c>
      <c r="AW312" s="13" t="s">
        <v>29</v>
      </c>
      <c r="AX312" s="13" t="s">
        <v>73</v>
      </c>
      <c r="AY312" s="172" t="s">
        <v>163</v>
      </c>
    </row>
    <row r="313" spans="1:65" s="13" customFormat="1">
      <c r="B313" s="171"/>
      <c r="D313" s="169" t="s">
        <v>175</v>
      </c>
      <c r="E313" s="172" t="s">
        <v>1</v>
      </c>
      <c r="F313" s="173" t="s">
        <v>405</v>
      </c>
      <c r="H313" s="174">
        <v>104.015</v>
      </c>
      <c r="I313" s="175"/>
      <c r="L313" s="171"/>
      <c r="M313" s="176"/>
      <c r="N313" s="177"/>
      <c r="O313" s="177"/>
      <c r="P313" s="177"/>
      <c r="Q313" s="177"/>
      <c r="R313" s="177"/>
      <c r="S313" s="177"/>
      <c r="T313" s="178"/>
      <c r="AT313" s="172" t="s">
        <v>175</v>
      </c>
      <c r="AU313" s="172" t="s">
        <v>83</v>
      </c>
      <c r="AV313" s="13" t="s">
        <v>83</v>
      </c>
      <c r="AW313" s="13" t="s">
        <v>29</v>
      </c>
      <c r="AX313" s="13" t="s">
        <v>73</v>
      </c>
      <c r="AY313" s="172" t="s">
        <v>163</v>
      </c>
    </row>
    <row r="314" spans="1:65" s="14" customFormat="1">
      <c r="B314" s="179"/>
      <c r="D314" s="169" t="s">
        <v>175</v>
      </c>
      <c r="E314" s="180" t="s">
        <v>1</v>
      </c>
      <c r="F314" s="181" t="s">
        <v>179</v>
      </c>
      <c r="H314" s="182">
        <v>1151.6179999999999</v>
      </c>
      <c r="I314" s="183"/>
      <c r="L314" s="179"/>
      <c r="M314" s="184"/>
      <c r="N314" s="185"/>
      <c r="O314" s="185"/>
      <c r="P314" s="185"/>
      <c r="Q314" s="185"/>
      <c r="R314" s="185"/>
      <c r="S314" s="185"/>
      <c r="T314" s="186"/>
      <c r="AT314" s="180" t="s">
        <v>175</v>
      </c>
      <c r="AU314" s="180" t="s">
        <v>83</v>
      </c>
      <c r="AV314" s="14" t="s">
        <v>169</v>
      </c>
      <c r="AW314" s="14" t="s">
        <v>29</v>
      </c>
      <c r="AX314" s="14" t="s">
        <v>30</v>
      </c>
      <c r="AY314" s="180" t="s">
        <v>163</v>
      </c>
    </row>
    <row r="315" spans="1:65" s="2" customFormat="1">
      <c r="A315" s="33"/>
      <c r="B315" s="34"/>
      <c r="C315" s="33"/>
      <c r="D315" s="169" t="s">
        <v>184</v>
      </c>
      <c r="E315" s="33"/>
      <c r="F315" s="187" t="s">
        <v>387</v>
      </c>
      <c r="G315" s="33"/>
      <c r="H315" s="33"/>
      <c r="I315" s="33"/>
      <c r="J315" s="33"/>
      <c r="K315" s="33"/>
      <c r="L315" s="34"/>
      <c r="M315" s="167"/>
      <c r="N315" s="168"/>
      <c r="O315" s="59"/>
      <c r="P315" s="59"/>
      <c r="Q315" s="59"/>
      <c r="R315" s="59"/>
      <c r="S315" s="59"/>
      <c r="T315" s="60"/>
      <c r="U315" s="33"/>
      <c r="V315" s="33"/>
      <c r="W315" s="33"/>
      <c r="X315" s="33"/>
      <c r="Y315" s="33"/>
      <c r="Z315" s="33"/>
      <c r="AA315" s="33"/>
      <c r="AB315" s="33"/>
      <c r="AC315" s="33"/>
      <c r="AD315" s="33"/>
      <c r="AE315" s="33"/>
      <c r="AU315" s="18" t="s">
        <v>83</v>
      </c>
    </row>
    <row r="316" spans="1:65" s="2" customFormat="1">
      <c r="A316" s="33"/>
      <c r="B316" s="34"/>
      <c r="C316" s="33"/>
      <c r="D316" s="169" t="s">
        <v>184</v>
      </c>
      <c r="E316" s="33"/>
      <c r="F316" s="188" t="s">
        <v>376</v>
      </c>
      <c r="G316" s="33"/>
      <c r="H316" s="189">
        <v>884.50099999999998</v>
      </c>
      <c r="I316" s="33"/>
      <c r="J316" s="33"/>
      <c r="K316" s="33"/>
      <c r="L316" s="34"/>
      <c r="M316" s="167"/>
      <c r="N316" s="168"/>
      <c r="O316" s="59"/>
      <c r="P316" s="59"/>
      <c r="Q316" s="59"/>
      <c r="R316" s="59"/>
      <c r="S316" s="59"/>
      <c r="T316" s="60"/>
      <c r="U316" s="33"/>
      <c r="V316" s="33"/>
      <c r="W316" s="33"/>
      <c r="X316" s="33"/>
      <c r="Y316" s="33"/>
      <c r="Z316" s="33"/>
      <c r="AA316" s="33"/>
      <c r="AB316" s="33"/>
      <c r="AC316" s="33"/>
      <c r="AD316" s="33"/>
      <c r="AE316" s="33"/>
      <c r="AU316" s="18" t="s">
        <v>83</v>
      </c>
    </row>
    <row r="317" spans="1:65" s="2" customFormat="1" ht="21.75" customHeight="1">
      <c r="A317" s="33"/>
      <c r="B317" s="150"/>
      <c r="C317" s="151" t="s">
        <v>406</v>
      </c>
      <c r="D317" s="151" t="s">
        <v>165</v>
      </c>
      <c r="E317" s="152" t="s">
        <v>407</v>
      </c>
      <c r="F317" s="153" t="s">
        <v>408</v>
      </c>
      <c r="G317" s="154" t="s">
        <v>118</v>
      </c>
      <c r="H317" s="155">
        <v>1151.6179999999999</v>
      </c>
      <c r="I317" s="156"/>
      <c r="J317" s="157">
        <f>ROUND(I317*H317,2)</f>
        <v>0</v>
      </c>
      <c r="K317" s="153" t="s">
        <v>168</v>
      </c>
      <c r="L317" s="34"/>
      <c r="M317" s="158" t="s">
        <v>1</v>
      </c>
      <c r="N317" s="159" t="s">
        <v>38</v>
      </c>
      <c r="O317" s="59"/>
      <c r="P317" s="160">
        <f>O317*H317</f>
        <v>0</v>
      </c>
      <c r="Q317" s="160">
        <v>0</v>
      </c>
      <c r="R317" s="160">
        <f>Q317*H317</f>
        <v>0</v>
      </c>
      <c r="S317" s="160">
        <v>0</v>
      </c>
      <c r="T317" s="161">
        <f>S317*H317</f>
        <v>0</v>
      </c>
      <c r="U317" s="33"/>
      <c r="V317" s="33"/>
      <c r="W317" s="33"/>
      <c r="X317" s="33"/>
      <c r="Y317" s="33"/>
      <c r="Z317" s="33"/>
      <c r="AA317" s="33"/>
      <c r="AB317" s="33"/>
      <c r="AC317" s="33"/>
      <c r="AD317" s="33"/>
      <c r="AE317" s="33"/>
      <c r="AR317" s="162" t="s">
        <v>169</v>
      </c>
      <c r="AT317" s="162" t="s">
        <v>165</v>
      </c>
      <c r="AU317" s="162" t="s">
        <v>83</v>
      </c>
      <c r="AY317" s="18" t="s">
        <v>163</v>
      </c>
      <c r="BE317" s="163">
        <f>IF(N317="základní",J317,0)</f>
        <v>0</v>
      </c>
      <c r="BF317" s="163">
        <f>IF(N317="snížená",J317,0)</f>
        <v>0</v>
      </c>
      <c r="BG317" s="163">
        <f>IF(N317="zákl. přenesená",J317,0)</f>
        <v>0</v>
      </c>
      <c r="BH317" s="163">
        <f>IF(N317="sníž. přenesená",J317,0)</f>
        <v>0</v>
      </c>
      <c r="BI317" s="163">
        <f>IF(N317="nulová",J317,0)</f>
        <v>0</v>
      </c>
      <c r="BJ317" s="18" t="s">
        <v>30</v>
      </c>
      <c r="BK317" s="163">
        <f>ROUND(I317*H317,2)</f>
        <v>0</v>
      </c>
      <c r="BL317" s="18" t="s">
        <v>169</v>
      </c>
      <c r="BM317" s="162" t="s">
        <v>409</v>
      </c>
    </row>
    <row r="318" spans="1:65" s="2" customFormat="1">
      <c r="A318" s="33"/>
      <c r="B318" s="34"/>
      <c r="C318" s="33"/>
      <c r="D318" s="164" t="s">
        <v>171</v>
      </c>
      <c r="E318" s="33"/>
      <c r="F318" s="165" t="s">
        <v>410</v>
      </c>
      <c r="G318" s="33"/>
      <c r="H318" s="33"/>
      <c r="I318" s="166"/>
      <c r="J318" s="33"/>
      <c r="K318" s="33"/>
      <c r="L318" s="34"/>
      <c r="M318" s="167"/>
      <c r="N318" s="168"/>
      <c r="O318" s="59"/>
      <c r="P318" s="59"/>
      <c r="Q318" s="59"/>
      <c r="R318" s="59"/>
      <c r="S318" s="59"/>
      <c r="T318" s="60"/>
      <c r="U318" s="33"/>
      <c r="V318" s="33"/>
      <c r="W318" s="33"/>
      <c r="X318" s="33"/>
      <c r="Y318" s="33"/>
      <c r="Z318" s="33"/>
      <c r="AA318" s="33"/>
      <c r="AB318" s="33"/>
      <c r="AC318" s="33"/>
      <c r="AD318" s="33"/>
      <c r="AE318" s="33"/>
      <c r="AT318" s="18" t="s">
        <v>171</v>
      </c>
      <c r="AU318" s="18" t="s">
        <v>83</v>
      </c>
    </row>
    <row r="319" spans="1:65" s="13" customFormat="1">
      <c r="B319" s="171"/>
      <c r="D319" s="169" t="s">
        <v>175</v>
      </c>
      <c r="E319" s="172" t="s">
        <v>1</v>
      </c>
      <c r="F319" s="173" t="s">
        <v>411</v>
      </c>
      <c r="H319" s="174">
        <v>1151.6179999999999</v>
      </c>
      <c r="I319" s="175"/>
      <c r="L319" s="171"/>
      <c r="M319" s="176"/>
      <c r="N319" s="177"/>
      <c r="O319" s="177"/>
      <c r="P319" s="177"/>
      <c r="Q319" s="177"/>
      <c r="R319" s="177"/>
      <c r="S319" s="177"/>
      <c r="T319" s="178"/>
      <c r="AT319" s="172" t="s">
        <v>175</v>
      </c>
      <c r="AU319" s="172" t="s">
        <v>83</v>
      </c>
      <c r="AV319" s="13" t="s">
        <v>83</v>
      </c>
      <c r="AW319" s="13" t="s">
        <v>29</v>
      </c>
      <c r="AX319" s="13" t="s">
        <v>30</v>
      </c>
      <c r="AY319" s="172" t="s">
        <v>163</v>
      </c>
    </row>
    <row r="320" spans="1:65" s="12" customFormat="1" ht="22.9" customHeight="1">
      <c r="B320" s="137"/>
      <c r="D320" s="138" t="s">
        <v>72</v>
      </c>
      <c r="E320" s="148" t="s">
        <v>83</v>
      </c>
      <c r="F320" s="148" t="s">
        <v>412</v>
      </c>
      <c r="I320" s="140"/>
      <c r="J320" s="149">
        <f>BK320</f>
        <v>0</v>
      </c>
      <c r="L320" s="137"/>
      <c r="M320" s="142"/>
      <c r="N320" s="143"/>
      <c r="O320" s="143"/>
      <c r="P320" s="144">
        <f>SUM(P321:P324)</f>
        <v>0</v>
      </c>
      <c r="Q320" s="143"/>
      <c r="R320" s="144">
        <f>SUM(R321:R324)</f>
        <v>1.5679999999999999E-2</v>
      </c>
      <c r="S320" s="143"/>
      <c r="T320" s="145">
        <f>SUM(T321:T324)</f>
        <v>0</v>
      </c>
      <c r="AR320" s="138" t="s">
        <v>30</v>
      </c>
      <c r="AT320" s="146" t="s">
        <v>72</v>
      </c>
      <c r="AU320" s="146" t="s">
        <v>30</v>
      </c>
      <c r="AY320" s="138" t="s">
        <v>163</v>
      </c>
      <c r="BK320" s="147">
        <f>SUM(BK321:BK324)</f>
        <v>0</v>
      </c>
    </row>
    <row r="321" spans="1:65" s="2" customFormat="1" ht="16.5" customHeight="1">
      <c r="A321" s="33"/>
      <c r="B321" s="150"/>
      <c r="C321" s="151" t="s">
        <v>413</v>
      </c>
      <c r="D321" s="151" t="s">
        <v>165</v>
      </c>
      <c r="E321" s="152" t="s">
        <v>414</v>
      </c>
      <c r="F321" s="153" t="s">
        <v>415</v>
      </c>
      <c r="G321" s="154" t="s">
        <v>206</v>
      </c>
      <c r="H321" s="155">
        <v>32</v>
      </c>
      <c r="I321" s="156"/>
      <c r="J321" s="157">
        <f>ROUND(I321*H321,2)</f>
        <v>0</v>
      </c>
      <c r="K321" s="153" t="s">
        <v>168</v>
      </c>
      <c r="L321" s="34"/>
      <c r="M321" s="158" t="s">
        <v>1</v>
      </c>
      <c r="N321" s="159" t="s">
        <v>38</v>
      </c>
      <c r="O321" s="59"/>
      <c r="P321" s="160">
        <f>O321*H321</f>
        <v>0</v>
      </c>
      <c r="Q321" s="160">
        <v>4.8999999999999998E-4</v>
      </c>
      <c r="R321" s="160">
        <f>Q321*H321</f>
        <v>1.5679999999999999E-2</v>
      </c>
      <c r="S321" s="160">
        <v>0</v>
      </c>
      <c r="T321" s="161">
        <f>S321*H321</f>
        <v>0</v>
      </c>
      <c r="U321" s="33"/>
      <c r="V321" s="33"/>
      <c r="W321" s="33"/>
      <c r="X321" s="33"/>
      <c r="Y321" s="33"/>
      <c r="Z321" s="33"/>
      <c r="AA321" s="33"/>
      <c r="AB321" s="33"/>
      <c r="AC321" s="33"/>
      <c r="AD321" s="33"/>
      <c r="AE321" s="33"/>
      <c r="AR321" s="162" t="s">
        <v>169</v>
      </c>
      <c r="AT321" s="162" t="s">
        <v>165</v>
      </c>
      <c r="AU321" s="162" t="s">
        <v>83</v>
      </c>
      <c r="AY321" s="18" t="s">
        <v>163</v>
      </c>
      <c r="BE321" s="163">
        <f>IF(N321="základní",J321,0)</f>
        <v>0</v>
      </c>
      <c r="BF321" s="163">
        <f>IF(N321="snížená",J321,0)</f>
        <v>0</v>
      </c>
      <c r="BG321" s="163">
        <f>IF(N321="zákl. přenesená",J321,0)</f>
        <v>0</v>
      </c>
      <c r="BH321" s="163">
        <f>IF(N321="sníž. přenesená",J321,0)</f>
        <v>0</v>
      </c>
      <c r="BI321" s="163">
        <f>IF(N321="nulová",J321,0)</f>
        <v>0</v>
      </c>
      <c r="BJ321" s="18" t="s">
        <v>30</v>
      </c>
      <c r="BK321" s="163">
        <f>ROUND(I321*H321,2)</f>
        <v>0</v>
      </c>
      <c r="BL321" s="18" t="s">
        <v>169</v>
      </c>
      <c r="BM321" s="162" t="s">
        <v>416</v>
      </c>
    </row>
    <row r="322" spans="1:65" s="2" customFormat="1">
      <c r="A322" s="33"/>
      <c r="B322" s="34"/>
      <c r="C322" s="33"/>
      <c r="D322" s="164" t="s">
        <v>171</v>
      </c>
      <c r="E322" s="33"/>
      <c r="F322" s="165" t="s">
        <v>417</v>
      </c>
      <c r="G322" s="33"/>
      <c r="H322" s="33"/>
      <c r="I322" s="166"/>
      <c r="J322" s="33"/>
      <c r="K322" s="33"/>
      <c r="L322" s="34"/>
      <c r="M322" s="167"/>
      <c r="N322" s="168"/>
      <c r="O322" s="59"/>
      <c r="P322" s="59"/>
      <c r="Q322" s="59"/>
      <c r="R322" s="59"/>
      <c r="S322" s="59"/>
      <c r="T322" s="60"/>
      <c r="U322" s="33"/>
      <c r="V322" s="33"/>
      <c r="W322" s="33"/>
      <c r="X322" s="33"/>
      <c r="Y322" s="33"/>
      <c r="Z322" s="33"/>
      <c r="AA322" s="33"/>
      <c r="AB322" s="33"/>
      <c r="AC322" s="33"/>
      <c r="AD322" s="33"/>
      <c r="AE322" s="33"/>
      <c r="AT322" s="18" t="s">
        <v>171</v>
      </c>
      <c r="AU322" s="18" t="s">
        <v>83</v>
      </c>
    </row>
    <row r="323" spans="1:65" s="13" customFormat="1">
      <c r="B323" s="171"/>
      <c r="D323" s="169" t="s">
        <v>175</v>
      </c>
      <c r="E323" s="172" t="s">
        <v>1</v>
      </c>
      <c r="F323" s="173" t="s">
        <v>418</v>
      </c>
      <c r="H323" s="174">
        <v>32</v>
      </c>
      <c r="I323" s="175"/>
      <c r="L323" s="171"/>
      <c r="M323" s="176"/>
      <c r="N323" s="177"/>
      <c r="O323" s="177"/>
      <c r="P323" s="177"/>
      <c r="Q323" s="177"/>
      <c r="R323" s="177"/>
      <c r="S323" s="177"/>
      <c r="T323" s="178"/>
      <c r="AT323" s="172" t="s">
        <v>175</v>
      </c>
      <c r="AU323" s="172" t="s">
        <v>83</v>
      </c>
      <c r="AV323" s="13" t="s">
        <v>83</v>
      </c>
      <c r="AW323" s="13" t="s">
        <v>29</v>
      </c>
      <c r="AX323" s="13" t="s">
        <v>73</v>
      </c>
      <c r="AY323" s="172" t="s">
        <v>163</v>
      </c>
    </row>
    <row r="324" spans="1:65" s="14" customFormat="1">
      <c r="B324" s="179"/>
      <c r="D324" s="169" t="s">
        <v>175</v>
      </c>
      <c r="E324" s="180" t="s">
        <v>1</v>
      </c>
      <c r="F324" s="181" t="s">
        <v>179</v>
      </c>
      <c r="H324" s="182">
        <v>32</v>
      </c>
      <c r="I324" s="183"/>
      <c r="L324" s="179"/>
      <c r="M324" s="184"/>
      <c r="N324" s="185"/>
      <c r="O324" s="185"/>
      <c r="P324" s="185"/>
      <c r="Q324" s="185"/>
      <c r="R324" s="185"/>
      <c r="S324" s="185"/>
      <c r="T324" s="186"/>
      <c r="AT324" s="180" t="s">
        <v>175</v>
      </c>
      <c r="AU324" s="180" t="s">
        <v>83</v>
      </c>
      <c r="AV324" s="14" t="s">
        <v>169</v>
      </c>
      <c r="AW324" s="14" t="s">
        <v>29</v>
      </c>
      <c r="AX324" s="14" t="s">
        <v>30</v>
      </c>
      <c r="AY324" s="180" t="s">
        <v>163</v>
      </c>
    </row>
    <row r="325" spans="1:65" s="12" customFormat="1" ht="22.9" customHeight="1">
      <c r="B325" s="137"/>
      <c r="D325" s="138" t="s">
        <v>72</v>
      </c>
      <c r="E325" s="148" t="s">
        <v>186</v>
      </c>
      <c r="F325" s="148" t="s">
        <v>419</v>
      </c>
      <c r="I325" s="140"/>
      <c r="J325" s="149">
        <f>BK325</f>
        <v>0</v>
      </c>
      <c r="L325" s="137"/>
      <c r="M325" s="142"/>
      <c r="N325" s="143"/>
      <c r="O325" s="143"/>
      <c r="P325" s="144">
        <f>SUM(P326:P363)</f>
        <v>0</v>
      </c>
      <c r="Q325" s="143"/>
      <c r="R325" s="144">
        <f>SUM(R326:R363)</f>
        <v>0</v>
      </c>
      <c r="S325" s="143"/>
      <c r="T325" s="145">
        <f>SUM(T326:T363)</f>
        <v>0</v>
      </c>
      <c r="AR325" s="138" t="s">
        <v>30</v>
      </c>
      <c r="AT325" s="146" t="s">
        <v>72</v>
      </c>
      <c r="AU325" s="146" t="s">
        <v>30</v>
      </c>
      <c r="AY325" s="138" t="s">
        <v>163</v>
      </c>
      <c r="BK325" s="147">
        <f>SUM(BK326:BK363)</f>
        <v>0</v>
      </c>
    </row>
    <row r="326" spans="1:65" s="2" customFormat="1" ht="16.5" customHeight="1">
      <c r="A326" s="33"/>
      <c r="B326" s="150"/>
      <c r="C326" s="151" t="s">
        <v>420</v>
      </c>
      <c r="D326" s="151" t="s">
        <v>165</v>
      </c>
      <c r="E326" s="152" t="s">
        <v>421</v>
      </c>
      <c r="F326" s="153" t="s">
        <v>422</v>
      </c>
      <c r="G326" s="154" t="s">
        <v>118</v>
      </c>
      <c r="H326" s="155">
        <v>28.962</v>
      </c>
      <c r="I326" s="156"/>
      <c r="J326" s="157">
        <f>ROUND(I326*H326,2)</f>
        <v>0</v>
      </c>
      <c r="K326" s="153" t="s">
        <v>168</v>
      </c>
      <c r="L326" s="34"/>
      <c r="M326" s="158" t="s">
        <v>1</v>
      </c>
      <c r="N326" s="159" t="s">
        <v>38</v>
      </c>
      <c r="O326" s="59"/>
      <c r="P326" s="160">
        <f>O326*H326</f>
        <v>0</v>
      </c>
      <c r="Q326" s="160">
        <v>0</v>
      </c>
      <c r="R326" s="160">
        <f>Q326*H326</f>
        <v>0</v>
      </c>
      <c r="S326" s="160">
        <v>0</v>
      </c>
      <c r="T326" s="161">
        <f>S326*H326</f>
        <v>0</v>
      </c>
      <c r="U326" s="33"/>
      <c r="V326" s="33"/>
      <c r="W326" s="33"/>
      <c r="X326" s="33"/>
      <c r="Y326" s="33"/>
      <c r="Z326" s="33"/>
      <c r="AA326" s="33"/>
      <c r="AB326" s="33"/>
      <c r="AC326" s="33"/>
      <c r="AD326" s="33"/>
      <c r="AE326" s="33"/>
      <c r="AR326" s="162" t="s">
        <v>169</v>
      </c>
      <c r="AT326" s="162" t="s">
        <v>165</v>
      </c>
      <c r="AU326" s="162" t="s">
        <v>83</v>
      </c>
      <c r="AY326" s="18" t="s">
        <v>163</v>
      </c>
      <c r="BE326" s="163">
        <f>IF(N326="základní",J326,0)</f>
        <v>0</v>
      </c>
      <c r="BF326" s="163">
        <f>IF(N326="snížená",J326,0)</f>
        <v>0</v>
      </c>
      <c r="BG326" s="163">
        <f>IF(N326="zákl. přenesená",J326,0)</f>
        <v>0</v>
      </c>
      <c r="BH326" s="163">
        <f>IF(N326="sníž. přenesená",J326,0)</f>
        <v>0</v>
      </c>
      <c r="BI326" s="163">
        <f>IF(N326="nulová",J326,0)</f>
        <v>0</v>
      </c>
      <c r="BJ326" s="18" t="s">
        <v>30</v>
      </c>
      <c r="BK326" s="163">
        <f>ROUND(I326*H326,2)</f>
        <v>0</v>
      </c>
      <c r="BL326" s="18" t="s">
        <v>169</v>
      </c>
      <c r="BM326" s="162" t="s">
        <v>423</v>
      </c>
    </row>
    <row r="327" spans="1:65" s="2" customFormat="1">
      <c r="A327" s="33"/>
      <c r="B327" s="34"/>
      <c r="C327" s="33"/>
      <c r="D327" s="164" t="s">
        <v>171</v>
      </c>
      <c r="E327" s="33"/>
      <c r="F327" s="165" t="s">
        <v>424</v>
      </c>
      <c r="G327" s="33"/>
      <c r="H327" s="33"/>
      <c r="I327" s="166"/>
      <c r="J327" s="33"/>
      <c r="K327" s="33"/>
      <c r="L327" s="34"/>
      <c r="M327" s="167"/>
      <c r="N327" s="168"/>
      <c r="O327" s="59"/>
      <c r="P327" s="59"/>
      <c r="Q327" s="59"/>
      <c r="R327" s="59"/>
      <c r="S327" s="59"/>
      <c r="T327" s="60"/>
      <c r="U327" s="33"/>
      <c r="V327" s="33"/>
      <c r="W327" s="33"/>
      <c r="X327" s="33"/>
      <c r="Y327" s="33"/>
      <c r="Z327" s="33"/>
      <c r="AA327" s="33"/>
      <c r="AB327" s="33"/>
      <c r="AC327" s="33"/>
      <c r="AD327" s="33"/>
      <c r="AE327" s="33"/>
      <c r="AT327" s="18" t="s">
        <v>171</v>
      </c>
      <c r="AU327" s="18" t="s">
        <v>83</v>
      </c>
    </row>
    <row r="328" spans="1:65" s="13" customFormat="1">
      <c r="B328" s="171"/>
      <c r="D328" s="169" t="s">
        <v>175</v>
      </c>
      <c r="E328" s="172" t="s">
        <v>1</v>
      </c>
      <c r="F328" s="173" t="s">
        <v>425</v>
      </c>
      <c r="H328" s="174">
        <v>14.102</v>
      </c>
      <c r="I328" s="175"/>
      <c r="L328" s="171"/>
      <c r="M328" s="176"/>
      <c r="N328" s="177"/>
      <c r="O328" s="177"/>
      <c r="P328" s="177"/>
      <c r="Q328" s="177"/>
      <c r="R328" s="177"/>
      <c r="S328" s="177"/>
      <c r="T328" s="178"/>
      <c r="AT328" s="172" t="s">
        <v>175</v>
      </c>
      <c r="AU328" s="172" t="s">
        <v>83</v>
      </c>
      <c r="AV328" s="13" t="s">
        <v>83</v>
      </c>
      <c r="AW328" s="13" t="s">
        <v>29</v>
      </c>
      <c r="AX328" s="13" t="s">
        <v>73</v>
      </c>
      <c r="AY328" s="172" t="s">
        <v>163</v>
      </c>
    </row>
    <row r="329" spans="1:65" s="13" customFormat="1">
      <c r="B329" s="171"/>
      <c r="D329" s="169" t="s">
        <v>175</v>
      </c>
      <c r="E329" s="172" t="s">
        <v>1</v>
      </c>
      <c r="F329" s="173" t="s">
        <v>426</v>
      </c>
      <c r="H329" s="174">
        <v>14.86</v>
      </c>
      <c r="I329" s="175"/>
      <c r="L329" s="171"/>
      <c r="M329" s="176"/>
      <c r="N329" s="177"/>
      <c r="O329" s="177"/>
      <c r="P329" s="177"/>
      <c r="Q329" s="177"/>
      <c r="R329" s="177"/>
      <c r="S329" s="177"/>
      <c r="T329" s="178"/>
      <c r="AT329" s="172" t="s">
        <v>175</v>
      </c>
      <c r="AU329" s="172" t="s">
        <v>83</v>
      </c>
      <c r="AV329" s="13" t="s">
        <v>83</v>
      </c>
      <c r="AW329" s="13" t="s">
        <v>29</v>
      </c>
      <c r="AX329" s="13" t="s">
        <v>73</v>
      </c>
      <c r="AY329" s="172" t="s">
        <v>163</v>
      </c>
    </row>
    <row r="330" spans="1:65" s="14" customFormat="1">
      <c r="B330" s="179"/>
      <c r="D330" s="169" t="s">
        <v>175</v>
      </c>
      <c r="E330" s="180" t="s">
        <v>1</v>
      </c>
      <c r="F330" s="181" t="s">
        <v>179</v>
      </c>
      <c r="H330" s="182">
        <v>28.962</v>
      </c>
      <c r="I330" s="183"/>
      <c r="L330" s="179"/>
      <c r="M330" s="184"/>
      <c r="N330" s="185"/>
      <c r="O330" s="185"/>
      <c r="P330" s="185"/>
      <c r="Q330" s="185"/>
      <c r="R330" s="185"/>
      <c r="S330" s="185"/>
      <c r="T330" s="186"/>
      <c r="AT330" s="180" t="s">
        <v>175</v>
      </c>
      <c r="AU330" s="180" t="s">
        <v>83</v>
      </c>
      <c r="AV330" s="14" t="s">
        <v>169</v>
      </c>
      <c r="AW330" s="14" t="s">
        <v>29</v>
      </c>
      <c r="AX330" s="14" t="s">
        <v>30</v>
      </c>
      <c r="AY330" s="180" t="s">
        <v>163</v>
      </c>
    </row>
    <row r="331" spans="1:65" s="2" customFormat="1" ht="16.5" customHeight="1">
      <c r="A331" s="33"/>
      <c r="B331" s="150"/>
      <c r="C331" s="151" t="s">
        <v>427</v>
      </c>
      <c r="D331" s="151" t="s">
        <v>165</v>
      </c>
      <c r="E331" s="152" t="s">
        <v>428</v>
      </c>
      <c r="F331" s="153" t="s">
        <v>429</v>
      </c>
      <c r="G331" s="154" t="s">
        <v>118</v>
      </c>
      <c r="H331" s="155">
        <v>25.643999999999998</v>
      </c>
      <c r="I331" s="156"/>
      <c r="J331" s="157">
        <f>ROUND(I331*H331,2)</f>
        <v>0</v>
      </c>
      <c r="K331" s="153" t="s">
        <v>168</v>
      </c>
      <c r="L331" s="34"/>
      <c r="M331" s="158" t="s">
        <v>1</v>
      </c>
      <c r="N331" s="159" t="s">
        <v>38</v>
      </c>
      <c r="O331" s="59"/>
      <c r="P331" s="160">
        <f>O331*H331</f>
        <v>0</v>
      </c>
      <c r="Q331" s="160">
        <v>0</v>
      </c>
      <c r="R331" s="160">
        <f>Q331*H331</f>
        <v>0</v>
      </c>
      <c r="S331" s="160">
        <v>0</v>
      </c>
      <c r="T331" s="161">
        <f>S331*H331</f>
        <v>0</v>
      </c>
      <c r="U331" s="33"/>
      <c r="V331" s="33"/>
      <c r="W331" s="33"/>
      <c r="X331" s="33"/>
      <c r="Y331" s="33"/>
      <c r="Z331" s="33"/>
      <c r="AA331" s="33"/>
      <c r="AB331" s="33"/>
      <c r="AC331" s="33"/>
      <c r="AD331" s="33"/>
      <c r="AE331" s="33"/>
      <c r="AR331" s="162" t="s">
        <v>169</v>
      </c>
      <c r="AT331" s="162" t="s">
        <v>165</v>
      </c>
      <c r="AU331" s="162" t="s">
        <v>83</v>
      </c>
      <c r="AY331" s="18" t="s">
        <v>163</v>
      </c>
      <c r="BE331" s="163">
        <f>IF(N331="základní",J331,0)</f>
        <v>0</v>
      </c>
      <c r="BF331" s="163">
        <f>IF(N331="snížená",J331,0)</f>
        <v>0</v>
      </c>
      <c r="BG331" s="163">
        <f>IF(N331="zákl. přenesená",J331,0)</f>
        <v>0</v>
      </c>
      <c r="BH331" s="163">
        <f>IF(N331="sníž. přenesená",J331,0)</f>
        <v>0</v>
      </c>
      <c r="BI331" s="163">
        <f>IF(N331="nulová",J331,0)</f>
        <v>0</v>
      </c>
      <c r="BJ331" s="18" t="s">
        <v>30</v>
      </c>
      <c r="BK331" s="163">
        <f>ROUND(I331*H331,2)</f>
        <v>0</v>
      </c>
      <c r="BL331" s="18" t="s">
        <v>169</v>
      </c>
      <c r="BM331" s="162" t="s">
        <v>430</v>
      </c>
    </row>
    <row r="332" spans="1:65" s="2" customFormat="1">
      <c r="A332" s="33"/>
      <c r="B332" s="34"/>
      <c r="C332" s="33"/>
      <c r="D332" s="164" t="s">
        <v>171</v>
      </c>
      <c r="E332" s="33"/>
      <c r="F332" s="165" t="s">
        <v>431</v>
      </c>
      <c r="G332" s="33"/>
      <c r="H332" s="33"/>
      <c r="I332" s="166"/>
      <c r="J332" s="33"/>
      <c r="K332" s="33"/>
      <c r="L332" s="34"/>
      <c r="M332" s="167"/>
      <c r="N332" s="168"/>
      <c r="O332" s="59"/>
      <c r="P332" s="59"/>
      <c r="Q332" s="59"/>
      <c r="R332" s="59"/>
      <c r="S332" s="59"/>
      <c r="T332" s="60"/>
      <c r="U332" s="33"/>
      <c r="V332" s="33"/>
      <c r="W332" s="33"/>
      <c r="X332" s="33"/>
      <c r="Y332" s="33"/>
      <c r="Z332" s="33"/>
      <c r="AA332" s="33"/>
      <c r="AB332" s="33"/>
      <c r="AC332" s="33"/>
      <c r="AD332" s="33"/>
      <c r="AE332" s="33"/>
      <c r="AT332" s="18" t="s">
        <v>171</v>
      </c>
      <c r="AU332" s="18" t="s">
        <v>83</v>
      </c>
    </row>
    <row r="333" spans="1:65" s="13" customFormat="1">
      <c r="B333" s="171"/>
      <c r="D333" s="169" t="s">
        <v>175</v>
      </c>
      <c r="E333" s="172" t="s">
        <v>1</v>
      </c>
      <c r="F333" s="173" t="s">
        <v>432</v>
      </c>
      <c r="H333" s="174">
        <v>25.643999999999998</v>
      </c>
      <c r="I333" s="175"/>
      <c r="L333" s="171"/>
      <c r="M333" s="176"/>
      <c r="N333" s="177"/>
      <c r="O333" s="177"/>
      <c r="P333" s="177"/>
      <c r="Q333" s="177"/>
      <c r="R333" s="177"/>
      <c r="S333" s="177"/>
      <c r="T333" s="178"/>
      <c r="AT333" s="172" t="s">
        <v>175</v>
      </c>
      <c r="AU333" s="172" t="s">
        <v>83</v>
      </c>
      <c r="AV333" s="13" t="s">
        <v>83</v>
      </c>
      <c r="AW333" s="13" t="s">
        <v>29</v>
      </c>
      <c r="AX333" s="13" t="s">
        <v>73</v>
      </c>
      <c r="AY333" s="172" t="s">
        <v>163</v>
      </c>
    </row>
    <row r="334" spans="1:65" s="14" customFormat="1">
      <c r="B334" s="179"/>
      <c r="D334" s="169" t="s">
        <v>175</v>
      </c>
      <c r="E334" s="180" t="s">
        <v>1</v>
      </c>
      <c r="F334" s="181" t="s">
        <v>179</v>
      </c>
      <c r="H334" s="182">
        <v>25.643999999999998</v>
      </c>
      <c r="I334" s="183"/>
      <c r="L334" s="179"/>
      <c r="M334" s="184"/>
      <c r="N334" s="185"/>
      <c r="O334" s="185"/>
      <c r="P334" s="185"/>
      <c r="Q334" s="185"/>
      <c r="R334" s="185"/>
      <c r="S334" s="185"/>
      <c r="T334" s="186"/>
      <c r="AT334" s="180" t="s">
        <v>175</v>
      </c>
      <c r="AU334" s="180" t="s">
        <v>83</v>
      </c>
      <c r="AV334" s="14" t="s">
        <v>169</v>
      </c>
      <c r="AW334" s="14" t="s">
        <v>29</v>
      </c>
      <c r="AX334" s="14" t="s">
        <v>30</v>
      </c>
      <c r="AY334" s="180" t="s">
        <v>163</v>
      </c>
    </row>
    <row r="335" spans="1:65" s="2" customFormat="1" ht="16.5" customHeight="1">
      <c r="A335" s="33"/>
      <c r="B335" s="150"/>
      <c r="C335" s="151" t="s">
        <v>433</v>
      </c>
      <c r="D335" s="151" t="s">
        <v>165</v>
      </c>
      <c r="E335" s="152" t="s">
        <v>434</v>
      </c>
      <c r="F335" s="153" t="s">
        <v>435</v>
      </c>
      <c r="G335" s="154" t="s">
        <v>436</v>
      </c>
      <c r="H335" s="155">
        <v>6</v>
      </c>
      <c r="I335" s="156"/>
      <c r="J335" s="157">
        <f>ROUND(I335*H335,2)</f>
        <v>0</v>
      </c>
      <c r="K335" s="153" t="s">
        <v>168</v>
      </c>
      <c r="L335" s="34"/>
      <c r="M335" s="158" t="s">
        <v>1</v>
      </c>
      <c r="N335" s="159" t="s">
        <v>38</v>
      </c>
      <c r="O335" s="59"/>
      <c r="P335" s="160">
        <f>O335*H335</f>
        <v>0</v>
      </c>
      <c r="Q335" s="160">
        <v>0</v>
      </c>
      <c r="R335" s="160">
        <f>Q335*H335</f>
        <v>0</v>
      </c>
      <c r="S335" s="160">
        <v>0</v>
      </c>
      <c r="T335" s="161">
        <f>S335*H335</f>
        <v>0</v>
      </c>
      <c r="U335" s="33"/>
      <c r="V335" s="33"/>
      <c r="W335" s="33"/>
      <c r="X335" s="33"/>
      <c r="Y335" s="33"/>
      <c r="Z335" s="33"/>
      <c r="AA335" s="33"/>
      <c r="AB335" s="33"/>
      <c r="AC335" s="33"/>
      <c r="AD335" s="33"/>
      <c r="AE335" s="33"/>
      <c r="AR335" s="162" t="s">
        <v>169</v>
      </c>
      <c r="AT335" s="162" t="s">
        <v>165</v>
      </c>
      <c r="AU335" s="162" t="s">
        <v>83</v>
      </c>
      <c r="AY335" s="18" t="s">
        <v>163</v>
      </c>
      <c r="BE335" s="163">
        <f>IF(N335="základní",J335,0)</f>
        <v>0</v>
      </c>
      <c r="BF335" s="163">
        <f>IF(N335="snížená",J335,0)</f>
        <v>0</v>
      </c>
      <c r="BG335" s="163">
        <f>IF(N335="zákl. přenesená",J335,0)</f>
        <v>0</v>
      </c>
      <c r="BH335" s="163">
        <f>IF(N335="sníž. přenesená",J335,0)</f>
        <v>0</v>
      </c>
      <c r="BI335" s="163">
        <f>IF(N335="nulová",J335,0)</f>
        <v>0</v>
      </c>
      <c r="BJ335" s="18" t="s">
        <v>30</v>
      </c>
      <c r="BK335" s="163">
        <f>ROUND(I335*H335,2)</f>
        <v>0</v>
      </c>
      <c r="BL335" s="18" t="s">
        <v>169</v>
      </c>
      <c r="BM335" s="162" t="s">
        <v>437</v>
      </c>
    </row>
    <row r="336" spans="1:65" s="2" customFormat="1">
      <c r="A336" s="33"/>
      <c r="B336" s="34"/>
      <c r="C336" s="33"/>
      <c r="D336" s="164" t="s">
        <v>171</v>
      </c>
      <c r="E336" s="33"/>
      <c r="F336" s="165" t="s">
        <v>438</v>
      </c>
      <c r="G336" s="33"/>
      <c r="H336" s="33"/>
      <c r="I336" s="166"/>
      <c r="J336" s="33"/>
      <c r="K336" s="33"/>
      <c r="L336" s="34"/>
      <c r="M336" s="167"/>
      <c r="N336" s="168"/>
      <c r="O336" s="59"/>
      <c r="P336" s="59"/>
      <c r="Q336" s="59"/>
      <c r="R336" s="59"/>
      <c r="S336" s="59"/>
      <c r="T336" s="60"/>
      <c r="U336" s="33"/>
      <c r="V336" s="33"/>
      <c r="W336" s="33"/>
      <c r="X336" s="33"/>
      <c r="Y336" s="33"/>
      <c r="Z336" s="33"/>
      <c r="AA336" s="33"/>
      <c r="AB336" s="33"/>
      <c r="AC336" s="33"/>
      <c r="AD336" s="33"/>
      <c r="AE336" s="33"/>
      <c r="AT336" s="18" t="s">
        <v>171</v>
      </c>
      <c r="AU336" s="18" t="s">
        <v>83</v>
      </c>
    </row>
    <row r="337" spans="1:65" s="13" customFormat="1">
      <c r="B337" s="171"/>
      <c r="D337" s="169" t="s">
        <v>175</v>
      </c>
      <c r="E337" s="172" t="s">
        <v>1</v>
      </c>
      <c r="F337" s="173" t="s">
        <v>439</v>
      </c>
      <c r="H337" s="174">
        <v>6</v>
      </c>
      <c r="I337" s="175"/>
      <c r="L337" s="171"/>
      <c r="M337" s="176"/>
      <c r="N337" s="177"/>
      <c r="O337" s="177"/>
      <c r="P337" s="177"/>
      <c r="Q337" s="177"/>
      <c r="R337" s="177"/>
      <c r="S337" s="177"/>
      <c r="T337" s="178"/>
      <c r="AT337" s="172" t="s">
        <v>175</v>
      </c>
      <c r="AU337" s="172" t="s">
        <v>83</v>
      </c>
      <c r="AV337" s="13" t="s">
        <v>83</v>
      </c>
      <c r="AW337" s="13" t="s">
        <v>29</v>
      </c>
      <c r="AX337" s="13" t="s">
        <v>73</v>
      </c>
      <c r="AY337" s="172" t="s">
        <v>163</v>
      </c>
    </row>
    <row r="338" spans="1:65" s="13" customFormat="1">
      <c r="B338" s="171"/>
      <c r="D338" s="169" t="s">
        <v>175</v>
      </c>
      <c r="E338" s="172" t="s">
        <v>1</v>
      </c>
      <c r="F338" s="173" t="s">
        <v>203</v>
      </c>
      <c r="H338" s="174">
        <v>6</v>
      </c>
      <c r="I338" s="175"/>
      <c r="L338" s="171"/>
      <c r="M338" s="176"/>
      <c r="N338" s="177"/>
      <c r="O338" s="177"/>
      <c r="P338" s="177"/>
      <c r="Q338" s="177"/>
      <c r="R338" s="177"/>
      <c r="S338" s="177"/>
      <c r="T338" s="178"/>
      <c r="AT338" s="172" t="s">
        <v>175</v>
      </c>
      <c r="AU338" s="172" t="s">
        <v>83</v>
      </c>
      <c r="AV338" s="13" t="s">
        <v>83</v>
      </c>
      <c r="AW338" s="13" t="s">
        <v>29</v>
      </c>
      <c r="AX338" s="13" t="s">
        <v>30</v>
      </c>
      <c r="AY338" s="172" t="s">
        <v>163</v>
      </c>
    </row>
    <row r="339" spans="1:65" s="2" customFormat="1" ht="16.5" customHeight="1">
      <c r="A339" s="33"/>
      <c r="B339" s="150"/>
      <c r="C339" s="151" t="s">
        <v>440</v>
      </c>
      <c r="D339" s="151" t="s">
        <v>165</v>
      </c>
      <c r="E339" s="152" t="s">
        <v>441</v>
      </c>
      <c r="F339" s="153" t="s">
        <v>442</v>
      </c>
      <c r="G339" s="154" t="s">
        <v>436</v>
      </c>
      <c r="H339" s="155">
        <v>11</v>
      </c>
      <c r="I339" s="156"/>
      <c r="J339" s="157">
        <f>ROUND(I339*H339,2)</f>
        <v>0</v>
      </c>
      <c r="K339" s="153" t="s">
        <v>168</v>
      </c>
      <c r="L339" s="34"/>
      <c r="M339" s="158" t="s">
        <v>1</v>
      </c>
      <c r="N339" s="159" t="s">
        <v>38</v>
      </c>
      <c r="O339" s="59"/>
      <c r="P339" s="160">
        <f>O339*H339</f>
        <v>0</v>
      </c>
      <c r="Q339" s="160">
        <v>0</v>
      </c>
      <c r="R339" s="160">
        <f>Q339*H339</f>
        <v>0</v>
      </c>
      <c r="S339" s="160">
        <v>0</v>
      </c>
      <c r="T339" s="161">
        <f>S339*H339</f>
        <v>0</v>
      </c>
      <c r="U339" s="33"/>
      <c r="V339" s="33"/>
      <c r="W339" s="33"/>
      <c r="X339" s="33"/>
      <c r="Y339" s="33"/>
      <c r="Z339" s="33"/>
      <c r="AA339" s="33"/>
      <c r="AB339" s="33"/>
      <c r="AC339" s="33"/>
      <c r="AD339" s="33"/>
      <c r="AE339" s="33"/>
      <c r="AR339" s="162" t="s">
        <v>169</v>
      </c>
      <c r="AT339" s="162" t="s">
        <v>165</v>
      </c>
      <c r="AU339" s="162" t="s">
        <v>83</v>
      </c>
      <c r="AY339" s="18" t="s">
        <v>163</v>
      </c>
      <c r="BE339" s="163">
        <f>IF(N339="základní",J339,0)</f>
        <v>0</v>
      </c>
      <c r="BF339" s="163">
        <f>IF(N339="snížená",J339,0)</f>
        <v>0</v>
      </c>
      <c r="BG339" s="163">
        <f>IF(N339="zákl. přenesená",J339,0)</f>
        <v>0</v>
      </c>
      <c r="BH339" s="163">
        <f>IF(N339="sníž. přenesená",J339,0)</f>
        <v>0</v>
      </c>
      <c r="BI339" s="163">
        <f>IF(N339="nulová",J339,0)</f>
        <v>0</v>
      </c>
      <c r="BJ339" s="18" t="s">
        <v>30</v>
      </c>
      <c r="BK339" s="163">
        <f>ROUND(I339*H339,2)</f>
        <v>0</v>
      </c>
      <c r="BL339" s="18" t="s">
        <v>169</v>
      </c>
      <c r="BM339" s="162" t="s">
        <v>443</v>
      </c>
    </row>
    <row r="340" spans="1:65" s="2" customFormat="1">
      <c r="A340" s="33"/>
      <c r="B340" s="34"/>
      <c r="C340" s="33"/>
      <c r="D340" s="164" t="s">
        <v>171</v>
      </c>
      <c r="E340" s="33"/>
      <c r="F340" s="165" t="s">
        <v>444</v>
      </c>
      <c r="G340" s="33"/>
      <c r="H340" s="33"/>
      <c r="I340" s="166"/>
      <c r="J340" s="33"/>
      <c r="K340" s="33"/>
      <c r="L340" s="34"/>
      <c r="M340" s="167"/>
      <c r="N340" s="168"/>
      <c r="O340" s="59"/>
      <c r="P340" s="59"/>
      <c r="Q340" s="59"/>
      <c r="R340" s="59"/>
      <c r="S340" s="59"/>
      <c r="T340" s="60"/>
      <c r="U340" s="33"/>
      <c r="V340" s="33"/>
      <c r="W340" s="33"/>
      <c r="X340" s="33"/>
      <c r="Y340" s="33"/>
      <c r="Z340" s="33"/>
      <c r="AA340" s="33"/>
      <c r="AB340" s="33"/>
      <c r="AC340" s="33"/>
      <c r="AD340" s="33"/>
      <c r="AE340" s="33"/>
      <c r="AT340" s="18" t="s">
        <v>171</v>
      </c>
      <c r="AU340" s="18" t="s">
        <v>83</v>
      </c>
    </row>
    <row r="341" spans="1:65" s="15" customFormat="1">
      <c r="B341" s="190"/>
      <c r="D341" s="169" t="s">
        <v>175</v>
      </c>
      <c r="E341" s="191" t="s">
        <v>1</v>
      </c>
      <c r="F341" s="192" t="s">
        <v>445</v>
      </c>
      <c r="H341" s="191" t="s">
        <v>1</v>
      </c>
      <c r="I341" s="193"/>
      <c r="L341" s="190"/>
      <c r="M341" s="194"/>
      <c r="N341" s="195"/>
      <c r="O341" s="195"/>
      <c r="P341" s="195"/>
      <c r="Q341" s="195"/>
      <c r="R341" s="195"/>
      <c r="S341" s="195"/>
      <c r="T341" s="196"/>
      <c r="AT341" s="191" t="s">
        <v>175</v>
      </c>
      <c r="AU341" s="191" t="s">
        <v>83</v>
      </c>
      <c r="AV341" s="15" t="s">
        <v>30</v>
      </c>
      <c r="AW341" s="15" t="s">
        <v>29</v>
      </c>
      <c r="AX341" s="15" t="s">
        <v>73</v>
      </c>
      <c r="AY341" s="191" t="s">
        <v>163</v>
      </c>
    </row>
    <row r="342" spans="1:65" s="13" customFormat="1">
      <c r="B342" s="171"/>
      <c r="D342" s="169" t="s">
        <v>175</v>
      </c>
      <c r="E342" s="172" t="s">
        <v>1</v>
      </c>
      <c r="F342" s="173" t="s">
        <v>197</v>
      </c>
      <c r="H342" s="174">
        <v>5</v>
      </c>
      <c r="I342" s="175"/>
      <c r="L342" s="171"/>
      <c r="M342" s="176"/>
      <c r="N342" s="177"/>
      <c r="O342" s="177"/>
      <c r="P342" s="177"/>
      <c r="Q342" s="177"/>
      <c r="R342" s="177"/>
      <c r="S342" s="177"/>
      <c r="T342" s="178"/>
      <c r="AT342" s="172" t="s">
        <v>175</v>
      </c>
      <c r="AU342" s="172" t="s">
        <v>83</v>
      </c>
      <c r="AV342" s="13" t="s">
        <v>83</v>
      </c>
      <c r="AW342" s="13" t="s">
        <v>29</v>
      </c>
      <c r="AX342" s="13" t="s">
        <v>73</v>
      </c>
      <c r="AY342" s="172" t="s">
        <v>163</v>
      </c>
    </row>
    <row r="343" spans="1:65" s="15" customFormat="1">
      <c r="B343" s="190"/>
      <c r="D343" s="169" t="s">
        <v>175</v>
      </c>
      <c r="E343" s="191" t="s">
        <v>1</v>
      </c>
      <c r="F343" s="192" t="s">
        <v>446</v>
      </c>
      <c r="H343" s="191" t="s">
        <v>1</v>
      </c>
      <c r="I343" s="193"/>
      <c r="L343" s="190"/>
      <c r="M343" s="194"/>
      <c r="N343" s="195"/>
      <c r="O343" s="195"/>
      <c r="P343" s="195"/>
      <c r="Q343" s="195"/>
      <c r="R343" s="195"/>
      <c r="S343" s="195"/>
      <c r="T343" s="196"/>
      <c r="AT343" s="191" t="s">
        <v>175</v>
      </c>
      <c r="AU343" s="191" t="s">
        <v>83</v>
      </c>
      <c r="AV343" s="15" t="s">
        <v>30</v>
      </c>
      <c r="AW343" s="15" t="s">
        <v>29</v>
      </c>
      <c r="AX343" s="15" t="s">
        <v>73</v>
      </c>
      <c r="AY343" s="191" t="s">
        <v>163</v>
      </c>
    </row>
    <row r="344" spans="1:65" s="13" customFormat="1">
      <c r="B344" s="171"/>
      <c r="D344" s="169" t="s">
        <v>175</v>
      </c>
      <c r="E344" s="172" t="s">
        <v>1</v>
      </c>
      <c r="F344" s="173" t="s">
        <v>203</v>
      </c>
      <c r="H344" s="174">
        <v>6</v>
      </c>
      <c r="I344" s="175"/>
      <c r="L344" s="171"/>
      <c r="M344" s="176"/>
      <c r="N344" s="177"/>
      <c r="O344" s="177"/>
      <c r="P344" s="177"/>
      <c r="Q344" s="177"/>
      <c r="R344" s="177"/>
      <c r="S344" s="177"/>
      <c r="T344" s="178"/>
      <c r="AT344" s="172" t="s">
        <v>175</v>
      </c>
      <c r="AU344" s="172" t="s">
        <v>83</v>
      </c>
      <c r="AV344" s="13" t="s">
        <v>83</v>
      </c>
      <c r="AW344" s="13" t="s">
        <v>29</v>
      </c>
      <c r="AX344" s="13" t="s">
        <v>73</v>
      </c>
      <c r="AY344" s="172" t="s">
        <v>163</v>
      </c>
    </row>
    <row r="345" spans="1:65" s="14" customFormat="1">
      <c r="B345" s="179"/>
      <c r="D345" s="169" t="s">
        <v>175</v>
      </c>
      <c r="E345" s="180" t="s">
        <v>1</v>
      </c>
      <c r="F345" s="181" t="s">
        <v>179</v>
      </c>
      <c r="H345" s="182">
        <v>11</v>
      </c>
      <c r="I345" s="183"/>
      <c r="L345" s="179"/>
      <c r="M345" s="184"/>
      <c r="N345" s="185"/>
      <c r="O345" s="185"/>
      <c r="P345" s="185"/>
      <c r="Q345" s="185"/>
      <c r="R345" s="185"/>
      <c r="S345" s="185"/>
      <c r="T345" s="186"/>
      <c r="AT345" s="180" t="s">
        <v>175</v>
      </c>
      <c r="AU345" s="180" t="s">
        <v>83</v>
      </c>
      <c r="AV345" s="14" t="s">
        <v>169</v>
      </c>
      <c r="AW345" s="14" t="s">
        <v>29</v>
      </c>
      <c r="AX345" s="14" t="s">
        <v>30</v>
      </c>
      <c r="AY345" s="180" t="s">
        <v>163</v>
      </c>
    </row>
    <row r="346" spans="1:65" s="2" customFormat="1" ht="24.2" customHeight="1">
      <c r="A346" s="33"/>
      <c r="B346" s="150"/>
      <c r="C346" s="151" t="s">
        <v>447</v>
      </c>
      <c r="D346" s="151" t="s">
        <v>165</v>
      </c>
      <c r="E346" s="152" t="s">
        <v>448</v>
      </c>
      <c r="F346" s="153" t="s">
        <v>449</v>
      </c>
      <c r="G346" s="154" t="s">
        <v>384</v>
      </c>
      <c r="H346" s="155">
        <v>129.06200000000001</v>
      </c>
      <c r="I346" s="156"/>
      <c r="J346" s="157">
        <f>ROUND(I346*H346,2)</f>
        <v>0</v>
      </c>
      <c r="K346" s="153" t="s">
        <v>168</v>
      </c>
      <c r="L346" s="34"/>
      <c r="M346" s="158" t="s">
        <v>1</v>
      </c>
      <c r="N346" s="159" t="s">
        <v>38</v>
      </c>
      <c r="O346" s="59"/>
      <c r="P346" s="160">
        <f>O346*H346</f>
        <v>0</v>
      </c>
      <c r="Q346" s="160">
        <v>0</v>
      </c>
      <c r="R346" s="160">
        <f>Q346*H346</f>
        <v>0</v>
      </c>
      <c r="S346" s="160">
        <v>0</v>
      </c>
      <c r="T346" s="161">
        <f>S346*H346</f>
        <v>0</v>
      </c>
      <c r="U346" s="33"/>
      <c r="V346" s="33"/>
      <c r="W346" s="33"/>
      <c r="X346" s="33"/>
      <c r="Y346" s="33"/>
      <c r="Z346" s="33"/>
      <c r="AA346" s="33"/>
      <c r="AB346" s="33"/>
      <c r="AC346" s="33"/>
      <c r="AD346" s="33"/>
      <c r="AE346" s="33"/>
      <c r="AR346" s="162" t="s">
        <v>169</v>
      </c>
      <c r="AT346" s="162" t="s">
        <v>165</v>
      </c>
      <c r="AU346" s="162" t="s">
        <v>83</v>
      </c>
      <c r="AY346" s="18" t="s">
        <v>163</v>
      </c>
      <c r="BE346" s="163">
        <f>IF(N346="základní",J346,0)</f>
        <v>0</v>
      </c>
      <c r="BF346" s="163">
        <f>IF(N346="snížená",J346,0)</f>
        <v>0</v>
      </c>
      <c r="BG346" s="163">
        <f>IF(N346="zákl. přenesená",J346,0)</f>
        <v>0</v>
      </c>
      <c r="BH346" s="163">
        <f>IF(N346="sníž. přenesená",J346,0)</f>
        <v>0</v>
      </c>
      <c r="BI346" s="163">
        <f>IF(N346="nulová",J346,0)</f>
        <v>0</v>
      </c>
      <c r="BJ346" s="18" t="s">
        <v>30</v>
      </c>
      <c r="BK346" s="163">
        <f>ROUND(I346*H346,2)</f>
        <v>0</v>
      </c>
      <c r="BL346" s="18" t="s">
        <v>169</v>
      </c>
      <c r="BM346" s="162" t="s">
        <v>450</v>
      </c>
    </row>
    <row r="347" spans="1:65" s="2" customFormat="1">
      <c r="A347" s="33"/>
      <c r="B347" s="34"/>
      <c r="C347" s="33"/>
      <c r="D347" s="164" t="s">
        <v>171</v>
      </c>
      <c r="E347" s="33"/>
      <c r="F347" s="165" t="s">
        <v>451</v>
      </c>
      <c r="G347" s="33"/>
      <c r="H347" s="33"/>
      <c r="I347" s="166"/>
      <c r="J347" s="33"/>
      <c r="K347" s="33"/>
      <c r="L347" s="34"/>
      <c r="M347" s="167"/>
      <c r="N347" s="168"/>
      <c r="O347" s="59"/>
      <c r="P347" s="59"/>
      <c r="Q347" s="59"/>
      <c r="R347" s="59"/>
      <c r="S347" s="59"/>
      <c r="T347" s="60"/>
      <c r="U347" s="33"/>
      <c r="V347" s="33"/>
      <c r="W347" s="33"/>
      <c r="X347" s="33"/>
      <c r="Y347" s="33"/>
      <c r="Z347" s="33"/>
      <c r="AA347" s="33"/>
      <c r="AB347" s="33"/>
      <c r="AC347" s="33"/>
      <c r="AD347" s="33"/>
      <c r="AE347" s="33"/>
      <c r="AT347" s="18" t="s">
        <v>171</v>
      </c>
      <c r="AU347" s="18" t="s">
        <v>83</v>
      </c>
    </row>
    <row r="348" spans="1:65" s="13" customFormat="1">
      <c r="B348" s="171"/>
      <c r="D348" s="169" t="s">
        <v>175</v>
      </c>
      <c r="E348" s="172" t="s">
        <v>1</v>
      </c>
      <c r="F348" s="173" t="s">
        <v>452</v>
      </c>
      <c r="H348" s="174">
        <v>63.716000000000001</v>
      </c>
      <c r="I348" s="175"/>
      <c r="L348" s="171"/>
      <c r="M348" s="176"/>
      <c r="N348" s="177"/>
      <c r="O348" s="177"/>
      <c r="P348" s="177"/>
      <c r="Q348" s="177"/>
      <c r="R348" s="177"/>
      <c r="S348" s="177"/>
      <c r="T348" s="178"/>
      <c r="AT348" s="172" t="s">
        <v>175</v>
      </c>
      <c r="AU348" s="172" t="s">
        <v>83</v>
      </c>
      <c r="AV348" s="13" t="s">
        <v>83</v>
      </c>
      <c r="AW348" s="13" t="s">
        <v>29</v>
      </c>
      <c r="AX348" s="13" t="s">
        <v>73</v>
      </c>
      <c r="AY348" s="172" t="s">
        <v>163</v>
      </c>
    </row>
    <row r="349" spans="1:65" s="13" customFormat="1">
      <c r="B349" s="171"/>
      <c r="D349" s="169" t="s">
        <v>175</v>
      </c>
      <c r="E349" s="172" t="s">
        <v>1</v>
      </c>
      <c r="F349" s="173" t="s">
        <v>453</v>
      </c>
      <c r="H349" s="174">
        <v>61.545999999999999</v>
      </c>
      <c r="I349" s="175"/>
      <c r="L349" s="171"/>
      <c r="M349" s="176"/>
      <c r="N349" s="177"/>
      <c r="O349" s="177"/>
      <c r="P349" s="177"/>
      <c r="Q349" s="177"/>
      <c r="R349" s="177"/>
      <c r="S349" s="177"/>
      <c r="T349" s="178"/>
      <c r="AT349" s="172" t="s">
        <v>175</v>
      </c>
      <c r="AU349" s="172" t="s">
        <v>83</v>
      </c>
      <c r="AV349" s="13" t="s">
        <v>83</v>
      </c>
      <c r="AW349" s="13" t="s">
        <v>29</v>
      </c>
      <c r="AX349" s="13" t="s">
        <v>73</v>
      </c>
      <c r="AY349" s="172" t="s">
        <v>163</v>
      </c>
    </row>
    <row r="350" spans="1:65" s="13" customFormat="1">
      <c r="B350" s="171"/>
      <c r="D350" s="169" t="s">
        <v>175</v>
      </c>
      <c r="E350" s="172" t="s">
        <v>1</v>
      </c>
      <c r="F350" s="173" t="s">
        <v>454</v>
      </c>
      <c r="H350" s="174">
        <v>0.5</v>
      </c>
      <c r="I350" s="175"/>
      <c r="L350" s="171"/>
      <c r="M350" s="176"/>
      <c r="N350" s="177"/>
      <c r="O350" s="177"/>
      <c r="P350" s="177"/>
      <c r="Q350" s="177"/>
      <c r="R350" s="177"/>
      <c r="S350" s="177"/>
      <c r="T350" s="178"/>
      <c r="AT350" s="172" t="s">
        <v>175</v>
      </c>
      <c r="AU350" s="172" t="s">
        <v>83</v>
      </c>
      <c r="AV350" s="13" t="s">
        <v>83</v>
      </c>
      <c r="AW350" s="13" t="s">
        <v>29</v>
      </c>
      <c r="AX350" s="13" t="s">
        <v>73</v>
      </c>
      <c r="AY350" s="172" t="s">
        <v>163</v>
      </c>
    </row>
    <row r="351" spans="1:65" s="13" customFormat="1">
      <c r="B351" s="171"/>
      <c r="D351" s="169" t="s">
        <v>175</v>
      </c>
      <c r="E351" s="172" t="s">
        <v>1</v>
      </c>
      <c r="F351" s="173" t="s">
        <v>455</v>
      </c>
      <c r="H351" s="174">
        <v>3.3</v>
      </c>
      <c r="I351" s="175"/>
      <c r="L351" s="171"/>
      <c r="M351" s="176"/>
      <c r="N351" s="177"/>
      <c r="O351" s="177"/>
      <c r="P351" s="177"/>
      <c r="Q351" s="177"/>
      <c r="R351" s="177"/>
      <c r="S351" s="177"/>
      <c r="T351" s="178"/>
      <c r="AT351" s="172" t="s">
        <v>175</v>
      </c>
      <c r="AU351" s="172" t="s">
        <v>83</v>
      </c>
      <c r="AV351" s="13" t="s">
        <v>83</v>
      </c>
      <c r="AW351" s="13" t="s">
        <v>29</v>
      </c>
      <c r="AX351" s="13" t="s">
        <v>73</v>
      </c>
      <c r="AY351" s="172" t="s">
        <v>163</v>
      </c>
    </row>
    <row r="352" spans="1:65" s="14" customFormat="1">
      <c r="B352" s="179"/>
      <c r="D352" s="169" t="s">
        <v>175</v>
      </c>
      <c r="E352" s="180" t="s">
        <v>1</v>
      </c>
      <c r="F352" s="181" t="s">
        <v>179</v>
      </c>
      <c r="H352" s="182">
        <v>129.06200000000001</v>
      </c>
      <c r="I352" s="183"/>
      <c r="L352" s="179"/>
      <c r="M352" s="184"/>
      <c r="N352" s="185"/>
      <c r="O352" s="185"/>
      <c r="P352" s="185"/>
      <c r="Q352" s="185"/>
      <c r="R352" s="185"/>
      <c r="S352" s="185"/>
      <c r="T352" s="186"/>
      <c r="AT352" s="180" t="s">
        <v>175</v>
      </c>
      <c r="AU352" s="180" t="s">
        <v>83</v>
      </c>
      <c r="AV352" s="14" t="s">
        <v>169</v>
      </c>
      <c r="AW352" s="14" t="s">
        <v>29</v>
      </c>
      <c r="AX352" s="14" t="s">
        <v>30</v>
      </c>
      <c r="AY352" s="180" t="s">
        <v>163</v>
      </c>
    </row>
    <row r="353" spans="1:65" s="2" customFormat="1" ht="16.5" customHeight="1">
      <c r="A353" s="33"/>
      <c r="B353" s="150"/>
      <c r="C353" s="151" t="s">
        <v>456</v>
      </c>
      <c r="D353" s="151" t="s">
        <v>165</v>
      </c>
      <c r="E353" s="152" t="s">
        <v>457</v>
      </c>
      <c r="F353" s="153" t="s">
        <v>458</v>
      </c>
      <c r="G353" s="154" t="s">
        <v>384</v>
      </c>
      <c r="H353" s="155">
        <v>129.06200000000001</v>
      </c>
      <c r="I353" s="156"/>
      <c r="J353" s="157">
        <f>ROUND(I353*H353,2)</f>
        <v>0</v>
      </c>
      <c r="K353" s="153" t="s">
        <v>168</v>
      </c>
      <c r="L353" s="34"/>
      <c r="M353" s="158" t="s">
        <v>1</v>
      </c>
      <c r="N353" s="159" t="s">
        <v>38</v>
      </c>
      <c r="O353" s="59"/>
      <c r="P353" s="160">
        <f>O353*H353</f>
        <v>0</v>
      </c>
      <c r="Q353" s="160">
        <v>0</v>
      </c>
      <c r="R353" s="160">
        <f>Q353*H353</f>
        <v>0</v>
      </c>
      <c r="S353" s="160">
        <v>0</v>
      </c>
      <c r="T353" s="161">
        <f>S353*H353</f>
        <v>0</v>
      </c>
      <c r="U353" s="33"/>
      <c r="V353" s="33"/>
      <c r="W353" s="33"/>
      <c r="X353" s="33"/>
      <c r="Y353" s="33"/>
      <c r="Z353" s="33"/>
      <c r="AA353" s="33"/>
      <c r="AB353" s="33"/>
      <c r="AC353" s="33"/>
      <c r="AD353" s="33"/>
      <c r="AE353" s="33"/>
      <c r="AR353" s="162" t="s">
        <v>169</v>
      </c>
      <c r="AT353" s="162" t="s">
        <v>165</v>
      </c>
      <c r="AU353" s="162" t="s">
        <v>83</v>
      </c>
      <c r="AY353" s="18" t="s">
        <v>163</v>
      </c>
      <c r="BE353" s="163">
        <f>IF(N353="základní",J353,0)</f>
        <v>0</v>
      </c>
      <c r="BF353" s="163">
        <f>IF(N353="snížená",J353,0)</f>
        <v>0</v>
      </c>
      <c r="BG353" s="163">
        <f>IF(N353="zákl. přenesená",J353,0)</f>
        <v>0</v>
      </c>
      <c r="BH353" s="163">
        <f>IF(N353="sníž. přenesená",J353,0)</f>
        <v>0</v>
      </c>
      <c r="BI353" s="163">
        <f>IF(N353="nulová",J353,0)</f>
        <v>0</v>
      </c>
      <c r="BJ353" s="18" t="s">
        <v>30</v>
      </c>
      <c r="BK353" s="163">
        <f>ROUND(I353*H353,2)</f>
        <v>0</v>
      </c>
      <c r="BL353" s="18" t="s">
        <v>169</v>
      </c>
      <c r="BM353" s="162" t="s">
        <v>459</v>
      </c>
    </row>
    <row r="354" spans="1:65" s="2" customFormat="1">
      <c r="A354" s="33"/>
      <c r="B354" s="34"/>
      <c r="C354" s="33"/>
      <c r="D354" s="164" t="s">
        <v>171</v>
      </c>
      <c r="E354" s="33"/>
      <c r="F354" s="165" t="s">
        <v>460</v>
      </c>
      <c r="G354" s="33"/>
      <c r="H354" s="33"/>
      <c r="I354" s="166"/>
      <c r="J354" s="33"/>
      <c r="K354" s="33"/>
      <c r="L354" s="34"/>
      <c r="M354" s="167"/>
      <c r="N354" s="168"/>
      <c r="O354" s="59"/>
      <c r="P354" s="59"/>
      <c r="Q354" s="59"/>
      <c r="R354" s="59"/>
      <c r="S354" s="59"/>
      <c r="T354" s="60"/>
      <c r="U354" s="33"/>
      <c r="V354" s="33"/>
      <c r="W354" s="33"/>
      <c r="X354" s="33"/>
      <c r="Y354" s="33"/>
      <c r="Z354" s="33"/>
      <c r="AA354" s="33"/>
      <c r="AB354" s="33"/>
      <c r="AC354" s="33"/>
      <c r="AD354" s="33"/>
      <c r="AE354" s="33"/>
      <c r="AT354" s="18" t="s">
        <v>171</v>
      </c>
      <c r="AU354" s="18" t="s">
        <v>83</v>
      </c>
    </row>
    <row r="355" spans="1:65" s="2" customFormat="1" ht="48.75">
      <c r="A355" s="33"/>
      <c r="B355" s="34"/>
      <c r="C355" s="33"/>
      <c r="D355" s="169" t="s">
        <v>173</v>
      </c>
      <c r="E355" s="33"/>
      <c r="F355" s="170" t="s">
        <v>461</v>
      </c>
      <c r="G355" s="33"/>
      <c r="H355" s="33"/>
      <c r="I355" s="166"/>
      <c r="J355" s="33"/>
      <c r="K355" s="33"/>
      <c r="L355" s="34"/>
      <c r="M355" s="167"/>
      <c r="N355" s="168"/>
      <c r="O355" s="59"/>
      <c r="P355" s="59"/>
      <c r="Q355" s="59"/>
      <c r="R355" s="59"/>
      <c r="S355" s="59"/>
      <c r="T355" s="60"/>
      <c r="U355" s="33"/>
      <c r="V355" s="33"/>
      <c r="W355" s="33"/>
      <c r="X355" s="33"/>
      <c r="Y355" s="33"/>
      <c r="Z355" s="33"/>
      <c r="AA355" s="33"/>
      <c r="AB355" s="33"/>
      <c r="AC355" s="33"/>
      <c r="AD355" s="33"/>
      <c r="AE355" s="33"/>
      <c r="AT355" s="18" t="s">
        <v>173</v>
      </c>
      <c r="AU355" s="18" t="s">
        <v>83</v>
      </c>
    </row>
    <row r="356" spans="1:65" s="13" customFormat="1">
      <c r="B356" s="171"/>
      <c r="D356" s="169" t="s">
        <v>175</v>
      </c>
      <c r="E356" s="172" t="s">
        <v>1</v>
      </c>
      <c r="F356" s="173" t="s">
        <v>462</v>
      </c>
      <c r="H356" s="174">
        <v>129.06200000000001</v>
      </c>
      <c r="I356" s="175"/>
      <c r="L356" s="171"/>
      <c r="M356" s="176"/>
      <c r="N356" s="177"/>
      <c r="O356" s="177"/>
      <c r="P356" s="177"/>
      <c r="Q356" s="177"/>
      <c r="R356" s="177"/>
      <c r="S356" s="177"/>
      <c r="T356" s="178"/>
      <c r="AT356" s="172" t="s">
        <v>175</v>
      </c>
      <c r="AU356" s="172" t="s">
        <v>83</v>
      </c>
      <c r="AV356" s="13" t="s">
        <v>83</v>
      </c>
      <c r="AW356" s="13" t="s">
        <v>29</v>
      </c>
      <c r="AX356" s="13" t="s">
        <v>30</v>
      </c>
      <c r="AY356" s="172" t="s">
        <v>163</v>
      </c>
    </row>
    <row r="357" spans="1:65" s="2" customFormat="1" ht="16.5" customHeight="1">
      <c r="A357" s="33"/>
      <c r="B357" s="150"/>
      <c r="C357" s="151" t="s">
        <v>463</v>
      </c>
      <c r="D357" s="151" t="s">
        <v>165</v>
      </c>
      <c r="E357" s="152" t="s">
        <v>464</v>
      </c>
      <c r="F357" s="153" t="s">
        <v>465</v>
      </c>
      <c r="G357" s="154" t="s">
        <v>384</v>
      </c>
      <c r="H357" s="155">
        <v>903.43399999999997</v>
      </c>
      <c r="I357" s="156"/>
      <c r="J357" s="157">
        <f>ROUND(I357*H357,2)</f>
        <v>0</v>
      </c>
      <c r="K357" s="153" t="s">
        <v>168</v>
      </c>
      <c r="L357" s="34"/>
      <c r="M357" s="158" t="s">
        <v>1</v>
      </c>
      <c r="N357" s="159" t="s">
        <v>38</v>
      </c>
      <c r="O357" s="59"/>
      <c r="P357" s="160">
        <f>O357*H357</f>
        <v>0</v>
      </c>
      <c r="Q357" s="160">
        <v>0</v>
      </c>
      <c r="R357" s="160">
        <f>Q357*H357</f>
        <v>0</v>
      </c>
      <c r="S357" s="160">
        <v>0</v>
      </c>
      <c r="T357" s="161">
        <f>S357*H357</f>
        <v>0</v>
      </c>
      <c r="U357" s="33"/>
      <c r="V357" s="33"/>
      <c r="W357" s="33"/>
      <c r="X357" s="33"/>
      <c r="Y357" s="33"/>
      <c r="Z357" s="33"/>
      <c r="AA357" s="33"/>
      <c r="AB357" s="33"/>
      <c r="AC357" s="33"/>
      <c r="AD357" s="33"/>
      <c r="AE357" s="33"/>
      <c r="AR357" s="162" t="s">
        <v>169</v>
      </c>
      <c r="AT357" s="162" t="s">
        <v>165</v>
      </c>
      <c r="AU357" s="162" t="s">
        <v>83</v>
      </c>
      <c r="AY357" s="18" t="s">
        <v>163</v>
      </c>
      <c r="BE357" s="163">
        <f>IF(N357="základní",J357,0)</f>
        <v>0</v>
      </c>
      <c r="BF357" s="163">
        <f>IF(N357="snížená",J357,0)</f>
        <v>0</v>
      </c>
      <c r="BG357" s="163">
        <f>IF(N357="zákl. přenesená",J357,0)</f>
        <v>0</v>
      </c>
      <c r="BH357" s="163">
        <f>IF(N357="sníž. přenesená",J357,0)</f>
        <v>0</v>
      </c>
      <c r="BI357" s="163">
        <f>IF(N357="nulová",J357,0)</f>
        <v>0</v>
      </c>
      <c r="BJ357" s="18" t="s">
        <v>30</v>
      </c>
      <c r="BK357" s="163">
        <f>ROUND(I357*H357,2)</f>
        <v>0</v>
      </c>
      <c r="BL357" s="18" t="s">
        <v>169</v>
      </c>
      <c r="BM357" s="162" t="s">
        <v>466</v>
      </c>
    </row>
    <row r="358" spans="1:65" s="2" customFormat="1">
      <c r="A358" s="33"/>
      <c r="B358" s="34"/>
      <c r="C358" s="33"/>
      <c r="D358" s="164" t="s">
        <v>171</v>
      </c>
      <c r="E358" s="33"/>
      <c r="F358" s="165" t="s">
        <v>467</v>
      </c>
      <c r="G358" s="33"/>
      <c r="H358" s="33"/>
      <c r="I358" s="166"/>
      <c r="J358" s="33"/>
      <c r="K358" s="33"/>
      <c r="L358" s="34"/>
      <c r="M358" s="167"/>
      <c r="N358" s="168"/>
      <c r="O358" s="59"/>
      <c r="P358" s="59"/>
      <c r="Q358" s="59"/>
      <c r="R358" s="59"/>
      <c r="S358" s="59"/>
      <c r="T358" s="60"/>
      <c r="U358" s="33"/>
      <c r="V358" s="33"/>
      <c r="W358" s="33"/>
      <c r="X358" s="33"/>
      <c r="Y358" s="33"/>
      <c r="Z358" s="33"/>
      <c r="AA358" s="33"/>
      <c r="AB358" s="33"/>
      <c r="AC358" s="33"/>
      <c r="AD358" s="33"/>
      <c r="AE358" s="33"/>
      <c r="AT358" s="18" t="s">
        <v>171</v>
      </c>
      <c r="AU358" s="18" t="s">
        <v>83</v>
      </c>
    </row>
    <row r="359" spans="1:65" s="2" customFormat="1" ht="48.75">
      <c r="A359" s="33"/>
      <c r="B359" s="34"/>
      <c r="C359" s="33"/>
      <c r="D359" s="169" t="s">
        <v>173</v>
      </c>
      <c r="E359" s="33"/>
      <c r="F359" s="170" t="s">
        <v>461</v>
      </c>
      <c r="G359" s="33"/>
      <c r="H359" s="33"/>
      <c r="I359" s="166"/>
      <c r="J359" s="33"/>
      <c r="K359" s="33"/>
      <c r="L359" s="34"/>
      <c r="M359" s="167"/>
      <c r="N359" s="168"/>
      <c r="O359" s="59"/>
      <c r="P359" s="59"/>
      <c r="Q359" s="59"/>
      <c r="R359" s="59"/>
      <c r="S359" s="59"/>
      <c r="T359" s="60"/>
      <c r="U359" s="33"/>
      <c r="V359" s="33"/>
      <c r="W359" s="33"/>
      <c r="X359" s="33"/>
      <c r="Y359" s="33"/>
      <c r="Z359" s="33"/>
      <c r="AA359" s="33"/>
      <c r="AB359" s="33"/>
      <c r="AC359" s="33"/>
      <c r="AD359" s="33"/>
      <c r="AE359" s="33"/>
      <c r="AT359" s="18" t="s">
        <v>173</v>
      </c>
      <c r="AU359" s="18" t="s">
        <v>83</v>
      </c>
    </row>
    <row r="360" spans="1:65" s="13" customFormat="1">
      <c r="B360" s="171"/>
      <c r="D360" s="169" t="s">
        <v>175</v>
      </c>
      <c r="E360" s="172" t="s">
        <v>1</v>
      </c>
      <c r="F360" s="173" t="s">
        <v>468</v>
      </c>
      <c r="H360" s="174">
        <v>903.43399999999997</v>
      </c>
      <c r="I360" s="175"/>
      <c r="L360" s="171"/>
      <c r="M360" s="176"/>
      <c r="N360" s="177"/>
      <c r="O360" s="177"/>
      <c r="P360" s="177"/>
      <c r="Q360" s="177"/>
      <c r="R360" s="177"/>
      <c r="S360" s="177"/>
      <c r="T360" s="178"/>
      <c r="AT360" s="172" t="s">
        <v>175</v>
      </c>
      <c r="AU360" s="172" t="s">
        <v>83</v>
      </c>
      <c r="AV360" s="13" t="s">
        <v>83</v>
      </c>
      <c r="AW360" s="13" t="s">
        <v>29</v>
      </c>
      <c r="AX360" s="13" t="s">
        <v>73</v>
      </c>
      <c r="AY360" s="172" t="s">
        <v>163</v>
      </c>
    </row>
    <row r="361" spans="1:65" s="14" customFormat="1">
      <c r="B361" s="179"/>
      <c r="D361" s="169" t="s">
        <v>175</v>
      </c>
      <c r="E361" s="180" t="s">
        <v>1</v>
      </c>
      <c r="F361" s="181" t="s">
        <v>179</v>
      </c>
      <c r="H361" s="182">
        <v>903.43399999999997</v>
      </c>
      <c r="I361" s="183"/>
      <c r="L361" s="179"/>
      <c r="M361" s="184"/>
      <c r="N361" s="185"/>
      <c r="O361" s="185"/>
      <c r="P361" s="185"/>
      <c r="Q361" s="185"/>
      <c r="R361" s="185"/>
      <c r="S361" s="185"/>
      <c r="T361" s="186"/>
      <c r="AT361" s="180" t="s">
        <v>175</v>
      </c>
      <c r="AU361" s="180" t="s">
        <v>83</v>
      </c>
      <c r="AV361" s="14" t="s">
        <v>169</v>
      </c>
      <c r="AW361" s="14" t="s">
        <v>29</v>
      </c>
      <c r="AX361" s="14" t="s">
        <v>30</v>
      </c>
      <c r="AY361" s="180" t="s">
        <v>163</v>
      </c>
    </row>
    <row r="362" spans="1:65" s="2" customFormat="1" ht="16.5" customHeight="1">
      <c r="A362" s="33"/>
      <c r="B362" s="150"/>
      <c r="C362" s="151" t="s">
        <v>469</v>
      </c>
      <c r="D362" s="151" t="s">
        <v>165</v>
      </c>
      <c r="E362" s="152" t="s">
        <v>470</v>
      </c>
      <c r="F362" s="153" t="s">
        <v>471</v>
      </c>
      <c r="G362" s="154" t="s">
        <v>384</v>
      </c>
      <c r="H362" s="155">
        <v>129.06200000000001</v>
      </c>
      <c r="I362" s="156"/>
      <c r="J362" s="157">
        <f>ROUND(I362*H362,2)</f>
        <v>0</v>
      </c>
      <c r="K362" s="153" t="s">
        <v>1</v>
      </c>
      <c r="L362" s="34"/>
      <c r="M362" s="158" t="s">
        <v>1</v>
      </c>
      <c r="N362" s="159" t="s">
        <v>38</v>
      </c>
      <c r="O362" s="59"/>
      <c r="P362" s="160">
        <f>O362*H362</f>
        <v>0</v>
      </c>
      <c r="Q362" s="160">
        <v>0</v>
      </c>
      <c r="R362" s="160">
        <f>Q362*H362</f>
        <v>0</v>
      </c>
      <c r="S362" s="160">
        <v>0</v>
      </c>
      <c r="T362" s="161">
        <f>S362*H362</f>
        <v>0</v>
      </c>
      <c r="U362" s="33"/>
      <c r="V362" s="33"/>
      <c r="W362" s="33"/>
      <c r="X362" s="33"/>
      <c r="Y362" s="33"/>
      <c r="Z362" s="33"/>
      <c r="AA362" s="33"/>
      <c r="AB362" s="33"/>
      <c r="AC362" s="33"/>
      <c r="AD362" s="33"/>
      <c r="AE362" s="33"/>
      <c r="AR362" s="162" t="s">
        <v>169</v>
      </c>
      <c r="AT362" s="162" t="s">
        <v>165</v>
      </c>
      <c r="AU362" s="162" t="s">
        <v>83</v>
      </c>
      <c r="AY362" s="18" t="s">
        <v>163</v>
      </c>
      <c r="BE362" s="163">
        <f>IF(N362="základní",J362,0)</f>
        <v>0</v>
      </c>
      <c r="BF362" s="163">
        <f>IF(N362="snížená",J362,0)</f>
        <v>0</v>
      </c>
      <c r="BG362" s="163">
        <f>IF(N362="zákl. přenesená",J362,0)</f>
        <v>0</v>
      </c>
      <c r="BH362" s="163">
        <f>IF(N362="sníž. přenesená",J362,0)</f>
        <v>0</v>
      </c>
      <c r="BI362" s="163">
        <f>IF(N362="nulová",J362,0)</f>
        <v>0</v>
      </c>
      <c r="BJ362" s="18" t="s">
        <v>30</v>
      </c>
      <c r="BK362" s="163">
        <f>ROUND(I362*H362,2)</f>
        <v>0</v>
      </c>
      <c r="BL362" s="18" t="s">
        <v>169</v>
      </c>
      <c r="BM362" s="162" t="s">
        <v>472</v>
      </c>
    </row>
    <row r="363" spans="1:65" s="13" customFormat="1">
      <c r="B363" s="171"/>
      <c r="D363" s="169" t="s">
        <v>175</v>
      </c>
      <c r="E363" s="172" t="s">
        <v>1</v>
      </c>
      <c r="F363" s="173" t="s">
        <v>462</v>
      </c>
      <c r="H363" s="174">
        <v>129.06200000000001</v>
      </c>
      <c r="I363" s="175"/>
      <c r="L363" s="171"/>
      <c r="M363" s="176"/>
      <c r="N363" s="177"/>
      <c r="O363" s="177"/>
      <c r="P363" s="177"/>
      <c r="Q363" s="177"/>
      <c r="R363" s="177"/>
      <c r="S363" s="177"/>
      <c r="T363" s="178"/>
      <c r="AT363" s="172" t="s">
        <v>175</v>
      </c>
      <c r="AU363" s="172" t="s">
        <v>83</v>
      </c>
      <c r="AV363" s="13" t="s">
        <v>83</v>
      </c>
      <c r="AW363" s="13" t="s">
        <v>29</v>
      </c>
      <c r="AX363" s="13" t="s">
        <v>30</v>
      </c>
      <c r="AY363" s="172" t="s">
        <v>163</v>
      </c>
    </row>
    <row r="364" spans="1:65" s="12" customFormat="1" ht="22.9" customHeight="1">
      <c r="B364" s="137"/>
      <c r="D364" s="138" t="s">
        <v>72</v>
      </c>
      <c r="E364" s="148" t="s">
        <v>169</v>
      </c>
      <c r="F364" s="148" t="s">
        <v>473</v>
      </c>
      <c r="I364" s="140"/>
      <c r="J364" s="149">
        <f>BK364</f>
        <v>0</v>
      </c>
      <c r="L364" s="137"/>
      <c r="M364" s="142"/>
      <c r="N364" s="143"/>
      <c r="O364" s="143"/>
      <c r="P364" s="144">
        <f>SUM(P365:P403)</f>
        <v>0</v>
      </c>
      <c r="Q364" s="143"/>
      <c r="R364" s="144">
        <f>SUM(R365:R403)</f>
        <v>54.501158439999998</v>
      </c>
      <c r="S364" s="143"/>
      <c r="T364" s="145">
        <f>SUM(T365:T403)</f>
        <v>0</v>
      </c>
      <c r="AR364" s="138" t="s">
        <v>30</v>
      </c>
      <c r="AT364" s="146" t="s">
        <v>72</v>
      </c>
      <c r="AU364" s="146" t="s">
        <v>30</v>
      </c>
      <c r="AY364" s="138" t="s">
        <v>163</v>
      </c>
      <c r="BK364" s="147">
        <f>SUM(BK365:BK403)</f>
        <v>0</v>
      </c>
    </row>
    <row r="365" spans="1:65" s="2" customFormat="1" ht="16.5" customHeight="1">
      <c r="A365" s="33"/>
      <c r="B365" s="150"/>
      <c r="C365" s="151" t="s">
        <v>474</v>
      </c>
      <c r="D365" s="151" t="s">
        <v>165</v>
      </c>
      <c r="E365" s="152" t="s">
        <v>475</v>
      </c>
      <c r="F365" s="153" t="s">
        <v>476</v>
      </c>
      <c r="G365" s="154" t="s">
        <v>118</v>
      </c>
      <c r="H365" s="155">
        <v>17.66</v>
      </c>
      <c r="I365" s="156"/>
      <c r="J365" s="157">
        <f>ROUND(I365*H365,2)</f>
        <v>0</v>
      </c>
      <c r="K365" s="153" t="s">
        <v>168</v>
      </c>
      <c r="L365" s="34"/>
      <c r="M365" s="158" t="s">
        <v>1</v>
      </c>
      <c r="N365" s="159" t="s">
        <v>38</v>
      </c>
      <c r="O365" s="59"/>
      <c r="P365" s="160">
        <f>O365*H365</f>
        <v>0</v>
      </c>
      <c r="Q365" s="160">
        <v>0</v>
      </c>
      <c r="R365" s="160">
        <f>Q365*H365</f>
        <v>0</v>
      </c>
      <c r="S365" s="160">
        <v>0</v>
      </c>
      <c r="T365" s="161">
        <f>S365*H365</f>
        <v>0</v>
      </c>
      <c r="U365" s="33"/>
      <c r="V365" s="33"/>
      <c r="W365" s="33"/>
      <c r="X365" s="33"/>
      <c r="Y365" s="33"/>
      <c r="Z365" s="33"/>
      <c r="AA365" s="33"/>
      <c r="AB365" s="33"/>
      <c r="AC365" s="33"/>
      <c r="AD365" s="33"/>
      <c r="AE365" s="33"/>
      <c r="AR365" s="162" t="s">
        <v>169</v>
      </c>
      <c r="AT365" s="162" t="s">
        <v>165</v>
      </c>
      <c r="AU365" s="162" t="s">
        <v>83</v>
      </c>
      <c r="AY365" s="18" t="s">
        <v>163</v>
      </c>
      <c r="BE365" s="163">
        <f>IF(N365="základní",J365,0)</f>
        <v>0</v>
      </c>
      <c r="BF365" s="163">
        <f>IF(N365="snížená",J365,0)</f>
        <v>0</v>
      </c>
      <c r="BG365" s="163">
        <f>IF(N365="zákl. přenesená",J365,0)</f>
        <v>0</v>
      </c>
      <c r="BH365" s="163">
        <f>IF(N365="sníž. přenesená",J365,0)</f>
        <v>0</v>
      </c>
      <c r="BI365" s="163">
        <f>IF(N365="nulová",J365,0)</f>
        <v>0</v>
      </c>
      <c r="BJ365" s="18" t="s">
        <v>30</v>
      </c>
      <c r="BK365" s="163">
        <f>ROUND(I365*H365,2)</f>
        <v>0</v>
      </c>
      <c r="BL365" s="18" t="s">
        <v>169</v>
      </c>
      <c r="BM365" s="162" t="s">
        <v>477</v>
      </c>
    </row>
    <row r="366" spans="1:65" s="2" customFormat="1">
      <c r="A366" s="33"/>
      <c r="B366" s="34"/>
      <c r="C366" s="33"/>
      <c r="D366" s="164" t="s">
        <v>171</v>
      </c>
      <c r="E366" s="33"/>
      <c r="F366" s="165" t="s">
        <v>478</v>
      </c>
      <c r="G366" s="33"/>
      <c r="H366" s="33"/>
      <c r="I366" s="166"/>
      <c r="J366" s="33"/>
      <c r="K366" s="33"/>
      <c r="L366" s="34"/>
      <c r="M366" s="167"/>
      <c r="N366" s="168"/>
      <c r="O366" s="59"/>
      <c r="P366" s="59"/>
      <c r="Q366" s="59"/>
      <c r="R366" s="59"/>
      <c r="S366" s="59"/>
      <c r="T366" s="60"/>
      <c r="U366" s="33"/>
      <c r="V366" s="33"/>
      <c r="W366" s="33"/>
      <c r="X366" s="33"/>
      <c r="Y366" s="33"/>
      <c r="Z366" s="33"/>
      <c r="AA366" s="33"/>
      <c r="AB366" s="33"/>
      <c r="AC366" s="33"/>
      <c r="AD366" s="33"/>
      <c r="AE366" s="33"/>
      <c r="AT366" s="18" t="s">
        <v>171</v>
      </c>
      <c r="AU366" s="18" t="s">
        <v>83</v>
      </c>
    </row>
    <row r="367" spans="1:65" s="2" customFormat="1" ht="29.25">
      <c r="A367" s="33"/>
      <c r="B367" s="34"/>
      <c r="C367" s="33"/>
      <c r="D367" s="169" t="s">
        <v>173</v>
      </c>
      <c r="E367" s="33"/>
      <c r="F367" s="170" t="s">
        <v>479</v>
      </c>
      <c r="G367" s="33"/>
      <c r="H367" s="33"/>
      <c r="I367" s="166"/>
      <c r="J367" s="33"/>
      <c r="K367" s="33"/>
      <c r="L367" s="34"/>
      <c r="M367" s="167"/>
      <c r="N367" s="168"/>
      <c r="O367" s="59"/>
      <c r="P367" s="59"/>
      <c r="Q367" s="59"/>
      <c r="R367" s="59"/>
      <c r="S367" s="59"/>
      <c r="T367" s="60"/>
      <c r="U367" s="33"/>
      <c r="V367" s="33"/>
      <c r="W367" s="33"/>
      <c r="X367" s="33"/>
      <c r="Y367" s="33"/>
      <c r="Z367" s="33"/>
      <c r="AA367" s="33"/>
      <c r="AB367" s="33"/>
      <c r="AC367" s="33"/>
      <c r="AD367" s="33"/>
      <c r="AE367" s="33"/>
      <c r="AT367" s="18" t="s">
        <v>173</v>
      </c>
      <c r="AU367" s="18" t="s">
        <v>83</v>
      </c>
    </row>
    <row r="368" spans="1:65" s="13" customFormat="1">
      <c r="B368" s="171"/>
      <c r="D368" s="169" t="s">
        <v>175</v>
      </c>
      <c r="E368" s="172" t="s">
        <v>1</v>
      </c>
      <c r="F368" s="173" t="s">
        <v>480</v>
      </c>
      <c r="H368" s="174">
        <v>13.929</v>
      </c>
      <c r="I368" s="175"/>
      <c r="L368" s="171"/>
      <c r="M368" s="176"/>
      <c r="N368" s="177"/>
      <c r="O368" s="177"/>
      <c r="P368" s="177"/>
      <c r="Q368" s="177"/>
      <c r="R368" s="177"/>
      <c r="S368" s="177"/>
      <c r="T368" s="178"/>
      <c r="AT368" s="172" t="s">
        <v>175</v>
      </c>
      <c r="AU368" s="172" t="s">
        <v>83</v>
      </c>
      <c r="AV368" s="13" t="s">
        <v>83</v>
      </c>
      <c r="AW368" s="13" t="s">
        <v>29</v>
      </c>
      <c r="AX368" s="13" t="s">
        <v>73</v>
      </c>
      <c r="AY368" s="172" t="s">
        <v>163</v>
      </c>
    </row>
    <row r="369" spans="1:65" s="13" customFormat="1">
      <c r="B369" s="171"/>
      <c r="D369" s="169" t="s">
        <v>175</v>
      </c>
      <c r="E369" s="172" t="s">
        <v>1</v>
      </c>
      <c r="F369" s="173" t="s">
        <v>481</v>
      </c>
      <c r="H369" s="174">
        <v>3.7309999999999999</v>
      </c>
      <c r="I369" s="175"/>
      <c r="L369" s="171"/>
      <c r="M369" s="176"/>
      <c r="N369" s="177"/>
      <c r="O369" s="177"/>
      <c r="P369" s="177"/>
      <c r="Q369" s="177"/>
      <c r="R369" s="177"/>
      <c r="S369" s="177"/>
      <c r="T369" s="178"/>
      <c r="AT369" s="172" t="s">
        <v>175</v>
      </c>
      <c r="AU369" s="172" t="s">
        <v>83</v>
      </c>
      <c r="AV369" s="13" t="s">
        <v>83</v>
      </c>
      <c r="AW369" s="13" t="s">
        <v>29</v>
      </c>
      <c r="AX369" s="13" t="s">
        <v>73</v>
      </c>
      <c r="AY369" s="172" t="s">
        <v>163</v>
      </c>
    </row>
    <row r="370" spans="1:65" s="14" customFormat="1">
      <c r="B370" s="179"/>
      <c r="D370" s="169" t="s">
        <v>175</v>
      </c>
      <c r="E370" s="180" t="s">
        <v>1</v>
      </c>
      <c r="F370" s="181" t="s">
        <v>179</v>
      </c>
      <c r="H370" s="182">
        <v>17.66</v>
      </c>
      <c r="I370" s="183"/>
      <c r="L370" s="179"/>
      <c r="M370" s="184"/>
      <c r="N370" s="185"/>
      <c r="O370" s="185"/>
      <c r="P370" s="185"/>
      <c r="Q370" s="185"/>
      <c r="R370" s="185"/>
      <c r="S370" s="185"/>
      <c r="T370" s="186"/>
      <c r="AT370" s="180" t="s">
        <v>175</v>
      </c>
      <c r="AU370" s="180" t="s">
        <v>83</v>
      </c>
      <c r="AV370" s="14" t="s">
        <v>169</v>
      </c>
      <c r="AW370" s="14" t="s">
        <v>29</v>
      </c>
      <c r="AX370" s="14" t="s">
        <v>30</v>
      </c>
      <c r="AY370" s="180" t="s">
        <v>163</v>
      </c>
    </row>
    <row r="371" spans="1:65" s="2" customFormat="1" ht="16.5" customHeight="1">
      <c r="A371" s="33"/>
      <c r="B371" s="150"/>
      <c r="C371" s="151" t="s">
        <v>482</v>
      </c>
      <c r="D371" s="151" t="s">
        <v>165</v>
      </c>
      <c r="E371" s="152" t="s">
        <v>483</v>
      </c>
      <c r="F371" s="153" t="s">
        <v>484</v>
      </c>
      <c r="G371" s="154" t="s">
        <v>118</v>
      </c>
      <c r="H371" s="155">
        <v>17.66</v>
      </c>
      <c r="I371" s="156"/>
      <c r="J371" s="157">
        <f>ROUND(I371*H371,2)</f>
        <v>0</v>
      </c>
      <c r="K371" s="153" t="s">
        <v>168</v>
      </c>
      <c r="L371" s="34"/>
      <c r="M371" s="158" t="s">
        <v>1</v>
      </c>
      <c r="N371" s="159" t="s">
        <v>38</v>
      </c>
      <c r="O371" s="59"/>
      <c r="P371" s="160">
        <f>O371*H371</f>
        <v>0</v>
      </c>
      <c r="Q371" s="160">
        <v>0</v>
      </c>
      <c r="R371" s="160">
        <f>Q371*H371</f>
        <v>0</v>
      </c>
      <c r="S371" s="160">
        <v>0</v>
      </c>
      <c r="T371" s="161">
        <f>S371*H371</f>
        <v>0</v>
      </c>
      <c r="U371" s="33"/>
      <c r="V371" s="33"/>
      <c r="W371" s="33"/>
      <c r="X371" s="33"/>
      <c r="Y371" s="33"/>
      <c r="Z371" s="33"/>
      <c r="AA371" s="33"/>
      <c r="AB371" s="33"/>
      <c r="AC371" s="33"/>
      <c r="AD371" s="33"/>
      <c r="AE371" s="33"/>
      <c r="AR371" s="162" t="s">
        <v>169</v>
      </c>
      <c r="AT371" s="162" t="s">
        <v>165</v>
      </c>
      <c r="AU371" s="162" t="s">
        <v>83</v>
      </c>
      <c r="AY371" s="18" t="s">
        <v>163</v>
      </c>
      <c r="BE371" s="163">
        <f>IF(N371="základní",J371,0)</f>
        <v>0</v>
      </c>
      <c r="BF371" s="163">
        <f>IF(N371="snížená",J371,0)</f>
        <v>0</v>
      </c>
      <c r="BG371" s="163">
        <f>IF(N371="zákl. přenesená",J371,0)</f>
        <v>0</v>
      </c>
      <c r="BH371" s="163">
        <f>IF(N371="sníž. přenesená",J371,0)</f>
        <v>0</v>
      </c>
      <c r="BI371" s="163">
        <f>IF(N371="nulová",J371,0)</f>
        <v>0</v>
      </c>
      <c r="BJ371" s="18" t="s">
        <v>30</v>
      </c>
      <c r="BK371" s="163">
        <f>ROUND(I371*H371,2)</f>
        <v>0</v>
      </c>
      <c r="BL371" s="18" t="s">
        <v>169</v>
      </c>
      <c r="BM371" s="162" t="s">
        <v>485</v>
      </c>
    </row>
    <row r="372" spans="1:65" s="2" customFormat="1">
      <c r="A372" s="33"/>
      <c r="B372" s="34"/>
      <c r="C372" s="33"/>
      <c r="D372" s="164" t="s">
        <v>171</v>
      </c>
      <c r="E372" s="33"/>
      <c r="F372" s="165" t="s">
        <v>486</v>
      </c>
      <c r="G372" s="33"/>
      <c r="H372" s="33"/>
      <c r="I372" s="166"/>
      <c r="J372" s="33"/>
      <c r="K372" s="33"/>
      <c r="L372" s="34"/>
      <c r="M372" s="167"/>
      <c r="N372" s="168"/>
      <c r="O372" s="59"/>
      <c r="P372" s="59"/>
      <c r="Q372" s="59"/>
      <c r="R372" s="59"/>
      <c r="S372" s="59"/>
      <c r="T372" s="60"/>
      <c r="U372" s="33"/>
      <c r="V372" s="33"/>
      <c r="W372" s="33"/>
      <c r="X372" s="33"/>
      <c r="Y372" s="33"/>
      <c r="Z372" s="33"/>
      <c r="AA372" s="33"/>
      <c r="AB372" s="33"/>
      <c r="AC372" s="33"/>
      <c r="AD372" s="33"/>
      <c r="AE372" s="33"/>
      <c r="AT372" s="18" t="s">
        <v>171</v>
      </c>
      <c r="AU372" s="18" t="s">
        <v>83</v>
      </c>
    </row>
    <row r="373" spans="1:65" s="13" customFormat="1">
      <c r="B373" s="171"/>
      <c r="D373" s="169" t="s">
        <v>175</v>
      </c>
      <c r="E373" s="172" t="s">
        <v>1</v>
      </c>
      <c r="F373" s="173" t="s">
        <v>487</v>
      </c>
      <c r="H373" s="174">
        <v>17.66</v>
      </c>
      <c r="I373" s="175"/>
      <c r="L373" s="171"/>
      <c r="M373" s="176"/>
      <c r="N373" s="177"/>
      <c r="O373" s="177"/>
      <c r="P373" s="177"/>
      <c r="Q373" s="177"/>
      <c r="R373" s="177"/>
      <c r="S373" s="177"/>
      <c r="T373" s="178"/>
      <c r="AT373" s="172" t="s">
        <v>175</v>
      </c>
      <c r="AU373" s="172" t="s">
        <v>83</v>
      </c>
      <c r="AV373" s="13" t="s">
        <v>83</v>
      </c>
      <c r="AW373" s="13" t="s">
        <v>29</v>
      </c>
      <c r="AX373" s="13" t="s">
        <v>30</v>
      </c>
      <c r="AY373" s="172" t="s">
        <v>163</v>
      </c>
    </row>
    <row r="374" spans="1:65" s="2" customFormat="1" ht="21.75" customHeight="1">
      <c r="A374" s="33"/>
      <c r="B374" s="150"/>
      <c r="C374" s="151" t="s">
        <v>488</v>
      </c>
      <c r="D374" s="151" t="s">
        <v>165</v>
      </c>
      <c r="E374" s="152" t="s">
        <v>407</v>
      </c>
      <c r="F374" s="153" t="s">
        <v>408</v>
      </c>
      <c r="G374" s="154" t="s">
        <v>118</v>
      </c>
      <c r="H374" s="155">
        <v>17.66</v>
      </c>
      <c r="I374" s="156"/>
      <c r="J374" s="157">
        <f>ROUND(I374*H374,2)</f>
        <v>0</v>
      </c>
      <c r="K374" s="153" t="s">
        <v>168</v>
      </c>
      <c r="L374" s="34"/>
      <c r="M374" s="158" t="s">
        <v>1</v>
      </c>
      <c r="N374" s="159" t="s">
        <v>38</v>
      </c>
      <c r="O374" s="59"/>
      <c r="P374" s="160">
        <f>O374*H374</f>
        <v>0</v>
      </c>
      <c r="Q374" s="160">
        <v>0</v>
      </c>
      <c r="R374" s="160">
        <f>Q374*H374</f>
        <v>0</v>
      </c>
      <c r="S374" s="160">
        <v>0</v>
      </c>
      <c r="T374" s="161">
        <f>S374*H374</f>
        <v>0</v>
      </c>
      <c r="U374" s="33"/>
      <c r="V374" s="33"/>
      <c r="W374" s="33"/>
      <c r="X374" s="33"/>
      <c r="Y374" s="33"/>
      <c r="Z374" s="33"/>
      <c r="AA374" s="33"/>
      <c r="AB374" s="33"/>
      <c r="AC374" s="33"/>
      <c r="AD374" s="33"/>
      <c r="AE374" s="33"/>
      <c r="AR374" s="162" t="s">
        <v>169</v>
      </c>
      <c r="AT374" s="162" t="s">
        <v>165</v>
      </c>
      <c r="AU374" s="162" t="s">
        <v>83</v>
      </c>
      <c r="AY374" s="18" t="s">
        <v>163</v>
      </c>
      <c r="BE374" s="163">
        <f>IF(N374="základní",J374,0)</f>
        <v>0</v>
      </c>
      <c r="BF374" s="163">
        <f>IF(N374="snížená",J374,0)</f>
        <v>0</v>
      </c>
      <c r="BG374" s="163">
        <f>IF(N374="zákl. přenesená",J374,0)</f>
        <v>0</v>
      </c>
      <c r="BH374" s="163">
        <f>IF(N374="sníž. přenesená",J374,0)</f>
        <v>0</v>
      </c>
      <c r="BI374" s="163">
        <f>IF(N374="nulová",J374,0)</f>
        <v>0</v>
      </c>
      <c r="BJ374" s="18" t="s">
        <v>30</v>
      </c>
      <c r="BK374" s="163">
        <f>ROUND(I374*H374,2)</f>
        <v>0</v>
      </c>
      <c r="BL374" s="18" t="s">
        <v>169</v>
      </c>
      <c r="BM374" s="162" t="s">
        <v>489</v>
      </c>
    </row>
    <row r="375" spans="1:65" s="2" customFormat="1">
      <c r="A375" s="33"/>
      <c r="B375" s="34"/>
      <c r="C375" s="33"/>
      <c r="D375" s="164" t="s">
        <v>171</v>
      </c>
      <c r="E375" s="33"/>
      <c r="F375" s="165" t="s">
        <v>410</v>
      </c>
      <c r="G375" s="33"/>
      <c r="H375" s="33"/>
      <c r="I375" s="166"/>
      <c r="J375" s="33"/>
      <c r="K375" s="33"/>
      <c r="L375" s="34"/>
      <c r="M375" s="167"/>
      <c r="N375" s="168"/>
      <c r="O375" s="59"/>
      <c r="P375" s="59"/>
      <c r="Q375" s="59"/>
      <c r="R375" s="59"/>
      <c r="S375" s="59"/>
      <c r="T375" s="60"/>
      <c r="U375" s="33"/>
      <c r="V375" s="33"/>
      <c r="W375" s="33"/>
      <c r="X375" s="33"/>
      <c r="Y375" s="33"/>
      <c r="Z375" s="33"/>
      <c r="AA375" s="33"/>
      <c r="AB375" s="33"/>
      <c r="AC375" s="33"/>
      <c r="AD375" s="33"/>
      <c r="AE375" s="33"/>
      <c r="AT375" s="18" t="s">
        <v>171</v>
      </c>
      <c r="AU375" s="18" t="s">
        <v>83</v>
      </c>
    </row>
    <row r="376" spans="1:65" s="13" customFormat="1">
      <c r="B376" s="171"/>
      <c r="D376" s="169" t="s">
        <v>175</v>
      </c>
      <c r="E376" s="172" t="s">
        <v>1</v>
      </c>
      <c r="F376" s="173" t="s">
        <v>487</v>
      </c>
      <c r="H376" s="174">
        <v>17.66</v>
      </c>
      <c r="I376" s="175"/>
      <c r="L376" s="171"/>
      <c r="M376" s="176"/>
      <c r="N376" s="177"/>
      <c r="O376" s="177"/>
      <c r="P376" s="177"/>
      <c r="Q376" s="177"/>
      <c r="R376" s="177"/>
      <c r="S376" s="177"/>
      <c r="T376" s="178"/>
      <c r="AT376" s="172" t="s">
        <v>175</v>
      </c>
      <c r="AU376" s="172" t="s">
        <v>83</v>
      </c>
      <c r="AV376" s="13" t="s">
        <v>83</v>
      </c>
      <c r="AW376" s="13" t="s">
        <v>29</v>
      </c>
      <c r="AX376" s="13" t="s">
        <v>30</v>
      </c>
      <c r="AY376" s="172" t="s">
        <v>163</v>
      </c>
    </row>
    <row r="377" spans="1:65" s="2" customFormat="1" ht="21.75" customHeight="1">
      <c r="A377" s="33"/>
      <c r="B377" s="150"/>
      <c r="C377" s="151" t="s">
        <v>490</v>
      </c>
      <c r="D377" s="151" t="s">
        <v>165</v>
      </c>
      <c r="E377" s="152" t="s">
        <v>491</v>
      </c>
      <c r="F377" s="153" t="s">
        <v>492</v>
      </c>
      <c r="G377" s="154" t="s">
        <v>118</v>
      </c>
      <c r="H377" s="155">
        <v>19.472000000000001</v>
      </c>
      <c r="I377" s="156"/>
      <c r="J377" s="157">
        <f>ROUND(I377*H377,2)</f>
        <v>0</v>
      </c>
      <c r="K377" s="153" t="s">
        <v>168</v>
      </c>
      <c r="L377" s="34"/>
      <c r="M377" s="158" t="s">
        <v>1</v>
      </c>
      <c r="N377" s="159" t="s">
        <v>38</v>
      </c>
      <c r="O377" s="59"/>
      <c r="P377" s="160">
        <f>O377*H377</f>
        <v>0</v>
      </c>
      <c r="Q377" s="160">
        <v>2.3010199999999998</v>
      </c>
      <c r="R377" s="160">
        <f>Q377*H377</f>
        <v>44.805461440000002</v>
      </c>
      <c r="S377" s="160">
        <v>0</v>
      </c>
      <c r="T377" s="161">
        <f>S377*H377</f>
        <v>0</v>
      </c>
      <c r="U377" s="33"/>
      <c r="V377" s="33"/>
      <c r="W377" s="33"/>
      <c r="X377" s="33"/>
      <c r="Y377" s="33"/>
      <c r="Z377" s="33"/>
      <c r="AA377" s="33"/>
      <c r="AB377" s="33"/>
      <c r="AC377" s="33"/>
      <c r="AD377" s="33"/>
      <c r="AE377" s="33"/>
      <c r="AR377" s="162" t="s">
        <v>169</v>
      </c>
      <c r="AT377" s="162" t="s">
        <v>165</v>
      </c>
      <c r="AU377" s="162" t="s">
        <v>83</v>
      </c>
      <c r="AY377" s="18" t="s">
        <v>163</v>
      </c>
      <c r="BE377" s="163">
        <f>IF(N377="základní",J377,0)</f>
        <v>0</v>
      </c>
      <c r="BF377" s="163">
        <f>IF(N377="snížená",J377,0)</f>
        <v>0</v>
      </c>
      <c r="BG377" s="163">
        <f>IF(N377="zákl. přenesená",J377,0)</f>
        <v>0</v>
      </c>
      <c r="BH377" s="163">
        <f>IF(N377="sníž. přenesená",J377,0)</f>
        <v>0</v>
      </c>
      <c r="BI377" s="163">
        <f>IF(N377="nulová",J377,0)</f>
        <v>0</v>
      </c>
      <c r="BJ377" s="18" t="s">
        <v>30</v>
      </c>
      <c r="BK377" s="163">
        <f>ROUND(I377*H377,2)</f>
        <v>0</v>
      </c>
      <c r="BL377" s="18" t="s">
        <v>169</v>
      </c>
      <c r="BM377" s="162" t="s">
        <v>493</v>
      </c>
    </row>
    <row r="378" spans="1:65" s="2" customFormat="1">
      <c r="A378" s="33"/>
      <c r="B378" s="34"/>
      <c r="C378" s="33"/>
      <c r="D378" s="164" t="s">
        <v>171</v>
      </c>
      <c r="E378" s="33"/>
      <c r="F378" s="165" t="s">
        <v>494</v>
      </c>
      <c r="G378" s="33"/>
      <c r="H378" s="33"/>
      <c r="I378" s="166"/>
      <c r="J378" s="33"/>
      <c r="K378" s="33"/>
      <c r="L378" s="34"/>
      <c r="M378" s="167"/>
      <c r="N378" s="168"/>
      <c r="O378" s="59"/>
      <c r="P378" s="59"/>
      <c r="Q378" s="59"/>
      <c r="R378" s="59"/>
      <c r="S378" s="59"/>
      <c r="T378" s="60"/>
      <c r="U378" s="33"/>
      <c r="V378" s="33"/>
      <c r="W378" s="33"/>
      <c r="X378" s="33"/>
      <c r="Y378" s="33"/>
      <c r="Z378" s="33"/>
      <c r="AA378" s="33"/>
      <c r="AB378" s="33"/>
      <c r="AC378" s="33"/>
      <c r="AD378" s="33"/>
      <c r="AE378" s="33"/>
      <c r="AT378" s="18" t="s">
        <v>171</v>
      </c>
      <c r="AU378" s="18" t="s">
        <v>83</v>
      </c>
    </row>
    <row r="379" spans="1:65" s="2" customFormat="1" ht="29.25">
      <c r="A379" s="33"/>
      <c r="B379" s="34"/>
      <c r="C379" s="33"/>
      <c r="D379" s="169" t="s">
        <v>173</v>
      </c>
      <c r="E379" s="33"/>
      <c r="F379" s="170" t="s">
        <v>495</v>
      </c>
      <c r="G379" s="33"/>
      <c r="H379" s="33"/>
      <c r="I379" s="166"/>
      <c r="J379" s="33"/>
      <c r="K379" s="33"/>
      <c r="L379" s="34"/>
      <c r="M379" s="167"/>
      <c r="N379" s="168"/>
      <c r="O379" s="59"/>
      <c r="P379" s="59"/>
      <c r="Q379" s="59"/>
      <c r="R379" s="59"/>
      <c r="S379" s="59"/>
      <c r="T379" s="60"/>
      <c r="U379" s="33"/>
      <c r="V379" s="33"/>
      <c r="W379" s="33"/>
      <c r="X379" s="33"/>
      <c r="Y379" s="33"/>
      <c r="Z379" s="33"/>
      <c r="AA379" s="33"/>
      <c r="AB379" s="33"/>
      <c r="AC379" s="33"/>
      <c r="AD379" s="33"/>
      <c r="AE379" s="33"/>
      <c r="AT379" s="18" t="s">
        <v>173</v>
      </c>
      <c r="AU379" s="18" t="s">
        <v>83</v>
      </c>
    </row>
    <row r="380" spans="1:65" s="13" customFormat="1">
      <c r="B380" s="171"/>
      <c r="D380" s="169" t="s">
        <v>175</v>
      </c>
      <c r="E380" s="172" t="s">
        <v>1</v>
      </c>
      <c r="F380" s="173" t="s">
        <v>496</v>
      </c>
      <c r="H380" s="174">
        <v>18.571999999999999</v>
      </c>
      <c r="I380" s="175"/>
      <c r="L380" s="171"/>
      <c r="M380" s="176"/>
      <c r="N380" s="177"/>
      <c r="O380" s="177"/>
      <c r="P380" s="177"/>
      <c r="Q380" s="177"/>
      <c r="R380" s="177"/>
      <c r="S380" s="177"/>
      <c r="T380" s="178"/>
      <c r="AT380" s="172" t="s">
        <v>175</v>
      </c>
      <c r="AU380" s="172" t="s">
        <v>83</v>
      </c>
      <c r="AV380" s="13" t="s">
        <v>83</v>
      </c>
      <c r="AW380" s="13" t="s">
        <v>29</v>
      </c>
      <c r="AX380" s="13" t="s">
        <v>73</v>
      </c>
      <c r="AY380" s="172" t="s">
        <v>163</v>
      </c>
    </row>
    <row r="381" spans="1:65" s="13" customFormat="1">
      <c r="B381" s="171"/>
      <c r="D381" s="169" t="s">
        <v>175</v>
      </c>
      <c r="E381" s="172" t="s">
        <v>1</v>
      </c>
      <c r="F381" s="173" t="s">
        <v>497</v>
      </c>
      <c r="H381" s="174">
        <v>0.9</v>
      </c>
      <c r="I381" s="175"/>
      <c r="L381" s="171"/>
      <c r="M381" s="176"/>
      <c r="N381" s="177"/>
      <c r="O381" s="177"/>
      <c r="P381" s="177"/>
      <c r="Q381" s="177"/>
      <c r="R381" s="177"/>
      <c r="S381" s="177"/>
      <c r="T381" s="178"/>
      <c r="AT381" s="172" t="s">
        <v>175</v>
      </c>
      <c r="AU381" s="172" t="s">
        <v>83</v>
      </c>
      <c r="AV381" s="13" t="s">
        <v>83</v>
      </c>
      <c r="AW381" s="13" t="s">
        <v>29</v>
      </c>
      <c r="AX381" s="13" t="s">
        <v>73</v>
      </c>
      <c r="AY381" s="172" t="s">
        <v>163</v>
      </c>
    </row>
    <row r="382" spans="1:65" s="14" customFormat="1">
      <c r="B382" s="179"/>
      <c r="D382" s="169" t="s">
        <v>175</v>
      </c>
      <c r="E382" s="180" t="s">
        <v>1</v>
      </c>
      <c r="F382" s="181" t="s">
        <v>179</v>
      </c>
      <c r="H382" s="182">
        <v>19.472000000000001</v>
      </c>
      <c r="I382" s="183"/>
      <c r="L382" s="179"/>
      <c r="M382" s="184"/>
      <c r="N382" s="185"/>
      <c r="O382" s="185"/>
      <c r="P382" s="185"/>
      <c r="Q382" s="185"/>
      <c r="R382" s="185"/>
      <c r="S382" s="185"/>
      <c r="T382" s="186"/>
      <c r="AT382" s="180" t="s">
        <v>175</v>
      </c>
      <c r="AU382" s="180" t="s">
        <v>83</v>
      </c>
      <c r="AV382" s="14" t="s">
        <v>169</v>
      </c>
      <c r="AW382" s="14" t="s">
        <v>29</v>
      </c>
      <c r="AX382" s="14" t="s">
        <v>30</v>
      </c>
      <c r="AY382" s="180" t="s">
        <v>163</v>
      </c>
    </row>
    <row r="383" spans="1:65" s="2" customFormat="1" ht="16.5" customHeight="1">
      <c r="A383" s="33"/>
      <c r="B383" s="150"/>
      <c r="C383" s="151" t="s">
        <v>498</v>
      </c>
      <c r="D383" s="151" t="s">
        <v>165</v>
      </c>
      <c r="E383" s="152" t="s">
        <v>499</v>
      </c>
      <c r="F383" s="153" t="s">
        <v>500</v>
      </c>
      <c r="G383" s="154" t="s">
        <v>436</v>
      </c>
      <c r="H383" s="155">
        <v>118.88</v>
      </c>
      <c r="I383" s="156"/>
      <c r="J383" s="157">
        <f>ROUND(I383*H383,2)</f>
        <v>0</v>
      </c>
      <c r="K383" s="153" t="s">
        <v>168</v>
      </c>
      <c r="L383" s="34"/>
      <c r="M383" s="158" t="s">
        <v>1</v>
      </c>
      <c r="N383" s="159" t="s">
        <v>38</v>
      </c>
      <c r="O383" s="59"/>
      <c r="P383" s="160">
        <f>O383*H383</f>
        <v>0</v>
      </c>
      <c r="Q383" s="160">
        <v>1.65E-3</v>
      </c>
      <c r="R383" s="160">
        <f>Q383*H383</f>
        <v>0.19615199999999999</v>
      </c>
      <c r="S383" s="160">
        <v>0</v>
      </c>
      <c r="T383" s="161">
        <f>S383*H383</f>
        <v>0</v>
      </c>
      <c r="U383" s="33"/>
      <c r="V383" s="33"/>
      <c r="W383" s="33"/>
      <c r="X383" s="33"/>
      <c r="Y383" s="33"/>
      <c r="Z383" s="33"/>
      <c r="AA383" s="33"/>
      <c r="AB383" s="33"/>
      <c r="AC383" s="33"/>
      <c r="AD383" s="33"/>
      <c r="AE383" s="33"/>
      <c r="AR383" s="162" t="s">
        <v>169</v>
      </c>
      <c r="AT383" s="162" t="s">
        <v>165</v>
      </c>
      <c r="AU383" s="162" t="s">
        <v>83</v>
      </c>
      <c r="AY383" s="18" t="s">
        <v>163</v>
      </c>
      <c r="BE383" s="163">
        <f>IF(N383="základní",J383,0)</f>
        <v>0</v>
      </c>
      <c r="BF383" s="163">
        <f>IF(N383="snížená",J383,0)</f>
        <v>0</v>
      </c>
      <c r="BG383" s="163">
        <f>IF(N383="zákl. přenesená",J383,0)</f>
        <v>0</v>
      </c>
      <c r="BH383" s="163">
        <f>IF(N383="sníž. přenesená",J383,0)</f>
        <v>0</v>
      </c>
      <c r="BI383" s="163">
        <f>IF(N383="nulová",J383,0)</f>
        <v>0</v>
      </c>
      <c r="BJ383" s="18" t="s">
        <v>30</v>
      </c>
      <c r="BK383" s="163">
        <f>ROUND(I383*H383,2)</f>
        <v>0</v>
      </c>
      <c r="BL383" s="18" t="s">
        <v>169</v>
      </c>
      <c r="BM383" s="162" t="s">
        <v>501</v>
      </c>
    </row>
    <row r="384" spans="1:65" s="2" customFormat="1">
      <c r="A384" s="33"/>
      <c r="B384" s="34"/>
      <c r="C384" s="33"/>
      <c r="D384" s="164" t="s">
        <v>171</v>
      </c>
      <c r="E384" s="33"/>
      <c r="F384" s="165" t="s">
        <v>502</v>
      </c>
      <c r="G384" s="33"/>
      <c r="H384" s="33"/>
      <c r="I384" s="166"/>
      <c r="J384" s="33"/>
      <c r="K384" s="33"/>
      <c r="L384" s="34"/>
      <c r="M384" s="167"/>
      <c r="N384" s="168"/>
      <c r="O384" s="59"/>
      <c r="P384" s="59"/>
      <c r="Q384" s="59"/>
      <c r="R384" s="59"/>
      <c r="S384" s="59"/>
      <c r="T384" s="60"/>
      <c r="U384" s="33"/>
      <c r="V384" s="33"/>
      <c r="W384" s="33"/>
      <c r="X384" s="33"/>
      <c r="Y384" s="33"/>
      <c r="Z384" s="33"/>
      <c r="AA384" s="33"/>
      <c r="AB384" s="33"/>
      <c r="AC384" s="33"/>
      <c r="AD384" s="33"/>
      <c r="AE384" s="33"/>
      <c r="AT384" s="18" t="s">
        <v>171</v>
      </c>
      <c r="AU384" s="18" t="s">
        <v>83</v>
      </c>
    </row>
    <row r="385" spans="1:65" s="2" customFormat="1" ht="19.5">
      <c r="A385" s="33"/>
      <c r="B385" s="34"/>
      <c r="C385" s="33"/>
      <c r="D385" s="169" t="s">
        <v>173</v>
      </c>
      <c r="E385" s="33"/>
      <c r="F385" s="170" t="s">
        <v>503</v>
      </c>
      <c r="G385" s="33"/>
      <c r="H385" s="33"/>
      <c r="I385" s="166"/>
      <c r="J385" s="33"/>
      <c r="K385" s="33"/>
      <c r="L385" s="34"/>
      <c r="M385" s="167"/>
      <c r="N385" s="168"/>
      <c r="O385" s="59"/>
      <c r="P385" s="59"/>
      <c r="Q385" s="59"/>
      <c r="R385" s="59"/>
      <c r="S385" s="59"/>
      <c r="T385" s="60"/>
      <c r="U385" s="33"/>
      <c r="V385" s="33"/>
      <c r="W385" s="33"/>
      <c r="X385" s="33"/>
      <c r="Y385" s="33"/>
      <c r="Z385" s="33"/>
      <c r="AA385" s="33"/>
      <c r="AB385" s="33"/>
      <c r="AC385" s="33"/>
      <c r="AD385" s="33"/>
      <c r="AE385" s="33"/>
      <c r="AT385" s="18" t="s">
        <v>173</v>
      </c>
      <c r="AU385" s="18" t="s">
        <v>83</v>
      </c>
    </row>
    <row r="386" spans="1:65" s="13" customFormat="1">
      <c r="B386" s="171"/>
      <c r="D386" s="169" t="s">
        <v>175</v>
      </c>
      <c r="E386" s="172" t="s">
        <v>1</v>
      </c>
      <c r="F386" s="173" t="s">
        <v>504</v>
      </c>
      <c r="H386" s="174">
        <v>118.88</v>
      </c>
      <c r="I386" s="175"/>
      <c r="L386" s="171"/>
      <c r="M386" s="176"/>
      <c r="N386" s="177"/>
      <c r="O386" s="177"/>
      <c r="P386" s="177"/>
      <c r="Q386" s="177"/>
      <c r="R386" s="177"/>
      <c r="S386" s="177"/>
      <c r="T386" s="178"/>
      <c r="AT386" s="172" t="s">
        <v>175</v>
      </c>
      <c r="AU386" s="172" t="s">
        <v>83</v>
      </c>
      <c r="AV386" s="13" t="s">
        <v>83</v>
      </c>
      <c r="AW386" s="13" t="s">
        <v>29</v>
      </c>
      <c r="AX386" s="13" t="s">
        <v>73</v>
      </c>
      <c r="AY386" s="172" t="s">
        <v>163</v>
      </c>
    </row>
    <row r="387" spans="1:65" s="14" customFormat="1">
      <c r="B387" s="179"/>
      <c r="D387" s="169" t="s">
        <v>175</v>
      </c>
      <c r="E387" s="180" t="s">
        <v>1</v>
      </c>
      <c r="F387" s="181" t="s">
        <v>179</v>
      </c>
      <c r="H387" s="182">
        <v>118.88</v>
      </c>
      <c r="I387" s="183"/>
      <c r="L387" s="179"/>
      <c r="M387" s="184"/>
      <c r="N387" s="185"/>
      <c r="O387" s="185"/>
      <c r="P387" s="185"/>
      <c r="Q387" s="185"/>
      <c r="R387" s="185"/>
      <c r="S387" s="185"/>
      <c r="T387" s="186"/>
      <c r="AT387" s="180" t="s">
        <v>175</v>
      </c>
      <c r="AU387" s="180" t="s">
        <v>83</v>
      </c>
      <c r="AV387" s="14" t="s">
        <v>169</v>
      </c>
      <c r="AW387" s="14" t="s">
        <v>29</v>
      </c>
      <c r="AX387" s="14" t="s">
        <v>30</v>
      </c>
      <c r="AY387" s="180" t="s">
        <v>163</v>
      </c>
    </row>
    <row r="388" spans="1:65" s="2" customFormat="1" ht="16.5" customHeight="1">
      <c r="A388" s="33"/>
      <c r="B388" s="150"/>
      <c r="C388" s="197" t="s">
        <v>505</v>
      </c>
      <c r="D388" s="197" t="s">
        <v>381</v>
      </c>
      <c r="E388" s="198" t="s">
        <v>506</v>
      </c>
      <c r="F388" s="199" t="s">
        <v>507</v>
      </c>
      <c r="G388" s="200" t="s">
        <v>436</v>
      </c>
      <c r="H388" s="201">
        <v>190.76900000000001</v>
      </c>
      <c r="I388" s="202"/>
      <c r="J388" s="203">
        <f>ROUND(I388*H388,2)</f>
        <v>0</v>
      </c>
      <c r="K388" s="199" t="s">
        <v>1</v>
      </c>
      <c r="L388" s="204"/>
      <c r="M388" s="205" t="s">
        <v>1</v>
      </c>
      <c r="N388" s="206" t="s">
        <v>38</v>
      </c>
      <c r="O388" s="59"/>
      <c r="P388" s="160">
        <f>O388*H388</f>
        <v>0</v>
      </c>
      <c r="Q388" s="160">
        <v>4.4999999999999998E-2</v>
      </c>
      <c r="R388" s="160">
        <f>Q388*H388</f>
        <v>8.5846049999999998</v>
      </c>
      <c r="S388" s="160">
        <v>0</v>
      </c>
      <c r="T388" s="161">
        <f>S388*H388</f>
        <v>0</v>
      </c>
      <c r="U388" s="33"/>
      <c r="V388" s="33"/>
      <c r="W388" s="33"/>
      <c r="X388" s="33"/>
      <c r="Y388" s="33"/>
      <c r="Z388" s="33"/>
      <c r="AA388" s="33"/>
      <c r="AB388" s="33"/>
      <c r="AC388" s="33"/>
      <c r="AD388" s="33"/>
      <c r="AE388" s="33"/>
      <c r="AR388" s="162" t="s">
        <v>215</v>
      </c>
      <c r="AT388" s="162" t="s">
        <v>381</v>
      </c>
      <c r="AU388" s="162" t="s">
        <v>83</v>
      </c>
      <c r="AY388" s="18" t="s">
        <v>163</v>
      </c>
      <c r="BE388" s="163">
        <f>IF(N388="základní",J388,0)</f>
        <v>0</v>
      </c>
      <c r="BF388" s="163">
        <f>IF(N388="snížená",J388,0)</f>
        <v>0</v>
      </c>
      <c r="BG388" s="163">
        <f>IF(N388="zákl. přenesená",J388,0)</f>
        <v>0</v>
      </c>
      <c r="BH388" s="163">
        <f>IF(N388="sníž. přenesená",J388,0)</f>
        <v>0</v>
      </c>
      <c r="BI388" s="163">
        <f>IF(N388="nulová",J388,0)</f>
        <v>0</v>
      </c>
      <c r="BJ388" s="18" t="s">
        <v>30</v>
      </c>
      <c r="BK388" s="163">
        <f>ROUND(I388*H388,2)</f>
        <v>0</v>
      </c>
      <c r="BL388" s="18" t="s">
        <v>169</v>
      </c>
      <c r="BM388" s="162" t="s">
        <v>508</v>
      </c>
    </row>
    <row r="389" spans="1:65" s="13" customFormat="1">
      <c r="B389" s="171"/>
      <c r="D389" s="169" t="s">
        <v>175</v>
      </c>
      <c r="E389" s="172" t="s">
        <v>1</v>
      </c>
      <c r="F389" s="173" t="s">
        <v>509</v>
      </c>
      <c r="H389" s="174">
        <v>190.76900000000001</v>
      </c>
      <c r="I389" s="175"/>
      <c r="L389" s="171"/>
      <c r="M389" s="176"/>
      <c r="N389" s="177"/>
      <c r="O389" s="177"/>
      <c r="P389" s="177"/>
      <c r="Q389" s="177"/>
      <c r="R389" s="177"/>
      <c r="S389" s="177"/>
      <c r="T389" s="178"/>
      <c r="AT389" s="172" t="s">
        <v>175</v>
      </c>
      <c r="AU389" s="172" t="s">
        <v>83</v>
      </c>
      <c r="AV389" s="13" t="s">
        <v>83</v>
      </c>
      <c r="AW389" s="13" t="s">
        <v>29</v>
      </c>
      <c r="AX389" s="13" t="s">
        <v>73</v>
      </c>
      <c r="AY389" s="172" t="s">
        <v>163</v>
      </c>
    </row>
    <row r="390" spans="1:65" s="14" customFormat="1">
      <c r="B390" s="179"/>
      <c r="D390" s="169" t="s">
        <v>175</v>
      </c>
      <c r="E390" s="180" t="s">
        <v>1</v>
      </c>
      <c r="F390" s="181" t="s">
        <v>179</v>
      </c>
      <c r="H390" s="182">
        <v>190.76900000000001</v>
      </c>
      <c r="I390" s="183"/>
      <c r="L390" s="179"/>
      <c r="M390" s="184"/>
      <c r="N390" s="185"/>
      <c r="O390" s="185"/>
      <c r="P390" s="185"/>
      <c r="Q390" s="185"/>
      <c r="R390" s="185"/>
      <c r="S390" s="185"/>
      <c r="T390" s="186"/>
      <c r="AT390" s="180" t="s">
        <v>175</v>
      </c>
      <c r="AU390" s="180" t="s">
        <v>83</v>
      </c>
      <c r="AV390" s="14" t="s">
        <v>169</v>
      </c>
      <c r="AW390" s="14" t="s">
        <v>29</v>
      </c>
      <c r="AX390" s="14" t="s">
        <v>30</v>
      </c>
      <c r="AY390" s="180" t="s">
        <v>163</v>
      </c>
    </row>
    <row r="391" spans="1:65" s="2" customFormat="1" ht="16.5" customHeight="1">
      <c r="A391" s="33"/>
      <c r="B391" s="150"/>
      <c r="C391" s="151" t="s">
        <v>510</v>
      </c>
      <c r="D391" s="151" t="s">
        <v>165</v>
      </c>
      <c r="E391" s="152" t="s">
        <v>511</v>
      </c>
      <c r="F391" s="153" t="s">
        <v>512</v>
      </c>
      <c r="G391" s="154" t="s">
        <v>436</v>
      </c>
      <c r="H391" s="155">
        <v>7</v>
      </c>
      <c r="I391" s="156"/>
      <c r="J391" s="157">
        <f>ROUND(I391*H391,2)</f>
        <v>0</v>
      </c>
      <c r="K391" s="153" t="s">
        <v>168</v>
      </c>
      <c r="L391" s="34"/>
      <c r="M391" s="158" t="s">
        <v>1</v>
      </c>
      <c r="N391" s="159" t="s">
        <v>38</v>
      </c>
      <c r="O391" s="59"/>
      <c r="P391" s="160">
        <f>O391*H391</f>
        <v>0</v>
      </c>
      <c r="Q391" s="160">
        <v>8.7419999999999998E-2</v>
      </c>
      <c r="R391" s="160">
        <f>Q391*H391</f>
        <v>0.61193999999999993</v>
      </c>
      <c r="S391" s="160">
        <v>0</v>
      </c>
      <c r="T391" s="161">
        <f>S391*H391</f>
        <v>0</v>
      </c>
      <c r="U391" s="33"/>
      <c r="V391" s="33"/>
      <c r="W391" s="33"/>
      <c r="X391" s="33"/>
      <c r="Y391" s="33"/>
      <c r="Z391" s="33"/>
      <c r="AA391" s="33"/>
      <c r="AB391" s="33"/>
      <c r="AC391" s="33"/>
      <c r="AD391" s="33"/>
      <c r="AE391" s="33"/>
      <c r="AR391" s="162" t="s">
        <v>169</v>
      </c>
      <c r="AT391" s="162" t="s">
        <v>165</v>
      </c>
      <c r="AU391" s="162" t="s">
        <v>83</v>
      </c>
      <c r="AY391" s="18" t="s">
        <v>163</v>
      </c>
      <c r="BE391" s="163">
        <f>IF(N391="základní",J391,0)</f>
        <v>0</v>
      </c>
      <c r="BF391" s="163">
        <f>IF(N391="snížená",J391,0)</f>
        <v>0</v>
      </c>
      <c r="BG391" s="163">
        <f>IF(N391="zákl. přenesená",J391,0)</f>
        <v>0</v>
      </c>
      <c r="BH391" s="163">
        <f>IF(N391="sníž. přenesená",J391,0)</f>
        <v>0</v>
      </c>
      <c r="BI391" s="163">
        <f>IF(N391="nulová",J391,0)</f>
        <v>0</v>
      </c>
      <c r="BJ391" s="18" t="s">
        <v>30</v>
      </c>
      <c r="BK391" s="163">
        <f>ROUND(I391*H391,2)</f>
        <v>0</v>
      </c>
      <c r="BL391" s="18" t="s">
        <v>169</v>
      </c>
      <c r="BM391" s="162" t="s">
        <v>513</v>
      </c>
    </row>
    <row r="392" spans="1:65" s="2" customFormat="1">
      <c r="A392" s="33"/>
      <c r="B392" s="34"/>
      <c r="C392" s="33"/>
      <c r="D392" s="164" t="s">
        <v>171</v>
      </c>
      <c r="E392" s="33"/>
      <c r="F392" s="165" t="s">
        <v>514</v>
      </c>
      <c r="G392" s="33"/>
      <c r="H392" s="33"/>
      <c r="I392" s="166"/>
      <c r="J392" s="33"/>
      <c r="K392" s="33"/>
      <c r="L392" s="34"/>
      <c r="M392" s="167"/>
      <c r="N392" s="168"/>
      <c r="O392" s="59"/>
      <c r="P392" s="59"/>
      <c r="Q392" s="59"/>
      <c r="R392" s="59"/>
      <c r="S392" s="59"/>
      <c r="T392" s="60"/>
      <c r="U392" s="33"/>
      <c r="V392" s="33"/>
      <c r="W392" s="33"/>
      <c r="X392" s="33"/>
      <c r="Y392" s="33"/>
      <c r="Z392" s="33"/>
      <c r="AA392" s="33"/>
      <c r="AB392" s="33"/>
      <c r="AC392" s="33"/>
      <c r="AD392" s="33"/>
      <c r="AE392" s="33"/>
      <c r="AT392" s="18" t="s">
        <v>171</v>
      </c>
      <c r="AU392" s="18" t="s">
        <v>83</v>
      </c>
    </row>
    <row r="393" spans="1:65" s="13" customFormat="1">
      <c r="B393" s="171"/>
      <c r="D393" s="169" t="s">
        <v>175</v>
      </c>
      <c r="E393" s="172" t="s">
        <v>1</v>
      </c>
      <c r="F393" s="173" t="s">
        <v>515</v>
      </c>
      <c r="H393" s="174">
        <v>7</v>
      </c>
      <c r="I393" s="175"/>
      <c r="L393" s="171"/>
      <c r="M393" s="176"/>
      <c r="N393" s="177"/>
      <c r="O393" s="177"/>
      <c r="P393" s="177"/>
      <c r="Q393" s="177"/>
      <c r="R393" s="177"/>
      <c r="S393" s="177"/>
      <c r="T393" s="178"/>
      <c r="AT393" s="172" t="s">
        <v>175</v>
      </c>
      <c r="AU393" s="172" t="s">
        <v>83</v>
      </c>
      <c r="AV393" s="13" t="s">
        <v>83</v>
      </c>
      <c r="AW393" s="13" t="s">
        <v>29</v>
      </c>
      <c r="AX393" s="13" t="s">
        <v>73</v>
      </c>
      <c r="AY393" s="172" t="s">
        <v>163</v>
      </c>
    </row>
    <row r="394" spans="1:65" s="14" customFormat="1">
      <c r="B394" s="179"/>
      <c r="D394" s="169" t="s">
        <v>175</v>
      </c>
      <c r="E394" s="180" t="s">
        <v>1</v>
      </c>
      <c r="F394" s="181" t="s">
        <v>179</v>
      </c>
      <c r="H394" s="182">
        <v>7</v>
      </c>
      <c r="I394" s="183"/>
      <c r="L394" s="179"/>
      <c r="M394" s="184"/>
      <c r="N394" s="185"/>
      <c r="O394" s="185"/>
      <c r="P394" s="185"/>
      <c r="Q394" s="185"/>
      <c r="R394" s="185"/>
      <c r="S394" s="185"/>
      <c r="T394" s="186"/>
      <c r="AT394" s="180" t="s">
        <v>175</v>
      </c>
      <c r="AU394" s="180" t="s">
        <v>83</v>
      </c>
      <c r="AV394" s="14" t="s">
        <v>169</v>
      </c>
      <c r="AW394" s="14" t="s">
        <v>29</v>
      </c>
      <c r="AX394" s="14" t="s">
        <v>30</v>
      </c>
      <c r="AY394" s="180" t="s">
        <v>163</v>
      </c>
    </row>
    <row r="395" spans="1:65" s="2" customFormat="1" ht="16.5" customHeight="1">
      <c r="A395" s="33"/>
      <c r="B395" s="150"/>
      <c r="C395" s="197" t="s">
        <v>516</v>
      </c>
      <c r="D395" s="197" t="s">
        <v>381</v>
      </c>
      <c r="E395" s="198" t="s">
        <v>517</v>
      </c>
      <c r="F395" s="199" t="s">
        <v>518</v>
      </c>
      <c r="G395" s="200" t="s">
        <v>436</v>
      </c>
      <c r="H395" s="201">
        <v>3.03</v>
      </c>
      <c r="I395" s="202"/>
      <c r="J395" s="203">
        <f>ROUND(I395*H395,2)</f>
        <v>0</v>
      </c>
      <c r="K395" s="199" t="s">
        <v>168</v>
      </c>
      <c r="L395" s="204"/>
      <c r="M395" s="205" t="s">
        <v>1</v>
      </c>
      <c r="N395" s="206" t="s">
        <v>38</v>
      </c>
      <c r="O395" s="59"/>
      <c r="P395" s="160">
        <f>O395*H395</f>
        <v>0</v>
      </c>
      <c r="Q395" s="160">
        <v>2.8000000000000001E-2</v>
      </c>
      <c r="R395" s="160">
        <f>Q395*H395</f>
        <v>8.4839999999999999E-2</v>
      </c>
      <c r="S395" s="160">
        <v>0</v>
      </c>
      <c r="T395" s="161">
        <f>S395*H395</f>
        <v>0</v>
      </c>
      <c r="U395" s="33"/>
      <c r="V395" s="33"/>
      <c r="W395" s="33"/>
      <c r="X395" s="33"/>
      <c r="Y395" s="33"/>
      <c r="Z395" s="33"/>
      <c r="AA395" s="33"/>
      <c r="AB395" s="33"/>
      <c r="AC395" s="33"/>
      <c r="AD395" s="33"/>
      <c r="AE395" s="33"/>
      <c r="AR395" s="162" t="s">
        <v>215</v>
      </c>
      <c r="AT395" s="162" t="s">
        <v>381</v>
      </c>
      <c r="AU395" s="162" t="s">
        <v>83</v>
      </c>
      <c r="AY395" s="18" t="s">
        <v>163</v>
      </c>
      <c r="BE395" s="163">
        <f>IF(N395="základní",J395,0)</f>
        <v>0</v>
      </c>
      <c r="BF395" s="163">
        <f>IF(N395="snížená",J395,0)</f>
        <v>0</v>
      </c>
      <c r="BG395" s="163">
        <f>IF(N395="zákl. přenesená",J395,0)</f>
        <v>0</v>
      </c>
      <c r="BH395" s="163">
        <f>IF(N395="sníž. přenesená",J395,0)</f>
        <v>0</v>
      </c>
      <c r="BI395" s="163">
        <f>IF(N395="nulová",J395,0)</f>
        <v>0</v>
      </c>
      <c r="BJ395" s="18" t="s">
        <v>30</v>
      </c>
      <c r="BK395" s="163">
        <f>ROUND(I395*H395,2)</f>
        <v>0</v>
      </c>
      <c r="BL395" s="18" t="s">
        <v>169</v>
      </c>
      <c r="BM395" s="162" t="s">
        <v>519</v>
      </c>
    </row>
    <row r="396" spans="1:65" s="13" customFormat="1">
      <c r="B396" s="171"/>
      <c r="D396" s="169" t="s">
        <v>175</v>
      </c>
      <c r="E396" s="172" t="s">
        <v>1</v>
      </c>
      <c r="F396" s="173" t="s">
        <v>520</v>
      </c>
      <c r="H396" s="174">
        <v>3.03</v>
      </c>
      <c r="I396" s="175"/>
      <c r="L396" s="171"/>
      <c r="M396" s="176"/>
      <c r="N396" s="177"/>
      <c r="O396" s="177"/>
      <c r="P396" s="177"/>
      <c r="Q396" s="177"/>
      <c r="R396" s="177"/>
      <c r="S396" s="177"/>
      <c r="T396" s="178"/>
      <c r="AT396" s="172" t="s">
        <v>175</v>
      </c>
      <c r="AU396" s="172" t="s">
        <v>83</v>
      </c>
      <c r="AV396" s="13" t="s">
        <v>83</v>
      </c>
      <c r="AW396" s="13" t="s">
        <v>29</v>
      </c>
      <c r="AX396" s="13" t="s">
        <v>73</v>
      </c>
      <c r="AY396" s="172" t="s">
        <v>163</v>
      </c>
    </row>
    <row r="397" spans="1:65" s="14" customFormat="1">
      <c r="B397" s="179"/>
      <c r="D397" s="169" t="s">
        <v>175</v>
      </c>
      <c r="E397" s="180" t="s">
        <v>1</v>
      </c>
      <c r="F397" s="181" t="s">
        <v>179</v>
      </c>
      <c r="H397" s="182">
        <v>3.03</v>
      </c>
      <c r="I397" s="183"/>
      <c r="L397" s="179"/>
      <c r="M397" s="184"/>
      <c r="N397" s="185"/>
      <c r="O397" s="185"/>
      <c r="P397" s="185"/>
      <c r="Q397" s="185"/>
      <c r="R397" s="185"/>
      <c r="S397" s="185"/>
      <c r="T397" s="186"/>
      <c r="AT397" s="180" t="s">
        <v>175</v>
      </c>
      <c r="AU397" s="180" t="s">
        <v>83</v>
      </c>
      <c r="AV397" s="14" t="s">
        <v>169</v>
      </c>
      <c r="AW397" s="14" t="s">
        <v>29</v>
      </c>
      <c r="AX397" s="14" t="s">
        <v>30</v>
      </c>
      <c r="AY397" s="180" t="s">
        <v>163</v>
      </c>
    </row>
    <row r="398" spans="1:65" s="2" customFormat="1" ht="16.5" customHeight="1">
      <c r="A398" s="33"/>
      <c r="B398" s="150"/>
      <c r="C398" s="197" t="s">
        <v>521</v>
      </c>
      <c r="D398" s="197" t="s">
        <v>381</v>
      </c>
      <c r="E398" s="198" t="s">
        <v>522</v>
      </c>
      <c r="F398" s="199" t="s">
        <v>523</v>
      </c>
      <c r="G398" s="200" t="s">
        <v>436</v>
      </c>
      <c r="H398" s="201">
        <v>2.02</v>
      </c>
      <c r="I398" s="202"/>
      <c r="J398" s="203">
        <f>ROUND(I398*H398,2)</f>
        <v>0</v>
      </c>
      <c r="K398" s="199" t="s">
        <v>168</v>
      </c>
      <c r="L398" s="204"/>
      <c r="M398" s="205" t="s">
        <v>1</v>
      </c>
      <c r="N398" s="206" t="s">
        <v>38</v>
      </c>
      <c r="O398" s="59"/>
      <c r="P398" s="160">
        <f>O398*H398</f>
        <v>0</v>
      </c>
      <c r="Q398" s="160">
        <v>0.04</v>
      </c>
      <c r="R398" s="160">
        <f>Q398*H398</f>
        <v>8.0799999999999997E-2</v>
      </c>
      <c r="S398" s="160">
        <v>0</v>
      </c>
      <c r="T398" s="161">
        <f>S398*H398</f>
        <v>0</v>
      </c>
      <c r="U398" s="33"/>
      <c r="V398" s="33"/>
      <c r="W398" s="33"/>
      <c r="X398" s="33"/>
      <c r="Y398" s="33"/>
      <c r="Z398" s="33"/>
      <c r="AA398" s="33"/>
      <c r="AB398" s="33"/>
      <c r="AC398" s="33"/>
      <c r="AD398" s="33"/>
      <c r="AE398" s="33"/>
      <c r="AR398" s="162" t="s">
        <v>215</v>
      </c>
      <c r="AT398" s="162" t="s">
        <v>381</v>
      </c>
      <c r="AU398" s="162" t="s">
        <v>83</v>
      </c>
      <c r="AY398" s="18" t="s">
        <v>163</v>
      </c>
      <c r="BE398" s="163">
        <f>IF(N398="základní",J398,0)</f>
        <v>0</v>
      </c>
      <c r="BF398" s="163">
        <f>IF(N398="snížená",J398,0)</f>
        <v>0</v>
      </c>
      <c r="BG398" s="163">
        <f>IF(N398="zákl. přenesená",J398,0)</f>
        <v>0</v>
      </c>
      <c r="BH398" s="163">
        <f>IF(N398="sníž. přenesená",J398,0)</f>
        <v>0</v>
      </c>
      <c r="BI398" s="163">
        <f>IF(N398="nulová",J398,0)</f>
        <v>0</v>
      </c>
      <c r="BJ398" s="18" t="s">
        <v>30</v>
      </c>
      <c r="BK398" s="163">
        <f>ROUND(I398*H398,2)</f>
        <v>0</v>
      </c>
      <c r="BL398" s="18" t="s">
        <v>169</v>
      </c>
      <c r="BM398" s="162" t="s">
        <v>524</v>
      </c>
    </row>
    <row r="399" spans="1:65" s="13" customFormat="1">
      <c r="B399" s="171"/>
      <c r="D399" s="169" t="s">
        <v>175</v>
      </c>
      <c r="E399" s="172" t="s">
        <v>1</v>
      </c>
      <c r="F399" s="173" t="s">
        <v>525</v>
      </c>
      <c r="H399" s="174">
        <v>2.02</v>
      </c>
      <c r="I399" s="175"/>
      <c r="L399" s="171"/>
      <c r="M399" s="176"/>
      <c r="N399" s="177"/>
      <c r="O399" s="177"/>
      <c r="P399" s="177"/>
      <c r="Q399" s="177"/>
      <c r="R399" s="177"/>
      <c r="S399" s="177"/>
      <c r="T399" s="178"/>
      <c r="AT399" s="172" t="s">
        <v>175</v>
      </c>
      <c r="AU399" s="172" t="s">
        <v>83</v>
      </c>
      <c r="AV399" s="13" t="s">
        <v>83</v>
      </c>
      <c r="AW399" s="13" t="s">
        <v>29</v>
      </c>
      <c r="AX399" s="13" t="s">
        <v>73</v>
      </c>
      <c r="AY399" s="172" t="s">
        <v>163</v>
      </c>
    </row>
    <row r="400" spans="1:65" s="14" customFormat="1">
      <c r="B400" s="179"/>
      <c r="D400" s="169" t="s">
        <v>175</v>
      </c>
      <c r="E400" s="180" t="s">
        <v>1</v>
      </c>
      <c r="F400" s="181" t="s">
        <v>179</v>
      </c>
      <c r="H400" s="182">
        <v>2.02</v>
      </c>
      <c r="I400" s="183"/>
      <c r="L400" s="179"/>
      <c r="M400" s="184"/>
      <c r="N400" s="185"/>
      <c r="O400" s="185"/>
      <c r="P400" s="185"/>
      <c r="Q400" s="185"/>
      <c r="R400" s="185"/>
      <c r="S400" s="185"/>
      <c r="T400" s="186"/>
      <c r="AT400" s="180" t="s">
        <v>175</v>
      </c>
      <c r="AU400" s="180" t="s">
        <v>83</v>
      </c>
      <c r="AV400" s="14" t="s">
        <v>169</v>
      </c>
      <c r="AW400" s="14" t="s">
        <v>29</v>
      </c>
      <c r="AX400" s="14" t="s">
        <v>30</v>
      </c>
      <c r="AY400" s="180" t="s">
        <v>163</v>
      </c>
    </row>
    <row r="401" spans="1:65" s="2" customFormat="1" ht="16.5" customHeight="1">
      <c r="A401" s="33"/>
      <c r="B401" s="150"/>
      <c r="C401" s="197" t="s">
        <v>526</v>
      </c>
      <c r="D401" s="197" t="s">
        <v>381</v>
      </c>
      <c r="E401" s="198" t="s">
        <v>527</v>
      </c>
      <c r="F401" s="199" t="s">
        <v>528</v>
      </c>
      <c r="G401" s="200" t="s">
        <v>436</v>
      </c>
      <c r="H401" s="201">
        <v>2.02</v>
      </c>
      <c r="I401" s="202"/>
      <c r="J401" s="203">
        <f>ROUND(I401*H401,2)</f>
        <v>0</v>
      </c>
      <c r="K401" s="199" t="s">
        <v>168</v>
      </c>
      <c r="L401" s="204"/>
      <c r="M401" s="205" t="s">
        <v>1</v>
      </c>
      <c r="N401" s="206" t="s">
        <v>38</v>
      </c>
      <c r="O401" s="59"/>
      <c r="P401" s="160">
        <f>O401*H401</f>
        <v>0</v>
      </c>
      <c r="Q401" s="160">
        <v>6.8000000000000005E-2</v>
      </c>
      <c r="R401" s="160">
        <f>Q401*H401</f>
        <v>0.13736000000000001</v>
      </c>
      <c r="S401" s="160">
        <v>0</v>
      </c>
      <c r="T401" s="161">
        <f>S401*H401</f>
        <v>0</v>
      </c>
      <c r="U401" s="33"/>
      <c r="V401" s="33"/>
      <c r="W401" s="33"/>
      <c r="X401" s="33"/>
      <c r="Y401" s="33"/>
      <c r="Z401" s="33"/>
      <c r="AA401" s="33"/>
      <c r="AB401" s="33"/>
      <c r="AC401" s="33"/>
      <c r="AD401" s="33"/>
      <c r="AE401" s="33"/>
      <c r="AR401" s="162" t="s">
        <v>215</v>
      </c>
      <c r="AT401" s="162" t="s">
        <v>381</v>
      </c>
      <c r="AU401" s="162" t="s">
        <v>83</v>
      </c>
      <c r="AY401" s="18" t="s">
        <v>163</v>
      </c>
      <c r="BE401" s="163">
        <f>IF(N401="základní",J401,0)</f>
        <v>0</v>
      </c>
      <c r="BF401" s="163">
        <f>IF(N401="snížená",J401,0)</f>
        <v>0</v>
      </c>
      <c r="BG401" s="163">
        <f>IF(N401="zákl. přenesená",J401,0)</f>
        <v>0</v>
      </c>
      <c r="BH401" s="163">
        <f>IF(N401="sníž. přenesená",J401,0)</f>
        <v>0</v>
      </c>
      <c r="BI401" s="163">
        <f>IF(N401="nulová",J401,0)</f>
        <v>0</v>
      </c>
      <c r="BJ401" s="18" t="s">
        <v>30</v>
      </c>
      <c r="BK401" s="163">
        <f>ROUND(I401*H401,2)</f>
        <v>0</v>
      </c>
      <c r="BL401" s="18" t="s">
        <v>169</v>
      </c>
      <c r="BM401" s="162" t="s">
        <v>529</v>
      </c>
    </row>
    <row r="402" spans="1:65" s="13" customFormat="1">
      <c r="B402" s="171"/>
      <c r="D402" s="169" t="s">
        <v>175</v>
      </c>
      <c r="E402" s="172" t="s">
        <v>1</v>
      </c>
      <c r="F402" s="173" t="s">
        <v>525</v>
      </c>
      <c r="H402" s="174">
        <v>2.02</v>
      </c>
      <c r="I402" s="175"/>
      <c r="L402" s="171"/>
      <c r="M402" s="176"/>
      <c r="N402" s="177"/>
      <c r="O402" s="177"/>
      <c r="P402" s="177"/>
      <c r="Q402" s="177"/>
      <c r="R402" s="177"/>
      <c r="S402" s="177"/>
      <c r="T402" s="178"/>
      <c r="AT402" s="172" t="s">
        <v>175</v>
      </c>
      <c r="AU402" s="172" t="s">
        <v>83</v>
      </c>
      <c r="AV402" s="13" t="s">
        <v>83</v>
      </c>
      <c r="AW402" s="13" t="s">
        <v>29</v>
      </c>
      <c r="AX402" s="13" t="s">
        <v>73</v>
      </c>
      <c r="AY402" s="172" t="s">
        <v>163</v>
      </c>
    </row>
    <row r="403" spans="1:65" s="14" customFormat="1">
      <c r="B403" s="179"/>
      <c r="D403" s="169" t="s">
        <v>175</v>
      </c>
      <c r="E403" s="180" t="s">
        <v>1</v>
      </c>
      <c r="F403" s="181" t="s">
        <v>179</v>
      </c>
      <c r="H403" s="182">
        <v>2.02</v>
      </c>
      <c r="I403" s="183"/>
      <c r="L403" s="179"/>
      <c r="M403" s="184"/>
      <c r="N403" s="185"/>
      <c r="O403" s="185"/>
      <c r="P403" s="185"/>
      <c r="Q403" s="185"/>
      <c r="R403" s="185"/>
      <c r="S403" s="185"/>
      <c r="T403" s="186"/>
      <c r="AT403" s="180" t="s">
        <v>175</v>
      </c>
      <c r="AU403" s="180" t="s">
        <v>83</v>
      </c>
      <c r="AV403" s="14" t="s">
        <v>169</v>
      </c>
      <c r="AW403" s="14" t="s">
        <v>29</v>
      </c>
      <c r="AX403" s="14" t="s">
        <v>30</v>
      </c>
      <c r="AY403" s="180" t="s">
        <v>163</v>
      </c>
    </row>
    <row r="404" spans="1:65" s="12" customFormat="1" ht="22.9" customHeight="1">
      <c r="B404" s="137"/>
      <c r="D404" s="138" t="s">
        <v>72</v>
      </c>
      <c r="E404" s="148" t="s">
        <v>197</v>
      </c>
      <c r="F404" s="148" t="s">
        <v>530</v>
      </c>
      <c r="I404" s="140"/>
      <c r="J404" s="149">
        <f>BK404</f>
        <v>0</v>
      </c>
      <c r="L404" s="137"/>
      <c r="M404" s="142"/>
      <c r="N404" s="143"/>
      <c r="O404" s="143"/>
      <c r="P404" s="144">
        <f>SUM(P405:P418)</f>
        <v>0</v>
      </c>
      <c r="Q404" s="143"/>
      <c r="R404" s="144">
        <f>SUM(R405:R418)</f>
        <v>35.38182716</v>
      </c>
      <c r="S404" s="143"/>
      <c r="T404" s="145">
        <f>SUM(T405:T418)</f>
        <v>0</v>
      </c>
      <c r="AR404" s="138" t="s">
        <v>30</v>
      </c>
      <c r="AT404" s="146" t="s">
        <v>72</v>
      </c>
      <c r="AU404" s="146" t="s">
        <v>30</v>
      </c>
      <c r="AY404" s="138" t="s">
        <v>163</v>
      </c>
      <c r="BK404" s="147">
        <f>SUM(BK405:BK418)</f>
        <v>0</v>
      </c>
    </row>
    <row r="405" spans="1:65" s="2" customFormat="1" ht="16.5" customHeight="1">
      <c r="A405" s="33"/>
      <c r="B405" s="150"/>
      <c r="C405" s="151" t="s">
        <v>531</v>
      </c>
      <c r="D405" s="151" t="s">
        <v>165</v>
      </c>
      <c r="E405" s="152" t="s">
        <v>532</v>
      </c>
      <c r="F405" s="153" t="s">
        <v>533</v>
      </c>
      <c r="G405" s="154" t="s">
        <v>114</v>
      </c>
      <c r="H405" s="155">
        <v>25.89</v>
      </c>
      <c r="I405" s="156"/>
      <c r="J405" s="157">
        <f>ROUND(I405*H405,2)</f>
        <v>0</v>
      </c>
      <c r="K405" s="153" t="s">
        <v>168</v>
      </c>
      <c r="L405" s="34"/>
      <c r="M405" s="158" t="s">
        <v>1</v>
      </c>
      <c r="N405" s="159" t="s">
        <v>38</v>
      </c>
      <c r="O405" s="59"/>
      <c r="P405" s="160">
        <f>O405*H405</f>
        <v>0</v>
      </c>
      <c r="Q405" s="160">
        <v>0.34499999999999997</v>
      </c>
      <c r="R405" s="160">
        <f>Q405*H405</f>
        <v>8.9320500000000003</v>
      </c>
      <c r="S405" s="160">
        <v>0</v>
      </c>
      <c r="T405" s="161">
        <f>S405*H405</f>
        <v>0</v>
      </c>
      <c r="U405" s="33"/>
      <c r="V405" s="33"/>
      <c r="W405" s="33"/>
      <c r="X405" s="33"/>
      <c r="Y405" s="33"/>
      <c r="Z405" s="33"/>
      <c r="AA405" s="33"/>
      <c r="AB405" s="33"/>
      <c r="AC405" s="33"/>
      <c r="AD405" s="33"/>
      <c r="AE405" s="33"/>
      <c r="AR405" s="162" t="s">
        <v>169</v>
      </c>
      <c r="AT405" s="162" t="s">
        <v>165</v>
      </c>
      <c r="AU405" s="162" t="s">
        <v>83</v>
      </c>
      <c r="AY405" s="18" t="s">
        <v>163</v>
      </c>
      <c r="BE405" s="163">
        <f>IF(N405="základní",J405,0)</f>
        <v>0</v>
      </c>
      <c r="BF405" s="163">
        <f>IF(N405="snížená",J405,0)</f>
        <v>0</v>
      </c>
      <c r="BG405" s="163">
        <f>IF(N405="zákl. přenesená",J405,0)</f>
        <v>0</v>
      </c>
      <c r="BH405" s="163">
        <f>IF(N405="sníž. přenesená",J405,0)</f>
        <v>0</v>
      </c>
      <c r="BI405" s="163">
        <f>IF(N405="nulová",J405,0)</f>
        <v>0</v>
      </c>
      <c r="BJ405" s="18" t="s">
        <v>30</v>
      </c>
      <c r="BK405" s="163">
        <f>ROUND(I405*H405,2)</f>
        <v>0</v>
      </c>
      <c r="BL405" s="18" t="s">
        <v>169</v>
      </c>
      <c r="BM405" s="162" t="s">
        <v>534</v>
      </c>
    </row>
    <row r="406" spans="1:65" s="2" customFormat="1">
      <c r="A406" s="33"/>
      <c r="B406" s="34"/>
      <c r="C406" s="33"/>
      <c r="D406" s="164" t="s">
        <v>171</v>
      </c>
      <c r="E406" s="33"/>
      <c r="F406" s="165" t="s">
        <v>535</v>
      </c>
      <c r="G406" s="33"/>
      <c r="H406" s="33"/>
      <c r="I406" s="166"/>
      <c r="J406" s="33"/>
      <c r="K406" s="33"/>
      <c r="L406" s="34"/>
      <c r="M406" s="167"/>
      <c r="N406" s="168"/>
      <c r="O406" s="59"/>
      <c r="P406" s="59"/>
      <c r="Q406" s="59"/>
      <c r="R406" s="59"/>
      <c r="S406" s="59"/>
      <c r="T406" s="60"/>
      <c r="U406" s="33"/>
      <c r="V406" s="33"/>
      <c r="W406" s="33"/>
      <c r="X406" s="33"/>
      <c r="Y406" s="33"/>
      <c r="Z406" s="33"/>
      <c r="AA406" s="33"/>
      <c r="AB406" s="33"/>
      <c r="AC406" s="33"/>
      <c r="AD406" s="33"/>
      <c r="AE406" s="33"/>
      <c r="AT406" s="18" t="s">
        <v>171</v>
      </c>
      <c r="AU406" s="18" t="s">
        <v>83</v>
      </c>
    </row>
    <row r="407" spans="1:65" s="13" customFormat="1">
      <c r="B407" s="171"/>
      <c r="D407" s="169" t="s">
        <v>175</v>
      </c>
      <c r="E407" s="172" t="s">
        <v>1</v>
      </c>
      <c r="F407" s="173" t="s">
        <v>536</v>
      </c>
      <c r="H407" s="174">
        <v>25.89</v>
      </c>
      <c r="I407" s="175"/>
      <c r="L407" s="171"/>
      <c r="M407" s="176"/>
      <c r="N407" s="177"/>
      <c r="O407" s="177"/>
      <c r="P407" s="177"/>
      <c r="Q407" s="177"/>
      <c r="R407" s="177"/>
      <c r="S407" s="177"/>
      <c r="T407" s="178"/>
      <c r="AT407" s="172" t="s">
        <v>175</v>
      </c>
      <c r="AU407" s="172" t="s">
        <v>83</v>
      </c>
      <c r="AV407" s="13" t="s">
        <v>83</v>
      </c>
      <c r="AW407" s="13" t="s">
        <v>29</v>
      </c>
      <c r="AX407" s="13" t="s">
        <v>30</v>
      </c>
      <c r="AY407" s="172" t="s">
        <v>163</v>
      </c>
    </row>
    <row r="408" spans="1:65" s="2" customFormat="1" ht="16.5" customHeight="1">
      <c r="A408" s="33"/>
      <c r="B408" s="150"/>
      <c r="C408" s="151" t="s">
        <v>537</v>
      </c>
      <c r="D408" s="151" t="s">
        <v>165</v>
      </c>
      <c r="E408" s="152" t="s">
        <v>538</v>
      </c>
      <c r="F408" s="153" t="s">
        <v>539</v>
      </c>
      <c r="G408" s="154" t="s">
        <v>114</v>
      </c>
      <c r="H408" s="155">
        <v>32.036000000000001</v>
      </c>
      <c r="I408" s="156"/>
      <c r="J408" s="157">
        <f>ROUND(I408*H408,2)</f>
        <v>0</v>
      </c>
      <c r="K408" s="153" t="s">
        <v>168</v>
      </c>
      <c r="L408" s="34"/>
      <c r="M408" s="158" t="s">
        <v>1</v>
      </c>
      <c r="N408" s="159" t="s">
        <v>38</v>
      </c>
      <c r="O408" s="59"/>
      <c r="P408" s="160">
        <f>O408*H408</f>
        <v>0</v>
      </c>
      <c r="Q408" s="160">
        <v>0.51085999999999998</v>
      </c>
      <c r="R408" s="160">
        <f>Q408*H408</f>
        <v>16.365910960000001</v>
      </c>
      <c r="S408" s="160">
        <v>0</v>
      </c>
      <c r="T408" s="161">
        <f>S408*H408</f>
        <v>0</v>
      </c>
      <c r="U408" s="33"/>
      <c r="V408" s="33"/>
      <c r="W408" s="33"/>
      <c r="X408" s="33"/>
      <c r="Y408" s="33"/>
      <c r="Z408" s="33"/>
      <c r="AA408" s="33"/>
      <c r="AB408" s="33"/>
      <c r="AC408" s="33"/>
      <c r="AD408" s="33"/>
      <c r="AE408" s="33"/>
      <c r="AR408" s="162" t="s">
        <v>169</v>
      </c>
      <c r="AT408" s="162" t="s">
        <v>165</v>
      </c>
      <c r="AU408" s="162" t="s">
        <v>83</v>
      </c>
      <c r="AY408" s="18" t="s">
        <v>163</v>
      </c>
      <c r="BE408" s="163">
        <f>IF(N408="základní",J408,0)</f>
        <v>0</v>
      </c>
      <c r="BF408" s="163">
        <f>IF(N408="snížená",J408,0)</f>
        <v>0</v>
      </c>
      <c r="BG408" s="163">
        <f>IF(N408="zákl. přenesená",J408,0)</f>
        <v>0</v>
      </c>
      <c r="BH408" s="163">
        <f>IF(N408="sníž. přenesená",J408,0)</f>
        <v>0</v>
      </c>
      <c r="BI408" s="163">
        <f>IF(N408="nulová",J408,0)</f>
        <v>0</v>
      </c>
      <c r="BJ408" s="18" t="s">
        <v>30</v>
      </c>
      <c r="BK408" s="163">
        <f>ROUND(I408*H408,2)</f>
        <v>0</v>
      </c>
      <c r="BL408" s="18" t="s">
        <v>169</v>
      </c>
      <c r="BM408" s="162" t="s">
        <v>540</v>
      </c>
    </row>
    <row r="409" spans="1:65" s="2" customFormat="1">
      <c r="A409" s="33"/>
      <c r="B409" s="34"/>
      <c r="C409" s="33"/>
      <c r="D409" s="164" t="s">
        <v>171</v>
      </c>
      <c r="E409" s="33"/>
      <c r="F409" s="165" t="s">
        <v>541</v>
      </c>
      <c r="G409" s="33"/>
      <c r="H409" s="33"/>
      <c r="I409" s="166"/>
      <c r="J409" s="33"/>
      <c r="K409" s="33"/>
      <c r="L409" s="34"/>
      <c r="M409" s="167"/>
      <c r="N409" s="168"/>
      <c r="O409" s="59"/>
      <c r="P409" s="59"/>
      <c r="Q409" s="59"/>
      <c r="R409" s="59"/>
      <c r="S409" s="59"/>
      <c r="T409" s="60"/>
      <c r="U409" s="33"/>
      <c r="V409" s="33"/>
      <c r="W409" s="33"/>
      <c r="X409" s="33"/>
      <c r="Y409" s="33"/>
      <c r="Z409" s="33"/>
      <c r="AA409" s="33"/>
      <c r="AB409" s="33"/>
      <c r="AC409" s="33"/>
      <c r="AD409" s="33"/>
      <c r="AE409" s="33"/>
      <c r="AT409" s="18" t="s">
        <v>171</v>
      </c>
      <c r="AU409" s="18" t="s">
        <v>83</v>
      </c>
    </row>
    <row r="410" spans="1:65" s="2" customFormat="1" ht="48.75">
      <c r="A410" s="33"/>
      <c r="B410" s="34"/>
      <c r="C410" s="33"/>
      <c r="D410" s="169" t="s">
        <v>173</v>
      </c>
      <c r="E410" s="33"/>
      <c r="F410" s="170" t="s">
        <v>542</v>
      </c>
      <c r="G410" s="33"/>
      <c r="H410" s="33"/>
      <c r="I410" s="166"/>
      <c r="J410" s="33"/>
      <c r="K410" s="33"/>
      <c r="L410" s="34"/>
      <c r="M410" s="167"/>
      <c r="N410" s="168"/>
      <c r="O410" s="59"/>
      <c r="P410" s="59"/>
      <c r="Q410" s="59"/>
      <c r="R410" s="59"/>
      <c r="S410" s="59"/>
      <c r="T410" s="60"/>
      <c r="U410" s="33"/>
      <c r="V410" s="33"/>
      <c r="W410" s="33"/>
      <c r="X410" s="33"/>
      <c r="Y410" s="33"/>
      <c r="Z410" s="33"/>
      <c r="AA410" s="33"/>
      <c r="AB410" s="33"/>
      <c r="AC410" s="33"/>
      <c r="AD410" s="33"/>
      <c r="AE410" s="33"/>
      <c r="AT410" s="18" t="s">
        <v>173</v>
      </c>
      <c r="AU410" s="18" t="s">
        <v>83</v>
      </c>
    </row>
    <row r="411" spans="1:65" s="13" customFormat="1">
      <c r="B411" s="171"/>
      <c r="D411" s="169" t="s">
        <v>175</v>
      </c>
      <c r="E411" s="172" t="s">
        <v>1</v>
      </c>
      <c r="F411" s="173" t="s">
        <v>543</v>
      </c>
      <c r="H411" s="174">
        <v>32.036000000000001</v>
      </c>
      <c r="I411" s="175"/>
      <c r="L411" s="171"/>
      <c r="M411" s="176"/>
      <c r="N411" s="177"/>
      <c r="O411" s="177"/>
      <c r="P411" s="177"/>
      <c r="Q411" s="177"/>
      <c r="R411" s="177"/>
      <c r="S411" s="177"/>
      <c r="T411" s="178"/>
      <c r="AT411" s="172" t="s">
        <v>175</v>
      </c>
      <c r="AU411" s="172" t="s">
        <v>83</v>
      </c>
      <c r="AV411" s="13" t="s">
        <v>83</v>
      </c>
      <c r="AW411" s="13" t="s">
        <v>29</v>
      </c>
      <c r="AX411" s="13" t="s">
        <v>30</v>
      </c>
      <c r="AY411" s="172" t="s">
        <v>163</v>
      </c>
    </row>
    <row r="412" spans="1:65" s="2" customFormat="1" ht="16.5" customHeight="1">
      <c r="A412" s="33"/>
      <c r="B412" s="150"/>
      <c r="C412" s="151" t="s">
        <v>544</v>
      </c>
      <c r="D412" s="151" t="s">
        <v>165</v>
      </c>
      <c r="E412" s="152" t="s">
        <v>545</v>
      </c>
      <c r="F412" s="153" t="s">
        <v>546</v>
      </c>
      <c r="G412" s="154" t="s">
        <v>114</v>
      </c>
      <c r="H412" s="155">
        <v>38.182000000000002</v>
      </c>
      <c r="I412" s="156"/>
      <c r="J412" s="157">
        <f>ROUND(I412*H412,2)</f>
        <v>0</v>
      </c>
      <c r="K412" s="153" t="s">
        <v>168</v>
      </c>
      <c r="L412" s="34"/>
      <c r="M412" s="158" t="s">
        <v>1</v>
      </c>
      <c r="N412" s="159" t="s">
        <v>38</v>
      </c>
      <c r="O412" s="59"/>
      <c r="P412" s="160">
        <f>O412*H412</f>
        <v>0</v>
      </c>
      <c r="Q412" s="160">
        <v>3.4000000000000002E-4</v>
      </c>
      <c r="R412" s="160">
        <f>Q412*H412</f>
        <v>1.2981880000000001E-2</v>
      </c>
      <c r="S412" s="160">
        <v>0</v>
      </c>
      <c r="T412" s="161">
        <f>S412*H412</f>
        <v>0</v>
      </c>
      <c r="U412" s="33"/>
      <c r="V412" s="33"/>
      <c r="W412" s="33"/>
      <c r="X412" s="33"/>
      <c r="Y412" s="33"/>
      <c r="Z412" s="33"/>
      <c r="AA412" s="33"/>
      <c r="AB412" s="33"/>
      <c r="AC412" s="33"/>
      <c r="AD412" s="33"/>
      <c r="AE412" s="33"/>
      <c r="AR412" s="162" t="s">
        <v>169</v>
      </c>
      <c r="AT412" s="162" t="s">
        <v>165</v>
      </c>
      <c r="AU412" s="162" t="s">
        <v>83</v>
      </c>
      <c r="AY412" s="18" t="s">
        <v>163</v>
      </c>
      <c r="BE412" s="163">
        <f>IF(N412="základní",J412,0)</f>
        <v>0</v>
      </c>
      <c r="BF412" s="163">
        <f>IF(N412="snížená",J412,0)</f>
        <v>0</v>
      </c>
      <c r="BG412" s="163">
        <f>IF(N412="zákl. přenesená",J412,0)</f>
        <v>0</v>
      </c>
      <c r="BH412" s="163">
        <f>IF(N412="sníž. přenesená",J412,0)</f>
        <v>0</v>
      </c>
      <c r="BI412" s="163">
        <f>IF(N412="nulová",J412,0)</f>
        <v>0</v>
      </c>
      <c r="BJ412" s="18" t="s">
        <v>30</v>
      </c>
      <c r="BK412" s="163">
        <f>ROUND(I412*H412,2)</f>
        <v>0</v>
      </c>
      <c r="BL412" s="18" t="s">
        <v>169</v>
      </c>
      <c r="BM412" s="162" t="s">
        <v>547</v>
      </c>
    </row>
    <row r="413" spans="1:65" s="2" customFormat="1">
      <c r="A413" s="33"/>
      <c r="B413" s="34"/>
      <c r="C413" s="33"/>
      <c r="D413" s="164" t="s">
        <v>171</v>
      </c>
      <c r="E413" s="33"/>
      <c r="F413" s="165" t="s">
        <v>548</v>
      </c>
      <c r="G413" s="33"/>
      <c r="H413" s="33"/>
      <c r="I413" s="166"/>
      <c r="J413" s="33"/>
      <c r="K413" s="33"/>
      <c r="L413" s="34"/>
      <c r="M413" s="167"/>
      <c r="N413" s="168"/>
      <c r="O413" s="59"/>
      <c r="P413" s="59"/>
      <c r="Q413" s="59"/>
      <c r="R413" s="59"/>
      <c r="S413" s="59"/>
      <c r="T413" s="60"/>
      <c r="U413" s="33"/>
      <c r="V413" s="33"/>
      <c r="W413" s="33"/>
      <c r="X413" s="33"/>
      <c r="Y413" s="33"/>
      <c r="Z413" s="33"/>
      <c r="AA413" s="33"/>
      <c r="AB413" s="33"/>
      <c r="AC413" s="33"/>
      <c r="AD413" s="33"/>
      <c r="AE413" s="33"/>
      <c r="AT413" s="18" t="s">
        <v>171</v>
      </c>
      <c r="AU413" s="18" t="s">
        <v>83</v>
      </c>
    </row>
    <row r="414" spans="1:65" s="2" customFormat="1" ht="29.25">
      <c r="A414" s="33"/>
      <c r="B414" s="34"/>
      <c r="C414" s="33"/>
      <c r="D414" s="169" t="s">
        <v>173</v>
      </c>
      <c r="E414" s="33"/>
      <c r="F414" s="170" t="s">
        <v>549</v>
      </c>
      <c r="G414" s="33"/>
      <c r="H414" s="33"/>
      <c r="I414" s="166"/>
      <c r="J414" s="33"/>
      <c r="K414" s="33"/>
      <c r="L414" s="34"/>
      <c r="M414" s="167"/>
      <c r="N414" s="168"/>
      <c r="O414" s="59"/>
      <c r="P414" s="59"/>
      <c r="Q414" s="59"/>
      <c r="R414" s="59"/>
      <c r="S414" s="59"/>
      <c r="T414" s="60"/>
      <c r="U414" s="33"/>
      <c r="V414" s="33"/>
      <c r="W414" s="33"/>
      <c r="X414" s="33"/>
      <c r="Y414" s="33"/>
      <c r="Z414" s="33"/>
      <c r="AA414" s="33"/>
      <c r="AB414" s="33"/>
      <c r="AC414" s="33"/>
      <c r="AD414" s="33"/>
      <c r="AE414" s="33"/>
      <c r="AT414" s="18" t="s">
        <v>173</v>
      </c>
      <c r="AU414" s="18" t="s">
        <v>83</v>
      </c>
    </row>
    <row r="415" spans="1:65" s="13" customFormat="1">
      <c r="B415" s="171"/>
      <c r="D415" s="169" t="s">
        <v>175</v>
      </c>
      <c r="E415" s="172" t="s">
        <v>1</v>
      </c>
      <c r="F415" s="173" t="s">
        <v>550</v>
      </c>
      <c r="H415" s="174">
        <v>38.182000000000002</v>
      </c>
      <c r="I415" s="175"/>
      <c r="L415" s="171"/>
      <c r="M415" s="176"/>
      <c r="N415" s="177"/>
      <c r="O415" s="177"/>
      <c r="P415" s="177"/>
      <c r="Q415" s="177"/>
      <c r="R415" s="177"/>
      <c r="S415" s="177"/>
      <c r="T415" s="178"/>
      <c r="AT415" s="172" t="s">
        <v>175</v>
      </c>
      <c r="AU415" s="172" t="s">
        <v>83</v>
      </c>
      <c r="AV415" s="13" t="s">
        <v>83</v>
      </c>
      <c r="AW415" s="13" t="s">
        <v>29</v>
      </c>
      <c r="AX415" s="13" t="s">
        <v>30</v>
      </c>
      <c r="AY415" s="172" t="s">
        <v>163</v>
      </c>
    </row>
    <row r="416" spans="1:65" s="2" customFormat="1" ht="16.5" customHeight="1">
      <c r="A416" s="33"/>
      <c r="B416" s="150"/>
      <c r="C416" s="151" t="s">
        <v>234</v>
      </c>
      <c r="D416" s="151" t="s">
        <v>165</v>
      </c>
      <c r="E416" s="152" t="s">
        <v>551</v>
      </c>
      <c r="F416" s="153" t="s">
        <v>552</v>
      </c>
      <c r="G416" s="154" t="s">
        <v>114</v>
      </c>
      <c r="H416" s="155">
        <v>38.182000000000002</v>
      </c>
      <c r="I416" s="156"/>
      <c r="J416" s="157">
        <f>ROUND(I416*H416,2)</f>
        <v>0</v>
      </c>
      <c r="K416" s="153" t="s">
        <v>1</v>
      </c>
      <c r="L416" s="34"/>
      <c r="M416" s="158" t="s">
        <v>1</v>
      </c>
      <c r="N416" s="159" t="s">
        <v>38</v>
      </c>
      <c r="O416" s="59"/>
      <c r="P416" s="160">
        <f>O416*H416</f>
        <v>0</v>
      </c>
      <c r="Q416" s="160">
        <v>0.26375999999999999</v>
      </c>
      <c r="R416" s="160">
        <f>Q416*H416</f>
        <v>10.070884320000001</v>
      </c>
      <c r="S416" s="160">
        <v>0</v>
      </c>
      <c r="T416" s="161">
        <f>S416*H416</f>
        <v>0</v>
      </c>
      <c r="U416" s="33"/>
      <c r="V416" s="33"/>
      <c r="W416" s="33"/>
      <c r="X416" s="33"/>
      <c r="Y416" s="33"/>
      <c r="Z416" s="33"/>
      <c r="AA416" s="33"/>
      <c r="AB416" s="33"/>
      <c r="AC416" s="33"/>
      <c r="AD416" s="33"/>
      <c r="AE416" s="33"/>
      <c r="AR416" s="162" t="s">
        <v>169</v>
      </c>
      <c r="AT416" s="162" t="s">
        <v>165</v>
      </c>
      <c r="AU416" s="162" t="s">
        <v>83</v>
      </c>
      <c r="AY416" s="18" t="s">
        <v>163</v>
      </c>
      <c r="BE416" s="163">
        <f>IF(N416="základní",J416,0)</f>
        <v>0</v>
      </c>
      <c r="BF416" s="163">
        <f>IF(N416="snížená",J416,0)</f>
        <v>0</v>
      </c>
      <c r="BG416" s="163">
        <f>IF(N416="zákl. přenesená",J416,0)</f>
        <v>0</v>
      </c>
      <c r="BH416" s="163">
        <f>IF(N416="sníž. přenesená",J416,0)</f>
        <v>0</v>
      </c>
      <c r="BI416" s="163">
        <f>IF(N416="nulová",J416,0)</f>
        <v>0</v>
      </c>
      <c r="BJ416" s="18" t="s">
        <v>30</v>
      </c>
      <c r="BK416" s="163">
        <f>ROUND(I416*H416,2)</f>
        <v>0</v>
      </c>
      <c r="BL416" s="18" t="s">
        <v>169</v>
      </c>
      <c r="BM416" s="162" t="s">
        <v>553</v>
      </c>
    </row>
    <row r="417" spans="1:65" s="13" customFormat="1">
      <c r="B417" s="171"/>
      <c r="D417" s="169" t="s">
        <v>175</v>
      </c>
      <c r="E417" s="172" t="s">
        <v>1</v>
      </c>
      <c r="F417" s="173" t="s">
        <v>554</v>
      </c>
      <c r="H417" s="174">
        <v>38.182000000000002</v>
      </c>
      <c r="I417" s="175"/>
      <c r="L417" s="171"/>
      <c r="M417" s="176"/>
      <c r="N417" s="177"/>
      <c r="O417" s="177"/>
      <c r="P417" s="177"/>
      <c r="Q417" s="177"/>
      <c r="R417" s="177"/>
      <c r="S417" s="177"/>
      <c r="T417" s="178"/>
      <c r="AT417" s="172" t="s">
        <v>175</v>
      </c>
      <c r="AU417" s="172" t="s">
        <v>83</v>
      </c>
      <c r="AV417" s="13" t="s">
        <v>83</v>
      </c>
      <c r="AW417" s="13" t="s">
        <v>29</v>
      </c>
      <c r="AX417" s="13" t="s">
        <v>73</v>
      </c>
      <c r="AY417" s="172" t="s">
        <v>163</v>
      </c>
    </row>
    <row r="418" spans="1:65" s="14" customFormat="1">
      <c r="B418" s="179"/>
      <c r="D418" s="169" t="s">
        <v>175</v>
      </c>
      <c r="E418" s="180" t="s">
        <v>1</v>
      </c>
      <c r="F418" s="181" t="s">
        <v>179</v>
      </c>
      <c r="H418" s="182">
        <v>38.182000000000002</v>
      </c>
      <c r="I418" s="183"/>
      <c r="L418" s="179"/>
      <c r="M418" s="184"/>
      <c r="N418" s="185"/>
      <c r="O418" s="185"/>
      <c r="P418" s="185"/>
      <c r="Q418" s="185"/>
      <c r="R418" s="185"/>
      <c r="S418" s="185"/>
      <c r="T418" s="186"/>
      <c r="AT418" s="180" t="s">
        <v>175</v>
      </c>
      <c r="AU418" s="180" t="s">
        <v>83</v>
      </c>
      <c r="AV418" s="14" t="s">
        <v>169</v>
      </c>
      <c r="AW418" s="14" t="s">
        <v>29</v>
      </c>
      <c r="AX418" s="14" t="s">
        <v>30</v>
      </c>
      <c r="AY418" s="180" t="s">
        <v>163</v>
      </c>
    </row>
    <row r="419" spans="1:65" s="12" customFormat="1" ht="22.9" customHeight="1">
      <c r="B419" s="137"/>
      <c r="D419" s="138" t="s">
        <v>72</v>
      </c>
      <c r="E419" s="148" t="s">
        <v>203</v>
      </c>
      <c r="F419" s="148" t="s">
        <v>555</v>
      </c>
      <c r="I419" s="140"/>
      <c r="J419" s="149">
        <f>BK419</f>
        <v>0</v>
      </c>
      <c r="L419" s="137"/>
      <c r="M419" s="142"/>
      <c r="N419" s="143"/>
      <c r="O419" s="143"/>
      <c r="P419" s="144">
        <f>SUM(P420:P426)</f>
        <v>0</v>
      </c>
      <c r="Q419" s="143"/>
      <c r="R419" s="144">
        <f>SUM(R420:R426)</f>
        <v>4.7624E-2</v>
      </c>
      <c r="S419" s="143"/>
      <c r="T419" s="145">
        <f>SUM(T420:T426)</f>
        <v>0</v>
      </c>
      <c r="AR419" s="138" t="s">
        <v>30</v>
      </c>
      <c r="AT419" s="146" t="s">
        <v>72</v>
      </c>
      <c r="AU419" s="146" t="s">
        <v>30</v>
      </c>
      <c r="AY419" s="138" t="s">
        <v>163</v>
      </c>
      <c r="BK419" s="147">
        <f>SUM(BK420:BK426)</f>
        <v>0</v>
      </c>
    </row>
    <row r="420" spans="1:65" s="2" customFormat="1" ht="16.5" customHeight="1">
      <c r="A420" s="33"/>
      <c r="B420" s="150"/>
      <c r="C420" s="151" t="s">
        <v>556</v>
      </c>
      <c r="D420" s="151" t="s">
        <v>165</v>
      </c>
      <c r="E420" s="152" t="s">
        <v>557</v>
      </c>
      <c r="F420" s="153" t="s">
        <v>558</v>
      </c>
      <c r="G420" s="154" t="s">
        <v>114</v>
      </c>
      <c r="H420" s="155">
        <v>2.875</v>
      </c>
      <c r="I420" s="156"/>
      <c r="J420" s="157">
        <f>ROUND(I420*H420,2)</f>
        <v>0</v>
      </c>
      <c r="K420" s="153" t="s">
        <v>168</v>
      </c>
      <c r="L420" s="34"/>
      <c r="M420" s="158" t="s">
        <v>1</v>
      </c>
      <c r="N420" s="159" t="s">
        <v>38</v>
      </c>
      <c r="O420" s="59"/>
      <c r="P420" s="160">
        <f>O420*H420</f>
        <v>0</v>
      </c>
      <c r="Q420" s="160">
        <v>8.0000000000000002E-3</v>
      </c>
      <c r="R420" s="160">
        <f>Q420*H420</f>
        <v>2.3E-2</v>
      </c>
      <c r="S420" s="160">
        <v>0</v>
      </c>
      <c r="T420" s="161">
        <f>S420*H420</f>
        <v>0</v>
      </c>
      <c r="U420" s="33"/>
      <c r="V420" s="33"/>
      <c r="W420" s="33"/>
      <c r="X420" s="33"/>
      <c r="Y420" s="33"/>
      <c r="Z420" s="33"/>
      <c r="AA420" s="33"/>
      <c r="AB420" s="33"/>
      <c r="AC420" s="33"/>
      <c r="AD420" s="33"/>
      <c r="AE420" s="33"/>
      <c r="AR420" s="162" t="s">
        <v>169</v>
      </c>
      <c r="AT420" s="162" t="s">
        <v>165</v>
      </c>
      <c r="AU420" s="162" t="s">
        <v>83</v>
      </c>
      <c r="AY420" s="18" t="s">
        <v>163</v>
      </c>
      <c r="BE420" s="163">
        <f>IF(N420="základní",J420,0)</f>
        <v>0</v>
      </c>
      <c r="BF420" s="163">
        <f>IF(N420="snížená",J420,0)</f>
        <v>0</v>
      </c>
      <c r="BG420" s="163">
        <f>IF(N420="zákl. přenesená",J420,0)</f>
        <v>0</v>
      </c>
      <c r="BH420" s="163">
        <f>IF(N420="sníž. přenesená",J420,0)</f>
        <v>0</v>
      </c>
      <c r="BI420" s="163">
        <f>IF(N420="nulová",J420,0)</f>
        <v>0</v>
      </c>
      <c r="BJ420" s="18" t="s">
        <v>30</v>
      </c>
      <c r="BK420" s="163">
        <f>ROUND(I420*H420,2)</f>
        <v>0</v>
      </c>
      <c r="BL420" s="18" t="s">
        <v>169</v>
      </c>
      <c r="BM420" s="162" t="s">
        <v>559</v>
      </c>
    </row>
    <row r="421" spans="1:65" s="2" customFormat="1">
      <c r="A421" s="33"/>
      <c r="B421" s="34"/>
      <c r="C421" s="33"/>
      <c r="D421" s="164" t="s">
        <v>171</v>
      </c>
      <c r="E421" s="33"/>
      <c r="F421" s="165" t="s">
        <v>560</v>
      </c>
      <c r="G421" s="33"/>
      <c r="H421" s="33"/>
      <c r="I421" s="166"/>
      <c r="J421" s="33"/>
      <c r="K421" s="33"/>
      <c r="L421" s="34"/>
      <c r="M421" s="167"/>
      <c r="N421" s="168"/>
      <c r="O421" s="59"/>
      <c r="P421" s="59"/>
      <c r="Q421" s="59"/>
      <c r="R421" s="59"/>
      <c r="S421" s="59"/>
      <c r="T421" s="60"/>
      <c r="U421" s="33"/>
      <c r="V421" s="33"/>
      <c r="W421" s="33"/>
      <c r="X421" s="33"/>
      <c r="Y421" s="33"/>
      <c r="Z421" s="33"/>
      <c r="AA421" s="33"/>
      <c r="AB421" s="33"/>
      <c r="AC421" s="33"/>
      <c r="AD421" s="33"/>
      <c r="AE421" s="33"/>
      <c r="AT421" s="18" t="s">
        <v>171</v>
      </c>
      <c r="AU421" s="18" t="s">
        <v>83</v>
      </c>
    </row>
    <row r="422" spans="1:65" s="13" customFormat="1">
      <c r="B422" s="171"/>
      <c r="D422" s="169" t="s">
        <v>175</v>
      </c>
      <c r="E422" s="172" t="s">
        <v>1</v>
      </c>
      <c r="F422" s="173" t="s">
        <v>561</v>
      </c>
      <c r="H422" s="174">
        <v>2.875</v>
      </c>
      <c r="I422" s="175"/>
      <c r="L422" s="171"/>
      <c r="M422" s="176"/>
      <c r="N422" s="177"/>
      <c r="O422" s="177"/>
      <c r="P422" s="177"/>
      <c r="Q422" s="177"/>
      <c r="R422" s="177"/>
      <c r="S422" s="177"/>
      <c r="T422" s="178"/>
      <c r="AT422" s="172" t="s">
        <v>175</v>
      </c>
      <c r="AU422" s="172" t="s">
        <v>83</v>
      </c>
      <c r="AV422" s="13" t="s">
        <v>83</v>
      </c>
      <c r="AW422" s="13" t="s">
        <v>29</v>
      </c>
      <c r="AX422" s="13" t="s">
        <v>30</v>
      </c>
      <c r="AY422" s="172" t="s">
        <v>163</v>
      </c>
    </row>
    <row r="423" spans="1:65" s="2" customFormat="1" ht="16.5" customHeight="1">
      <c r="A423" s="33"/>
      <c r="B423" s="150"/>
      <c r="C423" s="151" t="s">
        <v>562</v>
      </c>
      <c r="D423" s="151" t="s">
        <v>165</v>
      </c>
      <c r="E423" s="152" t="s">
        <v>563</v>
      </c>
      <c r="F423" s="153" t="s">
        <v>564</v>
      </c>
      <c r="G423" s="154" t="s">
        <v>114</v>
      </c>
      <c r="H423" s="155">
        <v>3.0779999999999998</v>
      </c>
      <c r="I423" s="156"/>
      <c r="J423" s="157">
        <f>ROUND(I423*H423,2)</f>
        <v>0</v>
      </c>
      <c r="K423" s="153" t="s">
        <v>1</v>
      </c>
      <c r="L423" s="34"/>
      <c r="M423" s="158" t="s">
        <v>1</v>
      </c>
      <c r="N423" s="159" t="s">
        <v>38</v>
      </c>
      <c r="O423" s="59"/>
      <c r="P423" s="160">
        <f>O423*H423</f>
        <v>0</v>
      </c>
      <c r="Q423" s="160">
        <v>8.0000000000000002E-3</v>
      </c>
      <c r="R423" s="160">
        <f>Q423*H423</f>
        <v>2.4624E-2</v>
      </c>
      <c r="S423" s="160">
        <v>0</v>
      </c>
      <c r="T423" s="161">
        <f>S423*H423</f>
        <v>0</v>
      </c>
      <c r="U423" s="33"/>
      <c r="V423" s="33"/>
      <c r="W423" s="33"/>
      <c r="X423" s="33"/>
      <c r="Y423" s="33"/>
      <c r="Z423" s="33"/>
      <c r="AA423" s="33"/>
      <c r="AB423" s="33"/>
      <c r="AC423" s="33"/>
      <c r="AD423" s="33"/>
      <c r="AE423" s="33"/>
      <c r="AR423" s="162" t="s">
        <v>169</v>
      </c>
      <c r="AT423" s="162" t="s">
        <v>165</v>
      </c>
      <c r="AU423" s="162" t="s">
        <v>83</v>
      </c>
      <c r="AY423" s="18" t="s">
        <v>163</v>
      </c>
      <c r="BE423" s="163">
        <f>IF(N423="základní",J423,0)</f>
        <v>0</v>
      </c>
      <c r="BF423" s="163">
        <f>IF(N423="snížená",J423,0)</f>
        <v>0</v>
      </c>
      <c r="BG423" s="163">
        <f>IF(N423="zákl. přenesená",J423,0)</f>
        <v>0</v>
      </c>
      <c r="BH423" s="163">
        <f>IF(N423="sníž. přenesená",J423,0)</f>
        <v>0</v>
      </c>
      <c r="BI423" s="163">
        <f>IF(N423="nulová",J423,0)</f>
        <v>0</v>
      </c>
      <c r="BJ423" s="18" t="s">
        <v>30</v>
      </c>
      <c r="BK423" s="163">
        <f>ROUND(I423*H423,2)</f>
        <v>0</v>
      </c>
      <c r="BL423" s="18" t="s">
        <v>169</v>
      </c>
      <c r="BM423" s="162" t="s">
        <v>565</v>
      </c>
    </row>
    <row r="424" spans="1:65" s="2" customFormat="1" ht="29.25">
      <c r="A424" s="33"/>
      <c r="B424" s="34"/>
      <c r="C424" s="33"/>
      <c r="D424" s="169" t="s">
        <v>173</v>
      </c>
      <c r="E424" s="33"/>
      <c r="F424" s="170" t="s">
        <v>566</v>
      </c>
      <c r="G424" s="33"/>
      <c r="H424" s="33"/>
      <c r="I424" s="166"/>
      <c r="J424" s="33"/>
      <c r="K424" s="33"/>
      <c r="L424" s="34"/>
      <c r="M424" s="167"/>
      <c r="N424" s="168"/>
      <c r="O424" s="59"/>
      <c r="P424" s="59"/>
      <c r="Q424" s="59"/>
      <c r="R424" s="59"/>
      <c r="S424" s="59"/>
      <c r="T424" s="60"/>
      <c r="U424" s="33"/>
      <c r="V424" s="33"/>
      <c r="W424" s="33"/>
      <c r="X424" s="33"/>
      <c r="Y424" s="33"/>
      <c r="Z424" s="33"/>
      <c r="AA424" s="33"/>
      <c r="AB424" s="33"/>
      <c r="AC424" s="33"/>
      <c r="AD424" s="33"/>
      <c r="AE424" s="33"/>
      <c r="AT424" s="18" t="s">
        <v>173</v>
      </c>
      <c r="AU424" s="18" t="s">
        <v>83</v>
      </c>
    </row>
    <row r="425" spans="1:65" s="13" customFormat="1">
      <c r="B425" s="171"/>
      <c r="D425" s="169" t="s">
        <v>175</v>
      </c>
      <c r="E425" s="172" t="s">
        <v>1</v>
      </c>
      <c r="F425" s="173" t="s">
        <v>567</v>
      </c>
      <c r="H425" s="174">
        <v>3.0779999999999998</v>
      </c>
      <c r="I425" s="175"/>
      <c r="L425" s="171"/>
      <c r="M425" s="176"/>
      <c r="N425" s="177"/>
      <c r="O425" s="177"/>
      <c r="P425" s="177"/>
      <c r="Q425" s="177"/>
      <c r="R425" s="177"/>
      <c r="S425" s="177"/>
      <c r="T425" s="178"/>
      <c r="AT425" s="172" t="s">
        <v>175</v>
      </c>
      <c r="AU425" s="172" t="s">
        <v>83</v>
      </c>
      <c r="AV425" s="13" t="s">
        <v>83</v>
      </c>
      <c r="AW425" s="13" t="s">
        <v>29</v>
      </c>
      <c r="AX425" s="13" t="s">
        <v>73</v>
      </c>
      <c r="AY425" s="172" t="s">
        <v>163</v>
      </c>
    </row>
    <row r="426" spans="1:65" s="14" customFormat="1">
      <c r="B426" s="179"/>
      <c r="D426" s="169" t="s">
        <v>175</v>
      </c>
      <c r="E426" s="180" t="s">
        <v>1</v>
      </c>
      <c r="F426" s="181" t="s">
        <v>179</v>
      </c>
      <c r="H426" s="182">
        <v>3.0779999999999998</v>
      </c>
      <c r="I426" s="183"/>
      <c r="L426" s="179"/>
      <c r="M426" s="184"/>
      <c r="N426" s="185"/>
      <c r="O426" s="185"/>
      <c r="P426" s="185"/>
      <c r="Q426" s="185"/>
      <c r="R426" s="185"/>
      <c r="S426" s="185"/>
      <c r="T426" s="186"/>
      <c r="AT426" s="180" t="s">
        <v>175</v>
      </c>
      <c r="AU426" s="180" t="s">
        <v>83</v>
      </c>
      <c r="AV426" s="14" t="s">
        <v>169</v>
      </c>
      <c r="AW426" s="14" t="s">
        <v>29</v>
      </c>
      <c r="AX426" s="14" t="s">
        <v>30</v>
      </c>
      <c r="AY426" s="180" t="s">
        <v>163</v>
      </c>
    </row>
    <row r="427" spans="1:65" s="12" customFormat="1" ht="22.9" customHeight="1">
      <c r="B427" s="137"/>
      <c r="D427" s="138" t="s">
        <v>72</v>
      </c>
      <c r="E427" s="148" t="s">
        <v>215</v>
      </c>
      <c r="F427" s="148" t="s">
        <v>568</v>
      </c>
      <c r="I427" s="140"/>
      <c r="J427" s="149">
        <f>BK427</f>
        <v>0</v>
      </c>
      <c r="L427" s="137"/>
      <c r="M427" s="142"/>
      <c r="N427" s="143"/>
      <c r="O427" s="143"/>
      <c r="P427" s="144">
        <f>SUM(P428:P536)</f>
        <v>0</v>
      </c>
      <c r="Q427" s="143"/>
      <c r="R427" s="144">
        <f>SUM(R428:R536)</f>
        <v>273.26304357999993</v>
      </c>
      <c r="S427" s="143"/>
      <c r="T427" s="145">
        <f>SUM(T428:T536)</f>
        <v>0</v>
      </c>
      <c r="AR427" s="138" t="s">
        <v>30</v>
      </c>
      <c r="AT427" s="146" t="s">
        <v>72</v>
      </c>
      <c r="AU427" s="146" t="s">
        <v>30</v>
      </c>
      <c r="AY427" s="138" t="s">
        <v>163</v>
      </c>
      <c r="BK427" s="147">
        <f>SUM(BK428:BK536)</f>
        <v>0</v>
      </c>
    </row>
    <row r="428" spans="1:65" s="2" customFormat="1" ht="21.75" customHeight="1">
      <c r="A428" s="33"/>
      <c r="B428" s="150"/>
      <c r="C428" s="151" t="s">
        <v>569</v>
      </c>
      <c r="D428" s="151" t="s">
        <v>165</v>
      </c>
      <c r="E428" s="152" t="s">
        <v>570</v>
      </c>
      <c r="F428" s="153" t="s">
        <v>571</v>
      </c>
      <c r="G428" s="154" t="s">
        <v>206</v>
      </c>
      <c r="H428" s="155">
        <v>148.6</v>
      </c>
      <c r="I428" s="156"/>
      <c r="J428" s="157">
        <f>ROUND(I428*H428,2)</f>
        <v>0</v>
      </c>
      <c r="K428" s="153" t="s">
        <v>168</v>
      </c>
      <c r="L428" s="34"/>
      <c r="M428" s="158" t="s">
        <v>1</v>
      </c>
      <c r="N428" s="159" t="s">
        <v>38</v>
      </c>
      <c r="O428" s="59"/>
      <c r="P428" s="160">
        <f>O428*H428</f>
        <v>0</v>
      </c>
      <c r="Q428" s="160">
        <v>1.1E-4</v>
      </c>
      <c r="R428" s="160">
        <f>Q428*H428</f>
        <v>1.6345999999999999E-2</v>
      </c>
      <c r="S428" s="160">
        <v>0</v>
      </c>
      <c r="T428" s="161">
        <f>S428*H428</f>
        <v>0</v>
      </c>
      <c r="U428" s="33"/>
      <c r="V428" s="33"/>
      <c r="W428" s="33"/>
      <c r="X428" s="33"/>
      <c r="Y428" s="33"/>
      <c r="Z428" s="33"/>
      <c r="AA428" s="33"/>
      <c r="AB428" s="33"/>
      <c r="AC428" s="33"/>
      <c r="AD428" s="33"/>
      <c r="AE428" s="33"/>
      <c r="AR428" s="162" t="s">
        <v>169</v>
      </c>
      <c r="AT428" s="162" t="s">
        <v>165</v>
      </c>
      <c r="AU428" s="162" t="s">
        <v>83</v>
      </c>
      <c r="AY428" s="18" t="s">
        <v>163</v>
      </c>
      <c r="BE428" s="163">
        <f>IF(N428="základní",J428,0)</f>
        <v>0</v>
      </c>
      <c r="BF428" s="163">
        <f>IF(N428="snížená",J428,0)</f>
        <v>0</v>
      </c>
      <c r="BG428" s="163">
        <f>IF(N428="zákl. přenesená",J428,0)</f>
        <v>0</v>
      </c>
      <c r="BH428" s="163">
        <f>IF(N428="sníž. přenesená",J428,0)</f>
        <v>0</v>
      </c>
      <c r="BI428" s="163">
        <f>IF(N428="nulová",J428,0)</f>
        <v>0</v>
      </c>
      <c r="BJ428" s="18" t="s">
        <v>30</v>
      </c>
      <c r="BK428" s="163">
        <f>ROUND(I428*H428,2)</f>
        <v>0</v>
      </c>
      <c r="BL428" s="18" t="s">
        <v>169</v>
      </c>
      <c r="BM428" s="162" t="s">
        <v>572</v>
      </c>
    </row>
    <row r="429" spans="1:65" s="2" customFormat="1">
      <c r="A429" s="33"/>
      <c r="B429" s="34"/>
      <c r="C429" s="33"/>
      <c r="D429" s="164" t="s">
        <v>171</v>
      </c>
      <c r="E429" s="33"/>
      <c r="F429" s="165" t="s">
        <v>573</v>
      </c>
      <c r="G429" s="33"/>
      <c r="H429" s="33"/>
      <c r="I429" s="166"/>
      <c r="J429" s="33"/>
      <c r="K429" s="33"/>
      <c r="L429" s="34"/>
      <c r="M429" s="167"/>
      <c r="N429" s="168"/>
      <c r="O429" s="59"/>
      <c r="P429" s="59"/>
      <c r="Q429" s="59"/>
      <c r="R429" s="59"/>
      <c r="S429" s="59"/>
      <c r="T429" s="60"/>
      <c r="U429" s="33"/>
      <c r="V429" s="33"/>
      <c r="W429" s="33"/>
      <c r="X429" s="33"/>
      <c r="Y429" s="33"/>
      <c r="Z429" s="33"/>
      <c r="AA429" s="33"/>
      <c r="AB429" s="33"/>
      <c r="AC429" s="33"/>
      <c r="AD429" s="33"/>
      <c r="AE429" s="33"/>
      <c r="AT429" s="18" t="s">
        <v>171</v>
      </c>
      <c r="AU429" s="18" t="s">
        <v>83</v>
      </c>
    </row>
    <row r="430" spans="1:65" s="2" customFormat="1" ht="48.75">
      <c r="A430" s="33"/>
      <c r="B430" s="34"/>
      <c r="C430" s="33"/>
      <c r="D430" s="169" t="s">
        <v>173</v>
      </c>
      <c r="E430" s="33"/>
      <c r="F430" s="170" t="s">
        <v>574</v>
      </c>
      <c r="G430" s="33"/>
      <c r="H430" s="33"/>
      <c r="I430" s="166"/>
      <c r="J430" s="33"/>
      <c r="K430" s="33"/>
      <c r="L430" s="34"/>
      <c r="M430" s="167"/>
      <c r="N430" s="168"/>
      <c r="O430" s="59"/>
      <c r="P430" s="59"/>
      <c r="Q430" s="59"/>
      <c r="R430" s="59"/>
      <c r="S430" s="59"/>
      <c r="T430" s="60"/>
      <c r="U430" s="33"/>
      <c r="V430" s="33"/>
      <c r="W430" s="33"/>
      <c r="X430" s="33"/>
      <c r="Y430" s="33"/>
      <c r="Z430" s="33"/>
      <c r="AA430" s="33"/>
      <c r="AB430" s="33"/>
      <c r="AC430" s="33"/>
      <c r="AD430" s="33"/>
      <c r="AE430" s="33"/>
      <c r="AT430" s="18" t="s">
        <v>173</v>
      </c>
      <c r="AU430" s="18" t="s">
        <v>83</v>
      </c>
    </row>
    <row r="431" spans="1:65" s="13" customFormat="1">
      <c r="B431" s="171"/>
      <c r="D431" s="169" t="s">
        <v>175</v>
      </c>
      <c r="E431" s="172" t="s">
        <v>1</v>
      </c>
      <c r="F431" s="173" t="s">
        <v>575</v>
      </c>
      <c r="H431" s="174">
        <v>148.6</v>
      </c>
      <c r="I431" s="175"/>
      <c r="L431" s="171"/>
      <c r="M431" s="176"/>
      <c r="N431" s="177"/>
      <c r="O431" s="177"/>
      <c r="P431" s="177"/>
      <c r="Q431" s="177"/>
      <c r="R431" s="177"/>
      <c r="S431" s="177"/>
      <c r="T431" s="178"/>
      <c r="AT431" s="172" t="s">
        <v>175</v>
      </c>
      <c r="AU431" s="172" t="s">
        <v>83</v>
      </c>
      <c r="AV431" s="13" t="s">
        <v>83</v>
      </c>
      <c r="AW431" s="13" t="s">
        <v>29</v>
      </c>
      <c r="AX431" s="13" t="s">
        <v>30</v>
      </c>
      <c r="AY431" s="172" t="s">
        <v>163</v>
      </c>
    </row>
    <row r="432" spans="1:65" s="2" customFormat="1" ht="16.5" customHeight="1">
      <c r="A432" s="33"/>
      <c r="B432" s="150"/>
      <c r="C432" s="197" t="s">
        <v>576</v>
      </c>
      <c r="D432" s="197" t="s">
        <v>381</v>
      </c>
      <c r="E432" s="198" t="s">
        <v>577</v>
      </c>
      <c r="F432" s="199" t="s">
        <v>578</v>
      </c>
      <c r="G432" s="200" t="s">
        <v>206</v>
      </c>
      <c r="H432" s="201">
        <v>150.82900000000001</v>
      </c>
      <c r="I432" s="202"/>
      <c r="J432" s="203">
        <f>ROUND(I432*H432,2)</f>
        <v>0</v>
      </c>
      <c r="K432" s="199" t="s">
        <v>168</v>
      </c>
      <c r="L432" s="204"/>
      <c r="M432" s="205" t="s">
        <v>1</v>
      </c>
      <c r="N432" s="206" t="s">
        <v>38</v>
      </c>
      <c r="O432" s="59"/>
      <c r="P432" s="160">
        <f>O432*H432</f>
        <v>0</v>
      </c>
      <c r="Q432" s="160">
        <v>0.152</v>
      </c>
      <c r="R432" s="160">
        <f>Q432*H432</f>
        <v>22.926007999999999</v>
      </c>
      <c r="S432" s="160">
        <v>0</v>
      </c>
      <c r="T432" s="161">
        <f>S432*H432</f>
        <v>0</v>
      </c>
      <c r="U432" s="33"/>
      <c r="V432" s="33"/>
      <c r="W432" s="33"/>
      <c r="X432" s="33"/>
      <c r="Y432" s="33"/>
      <c r="Z432" s="33"/>
      <c r="AA432" s="33"/>
      <c r="AB432" s="33"/>
      <c r="AC432" s="33"/>
      <c r="AD432" s="33"/>
      <c r="AE432" s="33"/>
      <c r="AR432" s="162" t="s">
        <v>215</v>
      </c>
      <c r="AT432" s="162" t="s">
        <v>381</v>
      </c>
      <c r="AU432" s="162" t="s">
        <v>83</v>
      </c>
      <c r="AY432" s="18" t="s">
        <v>163</v>
      </c>
      <c r="BE432" s="163">
        <f>IF(N432="základní",J432,0)</f>
        <v>0</v>
      </c>
      <c r="BF432" s="163">
        <f>IF(N432="snížená",J432,0)</f>
        <v>0</v>
      </c>
      <c r="BG432" s="163">
        <f>IF(N432="zákl. přenesená",J432,0)</f>
        <v>0</v>
      </c>
      <c r="BH432" s="163">
        <f>IF(N432="sníž. přenesená",J432,0)</f>
        <v>0</v>
      </c>
      <c r="BI432" s="163">
        <f>IF(N432="nulová",J432,0)</f>
        <v>0</v>
      </c>
      <c r="BJ432" s="18" t="s">
        <v>30</v>
      </c>
      <c r="BK432" s="163">
        <f>ROUND(I432*H432,2)</f>
        <v>0</v>
      </c>
      <c r="BL432" s="18" t="s">
        <v>169</v>
      </c>
      <c r="BM432" s="162" t="s">
        <v>579</v>
      </c>
    </row>
    <row r="433" spans="1:65" s="13" customFormat="1">
      <c r="B433" s="171"/>
      <c r="D433" s="169" t="s">
        <v>175</v>
      </c>
      <c r="E433" s="172" t="s">
        <v>1</v>
      </c>
      <c r="F433" s="173" t="s">
        <v>580</v>
      </c>
      <c r="H433" s="174">
        <v>150.82900000000001</v>
      </c>
      <c r="I433" s="175"/>
      <c r="L433" s="171"/>
      <c r="M433" s="176"/>
      <c r="N433" s="177"/>
      <c r="O433" s="177"/>
      <c r="P433" s="177"/>
      <c r="Q433" s="177"/>
      <c r="R433" s="177"/>
      <c r="S433" s="177"/>
      <c r="T433" s="178"/>
      <c r="AT433" s="172" t="s">
        <v>175</v>
      </c>
      <c r="AU433" s="172" t="s">
        <v>83</v>
      </c>
      <c r="AV433" s="13" t="s">
        <v>83</v>
      </c>
      <c r="AW433" s="13" t="s">
        <v>29</v>
      </c>
      <c r="AX433" s="13" t="s">
        <v>30</v>
      </c>
      <c r="AY433" s="172" t="s">
        <v>163</v>
      </c>
    </row>
    <row r="434" spans="1:65" s="2" customFormat="1" ht="16.5" customHeight="1">
      <c r="A434" s="33"/>
      <c r="B434" s="150"/>
      <c r="C434" s="151" t="s">
        <v>581</v>
      </c>
      <c r="D434" s="151" t="s">
        <v>165</v>
      </c>
      <c r="E434" s="152" t="s">
        <v>582</v>
      </c>
      <c r="F434" s="153" t="s">
        <v>583</v>
      </c>
      <c r="G434" s="154" t="s">
        <v>436</v>
      </c>
      <c r="H434" s="155">
        <v>23</v>
      </c>
      <c r="I434" s="156"/>
      <c r="J434" s="157">
        <f>ROUND(I434*H434,2)</f>
        <v>0</v>
      </c>
      <c r="K434" s="153" t="s">
        <v>168</v>
      </c>
      <c r="L434" s="34"/>
      <c r="M434" s="158" t="s">
        <v>1</v>
      </c>
      <c r="N434" s="159" t="s">
        <v>38</v>
      </c>
      <c r="O434" s="59"/>
      <c r="P434" s="160">
        <f>O434*H434</f>
        <v>0</v>
      </c>
      <c r="Q434" s="160">
        <v>1.7000000000000001E-4</v>
      </c>
      <c r="R434" s="160">
        <f>Q434*H434</f>
        <v>3.9100000000000003E-3</v>
      </c>
      <c r="S434" s="160">
        <v>0</v>
      </c>
      <c r="T434" s="161">
        <f>S434*H434</f>
        <v>0</v>
      </c>
      <c r="U434" s="33"/>
      <c r="V434" s="33"/>
      <c r="W434" s="33"/>
      <c r="X434" s="33"/>
      <c r="Y434" s="33"/>
      <c r="Z434" s="33"/>
      <c r="AA434" s="33"/>
      <c r="AB434" s="33"/>
      <c r="AC434" s="33"/>
      <c r="AD434" s="33"/>
      <c r="AE434" s="33"/>
      <c r="AR434" s="162" t="s">
        <v>169</v>
      </c>
      <c r="AT434" s="162" t="s">
        <v>165</v>
      </c>
      <c r="AU434" s="162" t="s">
        <v>83</v>
      </c>
      <c r="AY434" s="18" t="s">
        <v>163</v>
      </c>
      <c r="BE434" s="163">
        <f>IF(N434="základní",J434,0)</f>
        <v>0</v>
      </c>
      <c r="BF434" s="163">
        <f>IF(N434="snížená",J434,0)</f>
        <v>0</v>
      </c>
      <c r="BG434" s="163">
        <f>IF(N434="zákl. přenesená",J434,0)</f>
        <v>0</v>
      </c>
      <c r="BH434" s="163">
        <f>IF(N434="sníž. přenesená",J434,0)</f>
        <v>0</v>
      </c>
      <c r="BI434" s="163">
        <f>IF(N434="nulová",J434,0)</f>
        <v>0</v>
      </c>
      <c r="BJ434" s="18" t="s">
        <v>30</v>
      </c>
      <c r="BK434" s="163">
        <f>ROUND(I434*H434,2)</f>
        <v>0</v>
      </c>
      <c r="BL434" s="18" t="s">
        <v>169</v>
      </c>
      <c r="BM434" s="162" t="s">
        <v>584</v>
      </c>
    </row>
    <row r="435" spans="1:65" s="2" customFormat="1">
      <c r="A435" s="33"/>
      <c r="B435" s="34"/>
      <c r="C435" s="33"/>
      <c r="D435" s="164" t="s">
        <v>171</v>
      </c>
      <c r="E435" s="33"/>
      <c r="F435" s="165" t="s">
        <v>585</v>
      </c>
      <c r="G435" s="33"/>
      <c r="H435" s="33"/>
      <c r="I435" s="166"/>
      <c r="J435" s="33"/>
      <c r="K435" s="33"/>
      <c r="L435" s="34"/>
      <c r="M435" s="167"/>
      <c r="N435" s="168"/>
      <c r="O435" s="59"/>
      <c r="P435" s="59"/>
      <c r="Q435" s="59"/>
      <c r="R435" s="59"/>
      <c r="S435" s="59"/>
      <c r="T435" s="60"/>
      <c r="U435" s="33"/>
      <c r="V435" s="33"/>
      <c r="W435" s="33"/>
      <c r="X435" s="33"/>
      <c r="Y435" s="33"/>
      <c r="Z435" s="33"/>
      <c r="AA435" s="33"/>
      <c r="AB435" s="33"/>
      <c r="AC435" s="33"/>
      <c r="AD435" s="33"/>
      <c r="AE435" s="33"/>
      <c r="AT435" s="18" t="s">
        <v>171</v>
      </c>
      <c r="AU435" s="18" t="s">
        <v>83</v>
      </c>
    </row>
    <row r="436" spans="1:65" s="2" customFormat="1" ht="39">
      <c r="A436" s="33"/>
      <c r="B436" s="34"/>
      <c r="C436" s="33"/>
      <c r="D436" s="169" t="s">
        <v>173</v>
      </c>
      <c r="E436" s="33"/>
      <c r="F436" s="170" t="s">
        <v>586</v>
      </c>
      <c r="G436" s="33"/>
      <c r="H436" s="33"/>
      <c r="I436" s="166"/>
      <c r="J436" s="33"/>
      <c r="K436" s="33"/>
      <c r="L436" s="34"/>
      <c r="M436" s="167"/>
      <c r="N436" s="168"/>
      <c r="O436" s="59"/>
      <c r="P436" s="59"/>
      <c r="Q436" s="59"/>
      <c r="R436" s="59"/>
      <c r="S436" s="59"/>
      <c r="T436" s="60"/>
      <c r="U436" s="33"/>
      <c r="V436" s="33"/>
      <c r="W436" s="33"/>
      <c r="X436" s="33"/>
      <c r="Y436" s="33"/>
      <c r="Z436" s="33"/>
      <c r="AA436" s="33"/>
      <c r="AB436" s="33"/>
      <c r="AC436" s="33"/>
      <c r="AD436" s="33"/>
      <c r="AE436" s="33"/>
      <c r="AT436" s="18" t="s">
        <v>173</v>
      </c>
      <c r="AU436" s="18" t="s">
        <v>83</v>
      </c>
    </row>
    <row r="437" spans="1:65" s="13" customFormat="1">
      <c r="B437" s="171"/>
      <c r="D437" s="169" t="s">
        <v>175</v>
      </c>
      <c r="E437" s="172" t="s">
        <v>1</v>
      </c>
      <c r="F437" s="173" t="s">
        <v>587</v>
      </c>
      <c r="H437" s="174">
        <v>23</v>
      </c>
      <c r="I437" s="175"/>
      <c r="L437" s="171"/>
      <c r="M437" s="176"/>
      <c r="N437" s="177"/>
      <c r="O437" s="177"/>
      <c r="P437" s="177"/>
      <c r="Q437" s="177"/>
      <c r="R437" s="177"/>
      <c r="S437" s="177"/>
      <c r="T437" s="178"/>
      <c r="AT437" s="172" t="s">
        <v>175</v>
      </c>
      <c r="AU437" s="172" t="s">
        <v>83</v>
      </c>
      <c r="AV437" s="13" t="s">
        <v>83</v>
      </c>
      <c r="AW437" s="13" t="s">
        <v>29</v>
      </c>
      <c r="AX437" s="13" t="s">
        <v>73</v>
      </c>
      <c r="AY437" s="172" t="s">
        <v>163</v>
      </c>
    </row>
    <row r="438" spans="1:65" s="14" customFormat="1">
      <c r="B438" s="179"/>
      <c r="D438" s="169" t="s">
        <v>175</v>
      </c>
      <c r="E438" s="180" t="s">
        <v>1</v>
      </c>
      <c r="F438" s="181" t="s">
        <v>179</v>
      </c>
      <c r="H438" s="182">
        <v>23</v>
      </c>
      <c r="I438" s="183"/>
      <c r="L438" s="179"/>
      <c r="M438" s="184"/>
      <c r="N438" s="185"/>
      <c r="O438" s="185"/>
      <c r="P438" s="185"/>
      <c r="Q438" s="185"/>
      <c r="R438" s="185"/>
      <c r="S438" s="185"/>
      <c r="T438" s="186"/>
      <c r="AT438" s="180" t="s">
        <v>175</v>
      </c>
      <c r="AU438" s="180" t="s">
        <v>83</v>
      </c>
      <c r="AV438" s="14" t="s">
        <v>169</v>
      </c>
      <c r="AW438" s="14" t="s">
        <v>29</v>
      </c>
      <c r="AX438" s="14" t="s">
        <v>30</v>
      </c>
      <c r="AY438" s="180" t="s">
        <v>163</v>
      </c>
    </row>
    <row r="439" spans="1:65" s="2" customFormat="1" ht="21.75" customHeight="1">
      <c r="A439" s="33"/>
      <c r="B439" s="150"/>
      <c r="C439" s="197" t="s">
        <v>588</v>
      </c>
      <c r="D439" s="197" t="s">
        <v>381</v>
      </c>
      <c r="E439" s="198" t="s">
        <v>589</v>
      </c>
      <c r="F439" s="199" t="s">
        <v>590</v>
      </c>
      <c r="G439" s="200" t="s">
        <v>436</v>
      </c>
      <c r="H439" s="201">
        <v>6.09</v>
      </c>
      <c r="I439" s="202"/>
      <c r="J439" s="203">
        <f>ROUND(I439*H439,2)</f>
        <v>0</v>
      </c>
      <c r="K439" s="199" t="s">
        <v>168</v>
      </c>
      <c r="L439" s="204"/>
      <c r="M439" s="205" t="s">
        <v>1</v>
      </c>
      <c r="N439" s="206" t="s">
        <v>38</v>
      </c>
      <c r="O439" s="59"/>
      <c r="P439" s="160">
        <f>O439*H439</f>
        <v>0</v>
      </c>
      <c r="Q439" s="160">
        <v>0.14499999999999999</v>
      </c>
      <c r="R439" s="160">
        <f>Q439*H439</f>
        <v>0.88304999999999989</v>
      </c>
      <c r="S439" s="160">
        <v>0</v>
      </c>
      <c r="T439" s="161">
        <f>S439*H439</f>
        <v>0</v>
      </c>
      <c r="U439" s="33"/>
      <c r="V439" s="33"/>
      <c r="W439" s="33"/>
      <c r="X439" s="33"/>
      <c r="Y439" s="33"/>
      <c r="Z439" s="33"/>
      <c r="AA439" s="33"/>
      <c r="AB439" s="33"/>
      <c r="AC439" s="33"/>
      <c r="AD439" s="33"/>
      <c r="AE439" s="33"/>
      <c r="AR439" s="162" t="s">
        <v>215</v>
      </c>
      <c r="AT439" s="162" t="s">
        <v>381</v>
      </c>
      <c r="AU439" s="162" t="s">
        <v>83</v>
      </c>
      <c r="AY439" s="18" t="s">
        <v>163</v>
      </c>
      <c r="BE439" s="163">
        <f>IF(N439="základní",J439,0)</f>
        <v>0</v>
      </c>
      <c r="BF439" s="163">
        <f>IF(N439="snížená",J439,0)</f>
        <v>0</v>
      </c>
      <c r="BG439" s="163">
        <f>IF(N439="zákl. přenesená",J439,0)</f>
        <v>0</v>
      </c>
      <c r="BH439" s="163">
        <f>IF(N439="sníž. přenesená",J439,0)</f>
        <v>0</v>
      </c>
      <c r="BI439" s="163">
        <f>IF(N439="nulová",J439,0)</f>
        <v>0</v>
      </c>
      <c r="BJ439" s="18" t="s">
        <v>30</v>
      </c>
      <c r="BK439" s="163">
        <f>ROUND(I439*H439,2)</f>
        <v>0</v>
      </c>
      <c r="BL439" s="18" t="s">
        <v>169</v>
      </c>
      <c r="BM439" s="162" t="s">
        <v>591</v>
      </c>
    </row>
    <row r="440" spans="1:65" s="13" customFormat="1">
      <c r="B440" s="171"/>
      <c r="D440" s="169" t="s">
        <v>175</v>
      </c>
      <c r="E440" s="172" t="s">
        <v>1</v>
      </c>
      <c r="F440" s="173" t="s">
        <v>592</v>
      </c>
      <c r="H440" s="174">
        <v>6.09</v>
      </c>
      <c r="I440" s="175"/>
      <c r="L440" s="171"/>
      <c r="M440" s="176"/>
      <c r="N440" s="177"/>
      <c r="O440" s="177"/>
      <c r="P440" s="177"/>
      <c r="Q440" s="177"/>
      <c r="R440" s="177"/>
      <c r="S440" s="177"/>
      <c r="T440" s="178"/>
      <c r="AT440" s="172" t="s">
        <v>175</v>
      </c>
      <c r="AU440" s="172" t="s">
        <v>83</v>
      </c>
      <c r="AV440" s="13" t="s">
        <v>83</v>
      </c>
      <c r="AW440" s="13" t="s">
        <v>29</v>
      </c>
      <c r="AX440" s="13" t="s">
        <v>73</v>
      </c>
      <c r="AY440" s="172" t="s">
        <v>163</v>
      </c>
    </row>
    <row r="441" spans="1:65" s="14" customFormat="1">
      <c r="B441" s="179"/>
      <c r="D441" s="169" t="s">
        <v>175</v>
      </c>
      <c r="E441" s="180" t="s">
        <v>1</v>
      </c>
      <c r="F441" s="181" t="s">
        <v>179</v>
      </c>
      <c r="H441" s="182">
        <v>6.09</v>
      </c>
      <c r="I441" s="183"/>
      <c r="L441" s="179"/>
      <c r="M441" s="184"/>
      <c r="N441" s="185"/>
      <c r="O441" s="185"/>
      <c r="P441" s="185"/>
      <c r="Q441" s="185"/>
      <c r="R441" s="185"/>
      <c r="S441" s="185"/>
      <c r="T441" s="186"/>
      <c r="AT441" s="180" t="s">
        <v>175</v>
      </c>
      <c r="AU441" s="180" t="s">
        <v>83</v>
      </c>
      <c r="AV441" s="14" t="s">
        <v>169</v>
      </c>
      <c r="AW441" s="14" t="s">
        <v>29</v>
      </c>
      <c r="AX441" s="14" t="s">
        <v>30</v>
      </c>
      <c r="AY441" s="180" t="s">
        <v>163</v>
      </c>
    </row>
    <row r="442" spans="1:65" s="2" customFormat="1" ht="16.5" customHeight="1">
      <c r="A442" s="33"/>
      <c r="B442" s="150"/>
      <c r="C442" s="197" t="s">
        <v>593</v>
      </c>
      <c r="D442" s="197" t="s">
        <v>381</v>
      </c>
      <c r="E442" s="198" t="s">
        <v>594</v>
      </c>
      <c r="F442" s="199" t="s">
        <v>595</v>
      </c>
      <c r="G442" s="200" t="s">
        <v>436</v>
      </c>
      <c r="H442" s="201">
        <v>17.254999999999999</v>
      </c>
      <c r="I442" s="202"/>
      <c r="J442" s="203">
        <f>ROUND(I442*H442,2)</f>
        <v>0</v>
      </c>
      <c r="K442" s="199" t="s">
        <v>1</v>
      </c>
      <c r="L442" s="204"/>
      <c r="M442" s="205" t="s">
        <v>1</v>
      </c>
      <c r="N442" s="206" t="s">
        <v>38</v>
      </c>
      <c r="O442" s="59"/>
      <c r="P442" s="160">
        <f>O442*H442</f>
        <v>0</v>
      </c>
      <c r="Q442" s="160">
        <v>0.14499999999999999</v>
      </c>
      <c r="R442" s="160">
        <f>Q442*H442</f>
        <v>2.5019749999999998</v>
      </c>
      <c r="S442" s="160">
        <v>0</v>
      </c>
      <c r="T442" s="161">
        <f>S442*H442</f>
        <v>0</v>
      </c>
      <c r="U442" s="33"/>
      <c r="V442" s="33"/>
      <c r="W442" s="33"/>
      <c r="X442" s="33"/>
      <c r="Y442" s="33"/>
      <c r="Z442" s="33"/>
      <c r="AA442" s="33"/>
      <c r="AB442" s="33"/>
      <c r="AC442" s="33"/>
      <c r="AD442" s="33"/>
      <c r="AE442" s="33"/>
      <c r="AR442" s="162" t="s">
        <v>215</v>
      </c>
      <c r="AT442" s="162" t="s">
        <v>381</v>
      </c>
      <c r="AU442" s="162" t="s">
        <v>83</v>
      </c>
      <c r="AY442" s="18" t="s">
        <v>163</v>
      </c>
      <c r="BE442" s="163">
        <f>IF(N442="základní",J442,0)</f>
        <v>0</v>
      </c>
      <c r="BF442" s="163">
        <f>IF(N442="snížená",J442,0)</f>
        <v>0</v>
      </c>
      <c r="BG442" s="163">
        <f>IF(N442="zákl. přenesená",J442,0)</f>
        <v>0</v>
      </c>
      <c r="BH442" s="163">
        <f>IF(N442="sníž. přenesená",J442,0)</f>
        <v>0</v>
      </c>
      <c r="BI442" s="163">
        <f>IF(N442="nulová",J442,0)</f>
        <v>0</v>
      </c>
      <c r="BJ442" s="18" t="s">
        <v>30</v>
      </c>
      <c r="BK442" s="163">
        <f>ROUND(I442*H442,2)</f>
        <v>0</v>
      </c>
      <c r="BL442" s="18" t="s">
        <v>169</v>
      </c>
      <c r="BM442" s="162" t="s">
        <v>596</v>
      </c>
    </row>
    <row r="443" spans="1:65" s="13" customFormat="1">
      <c r="B443" s="171"/>
      <c r="D443" s="169" t="s">
        <v>175</v>
      </c>
      <c r="E443" s="172" t="s">
        <v>1</v>
      </c>
      <c r="F443" s="173" t="s">
        <v>597</v>
      </c>
      <c r="H443" s="174">
        <v>17.254999999999999</v>
      </c>
      <c r="I443" s="175"/>
      <c r="L443" s="171"/>
      <c r="M443" s="176"/>
      <c r="N443" s="177"/>
      <c r="O443" s="177"/>
      <c r="P443" s="177"/>
      <c r="Q443" s="177"/>
      <c r="R443" s="177"/>
      <c r="S443" s="177"/>
      <c r="T443" s="178"/>
      <c r="AT443" s="172" t="s">
        <v>175</v>
      </c>
      <c r="AU443" s="172" t="s">
        <v>83</v>
      </c>
      <c r="AV443" s="13" t="s">
        <v>83</v>
      </c>
      <c r="AW443" s="13" t="s">
        <v>29</v>
      </c>
      <c r="AX443" s="13" t="s">
        <v>73</v>
      </c>
      <c r="AY443" s="172" t="s">
        <v>163</v>
      </c>
    </row>
    <row r="444" spans="1:65" s="14" customFormat="1">
      <c r="B444" s="179"/>
      <c r="D444" s="169" t="s">
        <v>175</v>
      </c>
      <c r="E444" s="180" t="s">
        <v>1</v>
      </c>
      <c r="F444" s="181" t="s">
        <v>179</v>
      </c>
      <c r="H444" s="182">
        <v>17.254999999999999</v>
      </c>
      <c r="I444" s="183"/>
      <c r="L444" s="179"/>
      <c r="M444" s="184"/>
      <c r="N444" s="185"/>
      <c r="O444" s="185"/>
      <c r="P444" s="185"/>
      <c r="Q444" s="185"/>
      <c r="R444" s="185"/>
      <c r="S444" s="185"/>
      <c r="T444" s="186"/>
      <c r="AT444" s="180" t="s">
        <v>175</v>
      </c>
      <c r="AU444" s="180" t="s">
        <v>83</v>
      </c>
      <c r="AV444" s="14" t="s">
        <v>169</v>
      </c>
      <c r="AW444" s="14" t="s">
        <v>29</v>
      </c>
      <c r="AX444" s="14" t="s">
        <v>30</v>
      </c>
      <c r="AY444" s="180" t="s">
        <v>163</v>
      </c>
    </row>
    <row r="445" spans="1:65" s="2" customFormat="1" ht="21.75" customHeight="1">
      <c r="A445" s="33"/>
      <c r="B445" s="150"/>
      <c r="C445" s="151" t="s">
        <v>598</v>
      </c>
      <c r="D445" s="151" t="s">
        <v>165</v>
      </c>
      <c r="E445" s="152" t="s">
        <v>599</v>
      </c>
      <c r="F445" s="153" t="s">
        <v>600</v>
      </c>
      <c r="G445" s="154" t="s">
        <v>601</v>
      </c>
      <c r="H445" s="155">
        <v>6</v>
      </c>
      <c r="I445" s="156"/>
      <c r="J445" s="157">
        <f>ROUND(I445*H445,2)</f>
        <v>0</v>
      </c>
      <c r="K445" s="153" t="s">
        <v>1</v>
      </c>
      <c r="L445" s="34"/>
      <c r="M445" s="158" t="s">
        <v>1</v>
      </c>
      <c r="N445" s="159" t="s">
        <v>38</v>
      </c>
      <c r="O445" s="59"/>
      <c r="P445" s="160">
        <f>O445*H445</f>
        <v>0</v>
      </c>
      <c r="Q445" s="160">
        <v>0</v>
      </c>
      <c r="R445" s="160">
        <f>Q445*H445</f>
        <v>0</v>
      </c>
      <c r="S445" s="160">
        <v>0</v>
      </c>
      <c r="T445" s="161">
        <f>S445*H445</f>
        <v>0</v>
      </c>
      <c r="U445" s="33"/>
      <c r="V445" s="33"/>
      <c r="W445" s="33"/>
      <c r="X445" s="33"/>
      <c r="Y445" s="33"/>
      <c r="Z445" s="33"/>
      <c r="AA445" s="33"/>
      <c r="AB445" s="33"/>
      <c r="AC445" s="33"/>
      <c r="AD445" s="33"/>
      <c r="AE445" s="33"/>
      <c r="AR445" s="162" t="s">
        <v>169</v>
      </c>
      <c r="AT445" s="162" t="s">
        <v>165</v>
      </c>
      <c r="AU445" s="162" t="s">
        <v>83</v>
      </c>
      <c r="AY445" s="18" t="s">
        <v>163</v>
      </c>
      <c r="BE445" s="163">
        <f>IF(N445="základní",J445,0)</f>
        <v>0</v>
      </c>
      <c r="BF445" s="163">
        <f>IF(N445="snížená",J445,0)</f>
        <v>0</v>
      </c>
      <c r="BG445" s="163">
        <f>IF(N445="zákl. přenesená",J445,0)</f>
        <v>0</v>
      </c>
      <c r="BH445" s="163">
        <f>IF(N445="sníž. přenesená",J445,0)</f>
        <v>0</v>
      </c>
      <c r="BI445" s="163">
        <f>IF(N445="nulová",J445,0)</f>
        <v>0</v>
      </c>
      <c r="BJ445" s="18" t="s">
        <v>30</v>
      </c>
      <c r="BK445" s="163">
        <f>ROUND(I445*H445,2)</f>
        <v>0</v>
      </c>
      <c r="BL445" s="18" t="s">
        <v>169</v>
      </c>
      <c r="BM445" s="162" t="s">
        <v>602</v>
      </c>
    </row>
    <row r="446" spans="1:65" s="13" customFormat="1">
      <c r="B446" s="171"/>
      <c r="D446" s="169" t="s">
        <v>175</v>
      </c>
      <c r="E446" s="172" t="s">
        <v>1</v>
      </c>
      <c r="F446" s="173" t="s">
        <v>203</v>
      </c>
      <c r="H446" s="174">
        <v>6</v>
      </c>
      <c r="I446" s="175"/>
      <c r="L446" s="171"/>
      <c r="M446" s="176"/>
      <c r="N446" s="177"/>
      <c r="O446" s="177"/>
      <c r="P446" s="177"/>
      <c r="Q446" s="177"/>
      <c r="R446" s="177"/>
      <c r="S446" s="177"/>
      <c r="T446" s="178"/>
      <c r="AT446" s="172" t="s">
        <v>175</v>
      </c>
      <c r="AU446" s="172" t="s">
        <v>83</v>
      </c>
      <c r="AV446" s="13" t="s">
        <v>83</v>
      </c>
      <c r="AW446" s="13" t="s">
        <v>29</v>
      </c>
      <c r="AX446" s="13" t="s">
        <v>30</v>
      </c>
      <c r="AY446" s="172" t="s">
        <v>163</v>
      </c>
    </row>
    <row r="447" spans="1:65" s="2" customFormat="1" ht="21.75" customHeight="1">
      <c r="A447" s="33"/>
      <c r="B447" s="150"/>
      <c r="C447" s="151" t="s">
        <v>603</v>
      </c>
      <c r="D447" s="151" t="s">
        <v>165</v>
      </c>
      <c r="E447" s="152" t="s">
        <v>604</v>
      </c>
      <c r="F447" s="153" t="s">
        <v>605</v>
      </c>
      <c r="G447" s="154" t="s">
        <v>601</v>
      </c>
      <c r="H447" s="155">
        <v>17</v>
      </c>
      <c r="I447" s="156"/>
      <c r="J447" s="157">
        <f>ROUND(I447*H447,2)</f>
        <v>0</v>
      </c>
      <c r="K447" s="153" t="s">
        <v>1</v>
      </c>
      <c r="L447" s="34"/>
      <c r="M447" s="158" t="s">
        <v>1</v>
      </c>
      <c r="N447" s="159" t="s">
        <v>38</v>
      </c>
      <c r="O447" s="59"/>
      <c r="P447" s="160">
        <f>O447*H447</f>
        <v>0</v>
      </c>
      <c r="Q447" s="160">
        <v>0</v>
      </c>
      <c r="R447" s="160">
        <f>Q447*H447</f>
        <v>0</v>
      </c>
      <c r="S447" s="160">
        <v>0</v>
      </c>
      <c r="T447" s="161">
        <f>S447*H447</f>
        <v>0</v>
      </c>
      <c r="U447" s="33"/>
      <c r="V447" s="33"/>
      <c r="W447" s="33"/>
      <c r="X447" s="33"/>
      <c r="Y447" s="33"/>
      <c r="Z447" s="33"/>
      <c r="AA447" s="33"/>
      <c r="AB447" s="33"/>
      <c r="AC447" s="33"/>
      <c r="AD447" s="33"/>
      <c r="AE447" s="33"/>
      <c r="AR447" s="162" t="s">
        <v>169</v>
      </c>
      <c r="AT447" s="162" t="s">
        <v>165</v>
      </c>
      <c r="AU447" s="162" t="s">
        <v>83</v>
      </c>
      <c r="AY447" s="18" t="s">
        <v>163</v>
      </c>
      <c r="BE447" s="163">
        <f>IF(N447="základní",J447,0)</f>
        <v>0</v>
      </c>
      <c r="BF447" s="163">
        <f>IF(N447="snížená",J447,0)</f>
        <v>0</v>
      </c>
      <c r="BG447" s="163">
        <f>IF(N447="zákl. přenesená",J447,0)</f>
        <v>0</v>
      </c>
      <c r="BH447" s="163">
        <f>IF(N447="sníž. přenesená",J447,0)</f>
        <v>0</v>
      </c>
      <c r="BI447" s="163">
        <f>IF(N447="nulová",J447,0)</f>
        <v>0</v>
      </c>
      <c r="BJ447" s="18" t="s">
        <v>30</v>
      </c>
      <c r="BK447" s="163">
        <f>ROUND(I447*H447,2)</f>
        <v>0</v>
      </c>
      <c r="BL447" s="18" t="s">
        <v>169</v>
      </c>
      <c r="BM447" s="162" t="s">
        <v>606</v>
      </c>
    </row>
    <row r="448" spans="1:65" s="13" customFormat="1">
      <c r="B448" s="171"/>
      <c r="D448" s="169" t="s">
        <v>175</v>
      </c>
      <c r="E448" s="172" t="s">
        <v>1</v>
      </c>
      <c r="F448" s="173" t="s">
        <v>280</v>
      </c>
      <c r="H448" s="174">
        <v>17</v>
      </c>
      <c r="I448" s="175"/>
      <c r="L448" s="171"/>
      <c r="M448" s="176"/>
      <c r="N448" s="177"/>
      <c r="O448" s="177"/>
      <c r="P448" s="177"/>
      <c r="Q448" s="177"/>
      <c r="R448" s="177"/>
      <c r="S448" s="177"/>
      <c r="T448" s="178"/>
      <c r="AT448" s="172" t="s">
        <v>175</v>
      </c>
      <c r="AU448" s="172" t="s">
        <v>83</v>
      </c>
      <c r="AV448" s="13" t="s">
        <v>83</v>
      </c>
      <c r="AW448" s="13" t="s">
        <v>29</v>
      </c>
      <c r="AX448" s="13" t="s">
        <v>30</v>
      </c>
      <c r="AY448" s="172" t="s">
        <v>163</v>
      </c>
    </row>
    <row r="449" spans="1:65" s="2" customFormat="1" ht="16.5" customHeight="1">
      <c r="A449" s="33"/>
      <c r="B449" s="150"/>
      <c r="C449" s="151" t="s">
        <v>607</v>
      </c>
      <c r="D449" s="151" t="s">
        <v>165</v>
      </c>
      <c r="E449" s="152" t="s">
        <v>608</v>
      </c>
      <c r="F449" s="153" t="s">
        <v>609</v>
      </c>
      <c r="G449" s="154" t="s">
        <v>206</v>
      </c>
      <c r="H449" s="155">
        <v>4</v>
      </c>
      <c r="I449" s="156"/>
      <c r="J449" s="157">
        <f>ROUND(I449*H449,2)</f>
        <v>0</v>
      </c>
      <c r="K449" s="153" t="s">
        <v>168</v>
      </c>
      <c r="L449" s="34"/>
      <c r="M449" s="158" t="s">
        <v>1</v>
      </c>
      <c r="N449" s="159" t="s">
        <v>38</v>
      </c>
      <c r="O449" s="59"/>
      <c r="P449" s="160">
        <f>O449*H449</f>
        <v>0</v>
      </c>
      <c r="Q449" s="160">
        <v>3.0000000000000001E-5</v>
      </c>
      <c r="R449" s="160">
        <f>Q449*H449</f>
        <v>1.2E-4</v>
      </c>
      <c r="S449" s="160">
        <v>0</v>
      </c>
      <c r="T449" s="161">
        <f>S449*H449</f>
        <v>0</v>
      </c>
      <c r="U449" s="33"/>
      <c r="V449" s="33"/>
      <c r="W449" s="33"/>
      <c r="X449" s="33"/>
      <c r="Y449" s="33"/>
      <c r="Z449" s="33"/>
      <c r="AA449" s="33"/>
      <c r="AB449" s="33"/>
      <c r="AC449" s="33"/>
      <c r="AD449" s="33"/>
      <c r="AE449" s="33"/>
      <c r="AR449" s="162" t="s">
        <v>169</v>
      </c>
      <c r="AT449" s="162" t="s">
        <v>165</v>
      </c>
      <c r="AU449" s="162" t="s">
        <v>83</v>
      </c>
      <c r="AY449" s="18" t="s">
        <v>163</v>
      </c>
      <c r="BE449" s="163">
        <f>IF(N449="základní",J449,0)</f>
        <v>0</v>
      </c>
      <c r="BF449" s="163">
        <f>IF(N449="snížená",J449,0)</f>
        <v>0</v>
      </c>
      <c r="BG449" s="163">
        <f>IF(N449="zákl. přenesená",J449,0)</f>
        <v>0</v>
      </c>
      <c r="BH449" s="163">
        <f>IF(N449="sníž. přenesená",J449,0)</f>
        <v>0</v>
      </c>
      <c r="BI449" s="163">
        <f>IF(N449="nulová",J449,0)</f>
        <v>0</v>
      </c>
      <c r="BJ449" s="18" t="s">
        <v>30</v>
      </c>
      <c r="BK449" s="163">
        <f>ROUND(I449*H449,2)</f>
        <v>0</v>
      </c>
      <c r="BL449" s="18" t="s">
        <v>169</v>
      </c>
      <c r="BM449" s="162" t="s">
        <v>610</v>
      </c>
    </row>
    <row r="450" spans="1:65" s="2" customFormat="1">
      <c r="A450" s="33"/>
      <c r="B450" s="34"/>
      <c r="C450" s="33"/>
      <c r="D450" s="164" t="s">
        <v>171</v>
      </c>
      <c r="E450" s="33"/>
      <c r="F450" s="165" t="s">
        <v>611</v>
      </c>
      <c r="G450" s="33"/>
      <c r="H450" s="33"/>
      <c r="I450" s="166"/>
      <c r="J450" s="33"/>
      <c r="K450" s="33"/>
      <c r="L450" s="34"/>
      <c r="M450" s="167"/>
      <c r="N450" s="168"/>
      <c r="O450" s="59"/>
      <c r="P450" s="59"/>
      <c r="Q450" s="59"/>
      <c r="R450" s="59"/>
      <c r="S450" s="59"/>
      <c r="T450" s="60"/>
      <c r="U450" s="33"/>
      <c r="V450" s="33"/>
      <c r="W450" s="33"/>
      <c r="X450" s="33"/>
      <c r="Y450" s="33"/>
      <c r="Z450" s="33"/>
      <c r="AA450" s="33"/>
      <c r="AB450" s="33"/>
      <c r="AC450" s="33"/>
      <c r="AD450" s="33"/>
      <c r="AE450" s="33"/>
      <c r="AT450" s="18" t="s">
        <v>171</v>
      </c>
      <c r="AU450" s="18" t="s">
        <v>83</v>
      </c>
    </row>
    <row r="451" spans="1:65" s="2" customFormat="1" ht="48.75">
      <c r="A451" s="33"/>
      <c r="B451" s="34"/>
      <c r="C451" s="33"/>
      <c r="D451" s="169" t="s">
        <v>173</v>
      </c>
      <c r="E451" s="33"/>
      <c r="F451" s="170" t="s">
        <v>612</v>
      </c>
      <c r="G451" s="33"/>
      <c r="H451" s="33"/>
      <c r="I451" s="166"/>
      <c r="J451" s="33"/>
      <c r="K451" s="33"/>
      <c r="L451" s="34"/>
      <c r="M451" s="167"/>
      <c r="N451" s="168"/>
      <c r="O451" s="59"/>
      <c r="P451" s="59"/>
      <c r="Q451" s="59"/>
      <c r="R451" s="59"/>
      <c r="S451" s="59"/>
      <c r="T451" s="60"/>
      <c r="U451" s="33"/>
      <c r="V451" s="33"/>
      <c r="W451" s="33"/>
      <c r="X451" s="33"/>
      <c r="Y451" s="33"/>
      <c r="Z451" s="33"/>
      <c r="AA451" s="33"/>
      <c r="AB451" s="33"/>
      <c r="AC451" s="33"/>
      <c r="AD451" s="33"/>
      <c r="AE451" s="33"/>
      <c r="AT451" s="18" t="s">
        <v>173</v>
      </c>
      <c r="AU451" s="18" t="s">
        <v>83</v>
      </c>
    </row>
    <row r="452" spans="1:65" s="13" customFormat="1">
      <c r="B452" s="171"/>
      <c r="D452" s="169" t="s">
        <v>175</v>
      </c>
      <c r="E452" s="172" t="s">
        <v>1</v>
      </c>
      <c r="F452" s="173" t="s">
        <v>613</v>
      </c>
      <c r="H452" s="174">
        <v>4</v>
      </c>
      <c r="I452" s="175"/>
      <c r="L452" s="171"/>
      <c r="M452" s="176"/>
      <c r="N452" s="177"/>
      <c r="O452" s="177"/>
      <c r="P452" s="177"/>
      <c r="Q452" s="177"/>
      <c r="R452" s="177"/>
      <c r="S452" s="177"/>
      <c r="T452" s="178"/>
      <c r="AT452" s="172" t="s">
        <v>175</v>
      </c>
      <c r="AU452" s="172" t="s">
        <v>83</v>
      </c>
      <c r="AV452" s="13" t="s">
        <v>83</v>
      </c>
      <c r="AW452" s="13" t="s">
        <v>29</v>
      </c>
      <c r="AX452" s="13" t="s">
        <v>30</v>
      </c>
      <c r="AY452" s="172" t="s">
        <v>163</v>
      </c>
    </row>
    <row r="453" spans="1:65" s="2" customFormat="1" ht="16.5" customHeight="1">
      <c r="A453" s="33"/>
      <c r="B453" s="150"/>
      <c r="C453" s="197" t="s">
        <v>614</v>
      </c>
      <c r="D453" s="197" t="s">
        <v>381</v>
      </c>
      <c r="E453" s="198" t="s">
        <v>615</v>
      </c>
      <c r="F453" s="199" t="s">
        <v>616</v>
      </c>
      <c r="G453" s="200" t="s">
        <v>206</v>
      </c>
      <c r="H453" s="201">
        <v>4.0599999999999996</v>
      </c>
      <c r="I453" s="202"/>
      <c r="J453" s="203">
        <f>ROUND(I453*H453,2)</f>
        <v>0</v>
      </c>
      <c r="K453" s="199" t="s">
        <v>168</v>
      </c>
      <c r="L453" s="204"/>
      <c r="M453" s="205" t="s">
        <v>1</v>
      </c>
      <c r="N453" s="206" t="s">
        <v>38</v>
      </c>
      <c r="O453" s="59"/>
      <c r="P453" s="160">
        <f>O453*H453</f>
        <v>0</v>
      </c>
      <c r="Q453" s="160">
        <v>1.3180000000000001E-2</v>
      </c>
      <c r="R453" s="160">
        <f>Q453*H453</f>
        <v>5.3510799999999997E-2</v>
      </c>
      <c r="S453" s="160">
        <v>0</v>
      </c>
      <c r="T453" s="161">
        <f>S453*H453</f>
        <v>0</v>
      </c>
      <c r="U453" s="33"/>
      <c r="V453" s="33"/>
      <c r="W453" s="33"/>
      <c r="X453" s="33"/>
      <c r="Y453" s="33"/>
      <c r="Z453" s="33"/>
      <c r="AA453" s="33"/>
      <c r="AB453" s="33"/>
      <c r="AC453" s="33"/>
      <c r="AD453" s="33"/>
      <c r="AE453" s="33"/>
      <c r="AR453" s="162" t="s">
        <v>215</v>
      </c>
      <c r="AT453" s="162" t="s">
        <v>381</v>
      </c>
      <c r="AU453" s="162" t="s">
        <v>83</v>
      </c>
      <c r="AY453" s="18" t="s">
        <v>163</v>
      </c>
      <c r="BE453" s="163">
        <f>IF(N453="základní",J453,0)</f>
        <v>0</v>
      </c>
      <c r="BF453" s="163">
        <f>IF(N453="snížená",J453,0)</f>
        <v>0</v>
      </c>
      <c r="BG453" s="163">
        <f>IF(N453="zákl. přenesená",J453,0)</f>
        <v>0</v>
      </c>
      <c r="BH453" s="163">
        <f>IF(N453="sníž. přenesená",J453,0)</f>
        <v>0</v>
      </c>
      <c r="BI453" s="163">
        <f>IF(N453="nulová",J453,0)</f>
        <v>0</v>
      </c>
      <c r="BJ453" s="18" t="s">
        <v>30</v>
      </c>
      <c r="BK453" s="163">
        <f>ROUND(I453*H453,2)</f>
        <v>0</v>
      </c>
      <c r="BL453" s="18" t="s">
        <v>169</v>
      </c>
      <c r="BM453" s="162" t="s">
        <v>617</v>
      </c>
    </row>
    <row r="454" spans="1:65" s="13" customFormat="1">
      <c r="B454" s="171"/>
      <c r="D454" s="169" t="s">
        <v>175</v>
      </c>
      <c r="E454" s="172" t="s">
        <v>1</v>
      </c>
      <c r="F454" s="173" t="s">
        <v>618</v>
      </c>
      <c r="H454" s="174">
        <v>4.0599999999999996</v>
      </c>
      <c r="I454" s="175"/>
      <c r="L454" s="171"/>
      <c r="M454" s="176"/>
      <c r="N454" s="177"/>
      <c r="O454" s="177"/>
      <c r="P454" s="177"/>
      <c r="Q454" s="177"/>
      <c r="R454" s="177"/>
      <c r="S454" s="177"/>
      <c r="T454" s="178"/>
      <c r="AT454" s="172" t="s">
        <v>175</v>
      </c>
      <c r="AU454" s="172" t="s">
        <v>83</v>
      </c>
      <c r="AV454" s="13" t="s">
        <v>83</v>
      </c>
      <c r="AW454" s="13" t="s">
        <v>29</v>
      </c>
      <c r="AX454" s="13" t="s">
        <v>73</v>
      </c>
      <c r="AY454" s="172" t="s">
        <v>163</v>
      </c>
    </row>
    <row r="455" spans="1:65" s="14" customFormat="1">
      <c r="B455" s="179"/>
      <c r="D455" s="169" t="s">
        <v>175</v>
      </c>
      <c r="E455" s="180" t="s">
        <v>1</v>
      </c>
      <c r="F455" s="181" t="s">
        <v>179</v>
      </c>
      <c r="H455" s="182">
        <v>4.0599999999999996</v>
      </c>
      <c r="I455" s="183"/>
      <c r="L455" s="179"/>
      <c r="M455" s="184"/>
      <c r="N455" s="185"/>
      <c r="O455" s="185"/>
      <c r="P455" s="185"/>
      <c r="Q455" s="185"/>
      <c r="R455" s="185"/>
      <c r="S455" s="185"/>
      <c r="T455" s="186"/>
      <c r="AT455" s="180" t="s">
        <v>175</v>
      </c>
      <c r="AU455" s="180" t="s">
        <v>83</v>
      </c>
      <c r="AV455" s="14" t="s">
        <v>169</v>
      </c>
      <c r="AW455" s="14" t="s">
        <v>29</v>
      </c>
      <c r="AX455" s="14" t="s">
        <v>30</v>
      </c>
      <c r="AY455" s="180" t="s">
        <v>163</v>
      </c>
    </row>
    <row r="456" spans="1:65" s="2" customFormat="1" ht="16.5" customHeight="1">
      <c r="A456" s="33"/>
      <c r="B456" s="150"/>
      <c r="C456" s="151" t="s">
        <v>619</v>
      </c>
      <c r="D456" s="151" t="s">
        <v>165</v>
      </c>
      <c r="E456" s="152" t="s">
        <v>620</v>
      </c>
      <c r="F456" s="153" t="s">
        <v>621</v>
      </c>
      <c r="G456" s="154" t="s">
        <v>118</v>
      </c>
      <c r="H456" s="155">
        <v>96.739000000000004</v>
      </c>
      <c r="I456" s="156"/>
      <c r="J456" s="157">
        <f>ROUND(I456*H456,2)</f>
        <v>0</v>
      </c>
      <c r="K456" s="153" t="s">
        <v>168</v>
      </c>
      <c r="L456" s="34"/>
      <c r="M456" s="158" t="s">
        <v>1</v>
      </c>
      <c r="N456" s="159" t="s">
        <v>38</v>
      </c>
      <c r="O456" s="59"/>
      <c r="P456" s="160">
        <f>O456*H456</f>
        <v>0</v>
      </c>
      <c r="Q456" s="160">
        <v>2.3010199999999998</v>
      </c>
      <c r="R456" s="160">
        <f>Q456*H456</f>
        <v>222.59837378</v>
      </c>
      <c r="S456" s="160">
        <v>0</v>
      </c>
      <c r="T456" s="161">
        <f>S456*H456</f>
        <v>0</v>
      </c>
      <c r="U456" s="33"/>
      <c r="V456" s="33"/>
      <c r="W456" s="33"/>
      <c r="X456" s="33"/>
      <c r="Y456" s="33"/>
      <c r="Z456" s="33"/>
      <c r="AA456" s="33"/>
      <c r="AB456" s="33"/>
      <c r="AC456" s="33"/>
      <c r="AD456" s="33"/>
      <c r="AE456" s="33"/>
      <c r="AR456" s="162" t="s">
        <v>169</v>
      </c>
      <c r="AT456" s="162" t="s">
        <v>165</v>
      </c>
      <c r="AU456" s="162" t="s">
        <v>83</v>
      </c>
      <c r="AY456" s="18" t="s">
        <v>163</v>
      </c>
      <c r="BE456" s="163">
        <f>IF(N456="základní",J456,0)</f>
        <v>0</v>
      </c>
      <c r="BF456" s="163">
        <f>IF(N456="snížená",J456,0)</f>
        <v>0</v>
      </c>
      <c r="BG456" s="163">
        <f>IF(N456="zákl. přenesená",J456,0)</f>
        <v>0</v>
      </c>
      <c r="BH456" s="163">
        <f>IF(N456="sníž. přenesená",J456,0)</f>
        <v>0</v>
      </c>
      <c r="BI456" s="163">
        <f>IF(N456="nulová",J456,0)</f>
        <v>0</v>
      </c>
      <c r="BJ456" s="18" t="s">
        <v>30</v>
      </c>
      <c r="BK456" s="163">
        <f>ROUND(I456*H456,2)</f>
        <v>0</v>
      </c>
      <c r="BL456" s="18" t="s">
        <v>169</v>
      </c>
      <c r="BM456" s="162" t="s">
        <v>622</v>
      </c>
    </row>
    <row r="457" spans="1:65" s="2" customFormat="1">
      <c r="A457" s="33"/>
      <c r="B457" s="34"/>
      <c r="C457" s="33"/>
      <c r="D457" s="164" t="s">
        <v>171</v>
      </c>
      <c r="E457" s="33"/>
      <c r="F457" s="165" t="s">
        <v>623</v>
      </c>
      <c r="G457" s="33"/>
      <c r="H457" s="33"/>
      <c r="I457" s="166"/>
      <c r="J457" s="33"/>
      <c r="K457" s="33"/>
      <c r="L457" s="34"/>
      <c r="M457" s="167"/>
      <c r="N457" s="168"/>
      <c r="O457" s="59"/>
      <c r="P457" s="59"/>
      <c r="Q457" s="59"/>
      <c r="R457" s="59"/>
      <c r="S457" s="59"/>
      <c r="T457" s="60"/>
      <c r="U457" s="33"/>
      <c r="V457" s="33"/>
      <c r="W457" s="33"/>
      <c r="X457" s="33"/>
      <c r="Y457" s="33"/>
      <c r="Z457" s="33"/>
      <c r="AA457" s="33"/>
      <c r="AB457" s="33"/>
      <c r="AC457" s="33"/>
      <c r="AD457" s="33"/>
      <c r="AE457" s="33"/>
      <c r="AT457" s="18" t="s">
        <v>171</v>
      </c>
      <c r="AU457" s="18" t="s">
        <v>83</v>
      </c>
    </row>
    <row r="458" spans="1:65" s="2" customFormat="1" ht="29.25">
      <c r="A458" s="33"/>
      <c r="B458" s="34"/>
      <c r="C458" s="33"/>
      <c r="D458" s="169" t="s">
        <v>173</v>
      </c>
      <c r="E458" s="33"/>
      <c r="F458" s="170" t="s">
        <v>624</v>
      </c>
      <c r="G458" s="33"/>
      <c r="H458" s="33"/>
      <c r="I458" s="166"/>
      <c r="J458" s="33"/>
      <c r="K458" s="33"/>
      <c r="L458" s="34"/>
      <c r="M458" s="167"/>
      <c r="N458" s="168"/>
      <c r="O458" s="59"/>
      <c r="P458" s="59"/>
      <c r="Q458" s="59"/>
      <c r="R458" s="59"/>
      <c r="S458" s="59"/>
      <c r="T458" s="60"/>
      <c r="U458" s="33"/>
      <c r="V458" s="33"/>
      <c r="W458" s="33"/>
      <c r="X458" s="33"/>
      <c r="Y458" s="33"/>
      <c r="Z458" s="33"/>
      <c r="AA458" s="33"/>
      <c r="AB458" s="33"/>
      <c r="AC458" s="33"/>
      <c r="AD458" s="33"/>
      <c r="AE458" s="33"/>
      <c r="AT458" s="18" t="s">
        <v>173</v>
      </c>
      <c r="AU458" s="18" t="s">
        <v>83</v>
      </c>
    </row>
    <row r="459" spans="1:65" s="13" customFormat="1">
      <c r="B459" s="171"/>
      <c r="D459" s="169" t="s">
        <v>175</v>
      </c>
      <c r="E459" s="172" t="s">
        <v>1</v>
      </c>
      <c r="F459" s="173" t="s">
        <v>625</v>
      </c>
      <c r="H459" s="174">
        <v>96.739000000000004</v>
      </c>
      <c r="I459" s="175"/>
      <c r="L459" s="171"/>
      <c r="M459" s="176"/>
      <c r="N459" s="177"/>
      <c r="O459" s="177"/>
      <c r="P459" s="177"/>
      <c r="Q459" s="177"/>
      <c r="R459" s="177"/>
      <c r="S459" s="177"/>
      <c r="T459" s="178"/>
      <c r="AT459" s="172" t="s">
        <v>175</v>
      </c>
      <c r="AU459" s="172" t="s">
        <v>83</v>
      </c>
      <c r="AV459" s="13" t="s">
        <v>83</v>
      </c>
      <c r="AW459" s="13" t="s">
        <v>29</v>
      </c>
      <c r="AX459" s="13" t="s">
        <v>73</v>
      </c>
      <c r="AY459" s="172" t="s">
        <v>163</v>
      </c>
    </row>
    <row r="460" spans="1:65" s="14" customFormat="1">
      <c r="B460" s="179"/>
      <c r="D460" s="169" t="s">
        <v>175</v>
      </c>
      <c r="E460" s="180" t="s">
        <v>1</v>
      </c>
      <c r="F460" s="181" t="s">
        <v>179</v>
      </c>
      <c r="H460" s="182">
        <v>96.739000000000004</v>
      </c>
      <c r="I460" s="183"/>
      <c r="L460" s="179"/>
      <c r="M460" s="184"/>
      <c r="N460" s="185"/>
      <c r="O460" s="185"/>
      <c r="P460" s="185"/>
      <c r="Q460" s="185"/>
      <c r="R460" s="185"/>
      <c r="S460" s="185"/>
      <c r="T460" s="186"/>
      <c r="AT460" s="180" t="s">
        <v>175</v>
      </c>
      <c r="AU460" s="180" t="s">
        <v>83</v>
      </c>
      <c r="AV460" s="14" t="s">
        <v>169</v>
      </c>
      <c r="AW460" s="14" t="s">
        <v>29</v>
      </c>
      <c r="AX460" s="14" t="s">
        <v>30</v>
      </c>
      <c r="AY460" s="180" t="s">
        <v>163</v>
      </c>
    </row>
    <row r="461" spans="1:65" s="2" customFormat="1" ht="16.5" customHeight="1">
      <c r="A461" s="33"/>
      <c r="B461" s="150"/>
      <c r="C461" s="151" t="s">
        <v>626</v>
      </c>
      <c r="D461" s="151" t="s">
        <v>165</v>
      </c>
      <c r="E461" s="152" t="s">
        <v>627</v>
      </c>
      <c r="F461" s="153" t="s">
        <v>628</v>
      </c>
      <c r="G461" s="154" t="s">
        <v>436</v>
      </c>
      <c r="H461" s="155">
        <v>4</v>
      </c>
      <c r="I461" s="156"/>
      <c r="J461" s="157">
        <f>ROUND(I461*H461,2)</f>
        <v>0</v>
      </c>
      <c r="K461" s="153" t="s">
        <v>168</v>
      </c>
      <c r="L461" s="34"/>
      <c r="M461" s="158" t="s">
        <v>1</v>
      </c>
      <c r="N461" s="159" t="s">
        <v>38</v>
      </c>
      <c r="O461" s="59"/>
      <c r="P461" s="160">
        <f>O461*H461</f>
        <v>0</v>
      </c>
      <c r="Q461" s="160">
        <v>1.248E-2</v>
      </c>
      <c r="R461" s="160">
        <f>Q461*H461</f>
        <v>4.9919999999999999E-2</v>
      </c>
      <c r="S461" s="160">
        <v>0</v>
      </c>
      <c r="T461" s="161">
        <f>S461*H461</f>
        <v>0</v>
      </c>
      <c r="U461" s="33"/>
      <c r="V461" s="33"/>
      <c r="W461" s="33"/>
      <c r="X461" s="33"/>
      <c r="Y461" s="33"/>
      <c r="Z461" s="33"/>
      <c r="AA461" s="33"/>
      <c r="AB461" s="33"/>
      <c r="AC461" s="33"/>
      <c r="AD461" s="33"/>
      <c r="AE461" s="33"/>
      <c r="AR461" s="162" t="s">
        <v>169</v>
      </c>
      <c r="AT461" s="162" t="s">
        <v>165</v>
      </c>
      <c r="AU461" s="162" t="s">
        <v>83</v>
      </c>
      <c r="AY461" s="18" t="s">
        <v>163</v>
      </c>
      <c r="BE461" s="163">
        <f>IF(N461="základní",J461,0)</f>
        <v>0</v>
      </c>
      <c r="BF461" s="163">
        <f>IF(N461="snížená",J461,0)</f>
        <v>0</v>
      </c>
      <c r="BG461" s="163">
        <f>IF(N461="zákl. přenesená",J461,0)</f>
        <v>0</v>
      </c>
      <c r="BH461" s="163">
        <f>IF(N461="sníž. přenesená",J461,0)</f>
        <v>0</v>
      </c>
      <c r="BI461" s="163">
        <f>IF(N461="nulová",J461,0)</f>
        <v>0</v>
      </c>
      <c r="BJ461" s="18" t="s">
        <v>30</v>
      </c>
      <c r="BK461" s="163">
        <f>ROUND(I461*H461,2)</f>
        <v>0</v>
      </c>
      <c r="BL461" s="18" t="s">
        <v>169</v>
      </c>
      <c r="BM461" s="162" t="s">
        <v>629</v>
      </c>
    </row>
    <row r="462" spans="1:65" s="2" customFormat="1">
      <c r="A462" s="33"/>
      <c r="B462" s="34"/>
      <c r="C462" s="33"/>
      <c r="D462" s="164" t="s">
        <v>171</v>
      </c>
      <c r="E462" s="33"/>
      <c r="F462" s="165" t="s">
        <v>630</v>
      </c>
      <c r="G462" s="33"/>
      <c r="H462" s="33"/>
      <c r="I462" s="166"/>
      <c r="J462" s="33"/>
      <c r="K462" s="33"/>
      <c r="L462" s="34"/>
      <c r="M462" s="167"/>
      <c r="N462" s="168"/>
      <c r="O462" s="59"/>
      <c r="P462" s="59"/>
      <c r="Q462" s="59"/>
      <c r="R462" s="59"/>
      <c r="S462" s="59"/>
      <c r="T462" s="60"/>
      <c r="U462" s="33"/>
      <c r="V462" s="33"/>
      <c r="W462" s="33"/>
      <c r="X462" s="33"/>
      <c r="Y462" s="33"/>
      <c r="Z462" s="33"/>
      <c r="AA462" s="33"/>
      <c r="AB462" s="33"/>
      <c r="AC462" s="33"/>
      <c r="AD462" s="33"/>
      <c r="AE462" s="33"/>
      <c r="AT462" s="18" t="s">
        <v>171</v>
      </c>
      <c r="AU462" s="18" t="s">
        <v>83</v>
      </c>
    </row>
    <row r="463" spans="1:65" s="13" customFormat="1">
      <c r="B463" s="171"/>
      <c r="D463" s="169" t="s">
        <v>175</v>
      </c>
      <c r="E463" s="172" t="s">
        <v>1</v>
      </c>
      <c r="F463" s="173" t="s">
        <v>169</v>
      </c>
      <c r="H463" s="174">
        <v>4</v>
      </c>
      <c r="I463" s="175"/>
      <c r="L463" s="171"/>
      <c r="M463" s="176"/>
      <c r="N463" s="177"/>
      <c r="O463" s="177"/>
      <c r="P463" s="177"/>
      <c r="Q463" s="177"/>
      <c r="R463" s="177"/>
      <c r="S463" s="177"/>
      <c r="T463" s="178"/>
      <c r="AT463" s="172" t="s">
        <v>175</v>
      </c>
      <c r="AU463" s="172" t="s">
        <v>83</v>
      </c>
      <c r="AV463" s="13" t="s">
        <v>83</v>
      </c>
      <c r="AW463" s="13" t="s">
        <v>29</v>
      </c>
      <c r="AX463" s="13" t="s">
        <v>30</v>
      </c>
      <c r="AY463" s="172" t="s">
        <v>163</v>
      </c>
    </row>
    <row r="464" spans="1:65" s="2" customFormat="1" ht="16.5" customHeight="1">
      <c r="A464" s="33"/>
      <c r="B464" s="150"/>
      <c r="C464" s="197" t="s">
        <v>631</v>
      </c>
      <c r="D464" s="197" t="s">
        <v>381</v>
      </c>
      <c r="E464" s="198" t="s">
        <v>632</v>
      </c>
      <c r="F464" s="199" t="s">
        <v>633</v>
      </c>
      <c r="G464" s="200" t="s">
        <v>436</v>
      </c>
      <c r="H464" s="201">
        <v>4.04</v>
      </c>
      <c r="I464" s="202"/>
      <c r="J464" s="203">
        <f>ROUND(I464*H464,2)</f>
        <v>0</v>
      </c>
      <c r="K464" s="199" t="s">
        <v>168</v>
      </c>
      <c r="L464" s="204"/>
      <c r="M464" s="205" t="s">
        <v>1</v>
      </c>
      <c r="N464" s="206" t="s">
        <v>38</v>
      </c>
      <c r="O464" s="59"/>
      <c r="P464" s="160">
        <f>O464*H464</f>
        <v>0</v>
      </c>
      <c r="Q464" s="160">
        <v>0.54800000000000004</v>
      </c>
      <c r="R464" s="160">
        <f>Q464*H464</f>
        <v>2.2139200000000003</v>
      </c>
      <c r="S464" s="160">
        <v>0</v>
      </c>
      <c r="T464" s="161">
        <f>S464*H464</f>
        <v>0</v>
      </c>
      <c r="U464" s="33"/>
      <c r="V464" s="33"/>
      <c r="W464" s="33"/>
      <c r="X464" s="33"/>
      <c r="Y464" s="33"/>
      <c r="Z464" s="33"/>
      <c r="AA464" s="33"/>
      <c r="AB464" s="33"/>
      <c r="AC464" s="33"/>
      <c r="AD464" s="33"/>
      <c r="AE464" s="33"/>
      <c r="AR464" s="162" t="s">
        <v>215</v>
      </c>
      <c r="AT464" s="162" t="s">
        <v>381</v>
      </c>
      <c r="AU464" s="162" t="s">
        <v>83</v>
      </c>
      <c r="AY464" s="18" t="s">
        <v>163</v>
      </c>
      <c r="BE464" s="163">
        <f>IF(N464="základní",J464,0)</f>
        <v>0</v>
      </c>
      <c r="BF464" s="163">
        <f>IF(N464="snížená",J464,0)</f>
        <v>0</v>
      </c>
      <c r="BG464" s="163">
        <f>IF(N464="zákl. přenesená",J464,0)</f>
        <v>0</v>
      </c>
      <c r="BH464" s="163">
        <f>IF(N464="sníž. přenesená",J464,0)</f>
        <v>0</v>
      </c>
      <c r="BI464" s="163">
        <f>IF(N464="nulová",J464,0)</f>
        <v>0</v>
      </c>
      <c r="BJ464" s="18" t="s">
        <v>30</v>
      </c>
      <c r="BK464" s="163">
        <f>ROUND(I464*H464,2)</f>
        <v>0</v>
      </c>
      <c r="BL464" s="18" t="s">
        <v>169</v>
      </c>
      <c r="BM464" s="162" t="s">
        <v>634</v>
      </c>
    </row>
    <row r="465" spans="1:65" s="13" customFormat="1">
      <c r="B465" s="171"/>
      <c r="D465" s="169" t="s">
        <v>175</v>
      </c>
      <c r="E465" s="172" t="s">
        <v>1</v>
      </c>
      <c r="F465" s="173" t="s">
        <v>635</v>
      </c>
      <c r="H465" s="174">
        <v>4.04</v>
      </c>
      <c r="I465" s="175"/>
      <c r="L465" s="171"/>
      <c r="M465" s="176"/>
      <c r="N465" s="177"/>
      <c r="O465" s="177"/>
      <c r="P465" s="177"/>
      <c r="Q465" s="177"/>
      <c r="R465" s="177"/>
      <c r="S465" s="177"/>
      <c r="T465" s="178"/>
      <c r="AT465" s="172" t="s">
        <v>175</v>
      </c>
      <c r="AU465" s="172" t="s">
        <v>83</v>
      </c>
      <c r="AV465" s="13" t="s">
        <v>83</v>
      </c>
      <c r="AW465" s="13" t="s">
        <v>29</v>
      </c>
      <c r="AX465" s="13" t="s">
        <v>73</v>
      </c>
      <c r="AY465" s="172" t="s">
        <v>163</v>
      </c>
    </row>
    <row r="466" spans="1:65" s="14" customFormat="1">
      <c r="B466" s="179"/>
      <c r="D466" s="169" t="s">
        <v>175</v>
      </c>
      <c r="E466" s="180" t="s">
        <v>1</v>
      </c>
      <c r="F466" s="181" t="s">
        <v>179</v>
      </c>
      <c r="H466" s="182">
        <v>4.04</v>
      </c>
      <c r="I466" s="183"/>
      <c r="L466" s="179"/>
      <c r="M466" s="184"/>
      <c r="N466" s="185"/>
      <c r="O466" s="185"/>
      <c r="P466" s="185"/>
      <c r="Q466" s="185"/>
      <c r="R466" s="185"/>
      <c r="S466" s="185"/>
      <c r="T466" s="186"/>
      <c r="AT466" s="180" t="s">
        <v>175</v>
      </c>
      <c r="AU466" s="180" t="s">
        <v>83</v>
      </c>
      <c r="AV466" s="14" t="s">
        <v>169</v>
      </c>
      <c r="AW466" s="14" t="s">
        <v>29</v>
      </c>
      <c r="AX466" s="14" t="s">
        <v>30</v>
      </c>
      <c r="AY466" s="180" t="s">
        <v>163</v>
      </c>
    </row>
    <row r="467" spans="1:65" s="2" customFormat="1" ht="16.5" customHeight="1">
      <c r="A467" s="33"/>
      <c r="B467" s="150"/>
      <c r="C467" s="151" t="s">
        <v>636</v>
      </c>
      <c r="D467" s="151" t="s">
        <v>165</v>
      </c>
      <c r="E467" s="152" t="s">
        <v>637</v>
      </c>
      <c r="F467" s="153" t="s">
        <v>638</v>
      </c>
      <c r="G467" s="154" t="s">
        <v>436</v>
      </c>
      <c r="H467" s="155">
        <v>17</v>
      </c>
      <c r="I467" s="156"/>
      <c r="J467" s="157">
        <f>ROUND(I467*H467,2)</f>
        <v>0</v>
      </c>
      <c r="K467" s="153" t="s">
        <v>168</v>
      </c>
      <c r="L467" s="34"/>
      <c r="M467" s="158" t="s">
        <v>1</v>
      </c>
      <c r="N467" s="159" t="s">
        <v>38</v>
      </c>
      <c r="O467" s="59"/>
      <c r="P467" s="160">
        <f>O467*H467</f>
        <v>0</v>
      </c>
      <c r="Q467" s="160">
        <v>1.0189999999999999E-2</v>
      </c>
      <c r="R467" s="160">
        <f>Q467*H467</f>
        <v>0.17323</v>
      </c>
      <c r="S467" s="160">
        <v>0</v>
      </c>
      <c r="T467" s="161">
        <f>S467*H467</f>
        <v>0</v>
      </c>
      <c r="U467" s="33"/>
      <c r="V467" s="33"/>
      <c r="W467" s="33"/>
      <c r="X467" s="33"/>
      <c r="Y467" s="33"/>
      <c r="Z467" s="33"/>
      <c r="AA467" s="33"/>
      <c r="AB467" s="33"/>
      <c r="AC467" s="33"/>
      <c r="AD467" s="33"/>
      <c r="AE467" s="33"/>
      <c r="AR467" s="162" t="s">
        <v>169</v>
      </c>
      <c r="AT467" s="162" t="s">
        <v>165</v>
      </c>
      <c r="AU467" s="162" t="s">
        <v>83</v>
      </c>
      <c r="AY467" s="18" t="s">
        <v>163</v>
      </c>
      <c r="BE467" s="163">
        <f>IF(N467="základní",J467,0)</f>
        <v>0</v>
      </c>
      <c r="BF467" s="163">
        <f>IF(N467="snížená",J467,0)</f>
        <v>0</v>
      </c>
      <c r="BG467" s="163">
        <f>IF(N467="zákl. přenesená",J467,0)</f>
        <v>0</v>
      </c>
      <c r="BH467" s="163">
        <f>IF(N467="sníž. přenesená",J467,0)</f>
        <v>0</v>
      </c>
      <c r="BI467" s="163">
        <f>IF(N467="nulová",J467,0)</f>
        <v>0</v>
      </c>
      <c r="BJ467" s="18" t="s">
        <v>30</v>
      </c>
      <c r="BK467" s="163">
        <f>ROUND(I467*H467,2)</f>
        <v>0</v>
      </c>
      <c r="BL467" s="18" t="s">
        <v>169</v>
      </c>
      <c r="BM467" s="162" t="s">
        <v>639</v>
      </c>
    </row>
    <row r="468" spans="1:65" s="2" customFormat="1">
      <c r="A468" s="33"/>
      <c r="B468" s="34"/>
      <c r="C468" s="33"/>
      <c r="D468" s="164" t="s">
        <v>171</v>
      </c>
      <c r="E468" s="33"/>
      <c r="F468" s="165" t="s">
        <v>640</v>
      </c>
      <c r="G468" s="33"/>
      <c r="H468" s="33"/>
      <c r="I468" s="166"/>
      <c r="J468" s="33"/>
      <c r="K468" s="33"/>
      <c r="L468" s="34"/>
      <c r="M468" s="167"/>
      <c r="N468" s="168"/>
      <c r="O468" s="59"/>
      <c r="P468" s="59"/>
      <c r="Q468" s="59"/>
      <c r="R468" s="59"/>
      <c r="S468" s="59"/>
      <c r="T468" s="60"/>
      <c r="U468" s="33"/>
      <c r="V468" s="33"/>
      <c r="W468" s="33"/>
      <c r="X468" s="33"/>
      <c r="Y468" s="33"/>
      <c r="Z468" s="33"/>
      <c r="AA468" s="33"/>
      <c r="AB468" s="33"/>
      <c r="AC468" s="33"/>
      <c r="AD468" s="33"/>
      <c r="AE468" s="33"/>
      <c r="AT468" s="18" t="s">
        <v>171</v>
      </c>
      <c r="AU468" s="18" t="s">
        <v>83</v>
      </c>
    </row>
    <row r="469" spans="1:65" s="13" customFormat="1">
      <c r="B469" s="171"/>
      <c r="D469" s="169" t="s">
        <v>175</v>
      </c>
      <c r="E469" s="172" t="s">
        <v>1</v>
      </c>
      <c r="F469" s="173" t="s">
        <v>641</v>
      </c>
      <c r="H469" s="174">
        <v>17</v>
      </c>
      <c r="I469" s="175"/>
      <c r="L469" s="171"/>
      <c r="M469" s="176"/>
      <c r="N469" s="177"/>
      <c r="O469" s="177"/>
      <c r="P469" s="177"/>
      <c r="Q469" s="177"/>
      <c r="R469" s="177"/>
      <c r="S469" s="177"/>
      <c r="T469" s="178"/>
      <c r="AT469" s="172" t="s">
        <v>175</v>
      </c>
      <c r="AU469" s="172" t="s">
        <v>83</v>
      </c>
      <c r="AV469" s="13" t="s">
        <v>83</v>
      </c>
      <c r="AW469" s="13" t="s">
        <v>29</v>
      </c>
      <c r="AX469" s="13" t="s">
        <v>73</v>
      </c>
      <c r="AY469" s="172" t="s">
        <v>163</v>
      </c>
    </row>
    <row r="470" spans="1:65" s="14" customFormat="1">
      <c r="B470" s="179"/>
      <c r="D470" s="169" t="s">
        <v>175</v>
      </c>
      <c r="E470" s="180" t="s">
        <v>1</v>
      </c>
      <c r="F470" s="181" t="s">
        <v>179</v>
      </c>
      <c r="H470" s="182">
        <v>17</v>
      </c>
      <c r="I470" s="183"/>
      <c r="L470" s="179"/>
      <c r="M470" s="184"/>
      <c r="N470" s="185"/>
      <c r="O470" s="185"/>
      <c r="P470" s="185"/>
      <c r="Q470" s="185"/>
      <c r="R470" s="185"/>
      <c r="S470" s="185"/>
      <c r="T470" s="186"/>
      <c r="AT470" s="180" t="s">
        <v>175</v>
      </c>
      <c r="AU470" s="180" t="s">
        <v>83</v>
      </c>
      <c r="AV470" s="14" t="s">
        <v>169</v>
      </c>
      <c r="AW470" s="14" t="s">
        <v>29</v>
      </c>
      <c r="AX470" s="14" t="s">
        <v>30</v>
      </c>
      <c r="AY470" s="180" t="s">
        <v>163</v>
      </c>
    </row>
    <row r="471" spans="1:65" s="2" customFormat="1" ht="16.5" customHeight="1">
      <c r="A471" s="33"/>
      <c r="B471" s="150"/>
      <c r="C471" s="197" t="s">
        <v>642</v>
      </c>
      <c r="D471" s="197" t="s">
        <v>381</v>
      </c>
      <c r="E471" s="198" t="s">
        <v>643</v>
      </c>
      <c r="F471" s="199" t="s">
        <v>644</v>
      </c>
      <c r="G471" s="200" t="s">
        <v>436</v>
      </c>
      <c r="H471" s="201">
        <v>8.08</v>
      </c>
      <c r="I471" s="202"/>
      <c r="J471" s="203">
        <f>ROUND(I471*H471,2)</f>
        <v>0</v>
      </c>
      <c r="K471" s="199" t="s">
        <v>168</v>
      </c>
      <c r="L471" s="204"/>
      <c r="M471" s="205" t="s">
        <v>1</v>
      </c>
      <c r="N471" s="206" t="s">
        <v>38</v>
      </c>
      <c r="O471" s="59"/>
      <c r="P471" s="160">
        <f>O471*H471</f>
        <v>0</v>
      </c>
      <c r="Q471" s="160">
        <v>1.0129999999999999</v>
      </c>
      <c r="R471" s="160">
        <f>Q471*H471</f>
        <v>8.185039999999999</v>
      </c>
      <c r="S471" s="160">
        <v>0</v>
      </c>
      <c r="T471" s="161">
        <f>S471*H471</f>
        <v>0</v>
      </c>
      <c r="U471" s="33"/>
      <c r="V471" s="33"/>
      <c r="W471" s="33"/>
      <c r="X471" s="33"/>
      <c r="Y471" s="33"/>
      <c r="Z471" s="33"/>
      <c r="AA471" s="33"/>
      <c r="AB471" s="33"/>
      <c r="AC471" s="33"/>
      <c r="AD471" s="33"/>
      <c r="AE471" s="33"/>
      <c r="AR471" s="162" t="s">
        <v>215</v>
      </c>
      <c r="AT471" s="162" t="s">
        <v>381</v>
      </c>
      <c r="AU471" s="162" t="s">
        <v>83</v>
      </c>
      <c r="AY471" s="18" t="s">
        <v>163</v>
      </c>
      <c r="BE471" s="163">
        <f>IF(N471="základní",J471,0)</f>
        <v>0</v>
      </c>
      <c r="BF471" s="163">
        <f>IF(N471="snížená",J471,0)</f>
        <v>0</v>
      </c>
      <c r="BG471" s="163">
        <f>IF(N471="zákl. přenesená",J471,0)</f>
        <v>0</v>
      </c>
      <c r="BH471" s="163">
        <f>IF(N471="sníž. přenesená",J471,0)</f>
        <v>0</v>
      </c>
      <c r="BI471" s="163">
        <f>IF(N471="nulová",J471,0)</f>
        <v>0</v>
      </c>
      <c r="BJ471" s="18" t="s">
        <v>30</v>
      </c>
      <c r="BK471" s="163">
        <f>ROUND(I471*H471,2)</f>
        <v>0</v>
      </c>
      <c r="BL471" s="18" t="s">
        <v>169</v>
      </c>
      <c r="BM471" s="162" t="s">
        <v>645</v>
      </c>
    </row>
    <row r="472" spans="1:65" s="13" customFormat="1">
      <c r="B472" s="171"/>
      <c r="D472" s="169" t="s">
        <v>175</v>
      </c>
      <c r="E472" s="172" t="s">
        <v>1</v>
      </c>
      <c r="F472" s="173" t="s">
        <v>646</v>
      </c>
      <c r="H472" s="174">
        <v>8.08</v>
      </c>
      <c r="I472" s="175"/>
      <c r="L472" s="171"/>
      <c r="M472" s="176"/>
      <c r="N472" s="177"/>
      <c r="O472" s="177"/>
      <c r="P472" s="177"/>
      <c r="Q472" s="177"/>
      <c r="R472" s="177"/>
      <c r="S472" s="177"/>
      <c r="T472" s="178"/>
      <c r="AT472" s="172" t="s">
        <v>175</v>
      </c>
      <c r="AU472" s="172" t="s">
        <v>83</v>
      </c>
      <c r="AV472" s="13" t="s">
        <v>83</v>
      </c>
      <c r="AW472" s="13" t="s">
        <v>29</v>
      </c>
      <c r="AX472" s="13" t="s">
        <v>73</v>
      </c>
      <c r="AY472" s="172" t="s">
        <v>163</v>
      </c>
    </row>
    <row r="473" spans="1:65" s="14" customFormat="1">
      <c r="B473" s="179"/>
      <c r="D473" s="169" t="s">
        <v>175</v>
      </c>
      <c r="E473" s="180" t="s">
        <v>1</v>
      </c>
      <c r="F473" s="181" t="s">
        <v>179</v>
      </c>
      <c r="H473" s="182">
        <v>8.08</v>
      </c>
      <c r="I473" s="183"/>
      <c r="L473" s="179"/>
      <c r="M473" s="184"/>
      <c r="N473" s="185"/>
      <c r="O473" s="185"/>
      <c r="P473" s="185"/>
      <c r="Q473" s="185"/>
      <c r="R473" s="185"/>
      <c r="S473" s="185"/>
      <c r="T473" s="186"/>
      <c r="AT473" s="180" t="s">
        <v>175</v>
      </c>
      <c r="AU473" s="180" t="s">
        <v>83</v>
      </c>
      <c r="AV473" s="14" t="s">
        <v>169</v>
      </c>
      <c r="AW473" s="14" t="s">
        <v>29</v>
      </c>
      <c r="AX473" s="14" t="s">
        <v>30</v>
      </c>
      <c r="AY473" s="180" t="s">
        <v>163</v>
      </c>
    </row>
    <row r="474" spans="1:65" s="2" customFormat="1" ht="16.5" customHeight="1">
      <c r="A474" s="33"/>
      <c r="B474" s="150"/>
      <c r="C474" s="197" t="s">
        <v>647</v>
      </c>
      <c r="D474" s="197" t="s">
        <v>381</v>
      </c>
      <c r="E474" s="198" t="s">
        <v>648</v>
      </c>
      <c r="F474" s="199" t="s">
        <v>649</v>
      </c>
      <c r="G474" s="200" t="s">
        <v>436</v>
      </c>
      <c r="H474" s="201">
        <v>4.04</v>
      </c>
      <c r="I474" s="202"/>
      <c r="J474" s="203">
        <f>ROUND(I474*H474,2)</f>
        <v>0</v>
      </c>
      <c r="K474" s="199" t="s">
        <v>168</v>
      </c>
      <c r="L474" s="204"/>
      <c r="M474" s="205" t="s">
        <v>1</v>
      </c>
      <c r="N474" s="206" t="s">
        <v>38</v>
      </c>
      <c r="O474" s="59"/>
      <c r="P474" s="160">
        <f>O474*H474</f>
        <v>0</v>
      </c>
      <c r="Q474" s="160">
        <v>0.50600000000000001</v>
      </c>
      <c r="R474" s="160">
        <f>Q474*H474</f>
        <v>2.0442399999999998</v>
      </c>
      <c r="S474" s="160">
        <v>0</v>
      </c>
      <c r="T474" s="161">
        <f>S474*H474</f>
        <v>0</v>
      </c>
      <c r="U474" s="33"/>
      <c r="V474" s="33"/>
      <c r="W474" s="33"/>
      <c r="X474" s="33"/>
      <c r="Y474" s="33"/>
      <c r="Z474" s="33"/>
      <c r="AA474" s="33"/>
      <c r="AB474" s="33"/>
      <c r="AC474" s="33"/>
      <c r="AD474" s="33"/>
      <c r="AE474" s="33"/>
      <c r="AR474" s="162" t="s">
        <v>215</v>
      </c>
      <c r="AT474" s="162" t="s">
        <v>381</v>
      </c>
      <c r="AU474" s="162" t="s">
        <v>83</v>
      </c>
      <c r="AY474" s="18" t="s">
        <v>163</v>
      </c>
      <c r="BE474" s="163">
        <f>IF(N474="základní",J474,0)</f>
        <v>0</v>
      </c>
      <c r="BF474" s="163">
        <f>IF(N474="snížená",J474,0)</f>
        <v>0</v>
      </c>
      <c r="BG474" s="163">
        <f>IF(N474="zákl. přenesená",J474,0)</f>
        <v>0</v>
      </c>
      <c r="BH474" s="163">
        <f>IF(N474="sníž. přenesená",J474,0)</f>
        <v>0</v>
      </c>
      <c r="BI474" s="163">
        <f>IF(N474="nulová",J474,0)</f>
        <v>0</v>
      </c>
      <c r="BJ474" s="18" t="s">
        <v>30</v>
      </c>
      <c r="BK474" s="163">
        <f>ROUND(I474*H474,2)</f>
        <v>0</v>
      </c>
      <c r="BL474" s="18" t="s">
        <v>169</v>
      </c>
      <c r="BM474" s="162" t="s">
        <v>650</v>
      </c>
    </row>
    <row r="475" spans="1:65" s="13" customFormat="1">
      <c r="B475" s="171"/>
      <c r="D475" s="169" t="s">
        <v>175</v>
      </c>
      <c r="E475" s="172" t="s">
        <v>1</v>
      </c>
      <c r="F475" s="173" t="s">
        <v>635</v>
      </c>
      <c r="H475" s="174">
        <v>4.04</v>
      </c>
      <c r="I475" s="175"/>
      <c r="L475" s="171"/>
      <c r="M475" s="176"/>
      <c r="N475" s="177"/>
      <c r="O475" s="177"/>
      <c r="P475" s="177"/>
      <c r="Q475" s="177"/>
      <c r="R475" s="177"/>
      <c r="S475" s="177"/>
      <c r="T475" s="178"/>
      <c r="AT475" s="172" t="s">
        <v>175</v>
      </c>
      <c r="AU475" s="172" t="s">
        <v>83</v>
      </c>
      <c r="AV475" s="13" t="s">
        <v>83</v>
      </c>
      <c r="AW475" s="13" t="s">
        <v>29</v>
      </c>
      <c r="AX475" s="13" t="s">
        <v>73</v>
      </c>
      <c r="AY475" s="172" t="s">
        <v>163</v>
      </c>
    </row>
    <row r="476" spans="1:65" s="14" customFormat="1">
      <c r="B476" s="179"/>
      <c r="D476" s="169" t="s">
        <v>175</v>
      </c>
      <c r="E476" s="180" t="s">
        <v>1</v>
      </c>
      <c r="F476" s="181" t="s">
        <v>179</v>
      </c>
      <c r="H476" s="182">
        <v>4.04</v>
      </c>
      <c r="I476" s="183"/>
      <c r="L476" s="179"/>
      <c r="M476" s="184"/>
      <c r="N476" s="185"/>
      <c r="O476" s="185"/>
      <c r="P476" s="185"/>
      <c r="Q476" s="185"/>
      <c r="R476" s="185"/>
      <c r="S476" s="185"/>
      <c r="T476" s="186"/>
      <c r="AT476" s="180" t="s">
        <v>175</v>
      </c>
      <c r="AU476" s="180" t="s">
        <v>83</v>
      </c>
      <c r="AV476" s="14" t="s">
        <v>169</v>
      </c>
      <c r="AW476" s="14" t="s">
        <v>29</v>
      </c>
      <c r="AX476" s="14" t="s">
        <v>30</v>
      </c>
      <c r="AY476" s="180" t="s">
        <v>163</v>
      </c>
    </row>
    <row r="477" spans="1:65" s="2" customFormat="1" ht="16.5" customHeight="1">
      <c r="A477" s="33"/>
      <c r="B477" s="150"/>
      <c r="C477" s="197" t="s">
        <v>651</v>
      </c>
      <c r="D477" s="197" t="s">
        <v>381</v>
      </c>
      <c r="E477" s="198" t="s">
        <v>652</v>
      </c>
      <c r="F477" s="199" t="s">
        <v>653</v>
      </c>
      <c r="G477" s="200" t="s">
        <v>436</v>
      </c>
      <c r="H477" s="201">
        <v>5.05</v>
      </c>
      <c r="I477" s="202"/>
      <c r="J477" s="203">
        <f>ROUND(I477*H477,2)</f>
        <v>0</v>
      </c>
      <c r="K477" s="199" t="s">
        <v>168</v>
      </c>
      <c r="L477" s="204"/>
      <c r="M477" s="205" t="s">
        <v>1</v>
      </c>
      <c r="N477" s="206" t="s">
        <v>38</v>
      </c>
      <c r="O477" s="59"/>
      <c r="P477" s="160">
        <f>O477*H477</f>
        <v>0</v>
      </c>
      <c r="Q477" s="160">
        <v>0.254</v>
      </c>
      <c r="R477" s="160">
        <f>Q477*H477</f>
        <v>1.2827</v>
      </c>
      <c r="S477" s="160">
        <v>0</v>
      </c>
      <c r="T477" s="161">
        <f>S477*H477</f>
        <v>0</v>
      </c>
      <c r="U477" s="33"/>
      <c r="V477" s="33"/>
      <c r="W477" s="33"/>
      <c r="X477" s="33"/>
      <c r="Y477" s="33"/>
      <c r="Z477" s="33"/>
      <c r="AA477" s="33"/>
      <c r="AB477" s="33"/>
      <c r="AC477" s="33"/>
      <c r="AD477" s="33"/>
      <c r="AE477" s="33"/>
      <c r="AR477" s="162" t="s">
        <v>215</v>
      </c>
      <c r="AT477" s="162" t="s">
        <v>381</v>
      </c>
      <c r="AU477" s="162" t="s">
        <v>83</v>
      </c>
      <c r="AY477" s="18" t="s">
        <v>163</v>
      </c>
      <c r="BE477" s="163">
        <f>IF(N477="základní",J477,0)</f>
        <v>0</v>
      </c>
      <c r="BF477" s="163">
        <f>IF(N477="snížená",J477,0)</f>
        <v>0</v>
      </c>
      <c r="BG477" s="163">
        <f>IF(N477="zákl. přenesená",J477,0)</f>
        <v>0</v>
      </c>
      <c r="BH477" s="163">
        <f>IF(N477="sníž. přenesená",J477,0)</f>
        <v>0</v>
      </c>
      <c r="BI477" s="163">
        <f>IF(N477="nulová",J477,0)</f>
        <v>0</v>
      </c>
      <c r="BJ477" s="18" t="s">
        <v>30</v>
      </c>
      <c r="BK477" s="163">
        <f>ROUND(I477*H477,2)</f>
        <v>0</v>
      </c>
      <c r="BL477" s="18" t="s">
        <v>169</v>
      </c>
      <c r="BM477" s="162" t="s">
        <v>654</v>
      </c>
    </row>
    <row r="478" spans="1:65" s="13" customFormat="1">
      <c r="B478" s="171"/>
      <c r="D478" s="169" t="s">
        <v>175</v>
      </c>
      <c r="E478" s="172" t="s">
        <v>1</v>
      </c>
      <c r="F478" s="173" t="s">
        <v>655</v>
      </c>
      <c r="H478" s="174">
        <v>5.05</v>
      </c>
      <c r="I478" s="175"/>
      <c r="L478" s="171"/>
      <c r="M478" s="176"/>
      <c r="N478" s="177"/>
      <c r="O478" s="177"/>
      <c r="P478" s="177"/>
      <c r="Q478" s="177"/>
      <c r="R478" s="177"/>
      <c r="S478" s="177"/>
      <c r="T478" s="178"/>
      <c r="AT478" s="172" t="s">
        <v>175</v>
      </c>
      <c r="AU478" s="172" t="s">
        <v>83</v>
      </c>
      <c r="AV478" s="13" t="s">
        <v>83</v>
      </c>
      <c r="AW478" s="13" t="s">
        <v>29</v>
      </c>
      <c r="AX478" s="13" t="s">
        <v>73</v>
      </c>
      <c r="AY478" s="172" t="s">
        <v>163</v>
      </c>
    </row>
    <row r="479" spans="1:65" s="14" customFormat="1">
      <c r="B479" s="179"/>
      <c r="D479" s="169" t="s">
        <v>175</v>
      </c>
      <c r="E479" s="180" t="s">
        <v>1</v>
      </c>
      <c r="F479" s="181" t="s">
        <v>179</v>
      </c>
      <c r="H479" s="182">
        <v>5.05</v>
      </c>
      <c r="I479" s="183"/>
      <c r="L479" s="179"/>
      <c r="M479" s="184"/>
      <c r="N479" s="185"/>
      <c r="O479" s="185"/>
      <c r="P479" s="185"/>
      <c r="Q479" s="185"/>
      <c r="R479" s="185"/>
      <c r="S479" s="185"/>
      <c r="T479" s="186"/>
      <c r="AT479" s="180" t="s">
        <v>175</v>
      </c>
      <c r="AU479" s="180" t="s">
        <v>83</v>
      </c>
      <c r="AV479" s="14" t="s">
        <v>169</v>
      </c>
      <c r="AW479" s="14" t="s">
        <v>29</v>
      </c>
      <c r="AX479" s="14" t="s">
        <v>30</v>
      </c>
      <c r="AY479" s="180" t="s">
        <v>163</v>
      </c>
    </row>
    <row r="480" spans="1:65" s="2" customFormat="1" ht="16.5" customHeight="1">
      <c r="A480" s="33"/>
      <c r="B480" s="150"/>
      <c r="C480" s="197" t="s">
        <v>656</v>
      </c>
      <c r="D480" s="197" t="s">
        <v>381</v>
      </c>
      <c r="E480" s="198" t="s">
        <v>657</v>
      </c>
      <c r="F480" s="199" t="s">
        <v>658</v>
      </c>
      <c r="G480" s="200" t="s">
        <v>436</v>
      </c>
      <c r="H480" s="201">
        <v>17.170000000000002</v>
      </c>
      <c r="I480" s="202"/>
      <c r="J480" s="203">
        <f>ROUND(I480*H480,2)</f>
        <v>0</v>
      </c>
      <c r="K480" s="199" t="s">
        <v>168</v>
      </c>
      <c r="L480" s="204"/>
      <c r="M480" s="205" t="s">
        <v>1</v>
      </c>
      <c r="N480" s="206" t="s">
        <v>38</v>
      </c>
      <c r="O480" s="59"/>
      <c r="P480" s="160">
        <f>O480*H480</f>
        <v>0</v>
      </c>
      <c r="Q480" s="160">
        <v>2E-3</v>
      </c>
      <c r="R480" s="160">
        <f>Q480*H480</f>
        <v>3.4340000000000002E-2</v>
      </c>
      <c r="S480" s="160">
        <v>0</v>
      </c>
      <c r="T480" s="161">
        <f>S480*H480</f>
        <v>0</v>
      </c>
      <c r="U480" s="33"/>
      <c r="V480" s="33"/>
      <c r="W480" s="33"/>
      <c r="X480" s="33"/>
      <c r="Y480" s="33"/>
      <c r="Z480" s="33"/>
      <c r="AA480" s="33"/>
      <c r="AB480" s="33"/>
      <c r="AC480" s="33"/>
      <c r="AD480" s="33"/>
      <c r="AE480" s="33"/>
      <c r="AR480" s="162" t="s">
        <v>215</v>
      </c>
      <c r="AT480" s="162" t="s">
        <v>381</v>
      </c>
      <c r="AU480" s="162" t="s">
        <v>83</v>
      </c>
      <c r="AY480" s="18" t="s">
        <v>163</v>
      </c>
      <c r="BE480" s="163">
        <f>IF(N480="základní",J480,0)</f>
        <v>0</v>
      </c>
      <c r="BF480" s="163">
        <f>IF(N480="snížená",J480,0)</f>
        <v>0</v>
      </c>
      <c r="BG480" s="163">
        <f>IF(N480="zákl. přenesená",J480,0)</f>
        <v>0</v>
      </c>
      <c r="BH480" s="163">
        <f>IF(N480="sníž. přenesená",J480,0)</f>
        <v>0</v>
      </c>
      <c r="BI480" s="163">
        <f>IF(N480="nulová",J480,0)</f>
        <v>0</v>
      </c>
      <c r="BJ480" s="18" t="s">
        <v>30</v>
      </c>
      <c r="BK480" s="163">
        <f>ROUND(I480*H480,2)</f>
        <v>0</v>
      </c>
      <c r="BL480" s="18" t="s">
        <v>169</v>
      </c>
      <c r="BM480" s="162" t="s">
        <v>659</v>
      </c>
    </row>
    <row r="481" spans="1:65" s="13" customFormat="1">
      <c r="B481" s="171"/>
      <c r="D481" s="169" t="s">
        <v>175</v>
      </c>
      <c r="E481" s="172" t="s">
        <v>1</v>
      </c>
      <c r="F481" s="173" t="s">
        <v>660</v>
      </c>
      <c r="H481" s="174">
        <v>17.170000000000002</v>
      </c>
      <c r="I481" s="175"/>
      <c r="L481" s="171"/>
      <c r="M481" s="176"/>
      <c r="N481" s="177"/>
      <c r="O481" s="177"/>
      <c r="P481" s="177"/>
      <c r="Q481" s="177"/>
      <c r="R481" s="177"/>
      <c r="S481" s="177"/>
      <c r="T481" s="178"/>
      <c r="AT481" s="172" t="s">
        <v>175</v>
      </c>
      <c r="AU481" s="172" t="s">
        <v>83</v>
      </c>
      <c r="AV481" s="13" t="s">
        <v>83</v>
      </c>
      <c r="AW481" s="13" t="s">
        <v>29</v>
      </c>
      <c r="AX481" s="13" t="s">
        <v>73</v>
      </c>
      <c r="AY481" s="172" t="s">
        <v>163</v>
      </c>
    </row>
    <row r="482" spans="1:65" s="14" customFormat="1">
      <c r="B482" s="179"/>
      <c r="D482" s="169" t="s">
        <v>175</v>
      </c>
      <c r="E482" s="180" t="s">
        <v>1</v>
      </c>
      <c r="F482" s="181" t="s">
        <v>179</v>
      </c>
      <c r="H482" s="182">
        <v>17.170000000000002</v>
      </c>
      <c r="I482" s="183"/>
      <c r="L482" s="179"/>
      <c r="M482" s="184"/>
      <c r="N482" s="185"/>
      <c r="O482" s="185"/>
      <c r="P482" s="185"/>
      <c r="Q482" s="185"/>
      <c r="R482" s="185"/>
      <c r="S482" s="185"/>
      <c r="T482" s="186"/>
      <c r="AT482" s="180" t="s">
        <v>175</v>
      </c>
      <c r="AU482" s="180" t="s">
        <v>83</v>
      </c>
      <c r="AV482" s="14" t="s">
        <v>169</v>
      </c>
      <c r="AW482" s="14" t="s">
        <v>29</v>
      </c>
      <c r="AX482" s="14" t="s">
        <v>30</v>
      </c>
      <c r="AY482" s="180" t="s">
        <v>163</v>
      </c>
    </row>
    <row r="483" spans="1:65" s="2" customFormat="1" ht="16.5" customHeight="1">
      <c r="A483" s="33"/>
      <c r="B483" s="150"/>
      <c r="C483" s="151" t="s">
        <v>227</v>
      </c>
      <c r="D483" s="151" t="s">
        <v>165</v>
      </c>
      <c r="E483" s="152" t="s">
        <v>661</v>
      </c>
      <c r="F483" s="153" t="s">
        <v>662</v>
      </c>
      <c r="G483" s="154" t="s">
        <v>206</v>
      </c>
      <c r="H483" s="155">
        <v>53.38</v>
      </c>
      <c r="I483" s="156"/>
      <c r="J483" s="157">
        <f>ROUND(I483*H483,2)</f>
        <v>0</v>
      </c>
      <c r="K483" s="153" t="s">
        <v>1</v>
      </c>
      <c r="L483" s="34"/>
      <c r="M483" s="158" t="s">
        <v>1</v>
      </c>
      <c r="N483" s="159" t="s">
        <v>38</v>
      </c>
      <c r="O483" s="59"/>
      <c r="P483" s="160">
        <f>O483*H483</f>
        <v>0</v>
      </c>
      <c r="Q483" s="160">
        <v>0</v>
      </c>
      <c r="R483" s="160">
        <f>Q483*H483</f>
        <v>0</v>
      </c>
      <c r="S483" s="160">
        <v>0</v>
      </c>
      <c r="T483" s="161">
        <f>S483*H483</f>
        <v>0</v>
      </c>
      <c r="U483" s="33"/>
      <c r="V483" s="33"/>
      <c r="W483" s="33"/>
      <c r="X483" s="33"/>
      <c r="Y483" s="33"/>
      <c r="Z483" s="33"/>
      <c r="AA483" s="33"/>
      <c r="AB483" s="33"/>
      <c r="AC483" s="33"/>
      <c r="AD483" s="33"/>
      <c r="AE483" s="33"/>
      <c r="AR483" s="162" t="s">
        <v>169</v>
      </c>
      <c r="AT483" s="162" t="s">
        <v>165</v>
      </c>
      <c r="AU483" s="162" t="s">
        <v>83</v>
      </c>
      <c r="AY483" s="18" t="s">
        <v>163</v>
      </c>
      <c r="BE483" s="163">
        <f>IF(N483="základní",J483,0)</f>
        <v>0</v>
      </c>
      <c r="BF483" s="163">
        <f>IF(N483="snížená",J483,0)</f>
        <v>0</v>
      </c>
      <c r="BG483" s="163">
        <f>IF(N483="zákl. přenesená",J483,0)</f>
        <v>0</v>
      </c>
      <c r="BH483" s="163">
        <f>IF(N483="sníž. přenesená",J483,0)</f>
        <v>0</v>
      </c>
      <c r="BI483" s="163">
        <f>IF(N483="nulová",J483,0)</f>
        <v>0</v>
      </c>
      <c r="BJ483" s="18" t="s">
        <v>30</v>
      </c>
      <c r="BK483" s="163">
        <f>ROUND(I483*H483,2)</f>
        <v>0</v>
      </c>
      <c r="BL483" s="18" t="s">
        <v>169</v>
      </c>
      <c r="BM483" s="162" t="s">
        <v>663</v>
      </c>
    </row>
    <row r="484" spans="1:65" s="13" customFormat="1">
      <c r="B484" s="171"/>
      <c r="D484" s="169" t="s">
        <v>175</v>
      </c>
      <c r="E484" s="172" t="s">
        <v>1</v>
      </c>
      <c r="F484" s="173" t="s">
        <v>664</v>
      </c>
      <c r="H484" s="174">
        <v>53.38</v>
      </c>
      <c r="I484" s="175"/>
      <c r="L484" s="171"/>
      <c r="M484" s="176"/>
      <c r="N484" s="177"/>
      <c r="O484" s="177"/>
      <c r="P484" s="177"/>
      <c r="Q484" s="177"/>
      <c r="R484" s="177"/>
      <c r="S484" s="177"/>
      <c r="T484" s="178"/>
      <c r="AT484" s="172" t="s">
        <v>175</v>
      </c>
      <c r="AU484" s="172" t="s">
        <v>83</v>
      </c>
      <c r="AV484" s="13" t="s">
        <v>83</v>
      </c>
      <c r="AW484" s="13" t="s">
        <v>29</v>
      </c>
      <c r="AX484" s="13" t="s">
        <v>73</v>
      </c>
      <c r="AY484" s="172" t="s">
        <v>163</v>
      </c>
    </row>
    <row r="485" spans="1:65" s="14" customFormat="1">
      <c r="B485" s="179"/>
      <c r="D485" s="169" t="s">
        <v>175</v>
      </c>
      <c r="E485" s="180" t="s">
        <v>1</v>
      </c>
      <c r="F485" s="181" t="s">
        <v>179</v>
      </c>
      <c r="H485" s="182">
        <v>53.38</v>
      </c>
      <c r="I485" s="183"/>
      <c r="L485" s="179"/>
      <c r="M485" s="184"/>
      <c r="N485" s="185"/>
      <c r="O485" s="185"/>
      <c r="P485" s="185"/>
      <c r="Q485" s="185"/>
      <c r="R485" s="185"/>
      <c r="S485" s="185"/>
      <c r="T485" s="186"/>
      <c r="AT485" s="180" t="s">
        <v>175</v>
      </c>
      <c r="AU485" s="180" t="s">
        <v>83</v>
      </c>
      <c r="AV485" s="14" t="s">
        <v>169</v>
      </c>
      <c r="AW485" s="14" t="s">
        <v>29</v>
      </c>
      <c r="AX485" s="14" t="s">
        <v>30</v>
      </c>
      <c r="AY485" s="180" t="s">
        <v>163</v>
      </c>
    </row>
    <row r="486" spans="1:65" s="2" customFormat="1" ht="16.5" customHeight="1">
      <c r="A486" s="33"/>
      <c r="B486" s="150"/>
      <c r="C486" s="151" t="s">
        <v>665</v>
      </c>
      <c r="D486" s="151" t="s">
        <v>165</v>
      </c>
      <c r="E486" s="152" t="s">
        <v>666</v>
      </c>
      <c r="F486" s="153" t="s">
        <v>667</v>
      </c>
      <c r="G486" s="154" t="s">
        <v>436</v>
      </c>
      <c r="H486" s="155">
        <v>4</v>
      </c>
      <c r="I486" s="156"/>
      <c r="J486" s="157">
        <f>ROUND(I486*H486,2)</f>
        <v>0</v>
      </c>
      <c r="K486" s="153" t="s">
        <v>168</v>
      </c>
      <c r="L486" s="34"/>
      <c r="M486" s="158" t="s">
        <v>1</v>
      </c>
      <c r="N486" s="159" t="s">
        <v>38</v>
      </c>
      <c r="O486" s="59"/>
      <c r="P486" s="160">
        <f>O486*H486</f>
        <v>0</v>
      </c>
      <c r="Q486" s="160">
        <v>2.8539999999999999E-2</v>
      </c>
      <c r="R486" s="160">
        <f>Q486*H486</f>
        <v>0.11416</v>
      </c>
      <c r="S486" s="160">
        <v>0</v>
      </c>
      <c r="T486" s="161">
        <f>S486*H486</f>
        <v>0</v>
      </c>
      <c r="U486" s="33"/>
      <c r="V486" s="33"/>
      <c r="W486" s="33"/>
      <c r="X486" s="33"/>
      <c r="Y486" s="33"/>
      <c r="Z486" s="33"/>
      <c r="AA486" s="33"/>
      <c r="AB486" s="33"/>
      <c r="AC486" s="33"/>
      <c r="AD486" s="33"/>
      <c r="AE486" s="33"/>
      <c r="AR486" s="162" t="s">
        <v>169</v>
      </c>
      <c r="AT486" s="162" t="s">
        <v>165</v>
      </c>
      <c r="AU486" s="162" t="s">
        <v>83</v>
      </c>
      <c r="AY486" s="18" t="s">
        <v>163</v>
      </c>
      <c r="BE486" s="163">
        <f>IF(N486="základní",J486,0)</f>
        <v>0</v>
      </c>
      <c r="BF486" s="163">
        <f>IF(N486="snížená",J486,0)</f>
        <v>0</v>
      </c>
      <c r="BG486" s="163">
        <f>IF(N486="zákl. přenesená",J486,0)</f>
        <v>0</v>
      </c>
      <c r="BH486" s="163">
        <f>IF(N486="sníž. přenesená",J486,0)</f>
        <v>0</v>
      </c>
      <c r="BI486" s="163">
        <f>IF(N486="nulová",J486,0)</f>
        <v>0</v>
      </c>
      <c r="BJ486" s="18" t="s">
        <v>30</v>
      </c>
      <c r="BK486" s="163">
        <f>ROUND(I486*H486,2)</f>
        <v>0</v>
      </c>
      <c r="BL486" s="18" t="s">
        <v>169</v>
      </c>
      <c r="BM486" s="162" t="s">
        <v>668</v>
      </c>
    </row>
    <row r="487" spans="1:65" s="2" customFormat="1">
      <c r="A487" s="33"/>
      <c r="B487" s="34"/>
      <c r="C487" s="33"/>
      <c r="D487" s="164" t="s">
        <v>171</v>
      </c>
      <c r="E487" s="33"/>
      <c r="F487" s="165" t="s">
        <v>669</v>
      </c>
      <c r="G487" s="33"/>
      <c r="H487" s="33"/>
      <c r="I487" s="166"/>
      <c r="J487" s="33"/>
      <c r="K487" s="33"/>
      <c r="L487" s="34"/>
      <c r="M487" s="167"/>
      <c r="N487" s="168"/>
      <c r="O487" s="59"/>
      <c r="P487" s="59"/>
      <c r="Q487" s="59"/>
      <c r="R487" s="59"/>
      <c r="S487" s="59"/>
      <c r="T487" s="60"/>
      <c r="U487" s="33"/>
      <c r="V487" s="33"/>
      <c r="W487" s="33"/>
      <c r="X487" s="33"/>
      <c r="Y487" s="33"/>
      <c r="Z487" s="33"/>
      <c r="AA487" s="33"/>
      <c r="AB487" s="33"/>
      <c r="AC487" s="33"/>
      <c r="AD487" s="33"/>
      <c r="AE487" s="33"/>
      <c r="AT487" s="18" t="s">
        <v>171</v>
      </c>
      <c r="AU487" s="18" t="s">
        <v>83</v>
      </c>
    </row>
    <row r="488" spans="1:65" s="13" customFormat="1">
      <c r="B488" s="171"/>
      <c r="D488" s="169" t="s">
        <v>175</v>
      </c>
      <c r="E488" s="172" t="s">
        <v>1</v>
      </c>
      <c r="F488" s="173" t="s">
        <v>169</v>
      </c>
      <c r="H488" s="174">
        <v>4</v>
      </c>
      <c r="I488" s="175"/>
      <c r="L488" s="171"/>
      <c r="M488" s="176"/>
      <c r="N488" s="177"/>
      <c r="O488" s="177"/>
      <c r="P488" s="177"/>
      <c r="Q488" s="177"/>
      <c r="R488" s="177"/>
      <c r="S488" s="177"/>
      <c r="T488" s="178"/>
      <c r="AT488" s="172" t="s">
        <v>175</v>
      </c>
      <c r="AU488" s="172" t="s">
        <v>83</v>
      </c>
      <c r="AV488" s="13" t="s">
        <v>83</v>
      </c>
      <c r="AW488" s="13" t="s">
        <v>29</v>
      </c>
      <c r="AX488" s="13" t="s">
        <v>30</v>
      </c>
      <c r="AY488" s="172" t="s">
        <v>163</v>
      </c>
    </row>
    <row r="489" spans="1:65" s="2" customFormat="1" ht="16.5" customHeight="1">
      <c r="A489" s="33"/>
      <c r="B489" s="150"/>
      <c r="C489" s="197" t="s">
        <v>670</v>
      </c>
      <c r="D489" s="197" t="s">
        <v>381</v>
      </c>
      <c r="E489" s="198" t="s">
        <v>671</v>
      </c>
      <c r="F489" s="199" t="s">
        <v>672</v>
      </c>
      <c r="G489" s="200" t="s">
        <v>436</v>
      </c>
      <c r="H489" s="201">
        <v>4.04</v>
      </c>
      <c r="I489" s="202"/>
      <c r="J489" s="203">
        <f>ROUND(I489*H489,2)</f>
        <v>0</v>
      </c>
      <c r="K489" s="199" t="s">
        <v>1</v>
      </c>
      <c r="L489" s="204"/>
      <c r="M489" s="205" t="s">
        <v>1</v>
      </c>
      <c r="N489" s="206" t="s">
        <v>38</v>
      </c>
      <c r="O489" s="59"/>
      <c r="P489" s="160">
        <f>O489*H489</f>
        <v>0</v>
      </c>
      <c r="Q489" s="160">
        <v>2.1</v>
      </c>
      <c r="R489" s="160">
        <f>Q489*H489</f>
        <v>8.484</v>
      </c>
      <c r="S489" s="160">
        <v>0</v>
      </c>
      <c r="T489" s="161">
        <f>S489*H489</f>
        <v>0</v>
      </c>
      <c r="U489" s="33"/>
      <c r="V489" s="33"/>
      <c r="W489" s="33"/>
      <c r="X489" s="33"/>
      <c r="Y489" s="33"/>
      <c r="Z489" s="33"/>
      <c r="AA489" s="33"/>
      <c r="AB489" s="33"/>
      <c r="AC489" s="33"/>
      <c r="AD489" s="33"/>
      <c r="AE489" s="33"/>
      <c r="AR489" s="162" t="s">
        <v>215</v>
      </c>
      <c r="AT489" s="162" t="s">
        <v>381</v>
      </c>
      <c r="AU489" s="162" t="s">
        <v>83</v>
      </c>
      <c r="AY489" s="18" t="s">
        <v>163</v>
      </c>
      <c r="BE489" s="163">
        <f>IF(N489="základní",J489,0)</f>
        <v>0</v>
      </c>
      <c r="BF489" s="163">
        <f>IF(N489="snížená",J489,0)</f>
        <v>0</v>
      </c>
      <c r="BG489" s="163">
        <f>IF(N489="zákl. přenesená",J489,0)</f>
        <v>0</v>
      </c>
      <c r="BH489" s="163">
        <f>IF(N489="sníž. přenesená",J489,0)</f>
        <v>0</v>
      </c>
      <c r="BI489" s="163">
        <f>IF(N489="nulová",J489,0)</f>
        <v>0</v>
      </c>
      <c r="BJ489" s="18" t="s">
        <v>30</v>
      </c>
      <c r="BK489" s="163">
        <f>ROUND(I489*H489,2)</f>
        <v>0</v>
      </c>
      <c r="BL489" s="18" t="s">
        <v>169</v>
      </c>
      <c r="BM489" s="162" t="s">
        <v>673</v>
      </c>
    </row>
    <row r="490" spans="1:65" s="15" customFormat="1">
      <c r="B490" s="190"/>
      <c r="D490" s="169" t="s">
        <v>175</v>
      </c>
      <c r="E490" s="191" t="s">
        <v>1</v>
      </c>
      <c r="F490" s="192" t="s">
        <v>674</v>
      </c>
      <c r="H490" s="191" t="s">
        <v>1</v>
      </c>
      <c r="I490" s="193"/>
      <c r="L490" s="190"/>
      <c r="M490" s="194"/>
      <c r="N490" s="195"/>
      <c r="O490" s="195"/>
      <c r="P490" s="195"/>
      <c r="Q490" s="195"/>
      <c r="R490" s="195"/>
      <c r="S490" s="195"/>
      <c r="T490" s="196"/>
      <c r="AT490" s="191" t="s">
        <v>175</v>
      </c>
      <c r="AU490" s="191" t="s">
        <v>83</v>
      </c>
      <c r="AV490" s="15" t="s">
        <v>30</v>
      </c>
      <c r="AW490" s="15" t="s">
        <v>29</v>
      </c>
      <c r="AX490" s="15" t="s">
        <v>73</v>
      </c>
      <c r="AY490" s="191" t="s">
        <v>163</v>
      </c>
    </row>
    <row r="491" spans="1:65" s="13" customFormat="1">
      <c r="B491" s="171"/>
      <c r="D491" s="169" t="s">
        <v>175</v>
      </c>
      <c r="E491" s="172" t="s">
        <v>1</v>
      </c>
      <c r="F491" s="173" t="s">
        <v>635</v>
      </c>
      <c r="H491" s="174">
        <v>4.04</v>
      </c>
      <c r="I491" s="175"/>
      <c r="L491" s="171"/>
      <c r="M491" s="176"/>
      <c r="N491" s="177"/>
      <c r="O491" s="177"/>
      <c r="P491" s="177"/>
      <c r="Q491" s="177"/>
      <c r="R491" s="177"/>
      <c r="S491" s="177"/>
      <c r="T491" s="178"/>
      <c r="AT491" s="172" t="s">
        <v>175</v>
      </c>
      <c r="AU491" s="172" t="s">
        <v>83</v>
      </c>
      <c r="AV491" s="13" t="s">
        <v>83</v>
      </c>
      <c r="AW491" s="13" t="s">
        <v>29</v>
      </c>
      <c r="AX491" s="13" t="s">
        <v>73</v>
      </c>
      <c r="AY491" s="172" t="s">
        <v>163</v>
      </c>
    </row>
    <row r="492" spans="1:65" s="14" customFormat="1">
      <c r="B492" s="179"/>
      <c r="D492" s="169" t="s">
        <v>175</v>
      </c>
      <c r="E492" s="180" t="s">
        <v>1</v>
      </c>
      <c r="F492" s="181" t="s">
        <v>179</v>
      </c>
      <c r="H492" s="182">
        <v>4.04</v>
      </c>
      <c r="I492" s="183"/>
      <c r="L492" s="179"/>
      <c r="M492" s="184"/>
      <c r="N492" s="185"/>
      <c r="O492" s="185"/>
      <c r="P492" s="185"/>
      <c r="Q492" s="185"/>
      <c r="R492" s="185"/>
      <c r="S492" s="185"/>
      <c r="T492" s="186"/>
      <c r="AT492" s="180" t="s">
        <v>175</v>
      </c>
      <c r="AU492" s="180" t="s">
        <v>83</v>
      </c>
      <c r="AV492" s="14" t="s">
        <v>169</v>
      </c>
      <c r="AW492" s="14" t="s">
        <v>29</v>
      </c>
      <c r="AX492" s="14" t="s">
        <v>30</v>
      </c>
      <c r="AY492" s="180" t="s">
        <v>163</v>
      </c>
    </row>
    <row r="493" spans="1:65" s="2" customFormat="1" ht="16.5" customHeight="1">
      <c r="A493" s="33"/>
      <c r="B493" s="150"/>
      <c r="C493" s="151" t="s">
        <v>675</v>
      </c>
      <c r="D493" s="151" t="s">
        <v>165</v>
      </c>
      <c r="E493" s="152" t="s">
        <v>676</v>
      </c>
      <c r="F493" s="153" t="s">
        <v>677</v>
      </c>
      <c r="G493" s="154" t="s">
        <v>436</v>
      </c>
      <c r="H493" s="155">
        <v>5</v>
      </c>
      <c r="I493" s="156"/>
      <c r="J493" s="157">
        <f>ROUND(I493*H493,2)</f>
        <v>0</v>
      </c>
      <c r="K493" s="153" t="s">
        <v>168</v>
      </c>
      <c r="L493" s="34"/>
      <c r="M493" s="158" t="s">
        <v>1</v>
      </c>
      <c r="N493" s="159" t="s">
        <v>38</v>
      </c>
      <c r="O493" s="59"/>
      <c r="P493" s="160">
        <f>O493*H493</f>
        <v>0</v>
      </c>
      <c r="Q493" s="160">
        <v>0.21734000000000001</v>
      </c>
      <c r="R493" s="160">
        <f>Q493*H493</f>
        <v>1.0867</v>
      </c>
      <c r="S493" s="160">
        <v>0</v>
      </c>
      <c r="T493" s="161">
        <f>S493*H493</f>
        <v>0</v>
      </c>
      <c r="U493" s="33"/>
      <c r="V493" s="33"/>
      <c r="W493" s="33"/>
      <c r="X493" s="33"/>
      <c r="Y493" s="33"/>
      <c r="Z493" s="33"/>
      <c r="AA493" s="33"/>
      <c r="AB493" s="33"/>
      <c r="AC493" s="33"/>
      <c r="AD493" s="33"/>
      <c r="AE493" s="33"/>
      <c r="AR493" s="162" t="s">
        <v>169</v>
      </c>
      <c r="AT493" s="162" t="s">
        <v>165</v>
      </c>
      <c r="AU493" s="162" t="s">
        <v>83</v>
      </c>
      <c r="AY493" s="18" t="s">
        <v>163</v>
      </c>
      <c r="BE493" s="163">
        <f>IF(N493="základní",J493,0)</f>
        <v>0</v>
      </c>
      <c r="BF493" s="163">
        <f>IF(N493="snížená",J493,0)</f>
        <v>0</v>
      </c>
      <c r="BG493" s="163">
        <f>IF(N493="zákl. přenesená",J493,0)</f>
        <v>0</v>
      </c>
      <c r="BH493" s="163">
        <f>IF(N493="sníž. přenesená",J493,0)</f>
        <v>0</v>
      </c>
      <c r="BI493" s="163">
        <f>IF(N493="nulová",J493,0)</f>
        <v>0</v>
      </c>
      <c r="BJ493" s="18" t="s">
        <v>30</v>
      </c>
      <c r="BK493" s="163">
        <f>ROUND(I493*H493,2)</f>
        <v>0</v>
      </c>
      <c r="BL493" s="18" t="s">
        <v>169</v>
      </c>
      <c r="BM493" s="162" t="s">
        <v>678</v>
      </c>
    </row>
    <row r="494" spans="1:65" s="2" customFormat="1">
      <c r="A494" s="33"/>
      <c r="B494" s="34"/>
      <c r="C494" s="33"/>
      <c r="D494" s="164" t="s">
        <v>171</v>
      </c>
      <c r="E494" s="33"/>
      <c r="F494" s="165" t="s">
        <v>679</v>
      </c>
      <c r="G494" s="33"/>
      <c r="H494" s="33"/>
      <c r="I494" s="166"/>
      <c r="J494" s="33"/>
      <c r="K494" s="33"/>
      <c r="L494" s="34"/>
      <c r="M494" s="167"/>
      <c r="N494" s="168"/>
      <c r="O494" s="59"/>
      <c r="P494" s="59"/>
      <c r="Q494" s="59"/>
      <c r="R494" s="59"/>
      <c r="S494" s="59"/>
      <c r="T494" s="60"/>
      <c r="U494" s="33"/>
      <c r="V494" s="33"/>
      <c r="W494" s="33"/>
      <c r="X494" s="33"/>
      <c r="Y494" s="33"/>
      <c r="Z494" s="33"/>
      <c r="AA494" s="33"/>
      <c r="AB494" s="33"/>
      <c r="AC494" s="33"/>
      <c r="AD494" s="33"/>
      <c r="AE494" s="33"/>
      <c r="AT494" s="18" t="s">
        <v>171</v>
      </c>
      <c r="AU494" s="18" t="s">
        <v>83</v>
      </c>
    </row>
    <row r="495" spans="1:65" s="13" customFormat="1">
      <c r="B495" s="171"/>
      <c r="D495" s="169" t="s">
        <v>175</v>
      </c>
      <c r="E495" s="172" t="s">
        <v>1</v>
      </c>
      <c r="F495" s="173" t="s">
        <v>680</v>
      </c>
      <c r="H495" s="174">
        <v>5</v>
      </c>
      <c r="I495" s="175"/>
      <c r="L495" s="171"/>
      <c r="M495" s="176"/>
      <c r="N495" s="177"/>
      <c r="O495" s="177"/>
      <c r="P495" s="177"/>
      <c r="Q495" s="177"/>
      <c r="R495" s="177"/>
      <c r="S495" s="177"/>
      <c r="T495" s="178"/>
      <c r="AT495" s="172" t="s">
        <v>175</v>
      </c>
      <c r="AU495" s="172" t="s">
        <v>83</v>
      </c>
      <c r="AV495" s="13" t="s">
        <v>83</v>
      </c>
      <c r="AW495" s="13" t="s">
        <v>29</v>
      </c>
      <c r="AX495" s="13" t="s">
        <v>73</v>
      </c>
      <c r="AY495" s="172" t="s">
        <v>163</v>
      </c>
    </row>
    <row r="496" spans="1:65" s="14" customFormat="1">
      <c r="B496" s="179"/>
      <c r="D496" s="169" t="s">
        <v>175</v>
      </c>
      <c r="E496" s="180" t="s">
        <v>1</v>
      </c>
      <c r="F496" s="181" t="s">
        <v>179</v>
      </c>
      <c r="H496" s="182">
        <v>5</v>
      </c>
      <c r="I496" s="183"/>
      <c r="L496" s="179"/>
      <c r="M496" s="184"/>
      <c r="N496" s="185"/>
      <c r="O496" s="185"/>
      <c r="P496" s="185"/>
      <c r="Q496" s="185"/>
      <c r="R496" s="185"/>
      <c r="S496" s="185"/>
      <c r="T496" s="186"/>
      <c r="AT496" s="180" t="s">
        <v>175</v>
      </c>
      <c r="AU496" s="180" t="s">
        <v>83</v>
      </c>
      <c r="AV496" s="14" t="s">
        <v>169</v>
      </c>
      <c r="AW496" s="14" t="s">
        <v>29</v>
      </c>
      <c r="AX496" s="14" t="s">
        <v>30</v>
      </c>
      <c r="AY496" s="180" t="s">
        <v>163</v>
      </c>
    </row>
    <row r="497" spans="1:65" s="2" customFormat="1" ht="16.5" customHeight="1">
      <c r="A497" s="33"/>
      <c r="B497" s="150"/>
      <c r="C497" s="197" t="s">
        <v>681</v>
      </c>
      <c r="D497" s="197" t="s">
        <v>381</v>
      </c>
      <c r="E497" s="198" t="s">
        <v>682</v>
      </c>
      <c r="F497" s="199" t="s">
        <v>683</v>
      </c>
      <c r="G497" s="200" t="s">
        <v>436</v>
      </c>
      <c r="H497" s="201">
        <v>5</v>
      </c>
      <c r="I497" s="202"/>
      <c r="J497" s="203">
        <f>ROUND(I497*H497,2)</f>
        <v>0</v>
      </c>
      <c r="K497" s="199" t="s">
        <v>1</v>
      </c>
      <c r="L497" s="204"/>
      <c r="M497" s="205" t="s">
        <v>1</v>
      </c>
      <c r="N497" s="206" t="s">
        <v>38</v>
      </c>
      <c r="O497" s="59"/>
      <c r="P497" s="160">
        <f>O497*H497</f>
        <v>0</v>
      </c>
      <c r="Q497" s="160">
        <v>5.6300000000000003E-2</v>
      </c>
      <c r="R497" s="160">
        <f>Q497*H497</f>
        <v>0.28150000000000003</v>
      </c>
      <c r="S497" s="160">
        <v>0</v>
      </c>
      <c r="T497" s="161">
        <f>S497*H497</f>
        <v>0</v>
      </c>
      <c r="U497" s="33"/>
      <c r="V497" s="33"/>
      <c r="W497" s="33"/>
      <c r="X497" s="33"/>
      <c r="Y497" s="33"/>
      <c r="Z497" s="33"/>
      <c r="AA497" s="33"/>
      <c r="AB497" s="33"/>
      <c r="AC497" s="33"/>
      <c r="AD497" s="33"/>
      <c r="AE497" s="33"/>
      <c r="AR497" s="162" t="s">
        <v>215</v>
      </c>
      <c r="AT497" s="162" t="s">
        <v>381</v>
      </c>
      <c r="AU497" s="162" t="s">
        <v>83</v>
      </c>
      <c r="AY497" s="18" t="s">
        <v>163</v>
      </c>
      <c r="BE497" s="163">
        <f>IF(N497="základní",J497,0)</f>
        <v>0</v>
      </c>
      <c r="BF497" s="163">
        <f>IF(N497="snížená",J497,0)</f>
        <v>0</v>
      </c>
      <c r="BG497" s="163">
        <f>IF(N497="zákl. přenesená",J497,0)</f>
        <v>0</v>
      </c>
      <c r="BH497" s="163">
        <f>IF(N497="sníž. přenesená",J497,0)</f>
        <v>0</v>
      </c>
      <c r="BI497" s="163">
        <f>IF(N497="nulová",J497,0)</f>
        <v>0</v>
      </c>
      <c r="BJ497" s="18" t="s">
        <v>30</v>
      </c>
      <c r="BK497" s="163">
        <f>ROUND(I497*H497,2)</f>
        <v>0</v>
      </c>
      <c r="BL497" s="18" t="s">
        <v>169</v>
      </c>
      <c r="BM497" s="162" t="s">
        <v>684</v>
      </c>
    </row>
    <row r="498" spans="1:65" s="13" customFormat="1">
      <c r="B498" s="171"/>
      <c r="D498" s="169" t="s">
        <v>175</v>
      </c>
      <c r="E498" s="172" t="s">
        <v>1</v>
      </c>
      <c r="F498" s="173" t="s">
        <v>197</v>
      </c>
      <c r="H498" s="174">
        <v>5</v>
      </c>
      <c r="I498" s="175"/>
      <c r="L498" s="171"/>
      <c r="M498" s="176"/>
      <c r="N498" s="177"/>
      <c r="O498" s="177"/>
      <c r="P498" s="177"/>
      <c r="Q498" s="177"/>
      <c r="R498" s="177"/>
      <c r="S498" s="177"/>
      <c r="T498" s="178"/>
      <c r="AT498" s="172" t="s">
        <v>175</v>
      </c>
      <c r="AU498" s="172" t="s">
        <v>83</v>
      </c>
      <c r="AV498" s="13" t="s">
        <v>83</v>
      </c>
      <c r="AW498" s="13" t="s">
        <v>29</v>
      </c>
      <c r="AX498" s="13" t="s">
        <v>30</v>
      </c>
      <c r="AY498" s="172" t="s">
        <v>163</v>
      </c>
    </row>
    <row r="499" spans="1:65" s="2" customFormat="1" ht="16.5" customHeight="1">
      <c r="A499" s="33"/>
      <c r="B499" s="150"/>
      <c r="C499" s="151" t="s">
        <v>685</v>
      </c>
      <c r="D499" s="151" t="s">
        <v>165</v>
      </c>
      <c r="E499" s="152" t="s">
        <v>686</v>
      </c>
      <c r="F499" s="153" t="s">
        <v>687</v>
      </c>
      <c r="G499" s="154" t="s">
        <v>436</v>
      </c>
      <c r="H499" s="155">
        <v>6</v>
      </c>
      <c r="I499" s="156"/>
      <c r="J499" s="157">
        <f>ROUND(I499*H499,2)</f>
        <v>0</v>
      </c>
      <c r="K499" s="153" t="s">
        <v>168</v>
      </c>
      <c r="L499" s="34"/>
      <c r="M499" s="158" t="s">
        <v>1</v>
      </c>
      <c r="N499" s="159" t="s">
        <v>38</v>
      </c>
      <c r="O499" s="59"/>
      <c r="P499" s="160">
        <f>O499*H499</f>
        <v>0</v>
      </c>
      <c r="Q499" s="160">
        <v>0</v>
      </c>
      <c r="R499" s="160">
        <f>Q499*H499</f>
        <v>0</v>
      </c>
      <c r="S499" s="160">
        <v>0</v>
      </c>
      <c r="T499" s="161">
        <f>S499*H499</f>
        <v>0</v>
      </c>
      <c r="U499" s="33"/>
      <c r="V499" s="33"/>
      <c r="W499" s="33"/>
      <c r="X499" s="33"/>
      <c r="Y499" s="33"/>
      <c r="Z499" s="33"/>
      <c r="AA499" s="33"/>
      <c r="AB499" s="33"/>
      <c r="AC499" s="33"/>
      <c r="AD499" s="33"/>
      <c r="AE499" s="33"/>
      <c r="AR499" s="162" t="s">
        <v>169</v>
      </c>
      <c r="AT499" s="162" t="s">
        <v>165</v>
      </c>
      <c r="AU499" s="162" t="s">
        <v>83</v>
      </c>
      <c r="AY499" s="18" t="s">
        <v>163</v>
      </c>
      <c r="BE499" s="163">
        <f>IF(N499="základní",J499,0)</f>
        <v>0</v>
      </c>
      <c r="BF499" s="163">
        <f>IF(N499="snížená",J499,0)</f>
        <v>0</v>
      </c>
      <c r="BG499" s="163">
        <f>IF(N499="zákl. přenesená",J499,0)</f>
        <v>0</v>
      </c>
      <c r="BH499" s="163">
        <f>IF(N499="sníž. přenesená",J499,0)</f>
        <v>0</v>
      </c>
      <c r="BI499" s="163">
        <f>IF(N499="nulová",J499,0)</f>
        <v>0</v>
      </c>
      <c r="BJ499" s="18" t="s">
        <v>30</v>
      </c>
      <c r="BK499" s="163">
        <f>ROUND(I499*H499,2)</f>
        <v>0</v>
      </c>
      <c r="BL499" s="18" t="s">
        <v>169</v>
      </c>
      <c r="BM499" s="162" t="s">
        <v>688</v>
      </c>
    </row>
    <row r="500" spans="1:65" s="2" customFormat="1">
      <c r="A500" s="33"/>
      <c r="B500" s="34"/>
      <c r="C500" s="33"/>
      <c r="D500" s="164" t="s">
        <v>171</v>
      </c>
      <c r="E500" s="33"/>
      <c r="F500" s="165" t="s">
        <v>689</v>
      </c>
      <c r="G500" s="33"/>
      <c r="H500" s="33"/>
      <c r="I500" s="166"/>
      <c r="J500" s="33"/>
      <c r="K500" s="33"/>
      <c r="L500" s="34"/>
      <c r="M500" s="167"/>
      <c r="N500" s="168"/>
      <c r="O500" s="59"/>
      <c r="P500" s="59"/>
      <c r="Q500" s="59"/>
      <c r="R500" s="59"/>
      <c r="S500" s="59"/>
      <c r="T500" s="60"/>
      <c r="U500" s="33"/>
      <c r="V500" s="33"/>
      <c r="W500" s="33"/>
      <c r="X500" s="33"/>
      <c r="Y500" s="33"/>
      <c r="Z500" s="33"/>
      <c r="AA500" s="33"/>
      <c r="AB500" s="33"/>
      <c r="AC500" s="33"/>
      <c r="AD500" s="33"/>
      <c r="AE500" s="33"/>
      <c r="AT500" s="18" t="s">
        <v>171</v>
      </c>
      <c r="AU500" s="18" t="s">
        <v>83</v>
      </c>
    </row>
    <row r="501" spans="1:65" s="15" customFormat="1">
      <c r="B501" s="190"/>
      <c r="D501" s="169" t="s">
        <v>175</v>
      </c>
      <c r="E501" s="191" t="s">
        <v>1</v>
      </c>
      <c r="F501" s="192" t="s">
        <v>690</v>
      </c>
      <c r="H501" s="191" t="s">
        <v>1</v>
      </c>
      <c r="I501" s="193"/>
      <c r="L501" s="190"/>
      <c r="M501" s="194"/>
      <c r="N501" s="195"/>
      <c r="O501" s="195"/>
      <c r="P501" s="195"/>
      <c r="Q501" s="195"/>
      <c r="R501" s="195"/>
      <c r="S501" s="195"/>
      <c r="T501" s="196"/>
      <c r="AT501" s="191" t="s">
        <v>175</v>
      </c>
      <c r="AU501" s="191" t="s">
        <v>83</v>
      </c>
      <c r="AV501" s="15" t="s">
        <v>30</v>
      </c>
      <c r="AW501" s="15" t="s">
        <v>29</v>
      </c>
      <c r="AX501" s="15" t="s">
        <v>73</v>
      </c>
      <c r="AY501" s="191" t="s">
        <v>163</v>
      </c>
    </row>
    <row r="502" spans="1:65" s="13" customFormat="1">
      <c r="B502" s="171"/>
      <c r="D502" s="169" t="s">
        <v>175</v>
      </c>
      <c r="E502" s="172" t="s">
        <v>1</v>
      </c>
      <c r="F502" s="173" t="s">
        <v>203</v>
      </c>
      <c r="H502" s="174">
        <v>6</v>
      </c>
      <c r="I502" s="175"/>
      <c r="L502" s="171"/>
      <c r="M502" s="176"/>
      <c r="N502" s="177"/>
      <c r="O502" s="177"/>
      <c r="P502" s="177"/>
      <c r="Q502" s="177"/>
      <c r="R502" s="177"/>
      <c r="S502" s="177"/>
      <c r="T502" s="178"/>
      <c r="AT502" s="172" t="s">
        <v>175</v>
      </c>
      <c r="AU502" s="172" t="s">
        <v>83</v>
      </c>
      <c r="AV502" s="13" t="s">
        <v>83</v>
      </c>
      <c r="AW502" s="13" t="s">
        <v>29</v>
      </c>
      <c r="AX502" s="13" t="s">
        <v>30</v>
      </c>
      <c r="AY502" s="172" t="s">
        <v>163</v>
      </c>
    </row>
    <row r="503" spans="1:65" s="2" customFormat="1" ht="16.5" customHeight="1">
      <c r="A503" s="33"/>
      <c r="B503" s="150"/>
      <c r="C503" s="197" t="s">
        <v>691</v>
      </c>
      <c r="D503" s="197" t="s">
        <v>381</v>
      </c>
      <c r="E503" s="198" t="s">
        <v>692</v>
      </c>
      <c r="F503" s="199" t="s">
        <v>693</v>
      </c>
      <c r="G503" s="200" t="s">
        <v>436</v>
      </c>
      <c r="H503" s="201">
        <v>6</v>
      </c>
      <c r="I503" s="202"/>
      <c r="J503" s="203">
        <f>ROUND(I503*H503,2)</f>
        <v>0</v>
      </c>
      <c r="K503" s="199" t="s">
        <v>168</v>
      </c>
      <c r="L503" s="204"/>
      <c r="M503" s="205" t="s">
        <v>1</v>
      </c>
      <c r="N503" s="206" t="s">
        <v>38</v>
      </c>
      <c r="O503" s="59"/>
      <c r="P503" s="160">
        <f>O503*H503</f>
        <v>0</v>
      </c>
      <c r="Q503" s="160">
        <v>5.5E-2</v>
      </c>
      <c r="R503" s="160">
        <f>Q503*H503</f>
        <v>0.33</v>
      </c>
      <c r="S503" s="160">
        <v>0</v>
      </c>
      <c r="T503" s="161">
        <f>S503*H503</f>
        <v>0</v>
      </c>
      <c r="U503" s="33"/>
      <c r="V503" s="33"/>
      <c r="W503" s="33"/>
      <c r="X503" s="33"/>
      <c r="Y503" s="33"/>
      <c r="Z503" s="33"/>
      <c r="AA503" s="33"/>
      <c r="AB503" s="33"/>
      <c r="AC503" s="33"/>
      <c r="AD503" s="33"/>
      <c r="AE503" s="33"/>
      <c r="AR503" s="162" t="s">
        <v>215</v>
      </c>
      <c r="AT503" s="162" t="s">
        <v>381</v>
      </c>
      <c r="AU503" s="162" t="s">
        <v>83</v>
      </c>
      <c r="AY503" s="18" t="s">
        <v>163</v>
      </c>
      <c r="BE503" s="163">
        <f>IF(N503="základní",J503,0)</f>
        <v>0</v>
      </c>
      <c r="BF503" s="163">
        <f>IF(N503="snížená",J503,0)</f>
        <v>0</v>
      </c>
      <c r="BG503" s="163">
        <f>IF(N503="zákl. přenesená",J503,0)</f>
        <v>0</v>
      </c>
      <c r="BH503" s="163">
        <f>IF(N503="sníž. přenesená",J503,0)</f>
        <v>0</v>
      </c>
      <c r="BI503" s="163">
        <f>IF(N503="nulová",J503,0)</f>
        <v>0</v>
      </c>
      <c r="BJ503" s="18" t="s">
        <v>30</v>
      </c>
      <c r="BK503" s="163">
        <f>ROUND(I503*H503,2)</f>
        <v>0</v>
      </c>
      <c r="BL503" s="18" t="s">
        <v>169</v>
      </c>
      <c r="BM503" s="162" t="s">
        <v>694</v>
      </c>
    </row>
    <row r="504" spans="1:65" s="13" customFormat="1">
      <c r="B504" s="171"/>
      <c r="D504" s="169" t="s">
        <v>175</v>
      </c>
      <c r="E504" s="172" t="s">
        <v>1</v>
      </c>
      <c r="F504" s="173" t="s">
        <v>203</v>
      </c>
      <c r="H504" s="174">
        <v>6</v>
      </c>
      <c r="I504" s="175"/>
      <c r="L504" s="171"/>
      <c r="M504" s="176"/>
      <c r="N504" s="177"/>
      <c r="O504" s="177"/>
      <c r="P504" s="177"/>
      <c r="Q504" s="177"/>
      <c r="R504" s="177"/>
      <c r="S504" s="177"/>
      <c r="T504" s="178"/>
      <c r="AT504" s="172" t="s">
        <v>175</v>
      </c>
      <c r="AU504" s="172" t="s">
        <v>83</v>
      </c>
      <c r="AV504" s="13" t="s">
        <v>83</v>
      </c>
      <c r="AW504" s="13" t="s">
        <v>29</v>
      </c>
      <c r="AX504" s="13" t="s">
        <v>30</v>
      </c>
      <c r="AY504" s="172" t="s">
        <v>163</v>
      </c>
    </row>
    <row r="505" spans="1:65" s="2" customFormat="1" ht="16.5" customHeight="1">
      <c r="A505" s="33"/>
      <c r="B505" s="150"/>
      <c r="C505" s="151" t="s">
        <v>695</v>
      </c>
      <c r="D505" s="151" t="s">
        <v>165</v>
      </c>
      <c r="E505" s="152" t="s">
        <v>696</v>
      </c>
      <c r="F505" s="153" t="s">
        <v>697</v>
      </c>
      <c r="G505" s="154" t="s">
        <v>601</v>
      </c>
      <c r="H505" s="155">
        <v>1</v>
      </c>
      <c r="I505" s="156"/>
      <c r="J505" s="157">
        <f>ROUND(I505*H505,2)</f>
        <v>0</v>
      </c>
      <c r="K505" s="153" t="s">
        <v>1</v>
      </c>
      <c r="L505" s="34"/>
      <c r="M505" s="158" t="s">
        <v>1</v>
      </c>
      <c r="N505" s="159" t="s">
        <v>38</v>
      </c>
      <c r="O505" s="59"/>
      <c r="P505" s="160">
        <f>O505*H505</f>
        <v>0</v>
      </c>
      <c r="Q505" s="160">
        <v>0</v>
      </c>
      <c r="R505" s="160">
        <f>Q505*H505</f>
        <v>0</v>
      </c>
      <c r="S505" s="160">
        <v>0</v>
      </c>
      <c r="T505" s="161">
        <f>S505*H505</f>
        <v>0</v>
      </c>
      <c r="U505" s="33"/>
      <c r="V505" s="33"/>
      <c r="W505" s="33"/>
      <c r="X505" s="33"/>
      <c r="Y505" s="33"/>
      <c r="Z505" s="33"/>
      <c r="AA505" s="33"/>
      <c r="AB505" s="33"/>
      <c r="AC505" s="33"/>
      <c r="AD505" s="33"/>
      <c r="AE505" s="33"/>
      <c r="AR505" s="162" t="s">
        <v>169</v>
      </c>
      <c r="AT505" s="162" t="s">
        <v>165</v>
      </c>
      <c r="AU505" s="162" t="s">
        <v>83</v>
      </c>
      <c r="AY505" s="18" t="s">
        <v>163</v>
      </c>
      <c r="BE505" s="163">
        <f>IF(N505="základní",J505,0)</f>
        <v>0</v>
      </c>
      <c r="BF505" s="163">
        <f>IF(N505="snížená",J505,0)</f>
        <v>0</v>
      </c>
      <c r="BG505" s="163">
        <f>IF(N505="zákl. přenesená",J505,0)</f>
        <v>0</v>
      </c>
      <c r="BH505" s="163">
        <f>IF(N505="sníž. přenesená",J505,0)</f>
        <v>0</v>
      </c>
      <c r="BI505" s="163">
        <f>IF(N505="nulová",J505,0)</f>
        <v>0</v>
      </c>
      <c r="BJ505" s="18" t="s">
        <v>30</v>
      </c>
      <c r="BK505" s="163">
        <f>ROUND(I505*H505,2)</f>
        <v>0</v>
      </c>
      <c r="BL505" s="18" t="s">
        <v>169</v>
      </c>
      <c r="BM505" s="162" t="s">
        <v>698</v>
      </c>
    </row>
    <row r="506" spans="1:65" s="15" customFormat="1">
      <c r="B506" s="190"/>
      <c r="D506" s="169" t="s">
        <v>175</v>
      </c>
      <c r="E506" s="191" t="s">
        <v>1</v>
      </c>
      <c r="F506" s="192" t="s">
        <v>699</v>
      </c>
      <c r="H506" s="191" t="s">
        <v>1</v>
      </c>
      <c r="I506" s="193"/>
      <c r="L506" s="190"/>
      <c r="M506" s="194"/>
      <c r="N506" s="195"/>
      <c r="O506" s="195"/>
      <c r="P506" s="195"/>
      <c r="Q506" s="195"/>
      <c r="R506" s="195"/>
      <c r="S506" s="195"/>
      <c r="T506" s="196"/>
      <c r="AT506" s="191" t="s">
        <v>175</v>
      </c>
      <c r="AU506" s="191" t="s">
        <v>83</v>
      </c>
      <c r="AV506" s="15" t="s">
        <v>30</v>
      </c>
      <c r="AW506" s="15" t="s">
        <v>29</v>
      </c>
      <c r="AX506" s="15" t="s">
        <v>73</v>
      </c>
      <c r="AY506" s="191" t="s">
        <v>163</v>
      </c>
    </row>
    <row r="507" spans="1:65" s="15" customFormat="1">
      <c r="B507" s="190"/>
      <c r="D507" s="169" t="s">
        <v>175</v>
      </c>
      <c r="E507" s="191" t="s">
        <v>1</v>
      </c>
      <c r="F507" s="192" t="s">
        <v>700</v>
      </c>
      <c r="H507" s="191" t="s">
        <v>1</v>
      </c>
      <c r="I507" s="193"/>
      <c r="L507" s="190"/>
      <c r="M507" s="194"/>
      <c r="N507" s="195"/>
      <c r="O507" s="195"/>
      <c r="P507" s="195"/>
      <c r="Q507" s="195"/>
      <c r="R507" s="195"/>
      <c r="S507" s="195"/>
      <c r="T507" s="196"/>
      <c r="AT507" s="191" t="s">
        <v>175</v>
      </c>
      <c r="AU507" s="191" t="s">
        <v>83</v>
      </c>
      <c r="AV507" s="15" t="s">
        <v>30</v>
      </c>
      <c r="AW507" s="15" t="s">
        <v>29</v>
      </c>
      <c r="AX507" s="15" t="s">
        <v>73</v>
      </c>
      <c r="AY507" s="191" t="s">
        <v>163</v>
      </c>
    </row>
    <row r="508" spans="1:65" s="15" customFormat="1">
      <c r="B508" s="190"/>
      <c r="D508" s="169" t="s">
        <v>175</v>
      </c>
      <c r="E508" s="191" t="s">
        <v>1</v>
      </c>
      <c r="F508" s="192" t="s">
        <v>701</v>
      </c>
      <c r="H508" s="191" t="s">
        <v>1</v>
      </c>
      <c r="I508" s="193"/>
      <c r="L508" s="190"/>
      <c r="M508" s="194"/>
      <c r="N508" s="195"/>
      <c r="O508" s="195"/>
      <c r="P508" s="195"/>
      <c r="Q508" s="195"/>
      <c r="R508" s="195"/>
      <c r="S508" s="195"/>
      <c r="T508" s="196"/>
      <c r="AT508" s="191" t="s">
        <v>175</v>
      </c>
      <c r="AU508" s="191" t="s">
        <v>83</v>
      </c>
      <c r="AV508" s="15" t="s">
        <v>30</v>
      </c>
      <c r="AW508" s="15" t="s">
        <v>29</v>
      </c>
      <c r="AX508" s="15" t="s">
        <v>73</v>
      </c>
      <c r="AY508" s="191" t="s">
        <v>163</v>
      </c>
    </row>
    <row r="509" spans="1:65" s="15" customFormat="1">
      <c r="B509" s="190"/>
      <c r="D509" s="169" t="s">
        <v>175</v>
      </c>
      <c r="E509" s="191" t="s">
        <v>1</v>
      </c>
      <c r="F509" s="192" t="s">
        <v>702</v>
      </c>
      <c r="H509" s="191" t="s">
        <v>1</v>
      </c>
      <c r="I509" s="193"/>
      <c r="L509" s="190"/>
      <c r="M509" s="194"/>
      <c r="N509" s="195"/>
      <c r="O509" s="195"/>
      <c r="P509" s="195"/>
      <c r="Q509" s="195"/>
      <c r="R509" s="195"/>
      <c r="S509" s="195"/>
      <c r="T509" s="196"/>
      <c r="AT509" s="191" t="s">
        <v>175</v>
      </c>
      <c r="AU509" s="191" t="s">
        <v>83</v>
      </c>
      <c r="AV509" s="15" t="s">
        <v>30</v>
      </c>
      <c r="AW509" s="15" t="s">
        <v>29</v>
      </c>
      <c r="AX509" s="15" t="s">
        <v>73</v>
      </c>
      <c r="AY509" s="191" t="s">
        <v>163</v>
      </c>
    </row>
    <row r="510" spans="1:65" s="15" customFormat="1">
      <c r="B510" s="190"/>
      <c r="D510" s="169" t="s">
        <v>175</v>
      </c>
      <c r="E510" s="191" t="s">
        <v>1</v>
      </c>
      <c r="F510" s="192" t="s">
        <v>703</v>
      </c>
      <c r="H510" s="191" t="s">
        <v>1</v>
      </c>
      <c r="I510" s="193"/>
      <c r="L510" s="190"/>
      <c r="M510" s="194"/>
      <c r="N510" s="195"/>
      <c r="O510" s="195"/>
      <c r="P510" s="195"/>
      <c r="Q510" s="195"/>
      <c r="R510" s="195"/>
      <c r="S510" s="195"/>
      <c r="T510" s="196"/>
      <c r="AT510" s="191" t="s">
        <v>175</v>
      </c>
      <c r="AU510" s="191" t="s">
        <v>83</v>
      </c>
      <c r="AV510" s="15" t="s">
        <v>30</v>
      </c>
      <c r="AW510" s="15" t="s">
        <v>29</v>
      </c>
      <c r="AX510" s="15" t="s">
        <v>73</v>
      </c>
      <c r="AY510" s="191" t="s">
        <v>163</v>
      </c>
    </row>
    <row r="511" spans="1:65" s="15" customFormat="1">
      <c r="B511" s="190"/>
      <c r="D511" s="169" t="s">
        <v>175</v>
      </c>
      <c r="E511" s="191" t="s">
        <v>1</v>
      </c>
      <c r="F511" s="192" t="s">
        <v>704</v>
      </c>
      <c r="H511" s="191" t="s">
        <v>1</v>
      </c>
      <c r="I511" s="193"/>
      <c r="L511" s="190"/>
      <c r="M511" s="194"/>
      <c r="N511" s="195"/>
      <c r="O511" s="195"/>
      <c r="P511" s="195"/>
      <c r="Q511" s="195"/>
      <c r="R511" s="195"/>
      <c r="S511" s="195"/>
      <c r="T511" s="196"/>
      <c r="AT511" s="191" t="s">
        <v>175</v>
      </c>
      <c r="AU511" s="191" t="s">
        <v>83</v>
      </c>
      <c r="AV511" s="15" t="s">
        <v>30</v>
      </c>
      <c r="AW511" s="15" t="s">
        <v>29</v>
      </c>
      <c r="AX511" s="15" t="s">
        <v>73</v>
      </c>
      <c r="AY511" s="191" t="s">
        <v>163</v>
      </c>
    </row>
    <row r="512" spans="1:65" s="15" customFormat="1">
      <c r="B512" s="190"/>
      <c r="D512" s="169" t="s">
        <v>175</v>
      </c>
      <c r="E512" s="191" t="s">
        <v>1</v>
      </c>
      <c r="F512" s="192" t="s">
        <v>705</v>
      </c>
      <c r="H512" s="191" t="s">
        <v>1</v>
      </c>
      <c r="I512" s="193"/>
      <c r="L512" s="190"/>
      <c r="M512" s="194"/>
      <c r="N512" s="195"/>
      <c r="O512" s="195"/>
      <c r="P512" s="195"/>
      <c r="Q512" s="195"/>
      <c r="R512" s="195"/>
      <c r="S512" s="195"/>
      <c r="T512" s="196"/>
      <c r="AT512" s="191" t="s">
        <v>175</v>
      </c>
      <c r="AU512" s="191" t="s">
        <v>83</v>
      </c>
      <c r="AV512" s="15" t="s">
        <v>30</v>
      </c>
      <c r="AW512" s="15" t="s">
        <v>29</v>
      </c>
      <c r="AX512" s="15" t="s">
        <v>73</v>
      </c>
      <c r="AY512" s="191" t="s">
        <v>163</v>
      </c>
    </row>
    <row r="513" spans="2:51" s="15" customFormat="1">
      <c r="B513" s="190"/>
      <c r="D513" s="169" t="s">
        <v>175</v>
      </c>
      <c r="E513" s="191" t="s">
        <v>1</v>
      </c>
      <c r="F513" s="192" t="s">
        <v>706</v>
      </c>
      <c r="H513" s="191" t="s">
        <v>1</v>
      </c>
      <c r="I513" s="193"/>
      <c r="L513" s="190"/>
      <c r="M513" s="194"/>
      <c r="N513" s="195"/>
      <c r="O513" s="195"/>
      <c r="P513" s="195"/>
      <c r="Q513" s="195"/>
      <c r="R513" s="195"/>
      <c r="S513" s="195"/>
      <c r="T513" s="196"/>
      <c r="AT513" s="191" t="s">
        <v>175</v>
      </c>
      <c r="AU513" s="191" t="s">
        <v>83</v>
      </c>
      <c r="AV513" s="15" t="s">
        <v>30</v>
      </c>
      <c r="AW513" s="15" t="s">
        <v>29</v>
      </c>
      <c r="AX513" s="15" t="s">
        <v>73</v>
      </c>
      <c r="AY513" s="191" t="s">
        <v>163</v>
      </c>
    </row>
    <row r="514" spans="2:51" s="15" customFormat="1">
      <c r="B514" s="190"/>
      <c r="D514" s="169" t="s">
        <v>175</v>
      </c>
      <c r="E514" s="191" t="s">
        <v>1</v>
      </c>
      <c r="F514" s="192" t="s">
        <v>707</v>
      </c>
      <c r="H514" s="191" t="s">
        <v>1</v>
      </c>
      <c r="I514" s="193"/>
      <c r="L514" s="190"/>
      <c r="M514" s="194"/>
      <c r="N514" s="195"/>
      <c r="O514" s="195"/>
      <c r="P514" s="195"/>
      <c r="Q514" s="195"/>
      <c r="R514" s="195"/>
      <c r="S514" s="195"/>
      <c r="T514" s="196"/>
      <c r="AT514" s="191" t="s">
        <v>175</v>
      </c>
      <c r="AU514" s="191" t="s">
        <v>83</v>
      </c>
      <c r="AV514" s="15" t="s">
        <v>30</v>
      </c>
      <c r="AW514" s="15" t="s">
        <v>29</v>
      </c>
      <c r="AX514" s="15" t="s">
        <v>73</v>
      </c>
      <c r="AY514" s="191" t="s">
        <v>163</v>
      </c>
    </row>
    <row r="515" spans="2:51" s="15" customFormat="1">
      <c r="B515" s="190"/>
      <c r="D515" s="169" t="s">
        <v>175</v>
      </c>
      <c r="E515" s="191" t="s">
        <v>1</v>
      </c>
      <c r="F515" s="192" t="s">
        <v>708</v>
      </c>
      <c r="H515" s="191" t="s">
        <v>1</v>
      </c>
      <c r="I515" s="193"/>
      <c r="L515" s="190"/>
      <c r="M515" s="194"/>
      <c r="N515" s="195"/>
      <c r="O515" s="195"/>
      <c r="P515" s="195"/>
      <c r="Q515" s="195"/>
      <c r="R515" s="195"/>
      <c r="S515" s="195"/>
      <c r="T515" s="196"/>
      <c r="AT515" s="191" t="s">
        <v>175</v>
      </c>
      <c r="AU515" s="191" t="s">
        <v>83</v>
      </c>
      <c r="AV515" s="15" t="s">
        <v>30</v>
      </c>
      <c r="AW515" s="15" t="s">
        <v>29</v>
      </c>
      <c r="AX515" s="15" t="s">
        <v>73</v>
      </c>
      <c r="AY515" s="191" t="s">
        <v>163</v>
      </c>
    </row>
    <row r="516" spans="2:51" s="15" customFormat="1">
      <c r="B516" s="190"/>
      <c r="D516" s="169" t="s">
        <v>175</v>
      </c>
      <c r="E516" s="191" t="s">
        <v>1</v>
      </c>
      <c r="F516" s="192" t="s">
        <v>709</v>
      </c>
      <c r="H516" s="191" t="s">
        <v>1</v>
      </c>
      <c r="I516" s="193"/>
      <c r="L516" s="190"/>
      <c r="M516" s="194"/>
      <c r="N516" s="195"/>
      <c r="O516" s="195"/>
      <c r="P516" s="195"/>
      <c r="Q516" s="195"/>
      <c r="R516" s="195"/>
      <c r="S516" s="195"/>
      <c r="T516" s="196"/>
      <c r="AT516" s="191" t="s">
        <v>175</v>
      </c>
      <c r="AU516" s="191" t="s">
        <v>83</v>
      </c>
      <c r="AV516" s="15" t="s">
        <v>30</v>
      </c>
      <c r="AW516" s="15" t="s">
        <v>29</v>
      </c>
      <c r="AX516" s="15" t="s">
        <v>73</v>
      </c>
      <c r="AY516" s="191" t="s">
        <v>163</v>
      </c>
    </row>
    <row r="517" spans="2:51" s="15" customFormat="1">
      <c r="B517" s="190"/>
      <c r="D517" s="169" t="s">
        <v>175</v>
      </c>
      <c r="E517" s="191" t="s">
        <v>1</v>
      </c>
      <c r="F517" s="192" t="s">
        <v>710</v>
      </c>
      <c r="H517" s="191" t="s">
        <v>1</v>
      </c>
      <c r="I517" s="193"/>
      <c r="L517" s="190"/>
      <c r="M517" s="194"/>
      <c r="N517" s="195"/>
      <c r="O517" s="195"/>
      <c r="P517" s="195"/>
      <c r="Q517" s="195"/>
      <c r="R517" s="195"/>
      <c r="S517" s="195"/>
      <c r="T517" s="196"/>
      <c r="AT517" s="191" t="s">
        <v>175</v>
      </c>
      <c r="AU517" s="191" t="s">
        <v>83</v>
      </c>
      <c r="AV517" s="15" t="s">
        <v>30</v>
      </c>
      <c r="AW517" s="15" t="s">
        <v>29</v>
      </c>
      <c r="AX517" s="15" t="s">
        <v>73</v>
      </c>
      <c r="AY517" s="191" t="s">
        <v>163</v>
      </c>
    </row>
    <row r="518" spans="2:51" s="15" customFormat="1">
      <c r="B518" s="190"/>
      <c r="D518" s="169" t="s">
        <v>175</v>
      </c>
      <c r="E518" s="191" t="s">
        <v>1</v>
      </c>
      <c r="F518" s="192" t="s">
        <v>711</v>
      </c>
      <c r="H518" s="191" t="s">
        <v>1</v>
      </c>
      <c r="I518" s="193"/>
      <c r="L518" s="190"/>
      <c r="M518" s="194"/>
      <c r="N518" s="195"/>
      <c r="O518" s="195"/>
      <c r="P518" s="195"/>
      <c r="Q518" s="195"/>
      <c r="R518" s="195"/>
      <c r="S518" s="195"/>
      <c r="T518" s="196"/>
      <c r="AT518" s="191" t="s">
        <v>175</v>
      </c>
      <c r="AU518" s="191" t="s">
        <v>83</v>
      </c>
      <c r="AV518" s="15" t="s">
        <v>30</v>
      </c>
      <c r="AW518" s="15" t="s">
        <v>29</v>
      </c>
      <c r="AX518" s="15" t="s">
        <v>73</v>
      </c>
      <c r="AY518" s="191" t="s">
        <v>163</v>
      </c>
    </row>
    <row r="519" spans="2:51" s="15" customFormat="1">
      <c r="B519" s="190"/>
      <c r="D519" s="169" t="s">
        <v>175</v>
      </c>
      <c r="E519" s="191" t="s">
        <v>1</v>
      </c>
      <c r="F519" s="192" t="s">
        <v>712</v>
      </c>
      <c r="H519" s="191" t="s">
        <v>1</v>
      </c>
      <c r="I519" s="193"/>
      <c r="L519" s="190"/>
      <c r="M519" s="194"/>
      <c r="N519" s="195"/>
      <c r="O519" s="195"/>
      <c r="P519" s="195"/>
      <c r="Q519" s="195"/>
      <c r="R519" s="195"/>
      <c r="S519" s="195"/>
      <c r="T519" s="196"/>
      <c r="AT519" s="191" t="s">
        <v>175</v>
      </c>
      <c r="AU519" s="191" t="s">
        <v>83</v>
      </c>
      <c r="AV519" s="15" t="s">
        <v>30</v>
      </c>
      <c r="AW519" s="15" t="s">
        <v>29</v>
      </c>
      <c r="AX519" s="15" t="s">
        <v>73</v>
      </c>
      <c r="AY519" s="191" t="s">
        <v>163</v>
      </c>
    </row>
    <row r="520" spans="2:51" s="15" customFormat="1">
      <c r="B520" s="190"/>
      <c r="D520" s="169" t="s">
        <v>175</v>
      </c>
      <c r="E520" s="191" t="s">
        <v>1</v>
      </c>
      <c r="F520" s="192" t="s">
        <v>713</v>
      </c>
      <c r="H520" s="191" t="s">
        <v>1</v>
      </c>
      <c r="I520" s="193"/>
      <c r="L520" s="190"/>
      <c r="M520" s="194"/>
      <c r="N520" s="195"/>
      <c r="O520" s="195"/>
      <c r="P520" s="195"/>
      <c r="Q520" s="195"/>
      <c r="R520" s="195"/>
      <c r="S520" s="195"/>
      <c r="T520" s="196"/>
      <c r="AT520" s="191" t="s">
        <v>175</v>
      </c>
      <c r="AU520" s="191" t="s">
        <v>83</v>
      </c>
      <c r="AV520" s="15" t="s">
        <v>30</v>
      </c>
      <c r="AW520" s="15" t="s">
        <v>29</v>
      </c>
      <c r="AX520" s="15" t="s">
        <v>73</v>
      </c>
      <c r="AY520" s="191" t="s">
        <v>163</v>
      </c>
    </row>
    <row r="521" spans="2:51" s="15" customFormat="1">
      <c r="B521" s="190"/>
      <c r="D521" s="169" t="s">
        <v>175</v>
      </c>
      <c r="E521" s="191" t="s">
        <v>1</v>
      </c>
      <c r="F521" s="192" t="s">
        <v>714</v>
      </c>
      <c r="H521" s="191" t="s">
        <v>1</v>
      </c>
      <c r="I521" s="193"/>
      <c r="L521" s="190"/>
      <c r="M521" s="194"/>
      <c r="N521" s="195"/>
      <c r="O521" s="195"/>
      <c r="P521" s="195"/>
      <c r="Q521" s="195"/>
      <c r="R521" s="195"/>
      <c r="S521" s="195"/>
      <c r="T521" s="196"/>
      <c r="AT521" s="191" t="s">
        <v>175</v>
      </c>
      <c r="AU521" s="191" t="s">
        <v>83</v>
      </c>
      <c r="AV521" s="15" t="s">
        <v>30</v>
      </c>
      <c r="AW521" s="15" t="s">
        <v>29</v>
      </c>
      <c r="AX521" s="15" t="s">
        <v>73</v>
      </c>
      <c r="AY521" s="191" t="s">
        <v>163</v>
      </c>
    </row>
    <row r="522" spans="2:51" s="15" customFormat="1">
      <c r="B522" s="190"/>
      <c r="D522" s="169" t="s">
        <v>175</v>
      </c>
      <c r="E522" s="191" t="s">
        <v>1</v>
      </c>
      <c r="F522" s="192" t="s">
        <v>715</v>
      </c>
      <c r="H522" s="191" t="s">
        <v>1</v>
      </c>
      <c r="I522" s="193"/>
      <c r="L522" s="190"/>
      <c r="M522" s="194"/>
      <c r="N522" s="195"/>
      <c r="O522" s="195"/>
      <c r="P522" s="195"/>
      <c r="Q522" s="195"/>
      <c r="R522" s="195"/>
      <c r="S522" s="195"/>
      <c r="T522" s="196"/>
      <c r="AT522" s="191" t="s">
        <v>175</v>
      </c>
      <c r="AU522" s="191" t="s">
        <v>83</v>
      </c>
      <c r="AV522" s="15" t="s">
        <v>30</v>
      </c>
      <c r="AW522" s="15" t="s">
        <v>29</v>
      </c>
      <c r="AX522" s="15" t="s">
        <v>73</v>
      </c>
      <c r="AY522" s="191" t="s">
        <v>163</v>
      </c>
    </row>
    <row r="523" spans="2:51" s="15" customFormat="1">
      <c r="B523" s="190"/>
      <c r="D523" s="169" t="s">
        <v>175</v>
      </c>
      <c r="E523" s="191" t="s">
        <v>1</v>
      </c>
      <c r="F523" s="192" t="s">
        <v>716</v>
      </c>
      <c r="H523" s="191" t="s">
        <v>1</v>
      </c>
      <c r="I523" s="193"/>
      <c r="L523" s="190"/>
      <c r="M523" s="194"/>
      <c r="N523" s="195"/>
      <c r="O523" s="195"/>
      <c r="P523" s="195"/>
      <c r="Q523" s="195"/>
      <c r="R523" s="195"/>
      <c r="S523" s="195"/>
      <c r="T523" s="196"/>
      <c r="AT523" s="191" t="s">
        <v>175</v>
      </c>
      <c r="AU523" s="191" t="s">
        <v>83</v>
      </c>
      <c r="AV523" s="15" t="s">
        <v>30</v>
      </c>
      <c r="AW523" s="15" t="s">
        <v>29</v>
      </c>
      <c r="AX523" s="15" t="s">
        <v>73</v>
      </c>
      <c r="AY523" s="191" t="s">
        <v>163</v>
      </c>
    </row>
    <row r="524" spans="2:51" s="15" customFormat="1">
      <c r="B524" s="190"/>
      <c r="D524" s="169" t="s">
        <v>175</v>
      </c>
      <c r="E524" s="191" t="s">
        <v>1</v>
      </c>
      <c r="F524" s="192" t="s">
        <v>717</v>
      </c>
      <c r="H524" s="191" t="s">
        <v>1</v>
      </c>
      <c r="I524" s="193"/>
      <c r="L524" s="190"/>
      <c r="M524" s="194"/>
      <c r="N524" s="195"/>
      <c r="O524" s="195"/>
      <c r="P524" s="195"/>
      <c r="Q524" s="195"/>
      <c r="R524" s="195"/>
      <c r="S524" s="195"/>
      <c r="T524" s="196"/>
      <c r="AT524" s="191" t="s">
        <v>175</v>
      </c>
      <c r="AU524" s="191" t="s">
        <v>83</v>
      </c>
      <c r="AV524" s="15" t="s">
        <v>30</v>
      </c>
      <c r="AW524" s="15" t="s">
        <v>29</v>
      </c>
      <c r="AX524" s="15" t="s">
        <v>73</v>
      </c>
      <c r="AY524" s="191" t="s">
        <v>163</v>
      </c>
    </row>
    <row r="525" spans="2:51" s="15" customFormat="1">
      <c r="B525" s="190"/>
      <c r="D525" s="169" t="s">
        <v>175</v>
      </c>
      <c r="E525" s="191" t="s">
        <v>1</v>
      </c>
      <c r="F525" s="192" t="s">
        <v>718</v>
      </c>
      <c r="H525" s="191" t="s">
        <v>1</v>
      </c>
      <c r="I525" s="193"/>
      <c r="L525" s="190"/>
      <c r="M525" s="194"/>
      <c r="N525" s="195"/>
      <c r="O525" s="195"/>
      <c r="P525" s="195"/>
      <c r="Q525" s="195"/>
      <c r="R525" s="195"/>
      <c r="S525" s="195"/>
      <c r="T525" s="196"/>
      <c r="AT525" s="191" t="s">
        <v>175</v>
      </c>
      <c r="AU525" s="191" t="s">
        <v>83</v>
      </c>
      <c r="AV525" s="15" t="s">
        <v>30</v>
      </c>
      <c r="AW525" s="15" t="s">
        <v>29</v>
      </c>
      <c r="AX525" s="15" t="s">
        <v>73</v>
      </c>
      <c r="AY525" s="191" t="s">
        <v>163</v>
      </c>
    </row>
    <row r="526" spans="2:51" s="15" customFormat="1">
      <c r="B526" s="190"/>
      <c r="D526" s="169" t="s">
        <v>175</v>
      </c>
      <c r="E526" s="191" t="s">
        <v>1</v>
      </c>
      <c r="F526" s="192" t="s">
        <v>719</v>
      </c>
      <c r="H526" s="191" t="s">
        <v>1</v>
      </c>
      <c r="I526" s="193"/>
      <c r="L526" s="190"/>
      <c r="M526" s="194"/>
      <c r="N526" s="195"/>
      <c r="O526" s="195"/>
      <c r="P526" s="195"/>
      <c r="Q526" s="195"/>
      <c r="R526" s="195"/>
      <c r="S526" s="195"/>
      <c r="T526" s="196"/>
      <c r="AT526" s="191" t="s">
        <v>175</v>
      </c>
      <c r="AU526" s="191" t="s">
        <v>83</v>
      </c>
      <c r="AV526" s="15" t="s">
        <v>30</v>
      </c>
      <c r="AW526" s="15" t="s">
        <v>29</v>
      </c>
      <c r="AX526" s="15" t="s">
        <v>73</v>
      </c>
      <c r="AY526" s="191" t="s">
        <v>163</v>
      </c>
    </row>
    <row r="527" spans="2:51" s="15" customFormat="1">
      <c r="B527" s="190"/>
      <c r="D527" s="169" t="s">
        <v>175</v>
      </c>
      <c r="E527" s="191" t="s">
        <v>1</v>
      </c>
      <c r="F527" s="192" t="s">
        <v>720</v>
      </c>
      <c r="H527" s="191" t="s">
        <v>1</v>
      </c>
      <c r="I527" s="193"/>
      <c r="L527" s="190"/>
      <c r="M527" s="194"/>
      <c r="N527" s="195"/>
      <c r="O527" s="195"/>
      <c r="P527" s="195"/>
      <c r="Q527" s="195"/>
      <c r="R527" s="195"/>
      <c r="S527" s="195"/>
      <c r="T527" s="196"/>
      <c r="AT527" s="191" t="s">
        <v>175</v>
      </c>
      <c r="AU527" s="191" t="s">
        <v>83</v>
      </c>
      <c r="AV527" s="15" t="s">
        <v>30</v>
      </c>
      <c r="AW527" s="15" t="s">
        <v>29</v>
      </c>
      <c r="AX527" s="15" t="s">
        <v>73</v>
      </c>
      <c r="AY527" s="191" t="s">
        <v>163</v>
      </c>
    </row>
    <row r="528" spans="2:51" s="15" customFormat="1">
      <c r="B528" s="190"/>
      <c r="D528" s="169" t="s">
        <v>175</v>
      </c>
      <c r="E528" s="191" t="s">
        <v>1</v>
      </c>
      <c r="F528" s="192" t="s">
        <v>721</v>
      </c>
      <c r="H528" s="191" t="s">
        <v>1</v>
      </c>
      <c r="I528" s="193"/>
      <c r="L528" s="190"/>
      <c r="M528" s="194"/>
      <c r="N528" s="195"/>
      <c r="O528" s="195"/>
      <c r="P528" s="195"/>
      <c r="Q528" s="195"/>
      <c r="R528" s="195"/>
      <c r="S528" s="195"/>
      <c r="T528" s="196"/>
      <c r="AT528" s="191" t="s">
        <v>175</v>
      </c>
      <c r="AU528" s="191" t="s">
        <v>83</v>
      </c>
      <c r="AV528" s="15" t="s">
        <v>30</v>
      </c>
      <c r="AW528" s="15" t="s">
        <v>29</v>
      </c>
      <c r="AX528" s="15" t="s">
        <v>73</v>
      </c>
      <c r="AY528" s="191" t="s">
        <v>163</v>
      </c>
    </row>
    <row r="529" spans="1:65" s="15" customFormat="1">
      <c r="B529" s="190"/>
      <c r="D529" s="169" t="s">
        <v>175</v>
      </c>
      <c r="E529" s="191" t="s">
        <v>1</v>
      </c>
      <c r="F529" s="192" t="s">
        <v>722</v>
      </c>
      <c r="H529" s="191" t="s">
        <v>1</v>
      </c>
      <c r="I529" s="193"/>
      <c r="L529" s="190"/>
      <c r="M529" s="194"/>
      <c r="N529" s="195"/>
      <c r="O529" s="195"/>
      <c r="P529" s="195"/>
      <c r="Q529" s="195"/>
      <c r="R529" s="195"/>
      <c r="S529" s="195"/>
      <c r="T529" s="196"/>
      <c r="AT529" s="191" t="s">
        <v>175</v>
      </c>
      <c r="AU529" s="191" t="s">
        <v>83</v>
      </c>
      <c r="AV529" s="15" t="s">
        <v>30</v>
      </c>
      <c r="AW529" s="15" t="s">
        <v>29</v>
      </c>
      <c r="AX529" s="15" t="s">
        <v>73</v>
      </c>
      <c r="AY529" s="191" t="s">
        <v>163</v>
      </c>
    </row>
    <row r="530" spans="1:65" s="15" customFormat="1">
      <c r="B530" s="190"/>
      <c r="D530" s="169" t="s">
        <v>175</v>
      </c>
      <c r="E530" s="191" t="s">
        <v>1</v>
      </c>
      <c r="F530" s="192" t="s">
        <v>723</v>
      </c>
      <c r="H530" s="191" t="s">
        <v>1</v>
      </c>
      <c r="I530" s="193"/>
      <c r="L530" s="190"/>
      <c r="M530" s="194"/>
      <c r="N530" s="195"/>
      <c r="O530" s="195"/>
      <c r="P530" s="195"/>
      <c r="Q530" s="195"/>
      <c r="R530" s="195"/>
      <c r="S530" s="195"/>
      <c r="T530" s="196"/>
      <c r="AT530" s="191" t="s">
        <v>175</v>
      </c>
      <c r="AU530" s="191" t="s">
        <v>83</v>
      </c>
      <c r="AV530" s="15" t="s">
        <v>30</v>
      </c>
      <c r="AW530" s="15" t="s">
        <v>29</v>
      </c>
      <c r="AX530" s="15" t="s">
        <v>73</v>
      </c>
      <c r="AY530" s="191" t="s">
        <v>163</v>
      </c>
    </row>
    <row r="531" spans="1:65" s="15" customFormat="1">
      <c r="B531" s="190"/>
      <c r="D531" s="169" t="s">
        <v>175</v>
      </c>
      <c r="E531" s="191" t="s">
        <v>1</v>
      </c>
      <c r="F531" s="192" t="s">
        <v>724</v>
      </c>
      <c r="H531" s="191" t="s">
        <v>1</v>
      </c>
      <c r="I531" s="193"/>
      <c r="L531" s="190"/>
      <c r="M531" s="194"/>
      <c r="N531" s="195"/>
      <c r="O531" s="195"/>
      <c r="P531" s="195"/>
      <c r="Q531" s="195"/>
      <c r="R531" s="195"/>
      <c r="S531" s="195"/>
      <c r="T531" s="196"/>
      <c r="AT531" s="191" t="s">
        <v>175</v>
      </c>
      <c r="AU531" s="191" t="s">
        <v>83</v>
      </c>
      <c r="AV531" s="15" t="s">
        <v>30</v>
      </c>
      <c r="AW531" s="15" t="s">
        <v>29</v>
      </c>
      <c r="AX531" s="15" t="s">
        <v>73</v>
      </c>
      <c r="AY531" s="191" t="s">
        <v>163</v>
      </c>
    </row>
    <row r="532" spans="1:65" s="15" customFormat="1">
      <c r="B532" s="190"/>
      <c r="D532" s="169" t="s">
        <v>175</v>
      </c>
      <c r="E532" s="191" t="s">
        <v>1</v>
      </c>
      <c r="F532" s="192" t="s">
        <v>725</v>
      </c>
      <c r="H532" s="191" t="s">
        <v>1</v>
      </c>
      <c r="I532" s="193"/>
      <c r="L532" s="190"/>
      <c r="M532" s="194"/>
      <c r="N532" s="195"/>
      <c r="O532" s="195"/>
      <c r="P532" s="195"/>
      <c r="Q532" s="195"/>
      <c r="R532" s="195"/>
      <c r="S532" s="195"/>
      <c r="T532" s="196"/>
      <c r="AT532" s="191" t="s">
        <v>175</v>
      </c>
      <c r="AU532" s="191" t="s">
        <v>83</v>
      </c>
      <c r="AV532" s="15" t="s">
        <v>30</v>
      </c>
      <c r="AW532" s="15" t="s">
        <v>29</v>
      </c>
      <c r="AX532" s="15" t="s">
        <v>73</v>
      </c>
      <c r="AY532" s="191" t="s">
        <v>163</v>
      </c>
    </row>
    <row r="533" spans="1:65" s="15" customFormat="1">
      <c r="B533" s="190"/>
      <c r="D533" s="169" t="s">
        <v>175</v>
      </c>
      <c r="E533" s="191" t="s">
        <v>1</v>
      </c>
      <c r="F533" s="192" t="s">
        <v>726</v>
      </c>
      <c r="H533" s="191" t="s">
        <v>1</v>
      </c>
      <c r="I533" s="193"/>
      <c r="L533" s="190"/>
      <c r="M533" s="194"/>
      <c r="N533" s="195"/>
      <c r="O533" s="195"/>
      <c r="P533" s="195"/>
      <c r="Q533" s="195"/>
      <c r="R533" s="195"/>
      <c r="S533" s="195"/>
      <c r="T533" s="196"/>
      <c r="AT533" s="191" t="s">
        <v>175</v>
      </c>
      <c r="AU533" s="191" t="s">
        <v>83</v>
      </c>
      <c r="AV533" s="15" t="s">
        <v>30</v>
      </c>
      <c r="AW533" s="15" t="s">
        <v>29</v>
      </c>
      <c r="AX533" s="15" t="s">
        <v>73</v>
      </c>
      <c r="AY533" s="191" t="s">
        <v>163</v>
      </c>
    </row>
    <row r="534" spans="1:65" s="15" customFormat="1">
      <c r="B534" s="190"/>
      <c r="D534" s="169" t="s">
        <v>175</v>
      </c>
      <c r="E534" s="191" t="s">
        <v>1</v>
      </c>
      <c r="F534" s="192" t="s">
        <v>727</v>
      </c>
      <c r="H534" s="191" t="s">
        <v>1</v>
      </c>
      <c r="I534" s="193"/>
      <c r="L534" s="190"/>
      <c r="M534" s="194"/>
      <c r="N534" s="195"/>
      <c r="O534" s="195"/>
      <c r="P534" s="195"/>
      <c r="Q534" s="195"/>
      <c r="R534" s="195"/>
      <c r="S534" s="195"/>
      <c r="T534" s="196"/>
      <c r="AT534" s="191" t="s">
        <v>175</v>
      </c>
      <c r="AU534" s="191" t="s">
        <v>83</v>
      </c>
      <c r="AV534" s="15" t="s">
        <v>30</v>
      </c>
      <c r="AW534" s="15" t="s">
        <v>29</v>
      </c>
      <c r="AX534" s="15" t="s">
        <v>73</v>
      </c>
      <c r="AY534" s="191" t="s">
        <v>163</v>
      </c>
    </row>
    <row r="535" spans="1:65" s="15" customFormat="1">
      <c r="B535" s="190"/>
      <c r="D535" s="169" t="s">
        <v>175</v>
      </c>
      <c r="E535" s="191" t="s">
        <v>1</v>
      </c>
      <c r="F535" s="192" t="s">
        <v>728</v>
      </c>
      <c r="H535" s="191" t="s">
        <v>1</v>
      </c>
      <c r="I535" s="193"/>
      <c r="L535" s="190"/>
      <c r="M535" s="194"/>
      <c r="N535" s="195"/>
      <c r="O535" s="195"/>
      <c r="P535" s="195"/>
      <c r="Q535" s="195"/>
      <c r="R535" s="195"/>
      <c r="S535" s="195"/>
      <c r="T535" s="196"/>
      <c r="AT535" s="191" t="s">
        <v>175</v>
      </c>
      <c r="AU535" s="191" t="s">
        <v>83</v>
      </c>
      <c r="AV535" s="15" t="s">
        <v>30</v>
      </c>
      <c r="AW535" s="15" t="s">
        <v>29</v>
      </c>
      <c r="AX535" s="15" t="s">
        <v>73</v>
      </c>
      <c r="AY535" s="191" t="s">
        <v>163</v>
      </c>
    </row>
    <row r="536" spans="1:65" s="13" customFormat="1">
      <c r="B536" s="171"/>
      <c r="D536" s="169" t="s">
        <v>175</v>
      </c>
      <c r="E536" s="172" t="s">
        <v>1</v>
      </c>
      <c r="F536" s="173" t="s">
        <v>30</v>
      </c>
      <c r="H536" s="174">
        <v>1</v>
      </c>
      <c r="I536" s="175"/>
      <c r="L536" s="171"/>
      <c r="M536" s="176"/>
      <c r="N536" s="177"/>
      <c r="O536" s="177"/>
      <c r="P536" s="177"/>
      <c r="Q536" s="177"/>
      <c r="R536" s="177"/>
      <c r="S536" s="177"/>
      <c r="T536" s="178"/>
      <c r="AT536" s="172" t="s">
        <v>175</v>
      </c>
      <c r="AU536" s="172" t="s">
        <v>83</v>
      </c>
      <c r="AV536" s="13" t="s">
        <v>83</v>
      </c>
      <c r="AW536" s="13" t="s">
        <v>29</v>
      </c>
      <c r="AX536" s="13" t="s">
        <v>30</v>
      </c>
      <c r="AY536" s="172" t="s">
        <v>163</v>
      </c>
    </row>
    <row r="537" spans="1:65" s="12" customFormat="1" ht="22.9" customHeight="1">
      <c r="B537" s="137"/>
      <c r="D537" s="138" t="s">
        <v>72</v>
      </c>
      <c r="E537" s="148" t="s">
        <v>228</v>
      </c>
      <c r="F537" s="148" t="s">
        <v>729</v>
      </c>
      <c r="I537" s="140"/>
      <c r="J537" s="149">
        <f>BK537</f>
        <v>0</v>
      </c>
      <c r="L537" s="137"/>
      <c r="M537" s="142"/>
      <c r="N537" s="143"/>
      <c r="O537" s="143"/>
      <c r="P537" s="144">
        <f>SUM(P538:P581)</f>
        <v>0</v>
      </c>
      <c r="Q537" s="143"/>
      <c r="R537" s="144">
        <f>SUM(R538:R581)</f>
        <v>2.4265660000000001E-2</v>
      </c>
      <c r="S537" s="143"/>
      <c r="T537" s="145">
        <f>SUM(T538:T581)</f>
        <v>0</v>
      </c>
      <c r="AR537" s="138" t="s">
        <v>30</v>
      </c>
      <c r="AT537" s="146" t="s">
        <v>72</v>
      </c>
      <c r="AU537" s="146" t="s">
        <v>30</v>
      </c>
      <c r="AY537" s="138" t="s">
        <v>163</v>
      </c>
      <c r="BK537" s="147">
        <f>SUM(BK538:BK581)</f>
        <v>0</v>
      </c>
    </row>
    <row r="538" spans="1:65" s="2" customFormat="1" ht="16.5" customHeight="1">
      <c r="A538" s="33"/>
      <c r="B538" s="150"/>
      <c r="C538" s="151" t="s">
        <v>730</v>
      </c>
      <c r="D538" s="151" t="s">
        <v>165</v>
      </c>
      <c r="E538" s="152" t="s">
        <v>731</v>
      </c>
      <c r="F538" s="153" t="s">
        <v>732</v>
      </c>
      <c r="G538" s="154" t="s">
        <v>114</v>
      </c>
      <c r="H538" s="155">
        <v>12.066000000000001</v>
      </c>
      <c r="I538" s="156"/>
      <c r="J538" s="157">
        <f>ROUND(I538*H538,2)</f>
        <v>0</v>
      </c>
      <c r="K538" s="153" t="s">
        <v>168</v>
      </c>
      <c r="L538" s="34"/>
      <c r="M538" s="158" t="s">
        <v>1</v>
      </c>
      <c r="N538" s="159" t="s">
        <v>38</v>
      </c>
      <c r="O538" s="59"/>
      <c r="P538" s="160">
        <f>O538*H538</f>
        <v>0</v>
      </c>
      <c r="Q538" s="160">
        <v>1.0000000000000001E-5</v>
      </c>
      <c r="R538" s="160">
        <f>Q538*H538</f>
        <v>1.2066000000000001E-4</v>
      </c>
      <c r="S538" s="160">
        <v>0</v>
      </c>
      <c r="T538" s="161">
        <f>S538*H538</f>
        <v>0</v>
      </c>
      <c r="U538" s="33"/>
      <c r="V538" s="33"/>
      <c r="W538" s="33"/>
      <c r="X538" s="33"/>
      <c r="Y538" s="33"/>
      <c r="Z538" s="33"/>
      <c r="AA538" s="33"/>
      <c r="AB538" s="33"/>
      <c r="AC538" s="33"/>
      <c r="AD538" s="33"/>
      <c r="AE538" s="33"/>
      <c r="AR538" s="162" t="s">
        <v>169</v>
      </c>
      <c r="AT538" s="162" t="s">
        <v>165</v>
      </c>
      <c r="AU538" s="162" t="s">
        <v>83</v>
      </c>
      <c r="AY538" s="18" t="s">
        <v>163</v>
      </c>
      <c r="BE538" s="163">
        <f>IF(N538="základní",J538,0)</f>
        <v>0</v>
      </c>
      <c r="BF538" s="163">
        <f>IF(N538="snížená",J538,0)</f>
        <v>0</v>
      </c>
      <c r="BG538" s="163">
        <f>IF(N538="zákl. přenesená",J538,0)</f>
        <v>0</v>
      </c>
      <c r="BH538" s="163">
        <f>IF(N538="sníž. přenesená",J538,0)</f>
        <v>0</v>
      </c>
      <c r="BI538" s="163">
        <f>IF(N538="nulová",J538,0)</f>
        <v>0</v>
      </c>
      <c r="BJ538" s="18" t="s">
        <v>30</v>
      </c>
      <c r="BK538" s="163">
        <f>ROUND(I538*H538,2)</f>
        <v>0</v>
      </c>
      <c r="BL538" s="18" t="s">
        <v>169</v>
      </c>
      <c r="BM538" s="162" t="s">
        <v>733</v>
      </c>
    </row>
    <row r="539" spans="1:65" s="2" customFormat="1">
      <c r="A539" s="33"/>
      <c r="B539" s="34"/>
      <c r="C539" s="33"/>
      <c r="D539" s="164" t="s">
        <v>171</v>
      </c>
      <c r="E539" s="33"/>
      <c r="F539" s="165" t="s">
        <v>734</v>
      </c>
      <c r="G539" s="33"/>
      <c r="H539" s="33"/>
      <c r="I539" s="166"/>
      <c r="J539" s="33"/>
      <c r="K539" s="33"/>
      <c r="L539" s="34"/>
      <c r="M539" s="167"/>
      <c r="N539" s="168"/>
      <c r="O539" s="59"/>
      <c r="P539" s="59"/>
      <c r="Q539" s="59"/>
      <c r="R539" s="59"/>
      <c r="S539" s="59"/>
      <c r="T539" s="60"/>
      <c r="U539" s="33"/>
      <c r="V539" s="33"/>
      <c r="W539" s="33"/>
      <c r="X539" s="33"/>
      <c r="Y539" s="33"/>
      <c r="Z539" s="33"/>
      <c r="AA539" s="33"/>
      <c r="AB539" s="33"/>
      <c r="AC539" s="33"/>
      <c r="AD539" s="33"/>
      <c r="AE539" s="33"/>
      <c r="AT539" s="18" t="s">
        <v>171</v>
      </c>
      <c r="AU539" s="18" t="s">
        <v>83</v>
      </c>
    </row>
    <row r="540" spans="1:65" s="2" customFormat="1" ht="29.25">
      <c r="A540" s="33"/>
      <c r="B540" s="34"/>
      <c r="C540" s="33"/>
      <c r="D540" s="169" t="s">
        <v>173</v>
      </c>
      <c r="E540" s="33"/>
      <c r="F540" s="170" t="s">
        <v>735</v>
      </c>
      <c r="G540" s="33"/>
      <c r="H540" s="33"/>
      <c r="I540" s="166"/>
      <c r="J540" s="33"/>
      <c r="K540" s="33"/>
      <c r="L540" s="34"/>
      <c r="M540" s="167"/>
      <c r="N540" s="168"/>
      <c r="O540" s="59"/>
      <c r="P540" s="59"/>
      <c r="Q540" s="59"/>
      <c r="R540" s="59"/>
      <c r="S540" s="59"/>
      <c r="T540" s="60"/>
      <c r="U540" s="33"/>
      <c r="V540" s="33"/>
      <c r="W540" s="33"/>
      <c r="X540" s="33"/>
      <c r="Y540" s="33"/>
      <c r="Z540" s="33"/>
      <c r="AA540" s="33"/>
      <c r="AB540" s="33"/>
      <c r="AC540" s="33"/>
      <c r="AD540" s="33"/>
      <c r="AE540" s="33"/>
      <c r="AT540" s="18" t="s">
        <v>173</v>
      </c>
      <c r="AU540" s="18" t="s">
        <v>83</v>
      </c>
    </row>
    <row r="541" spans="1:65" s="13" customFormat="1">
      <c r="B541" s="171"/>
      <c r="D541" s="169" t="s">
        <v>175</v>
      </c>
      <c r="E541" s="172" t="s">
        <v>1</v>
      </c>
      <c r="F541" s="173" t="s">
        <v>736</v>
      </c>
      <c r="H541" s="174">
        <v>12.066000000000001</v>
      </c>
      <c r="I541" s="175"/>
      <c r="L541" s="171"/>
      <c r="M541" s="176"/>
      <c r="N541" s="177"/>
      <c r="O541" s="177"/>
      <c r="P541" s="177"/>
      <c r="Q541" s="177"/>
      <c r="R541" s="177"/>
      <c r="S541" s="177"/>
      <c r="T541" s="178"/>
      <c r="AT541" s="172" t="s">
        <v>175</v>
      </c>
      <c r="AU541" s="172" t="s">
        <v>83</v>
      </c>
      <c r="AV541" s="13" t="s">
        <v>83</v>
      </c>
      <c r="AW541" s="13" t="s">
        <v>29</v>
      </c>
      <c r="AX541" s="13" t="s">
        <v>30</v>
      </c>
      <c r="AY541" s="172" t="s">
        <v>163</v>
      </c>
    </row>
    <row r="542" spans="1:65" s="2" customFormat="1" ht="21.75" customHeight="1">
      <c r="A542" s="33"/>
      <c r="B542" s="150"/>
      <c r="C542" s="151" t="s">
        <v>737</v>
      </c>
      <c r="D542" s="151" t="s">
        <v>165</v>
      </c>
      <c r="E542" s="152" t="s">
        <v>738</v>
      </c>
      <c r="F542" s="153" t="s">
        <v>739</v>
      </c>
      <c r="G542" s="154" t="s">
        <v>436</v>
      </c>
      <c r="H542" s="155">
        <v>26</v>
      </c>
      <c r="I542" s="156"/>
      <c r="J542" s="157">
        <f>ROUND(I542*H542,2)</f>
        <v>0</v>
      </c>
      <c r="K542" s="153" t="s">
        <v>168</v>
      </c>
      <c r="L542" s="34"/>
      <c r="M542" s="158" t="s">
        <v>1</v>
      </c>
      <c r="N542" s="159" t="s">
        <v>38</v>
      </c>
      <c r="O542" s="59"/>
      <c r="P542" s="160">
        <f>O542*H542</f>
        <v>0</v>
      </c>
      <c r="Q542" s="160">
        <v>6.8999999999999997E-4</v>
      </c>
      <c r="R542" s="160">
        <f>Q542*H542</f>
        <v>1.7939999999999998E-2</v>
      </c>
      <c r="S542" s="160">
        <v>0</v>
      </c>
      <c r="T542" s="161">
        <f>S542*H542</f>
        <v>0</v>
      </c>
      <c r="U542" s="33"/>
      <c r="V542" s="33"/>
      <c r="W542" s="33"/>
      <c r="X542" s="33"/>
      <c r="Y542" s="33"/>
      <c r="Z542" s="33"/>
      <c r="AA542" s="33"/>
      <c r="AB542" s="33"/>
      <c r="AC542" s="33"/>
      <c r="AD542" s="33"/>
      <c r="AE542" s="33"/>
      <c r="AR542" s="162" t="s">
        <v>169</v>
      </c>
      <c r="AT542" s="162" t="s">
        <v>165</v>
      </c>
      <c r="AU542" s="162" t="s">
        <v>83</v>
      </c>
      <c r="AY542" s="18" t="s">
        <v>163</v>
      </c>
      <c r="BE542" s="163">
        <f>IF(N542="základní",J542,0)</f>
        <v>0</v>
      </c>
      <c r="BF542" s="163">
        <f>IF(N542="snížená",J542,0)</f>
        <v>0</v>
      </c>
      <c r="BG542" s="163">
        <f>IF(N542="zákl. přenesená",J542,0)</f>
        <v>0</v>
      </c>
      <c r="BH542" s="163">
        <f>IF(N542="sníž. přenesená",J542,0)</f>
        <v>0</v>
      </c>
      <c r="BI542" s="163">
        <f>IF(N542="nulová",J542,0)</f>
        <v>0</v>
      </c>
      <c r="BJ542" s="18" t="s">
        <v>30</v>
      </c>
      <c r="BK542" s="163">
        <f>ROUND(I542*H542,2)</f>
        <v>0</v>
      </c>
      <c r="BL542" s="18" t="s">
        <v>169</v>
      </c>
      <c r="BM542" s="162" t="s">
        <v>740</v>
      </c>
    </row>
    <row r="543" spans="1:65" s="2" customFormat="1">
      <c r="A543" s="33"/>
      <c r="B543" s="34"/>
      <c r="C543" s="33"/>
      <c r="D543" s="164" t="s">
        <v>171</v>
      </c>
      <c r="E543" s="33"/>
      <c r="F543" s="165" t="s">
        <v>741</v>
      </c>
      <c r="G543" s="33"/>
      <c r="H543" s="33"/>
      <c r="I543" s="166"/>
      <c r="J543" s="33"/>
      <c r="K543" s="33"/>
      <c r="L543" s="34"/>
      <c r="M543" s="167"/>
      <c r="N543" s="168"/>
      <c r="O543" s="59"/>
      <c r="P543" s="59"/>
      <c r="Q543" s="59"/>
      <c r="R543" s="59"/>
      <c r="S543" s="59"/>
      <c r="T543" s="60"/>
      <c r="U543" s="33"/>
      <c r="V543" s="33"/>
      <c r="W543" s="33"/>
      <c r="X543" s="33"/>
      <c r="Y543" s="33"/>
      <c r="Z543" s="33"/>
      <c r="AA543" s="33"/>
      <c r="AB543" s="33"/>
      <c r="AC543" s="33"/>
      <c r="AD543" s="33"/>
      <c r="AE543" s="33"/>
      <c r="AT543" s="18" t="s">
        <v>171</v>
      </c>
      <c r="AU543" s="18" t="s">
        <v>83</v>
      </c>
    </row>
    <row r="544" spans="1:65" s="2" customFormat="1" ht="29.25">
      <c r="A544" s="33"/>
      <c r="B544" s="34"/>
      <c r="C544" s="33"/>
      <c r="D544" s="169" t="s">
        <v>173</v>
      </c>
      <c r="E544" s="33"/>
      <c r="F544" s="170" t="s">
        <v>742</v>
      </c>
      <c r="G544" s="33"/>
      <c r="H544" s="33"/>
      <c r="I544" s="166"/>
      <c r="J544" s="33"/>
      <c r="K544" s="33"/>
      <c r="L544" s="34"/>
      <c r="M544" s="167"/>
      <c r="N544" s="168"/>
      <c r="O544" s="59"/>
      <c r="P544" s="59"/>
      <c r="Q544" s="59"/>
      <c r="R544" s="59"/>
      <c r="S544" s="59"/>
      <c r="T544" s="60"/>
      <c r="U544" s="33"/>
      <c r="V544" s="33"/>
      <c r="W544" s="33"/>
      <c r="X544" s="33"/>
      <c r="Y544" s="33"/>
      <c r="Z544" s="33"/>
      <c r="AA544" s="33"/>
      <c r="AB544" s="33"/>
      <c r="AC544" s="33"/>
      <c r="AD544" s="33"/>
      <c r="AE544" s="33"/>
      <c r="AT544" s="18" t="s">
        <v>173</v>
      </c>
      <c r="AU544" s="18" t="s">
        <v>83</v>
      </c>
    </row>
    <row r="545" spans="1:65" s="15" customFormat="1">
      <c r="B545" s="190"/>
      <c r="D545" s="169" t="s">
        <v>175</v>
      </c>
      <c r="E545" s="191" t="s">
        <v>1</v>
      </c>
      <c r="F545" s="192" t="s">
        <v>743</v>
      </c>
      <c r="H545" s="191" t="s">
        <v>1</v>
      </c>
      <c r="I545" s="193"/>
      <c r="L545" s="190"/>
      <c r="M545" s="194"/>
      <c r="N545" s="195"/>
      <c r="O545" s="195"/>
      <c r="P545" s="195"/>
      <c r="Q545" s="195"/>
      <c r="R545" s="195"/>
      <c r="S545" s="195"/>
      <c r="T545" s="196"/>
      <c r="AT545" s="191" t="s">
        <v>175</v>
      </c>
      <c r="AU545" s="191" t="s">
        <v>83</v>
      </c>
      <c r="AV545" s="15" t="s">
        <v>30</v>
      </c>
      <c r="AW545" s="15" t="s">
        <v>29</v>
      </c>
      <c r="AX545" s="15" t="s">
        <v>73</v>
      </c>
      <c r="AY545" s="191" t="s">
        <v>163</v>
      </c>
    </row>
    <row r="546" spans="1:65" s="13" customFormat="1">
      <c r="B546" s="171"/>
      <c r="D546" s="169" t="s">
        <v>175</v>
      </c>
      <c r="E546" s="172" t="s">
        <v>1</v>
      </c>
      <c r="F546" s="173" t="s">
        <v>744</v>
      </c>
      <c r="H546" s="174">
        <v>26</v>
      </c>
      <c r="I546" s="175"/>
      <c r="L546" s="171"/>
      <c r="M546" s="176"/>
      <c r="N546" s="177"/>
      <c r="O546" s="177"/>
      <c r="P546" s="177"/>
      <c r="Q546" s="177"/>
      <c r="R546" s="177"/>
      <c r="S546" s="177"/>
      <c r="T546" s="178"/>
      <c r="AT546" s="172" t="s">
        <v>175</v>
      </c>
      <c r="AU546" s="172" t="s">
        <v>83</v>
      </c>
      <c r="AV546" s="13" t="s">
        <v>83</v>
      </c>
      <c r="AW546" s="13" t="s">
        <v>29</v>
      </c>
      <c r="AX546" s="13" t="s">
        <v>30</v>
      </c>
      <c r="AY546" s="172" t="s">
        <v>163</v>
      </c>
    </row>
    <row r="547" spans="1:65" s="2" customFormat="1" ht="16.5" customHeight="1">
      <c r="A547" s="33"/>
      <c r="B547" s="150"/>
      <c r="C547" s="151" t="s">
        <v>745</v>
      </c>
      <c r="D547" s="151" t="s">
        <v>165</v>
      </c>
      <c r="E547" s="152" t="s">
        <v>746</v>
      </c>
      <c r="F547" s="153" t="s">
        <v>747</v>
      </c>
      <c r="G547" s="154" t="s">
        <v>206</v>
      </c>
      <c r="H547" s="155">
        <v>37.299999999999997</v>
      </c>
      <c r="I547" s="156"/>
      <c r="J547" s="157">
        <f>ROUND(I547*H547,2)</f>
        <v>0</v>
      </c>
      <c r="K547" s="153" t="s">
        <v>168</v>
      </c>
      <c r="L547" s="34"/>
      <c r="M547" s="158" t="s">
        <v>1</v>
      </c>
      <c r="N547" s="159" t="s">
        <v>38</v>
      </c>
      <c r="O547" s="59"/>
      <c r="P547" s="160">
        <f>O547*H547</f>
        <v>0</v>
      </c>
      <c r="Q547" s="160">
        <v>0</v>
      </c>
      <c r="R547" s="160">
        <f>Q547*H547</f>
        <v>0</v>
      </c>
      <c r="S547" s="160">
        <v>0</v>
      </c>
      <c r="T547" s="161">
        <f>S547*H547</f>
        <v>0</v>
      </c>
      <c r="U547" s="33"/>
      <c r="V547" s="33"/>
      <c r="W547" s="33"/>
      <c r="X547" s="33"/>
      <c r="Y547" s="33"/>
      <c r="Z547" s="33"/>
      <c r="AA547" s="33"/>
      <c r="AB547" s="33"/>
      <c r="AC547" s="33"/>
      <c r="AD547" s="33"/>
      <c r="AE547" s="33"/>
      <c r="AR547" s="162" t="s">
        <v>169</v>
      </c>
      <c r="AT547" s="162" t="s">
        <v>165</v>
      </c>
      <c r="AU547" s="162" t="s">
        <v>83</v>
      </c>
      <c r="AY547" s="18" t="s">
        <v>163</v>
      </c>
      <c r="BE547" s="163">
        <f>IF(N547="základní",J547,0)</f>
        <v>0</v>
      </c>
      <c r="BF547" s="163">
        <f>IF(N547="snížená",J547,0)</f>
        <v>0</v>
      </c>
      <c r="BG547" s="163">
        <f>IF(N547="zákl. přenesená",J547,0)</f>
        <v>0</v>
      </c>
      <c r="BH547" s="163">
        <f>IF(N547="sníž. přenesená",J547,0)</f>
        <v>0</v>
      </c>
      <c r="BI547" s="163">
        <f>IF(N547="nulová",J547,0)</f>
        <v>0</v>
      </c>
      <c r="BJ547" s="18" t="s">
        <v>30</v>
      </c>
      <c r="BK547" s="163">
        <f>ROUND(I547*H547,2)</f>
        <v>0</v>
      </c>
      <c r="BL547" s="18" t="s">
        <v>169</v>
      </c>
      <c r="BM547" s="162" t="s">
        <v>748</v>
      </c>
    </row>
    <row r="548" spans="1:65" s="2" customFormat="1">
      <c r="A548" s="33"/>
      <c r="B548" s="34"/>
      <c r="C548" s="33"/>
      <c r="D548" s="164" t="s">
        <v>171</v>
      </c>
      <c r="E548" s="33"/>
      <c r="F548" s="165" t="s">
        <v>749</v>
      </c>
      <c r="G548" s="33"/>
      <c r="H548" s="33"/>
      <c r="I548" s="166"/>
      <c r="J548" s="33"/>
      <c r="K548" s="33"/>
      <c r="L548" s="34"/>
      <c r="M548" s="167"/>
      <c r="N548" s="168"/>
      <c r="O548" s="59"/>
      <c r="P548" s="59"/>
      <c r="Q548" s="59"/>
      <c r="R548" s="59"/>
      <c r="S548" s="59"/>
      <c r="T548" s="60"/>
      <c r="U548" s="33"/>
      <c r="V548" s="33"/>
      <c r="W548" s="33"/>
      <c r="X548" s="33"/>
      <c r="Y548" s="33"/>
      <c r="Z548" s="33"/>
      <c r="AA548" s="33"/>
      <c r="AB548" s="33"/>
      <c r="AC548" s="33"/>
      <c r="AD548" s="33"/>
      <c r="AE548" s="33"/>
      <c r="AT548" s="18" t="s">
        <v>171</v>
      </c>
      <c r="AU548" s="18" t="s">
        <v>83</v>
      </c>
    </row>
    <row r="549" spans="1:65" s="2" customFormat="1" ht="19.5">
      <c r="A549" s="33"/>
      <c r="B549" s="34"/>
      <c r="C549" s="33"/>
      <c r="D549" s="169" t="s">
        <v>173</v>
      </c>
      <c r="E549" s="33"/>
      <c r="F549" s="170" t="s">
        <v>750</v>
      </c>
      <c r="G549" s="33"/>
      <c r="H549" s="33"/>
      <c r="I549" s="166"/>
      <c r="J549" s="33"/>
      <c r="K549" s="33"/>
      <c r="L549" s="34"/>
      <c r="M549" s="167"/>
      <c r="N549" s="168"/>
      <c r="O549" s="59"/>
      <c r="P549" s="59"/>
      <c r="Q549" s="59"/>
      <c r="R549" s="59"/>
      <c r="S549" s="59"/>
      <c r="T549" s="60"/>
      <c r="U549" s="33"/>
      <c r="V549" s="33"/>
      <c r="W549" s="33"/>
      <c r="X549" s="33"/>
      <c r="Y549" s="33"/>
      <c r="Z549" s="33"/>
      <c r="AA549" s="33"/>
      <c r="AB549" s="33"/>
      <c r="AC549" s="33"/>
      <c r="AD549" s="33"/>
      <c r="AE549" s="33"/>
      <c r="AT549" s="18" t="s">
        <v>173</v>
      </c>
      <c r="AU549" s="18" t="s">
        <v>83</v>
      </c>
    </row>
    <row r="550" spans="1:65" s="13" customFormat="1">
      <c r="B550" s="171"/>
      <c r="D550" s="169" t="s">
        <v>175</v>
      </c>
      <c r="E550" s="172" t="s">
        <v>1</v>
      </c>
      <c r="F550" s="173" t="s">
        <v>751</v>
      </c>
      <c r="H550" s="174">
        <v>27.4</v>
      </c>
      <c r="I550" s="175"/>
      <c r="L550" s="171"/>
      <c r="M550" s="176"/>
      <c r="N550" s="177"/>
      <c r="O550" s="177"/>
      <c r="P550" s="177"/>
      <c r="Q550" s="177"/>
      <c r="R550" s="177"/>
      <c r="S550" s="177"/>
      <c r="T550" s="178"/>
      <c r="AT550" s="172" t="s">
        <v>175</v>
      </c>
      <c r="AU550" s="172" t="s">
        <v>83</v>
      </c>
      <c r="AV550" s="13" t="s">
        <v>83</v>
      </c>
      <c r="AW550" s="13" t="s">
        <v>29</v>
      </c>
      <c r="AX550" s="13" t="s">
        <v>73</v>
      </c>
      <c r="AY550" s="172" t="s">
        <v>163</v>
      </c>
    </row>
    <row r="551" spans="1:65" s="13" customFormat="1">
      <c r="B551" s="171"/>
      <c r="D551" s="169" t="s">
        <v>175</v>
      </c>
      <c r="E551" s="172" t="s">
        <v>1</v>
      </c>
      <c r="F551" s="173" t="s">
        <v>752</v>
      </c>
      <c r="H551" s="174">
        <v>9.9</v>
      </c>
      <c r="I551" s="175"/>
      <c r="L551" s="171"/>
      <c r="M551" s="176"/>
      <c r="N551" s="177"/>
      <c r="O551" s="177"/>
      <c r="P551" s="177"/>
      <c r="Q551" s="177"/>
      <c r="R551" s="177"/>
      <c r="S551" s="177"/>
      <c r="T551" s="178"/>
      <c r="AT551" s="172" t="s">
        <v>175</v>
      </c>
      <c r="AU551" s="172" t="s">
        <v>83</v>
      </c>
      <c r="AV551" s="13" t="s">
        <v>83</v>
      </c>
      <c r="AW551" s="13" t="s">
        <v>29</v>
      </c>
      <c r="AX551" s="13" t="s">
        <v>73</v>
      </c>
      <c r="AY551" s="172" t="s">
        <v>163</v>
      </c>
    </row>
    <row r="552" spans="1:65" s="14" customFormat="1">
      <c r="B552" s="179"/>
      <c r="D552" s="169" t="s">
        <v>175</v>
      </c>
      <c r="E552" s="180" t="s">
        <v>1</v>
      </c>
      <c r="F552" s="181" t="s">
        <v>179</v>
      </c>
      <c r="H552" s="182">
        <v>37.299999999999997</v>
      </c>
      <c r="I552" s="183"/>
      <c r="L552" s="179"/>
      <c r="M552" s="184"/>
      <c r="N552" s="185"/>
      <c r="O552" s="185"/>
      <c r="P552" s="185"/>
      <c r="Q552" s="185"/>
      <c r="R552" s="185"/>
      <c r="S552" s="185"/>
      <c r="T552" s="186"/>
      <c r="AT552" s="180" t="s">
        <v>175</v>
      </c>
      <c r="AU552" s="180" t="s">
        <v>83</v>
      </c>
      <c r="AV552" s="14" t="s">
        <v>169</v>
      </c>
      <c r="AW552" s="14" t="s">
        <v>29</v>
      </c>
      <c r="AX552" s="14" t="s">
        <v>30</v>
      </c>
      <c r="AY552" s="180" t="s">
        <v>163</v>
      </c>
    </row>
    <row r="553" spans="1:65" s="2" customFormat="1" ht="16.5" customHeight="1">
      <c r="A553" s="33"/>
      <c r="B553" s="150"/>
      <c r="C553" s="151" t="s">
        <v>753</v>
      </c>
      <c r="D553" s="151" t="s">
        <v>165</v>
      </c>
      <c r="E553" s="152" t="s">
        <v>754</v>
      </c>
      <c r="F553" s="153" t="s">
        <v>755</v>
      </c>
      <c r="G553" s="154" t="s">
        <v>206</v>
      </c>
      <c r="H553" s="155">
        <v>322.10000000000002</v>
      </c>
      <c r="I553" s="156"/>
      <c r="J553" s="157">
        <f>ROUND(I553*H553,2)</f>
        <v>0</v>
      </c>
      <c r="K553" s="153" t="s">
        <v>168</v>
      </c>
      <c r="L553" s="34"/>
      <c r="M553" s="158" t="s">
        <v>1</v>
      </c>
      <c r="N553" s="159" t="s">
        <v>38</v>
      </c>
      <c r="O553" s="59"/>
      <c r="P553" s="160">
        <f>O553*H553</f>
        <v>0</v>
      </c>
      <c r="Q553" s="160">
        <v>1.0000000000000001E-5</v>
      </c>
      <c r="R553" s="160">
        <f>Q553*H553</f>
        <v>3.2210000000000003E-3</v>
      </c>
      <c r="S553" s="160">
        <v>0</v>
      </c>
      <c r="T553" s="161">
        <f>S553*H553</f>
        <v>0</v>
      </c>
      <c r="U553" s="33"/>
      <c r="V553" s="33"/>
      <c r="W553" s="33"/>
      <c r="X553" s="33"/>
      <c r="Y553" s="33"/>
      <c r="Z553" s="33"/>
      <c r="AA553" s="33"/>
      <c r="AB553" s="33"/>
      <c r="AC553" s="33"/>
      <c r="AD553" s="33"/>
      <c r="AE553" s="33"/>
      <c r="AR553" s="162" t="s">
        <v>169</v>
      </c>
      <c r="AT553" s="162" t="s">
        <v>165</v>
      </c>
      <c r="AU553" s="162" t="s">
        <v>83</v>
      </c>
      <c r="AY553" s="18" t="s">
        <v>163</v>
      </c>
      <c r="BE553" s="163">
        <f>IF(N553="základní",J553,0)</f>
        <v>0</v>
      </c>
      <c r="BF553" s="163">
        <f>IF(N553="snížená",J553,0)</f>
        <v>0</v>
      </c>
      <c r="BG553" s="163">
        <f>IF(N553="zákl. přenesená",J553,0)</f>
        <v>0</v>
      </c>
      <c r="BH553" s="163">
        <f>IF(N553="sníž. přenesená",J553,0)</f>
        <v>0</v>
      </c>
      <c r="BI553" s="163">
        <f>IF(N553="nulová",J553,0)</f>
        <v>0</v>
      </c>
      <c r="BJ553" s="18" t="s">
        <v>30</v>
      </c>
      <c r="BK553" s="163">
        <f>ROUND(I553*H553,2)</f>
        <v>0</v>
      </c>
      <c r="BL553" s="18" t="s">
        <v>169</v>
      </c>
      <c r="BM553" s="162" t="s">
        <v>756</v>
      </c>
    </row>
    <row r="554" spans="1:65" s="2" customFormat="1">
      <c r="A554" s="33"/>
      <c r="B554" s="34"/>
      <c r="C554" s="33"/>
      <c r="D554" s="164" t="s">
        <v>171</v>
      </c>
      <c r="E554" s="33"/>
      <c r="F554" s="165" t="s">
        <v>757</v>
      </c>
      <c r="G554" s="33"/>
      <c r="H554" s="33"/>
      <c r="I554" s="166"/>
      <c r="J554" s="33"/>
      <c r="K554" s="33"/>
      <c r="L554" s="34"/>
      <c r="M554" s="167"/>
      <c r="N554" s="168"/>
      <c r="O554" s="59"/>
      <c r="P554" s="59"/>
      <c r="Q554" s="59"/>
      <c r="R554" s="59"/>
      <c r="S554" s="59"/>
      <c r="T554" s="60"/>
      <c r="U554" s="33"/>
      <c r="V554" s="33"/>
      <c r="W554" s="33"/>
      <c r="X554" s="33"/>
      <c r="Y554" s="33"/>
      <c r="Z554" s="33"/>
      <c r="AA554" s="33"/>
      <c r="AB554" s="33"/>
      <c r="AC554" s="33"/>
      <c r="AD554" s="33"/>
      <c r="AE554" s="33"/>
      <c r="AT554" s="18" t="s">
        <v>171</v>
      </c>
      <c r="AU554" s="18" t="s">
        <v>83</v>
      </c>
    </row>
    <row r="555" spans="1:65" s="2" customFormat="1" ht="19.5">
      <c r="A555" s="33"/>
      <c r="B555" s="34"/>
      <c r="C555" s="33"/>
      <c r="D555" s="169" t="s">
        <v>173</v>
      </c>
      <c r="E555" s="33"/>
      <c r="F555" s="170" t="s">
        <v>750</v>
      </c>
      <c r="G555" s="33"/>
      <c r="H555" s="33"/>
      <c r="I555" s="166"/>
      <c r="J555" s="33"/>
      <c r="K555" s="33"/>
      <c r="L555" s="34"/>
      <c r="M555" s="167"/>
      <c r="N555" s="168"/>
      <c r="O555" s="59"/>
      <c r="P555" s="59"/>
      <c r="Q555" s="59"/>
      <c r="R555" s="59"/>
      <c r="S555" s="59"/>
      <c r="T555" s="60"/>
      <c r="U555" s="33"/>
      <c r="V555" s="33"/>
      <c r="W555" s="33"/>
      <c r="X555" s="33"/>
      <c r="Y555" s="33"/>
      <c r="Z555" s="33"/>
      <c r="AA555" s="33"/>
      <c r="AB555" s="33"/>
      <c r="AC555" s="33"/>
      <c r="AD555" s="33"/>
      <c r="AE555" s="33"/>
      <c r="AT555" s="18" t="s">
        <v>173</v>
      </c>
      <c r="AU555" s="18" t="s">
        <v>83</v>
      </c>
    </row>
    <row r="556" spans="1:65" s="13" customFormat="1">
      <c r="B556" s="171"/>
      <c r="D556" s="169" t="s">
        <v>175</v>
      </c>
      <c r="E556" s="172" t="s">
        <v>1</v>
      </c>
      <c r="F556" s="173" t="s">
        <v>758</v>
      </c>
      <c r="H556" s="174">
        <v>322.10000000000002</v>
      </c>
      <c r="I556" s="175"/>
      <c r="L556" s="171"/>
      <c r="M556" s="176"/>
      <c r="N556" s="177"/>
      <c r="O556" s="177"/>
      <c r="P556" s="177"/>
      <c r="Q556" s="177"/>
      <c r="R556" s="177"/>
      <c r="S556" s="177"/>
      <c r="T556" s="178"/>
      <c r="AT556" s="172" t="s">
        <v>175</v>
      </c>
      <c r="AU556" s="172" t="s">
        <v>83</v>
      </c>
      <c r="AV556" s="13" t="s">
        <v>83</v>
      </c>
      <c r="AW556" s="13" t="s">
        <v>29</v>
      </c>
      <c r="AX556" s="13" t="s">
        <v>73</v>
      </c>
      <c r="AY556" s="172" t="s">
        <v>163</v>
      </c>
    </row>
    <row r="557" spans="1:65" s="14" customFormat="1">
      <c r="B557" s="179"/>
      <c r="D557" s="169" t="s">
        <v>175</v>
      </c>
      <c r="E557" s="180" t="s">
        <v>1</v>
      </c>
      <c r="F557" s="181" t="s">
        <v>179</v>
      </c>
      <c r="H557" s="182">
        <v>322.10000000000002</v>
      </c>
      <c r="I557" s="183"/>
      <c r="L557" s="179"/>
      <c r="M557" s="184"/>
      <c r="N557" s="185"/>
      <c r="O557" s="185"/>
      <c r="P557" s="185"/>
      <c r="Q557" s="185"/>
      <c r="R557" s="185"/>
      <c r="S557" s="185"/>
      <c r="T557" s="186"/>
      <c r="AT557" s="180" t="s">
        <v>175</v>
      </c>
      <c r="AU557" s="180" t="s">
        <v>83</v>
      </c>
      <c r="AV557" s="14" t="s">
        <v>169</v>
      </c>
      <c r="AW557" s="14" t="s">
        <v>29</v>
      </c>
      <c r="AX557" s="14" t="s">
        <v>30</v>
      </c>
      <c r="AY557" s="180" t="s">
        <v>163</v>
      </c>
    </row>
    <row r="558" spans="1:65" s="2" customFormat="1" ht="16.5" customHeight="1">
      <c r="A558" s="33"/>
      <c r="B558" s="150"/>
      <c r="C558" s="151" t="s">
        <v>759</v>
      </c>
      <c r="D558" s="151" t="s">
        <v>165</v>
      </c>
      <c r="E558" s="152" t="s">
        <v>760</v>
      </c>
      <c r="F558" s="153" t="s">
        <v>761</v>
      </c>
      <c r="G558" s="154" t="s">
        <v>206</v>
      </c>
      <c r="H558" s="155">
        <v>37.299999999999997</v>
      </c>
      <c r="I558" s="156"/>
      <c r="J558" s="157">
        <f>ROUND(I558*H558,2)</f>
        <v>0</v>
      </c>
      <c r="K558" s="153" t="s">
        <v>168</v>
      </c>
      <c r="L558" s="34"/>
      <c r="M558" s="158" t="s">
        <v>1</v>
      </c>
      <c r="N558" s="159" t="s">
        <v>38</v>
      </c>
      <c r="O558" s="59"/>
      <c r="P558" s="160">
        <f>O558*H558</f>
        <v>0</v>
      </c>
      <c r="Q558" s="160">
        <v>8.0000000000000007E-5</v>
      </c>
      <c r="R558" s="160">
        <f>Q558*H558</f>
        <v>2.9840000000000001E-3</v>
      </c>
      <c r="S558" s="160">
        <v>0</v>
      </c>
      <c r="T558" s="161">
        <f>S558*H558</f>
        <v>0</v>
      </c>
      <c r="U558" s="33"/>
      <c r="V558" s="33"/>
      <c r="W558" s="33"/>
      <c r="X558" s="33"/>
      <c r="Y558" s="33"/>
      <c r="Z558" s="33"/>
      <c r="AA558" s="33"/>
      <c r="AB558" s="33"/>
      <c r="AC558" s="33"/>
      <c r="AD558" s="33"/>
      <c r="AE558" s="33"/>
      <c r="AR558" s="162" t="s">
        <v>169</v>
      </c>
      <c r="AT558" s="162" t="s">
        <v>165</v>
      </c>
      <c r="AU558" s="162" t="s">
        <v>83</v>
      </c>
      <c r="AY558" s="18" t="s">
        <v>163</v>
      </c>
      <c r="BE558" s="163">
        <f>IF(N558="základní",J558,0)</f>
        <v>0</v>
      </c>
      <c r="BF558" s="163">
        <f>IF(N558="snížená",J558,0)</f>
        <v>0</v>
      </c>
      <c r="BG558" s="163">
        <f>IF(N558="zákl. přenesená",J558,0)</f>
        <v>0</v>
      </c>
      <c r="BH558" s="163">
        <f>IF(N558="sníž. přenesená",J558,0)</f>
        <v>0</v>
      </c>
      <c r="BI558" s="163">
        <f>IF(N558="nulová",J558,0)</f>
        <v>0</v>
      </c>
      <c r="BJ558" s="18" t="s">
        <v>30</v>
      </c>
      <c r="BK558" s="163">
        <f>ROUND(I558*H558,2)</f>
        <v>0</v>
      </c>
      <c r="BL558" s="18" t="s">
        <v>169</v>
      </c>
      <c r="BM558" s="162" t="s">
        <v>762</v>
      </c>
    </row>
    <row r="559" spans="1:65" s="2" customFormat="1">
      <c r="A559" s="33"/>
      <c r="B559" s="34"/>
      <c r="C559" s="33"/>
      <c r="D559" s="164" t="s">
        <v>171</v>
      </c>
      <c r="E559" s="33"/>
      <c r="F559" s="165" t="s">
        <v>763</v>
      </c>
      <c r="G559" s="33"/>
      <c r="H559" s="33"/>
      <c r="I559" s="166"/>
      <c r="J559" s="33"/>
      <c r="K559" s="33"/>
      <c r="L559" s="34"/>
      <c r="M559" s="167"/>
      <c r="N559" s="168"/>
      <c r="O559" s="59"/>
      <c r="P559" s="59"/>
      <c r="Q559" s="59"/>
      <c r="R559" s="59"/>
      <c r="S559" s="59"/>
      <c r="T559" s="60"/>
      <c r="U559" s="33"/>
      <c r="V559" s="33"/>
      <c r="W559" s="33"/>
      <c r="X559" s="33"/>
      <c r="Y559" s="33"/>
      <c r="Z559" s="33"/>
      <c r="AA559" s="33"/>
      <c r="AB559" s="33"/>
      <c r="AC559" s="33"/>
      <c r="AD559" s="33"/>
      <c r="AE559" s="33"/>
      <c r="AT559" s="18" t="s">
        <v>171</v>
      </c>
      <c r="AU559" s="18" t="s">
        <v>83</v>
      </c>
    </row>
    <row r="560" spans="1:65" s="13" customFormat="1">
      <c r="B560" s="171"/>
      <c r="D560" s="169" t="s">
        <v>175</v>
      </c>
      <c r="E560" s="172" t="s">
        <v>1</v>
      </c>
      <c r="F560" s="173" t="s">
        <v>751</v>
      </c>
      <c r="H560" s="174">
        <v>27.4</v>
      </c>
      <c r="I560" s="175"/>
      <c r="L560" s="171"/>
      <c r="M560" s="176"/>
      <c r="N560" s="177"/>
      <c r="O560" s="177"/>
      <c r="P560" s="177"/>
      <c r="Q560" s="177"/>
      <c r="R560" s="177"/>
      <c r="S560" s="177"/>
      <c r="T560" s="178"/>
      <c r="AT560" s="172" t="s">
        <v>175</v>
      </c>
      <c r="AU560" s="172" t="s">
        <v>83</v>
      </c>
      <c r="AV560" s="13" t="s">
        <v>83</v>
      </c>
      <c r="AW560" s="13" t="s">
        <v>29</v>
      </c>
      <c r="AX560" s="13" t="s">
        <v>73</v>
      </c>
      <c r="AY560" s="172" t="s">
        <v>163</v>
      </c>
    </row>
    <row r="561" spans="1:65" s="13" customFormat="1">
      <c r="B561" s="171"/>
      <c r="D561" s="169" t="s">
        <v>175</v>
      </c>
      <c r="E561" s="172" t="s">
        <v>1</v>
      </c>
      <c r="F561" s="173" t="s">
        <v>752</v>
      </c>
      <c r="H561" s="174">
        <v>9.9</v>
      </c>
      <c r="I561" s="175"/>
      <c r="L561" s="171"/>
      <c r="M561" s="176"/>
      <c r="N561" s="177"/>
      <c r="O561" s="177"/>
      <c r="P561" s="177"/>
      <c r="Q561" s="177"/>
      <c r="R561" s="177"/>
      <c r="S561" s="177"/>
      <c r="T561" s="178"/>
      <c r="AT561" s="172" t="s">
        <v>175</v>
      </c>
      <c r="AU561" s="172" t="s">
        <v>83</v>
      </c>
      <c r="AV561" s="13" t="s">
        <v>83</v>
      </c>
      <c r="AW561" s="13" t="s">
        <v>29</v>
      </c>
      <c r="AX561" s="13" t="s">
        <v>73</v>
      </c>
      <c r="AY561" s="172" t="s">
        <v>163</v>
      </c>
    </row>
    <row r="562" spans="1:65" s="14" customFormat="1">
      <c r="B562" s="179"/>
      <c r="D562" s="169" t="s">
        <v>175</v>
      </c>
      <c r="E562" s="180" t="s">
        <v>1</v>
      </c>
      <c r="F562" s="181" t="s">
        <v>179</v>
      </c>
      <c r="H562" s="182">
        <v>37.299999999999997</v>
      </c>
      <c r="I562" s="183"/>
      <c r="L562" s="179"/>
      <c r="M562" s="184"/>
      <c r="N562" s="185"/>
      <c r="O562" s="185"/>
      <c r="P562" s="185"/>
      <c r="Q562" s="185"/>
      <c r="R562" s="185"/>
      <c r="S562" s="185"/>
      <c r="T562" s="186"/>
      <c r="AT562" s="180" t="s">
        <v>175</v>
      </c>
      <c r="AU562" s="180" t="s">
        <v>83</v>
      </c>
      <c r="AV562" s="14" t="s">
        <v>169</v>
      </c>
      <c r="AW562" s="14" t="s">
        <v>29</v>
      </c>
      <c r="AX562" s="14" t="s">
        <v>30</v>
      </c>
      <c r="AY562" s="180" t="s">
        <v>163</v>
      </c>
    </row>
    <row r="563" spans="1:65" s="2" customFormat="1" ht="16.5" customHeight="1">
      <c r="A563" s="33"/>
      <c r="B563" s="150"/>
      <c r="C563" s="151" t="s">
        <v>764</v>
      </c>
      <c r="D563" s="151" t="s">
        <v>165</v>
      </c>
      <c r="E563" s="152" t="s">
        <v>765</v>
      </c>
      <c r="F563" s="153" t="s">
        <v>766</v>
      </c>
      <c r="G563" s="154" t="s">
        <v>206</v>
      </c>
      <c r="H563" s="155">
        <v>322.10000000000002</v>
      </c>
      <c r="I563" s="156"/>
      <c r="J563" s="157">
        <f>ROUND(I563*H563,2)</f>
        <v>0</v>
      </c>
      <c r="K563" s="153" t="s">
        <v>1</v>
      </c>
      <c r="L563" s="34"/>
      <c r="M563" s="158" t="s">
        <v>1</v>
      </c>
      <c r="N563" s="159" t="s">
        <v>38</v>
      </c>
      <c r="O563" s="59"/>
      <c r="P563" s="160">
        <f>O563*H563</f>
        <v>0</v>
      </c>
      <c r="Q563" s="160">
        <v>0</v>
      </c>
      <c r="R563" s="160">
        <f>Q563*H563</f>
        <v>0</v>
      </c>
      <c r="S563" s="160">
        <v>0</v>
      </c>
      <c r="T563" s="161">
        <f>S563*H563</f>
        <v>0</v>
      </c>
      <c r="U563" s="33"/>
      <c r="V563" s="33"/>
      <c r="W563" s="33"/>
      <c r="X563" s="33"/>
      <c r="Y563" s="33"/>
      <c r="Z563" s="33"/>
      <c r="AA563" s="33"/>
      <c r="AB563" s="33"/>
      <c r="AC563" s="33"/>
      <c r="AD563" s="33"/>
      <c r="AE563" s="33"/>
      <c r="AR563" s="162" t="s">
        <v>169</v>
      </c>
      <c r="AT563" s="162" t="s">
        <v>165</v>
      </c>
      <c r="AU563" s="162" t="s">
        <v>83</v>
      </c>
      <c r="AY563" s="18" t="s">
        <v>163</v>
      </c>
      <c r="BE563" s="163">
        <f>IF(N563="základní",J563,0)</f>
        <v>0</v>
      </c>
      <c r="BF563" s="163">
        <f>IF(N563="snížená",J563,0)</f>
        <v>0</v>
      </c>
      <c r="BG563" s="163">
        <f>IF(N563="zákl. přenesená",J563,0)</f>
        <v>0</v>
      </c>
      <c r="BH563" s="163">
        <f>IF(N563="sníž. přenesená",J563,0)</f>
        <v>0</v>
      </c>
      <c r="BI563" s="163">
        <f>IF(N563="nulová",J563,0)</f>
        <v>0</v>
      </c>
      <c r="BJ563" s="18" t="s">
        <v>30</v>
      </c>
      <c r="BK563" s="163">
        <f>ROUND(I563*H563,2)</f>
        <v>0</v>
      </c>
      <c r="BL563" s="18" t="s">
        <v>169</v>
      </c>
      <c r="BM563" s="162" t="s">
        <v>767</v>
      </c>
    </row>
    <row r="564" spans="1:65" s="13" customFormat="1">
      <c r="B564" s="171"/>
      <c r="D564" s="169" t="s">
        <v>175</v>
      </c>
      <c r="E564" s="172" t="s">
        <v>1</v>
      </c>
      <c r="F564" s="173" t="s">
        <v>758</v>
      </c>
      <c r="H564" s="174">
        <v>322.10000000000002</v>
      </c>
      <c r="I564" s="175"/>
      <c r="L564" s="171"/>
      <c r="M564" s="176"/>
      <c r="N564" s="177"/>
      <c r="O564" s="177"/>
      <c r="P564" s="177"/>
      <c r="Q564" s="177"/>
      <c r="R564" s="177"/>
      <c r="S564" s="177"/>
      <c r="T564" s="178"/>
      <c r="AT564" s="172" t="s">
        <v>175</v>
      </c>
      <c r="AU564" s="172" t="s">
        <v>83</v>
      </c>
      <c r="AV564" s="13" t="s">
        <v>83</v>
      </c>
      <c r="AW564" s="13" t="s">
        <v>29</v>
      </c>
      <c r="AX564" s="13" t="s">
        <v>73</v>
      </c>
      <c r="AY564" s="172" t="s">
        <v>163</v>
      </c>
    </row>
    <row r="565" spans="1:65" s="14" customFormat="1">
      <c r="B565" s="179"/>
      <c r="D565" s="169" t="s">
        <v>175</v>
      </c>
      <c r="E565" s="180" t="s">
        <v>1</v>
      </c>
      <c r="F565" s="181" t="s">
        <v>179</v>
      </c>
      <c r="H565" s="182">
        <v>322.10000000000002</v>
      </c>
      <c r="I565" s="183"/>
      <c r="L565" s="179"/>
      <c r="M565" s="184"/>
      <c r="N565" s="185"/>
      <c r="O565" s="185"/>
      <c r="P565" s="185"/>
      <c r="Q565" s="185"/>
      <c r="R565" s="185"/>
      <c r="S565" s="185"/>
      <c r="T565" s="186"/>
      <c r="AT565" s="180" t="s">
        <v>175</v>
      </c>
      <c r="AU565" s="180" t="s">
        <v>83</v>
      </c>
      <c r="AV565" s="14" t="s">
        <v>169</v>
      </c>
      <c r="AW565" s="14" t="s">
        <v>29</v>
      </c>
      <c r="AX565" s="14" t="s">
        <v>30</v>
      </c>
      <c r="AY565" s="180" t="s">
        <v>163</v>
      </c>
    </row>
    <row r="566" spans="1:65" s="2" customFormat="1" ht="16.5" customHeight="1">
      <c r="A566" s="33"/>
      <c r="B566" s="150"/>
      <c r="C566" s="151" t="s">
        <v>768</v>
      </c>
      <c r="D566" s="151" t="s">
        <v>165</v>
      </c>
      <c r="E566" s="152" t="s">
        <v>769</v>
      </c>
      <c r="F566" s="153" t="s">
        <v>770</v>
      </c>
      <c r="G566" s="154" t="s">
        <v>384</v>
      </c>
      <c r="H566" s="155">
        <v>480.18900000000002</v>
      </c>
      <c r="I566" s="156"/>
      <c r="J566" s="157">
        <f>ROUND(I566*H566,2)</f>
        <v>0</v>
      </c>
      <c r="K566" s="153" t="s">
        <v>168</v>
      </c>
      <c r="L566" s="34"/>
      <c r="M566" s="158" t="s">
        <v>1</v>
      </c>
      <c r="N566" s="159" t="s">
        <v>38</v>
      </c>
      <c r="O566" s="59"/>
      <c r="P566" s="160">
        <f>O566*H566</f>
        <v>0</v>
      </c>
      <c r="Q566" s="160">
        <v>0</v>
      </c>
      <c r="R566" s="160">
        <f>Q566*H566</f>
        <v>0</v>
      </c>
      <c r="S566" s="160">
        <v>0</v>
      </c>
      <c r="T566" s="161">
        <f>S566*H566</f>
        <v>0</v>
      </c>
      <c r="U566" s="33"/>
      <c r="V566" s="33"/>
      <c r="W566" s="33"/>
      <c r="X566" s="33"/>
      <c r="Y566" s="33"/>
      <c r="Z566" s="33"/>
      <c r="AA566" s="33"/>
      <c r="AB566" s="33"/>
      <c r="AC566" s="33"/>
      <c r="AD566" s="33"/>
      <c r="AE566" s="33"/>
      <c r="AR566" s="162" t="s">
        <v>169</v>
      </c>
      <c r="AT566" s="162" t="s">
        <v>165</v>
      </c>
      <c r="AU566" s="162" t="s">
        <v>83</v>
      </c>
      <c r="AY566" s="18" t="s">
        <v>163</v>
      </c>
      <c r="BE566" s="163">
        <f>IF(N566="základní",J566,0)</f>
        <v>0</v>
      </c>
      <c r="BF566" s="163">
        <f>IF(N566="snížená",J566,0)</f>
        <v>0</v>
      </c>
      <c r="BG566" s="163">
        <f>IF(N566="zákl. přenesená",J566,0)</f>
        <v>0</v>
      </c>
      <c r="BH566" s="163">
        <f>IF(N566="sníž. přenesená",J566,0)</f>
        <v>0</v>
      </c>
      <c r="BI566" s="163">
        <f>IF(N566="nulová",J566,0)</f>
        <v>0</v>
      </c>
      <c r="BJ566" s="18" t="s">
        <v>30</v>
      </c>
      <c r="BK566" s="163">
        <f>ROUND(I566*H566,2)</f>
        <v>0</v>
      </c>
      <c r="BL566" s="18" t="s">
        <v>169</v>
      </c>
      <c r="BM566" s="162" t="s">
        <v>771</v>
      </c>
    </row>
    <row r="567" spans="1:65" s="2" customFormat="1">
      <c r="A567" s="33"/>
      <c r="B567" s="34"/>
      <c r="C567" s="33"/>
      <c r="D567" s="164" t="s">
        <v>171</v>
      </c>
      <c r="E567" s="33"/>
      <c r="F567" s="165" t="s">
        <v>772</v>
      </c>
      <c r="G567" s="33"/>
      <c r="H567" s="33"/>
      <c r="I567" s="166"/>
      <c r="J567" s="33"/>
      <c r="K567" s="33"/>
      <c r="L567" s="34"/>
      <c r="M567" s="167"/>
      <c r="N567" s="168"/>
      <c r="O567" s="59"/>
      <c r="P567" s="59"/>
      <c r="Q567" s="59"/>
      <c r="R567" s="59"/>
      <c r="S567" s="59"/>
      <c r="T567" s="60"/>
      <c r="U567" s="33"/>
      <c r="V567" s="33"/>
      <c r="W567" s="33"/>
      <c r="X567" s="33"/>
      <c r="Y567" s="33"/>
      <c r="Z567" s="33"/>
      <c r="AA567" s="33"/>
      <c r="AB567" s="33"/>
      <c r="AC567" s="33"/>
      <c r="AD567" s="33"/>
      <c r="AE567" s="33"/>
      <c r="AT567" s="18" t="s">
        <v>171</v>
      </c>
      <c r="AU567" s="18" t="s">
        <v>83</v>
      </c>
    </row>
    <row r="568" spans="1:65" s="13" customFormat="1">
      <c r="B568" s="171"/>
      <c r="D568" s="169" t="s">
        <v>175</v>
      </c>
      <c r="E568" s="172" t="s">
        <v>1</v>
      </c>
      <c r="F568" s="173" t="s">
        <v>773</v>
      </c>
      <c r="H568" s="174">
        <v>480.18900000000002</v>
      </c>
      <c r="I568" s="175"/>
      <c r="L568" s="171"/>
      <c r="M568" s="176"/>
      <c r="N568" s="177"/>
      <c r="O568" s="177"/>
      <c r="P568" s="177"/>
      <c r="Q568" s="177"/>
      <c r="R568" s="177"/>
      <c r="S568" s="177"/>
      <c r="T568" s="178"/>
      <c r="AT568" s="172" t="s">
        <v>175</v>
      </c>
      <c r="AU568" s="172" t="s">
        <v>83</v>
      </c>
      <c r="AV568" s="13" t="s">
        <v>83</v>
      </c>
      <c r="AW568" s="13" t="s">
        <v>29</v>
      </c>
      <c r="AX568" s="13" t="s">
        <v>30</v>
      </c>
      <c r="AY568" s="172" t="s">
        <v>163</v>
      </c>
    </row>
    <row r="569" spans="1:65" s="2" customFormat="1" ht="16.5" customHeight="1">
      <c r="A569" s="33"/>
      <c r="B569" s="150"/>
      <c r="C569" s="151" t="s">
        <v>774</v>
      </c>
      <c r="D569" s="151" t="s">
        <v>165</v>
      </c>
      <c r="E569" s="152" t="s">
        <v>775</v>
      </c>
      <c r="F569" s="153" t="s">
        <v>776</v>
      </c>
      <c r="G569" s="154" t="s">
        <v>384</v>
      </c>
      <c r="H569" s="155">
        <v>3361.3229999999999</v>
      </c>
      <c r="I569" s="156"/>
      <c r="J569" s="157">
        <f>ROUND(I569*H569,2)</f>
        <v>0</v>
      </c>
      <c r="K569" s="153" t="s">
        <v>168</v>
      </c>
      <c r="L569" s="34"/>
      <c r="M569" s="158" t="s">
        <v>1</v>
      </c>
      <c r="N569" s="159" t="s">
        <v>38</v>
      </c>
      <c r="O569" s="59"/>
      <c r="P569" s="160">
        <f>O569*H569</f>
        <v>0</v>
      </c>
      <c r="Q569" s="160">
        <v>0</v>
      </c>
      <c r="R569" s="160">
        <f>Q569*H569</f>
        <v>0</v>
      </c>
      <c r="S569" s="160">
        <v>0</v>
      </c>
      <c r="T569" s="161">
        <f>S569*H569</f>
        <v>0</v>
      </c>
      <c r="U569" s="33"/>
      <c r="V569" s="33"/>
      <c r="W569" s="33"/>
      <c r="X569" s="33"/>
      <c r="Y569" s="33"/>
      <c r="Z569" s="33"/>
      <c r="AA569" s="33"/>
      <c r="AB569" s="33"/>
      <c r="AC569" s="33"/>
      <c r="AD569" s="33"/>
      <c r="AE569" s="33"/>
      <c r="AR569" s="162" t="s">
        <v>169</v>
      </c>
      <c r="AT569" s="162" t="s">
        <v>165</v>
      </c>
      <c r="AU569" s="162" t="s">
        <v>83</v>
      </c>
      <c r="AY569" s="18" t="s">
        <v>163</v>
      </c>
      <c r="BE569" s="163">
        <f>IF(N569="základní",J569,0)</f>
        <v>0</v>
      </c>
      <c r="BF569" s="163">
        <f>IF(N569="snížená",J569,0)</f>
        <v>0</v>
      </c>
      <c r="BG569" s="163">
        <f>IF(N569="zákl. přenesená",J569,0)</f>
        <v>0</v>
      </c>
      <c r="BH569" s="163">
        <f>IF(N569="sníž. přenesená",J569,0)</f>
        <v>0</v>
      </c>
      <c r="BI569" s="163">
        <f>IF(N569="nulová",J569,0)</f>
        <v>0</v>
      </c>
      <c r="BJ569" s="18" t="s">
        <v>30</v>
      </c>
      <c r="BK569" s="163">
        <f>ROUND(I569*H569,2)</f>
        <v>0</v>
      </c>
      <c r="BL569" s="18" t="s">
        <v>169</v>
      </c>
      <c r="BM569" s="162" t="s">
        <v>777</v>
      </c>
    </row>
    <row r="570" spans="1:65" s="2" customFormat="1">
      <c r="A570" s="33"/>
      <c r="B570" s="34"/>
      <c r="C570" s="33"/>
      <c r="D570" s="164" t="s">
        <v>171</v>
      </c>
      <c r="E570" s="33"/>
      <c r="F570" s="165" t="s">
        <v>778</v>
      </c>
      <c r="G570" s="33"/>
      <c r="H570" s="33"/>
      <c r="I570" s="166"/>
      <c r="J570" s="33"/>
      <c r="K570" s="33"/>
      <c r="L570" s="34"/>
      <c r="M570" s="167"/>
      <c r="N570" s="168"/>
      <c r="O570" s="59"/>
      <c r="P570" s="59"/>
      <c r="Q570" s="59"/>
      <c r="R570" s="59"/>
      <c r="S570" s="59"/>
      <c r="T570" s="60"/>
      <c r="U570" s="33"/>
      <c r="V570" s="33"/>
      <c r="W570" s="33"/>
      <c r="X570" s="33"/>
      <c r="Y570" s="33"/>
      <c r="Z570" s="33"/>
      <c r="AA570" s="33"/>
      <c r="AB570" s="33"/>
      <c r="AC570" s="33"/>
      <c r="AD570" s="33"/>
      <c r="AE570" s="33"/>
      <c r="AT570" s="18" t="s">
        <v>171</v>
      </c>
      <c r="AU570" s="18" t="s">
        <v>83</v>
      </c>
    </row>
    <row r="571" spans="1:65" s="13" customFormat="1">
      <c r="B571" s="171"/>
      <c r="D571" s="169" t="s">
        <v>175</v>
      </c>
      <c r="E571" s="172" t="s">
        <v>1</v>
      </c>
      <c r="F571" s="173" t="s">
        <v>779</v>
      </c>
      <c r="H571" s="174">
        <v>3361.3229999999999</v>
      </c>
      <c r="I571" s="175"/>
      <c r="L571" s="171"/>
      <c r="M571" s="176"/>
      <c r="N571" s="177"/>
      <c r="O571" s="177"/>
      <c r="P571" s="177"/>
      <c r="Q571" s="177"/>
      <c r="R571" s="177"/>
      <c r="S571" s="177"/>
      <c r="T571" s="178"/>
      <c r="AT571" s="172" t="s">
        <v>175</v>
      </c>
      <c r="AU571" s="172" t="s">
        <v>83</v>
      </c>
      <c r="AV571" s="13" t="s">
        <v>83</v>
      </c>
      <c r="AW571" s="13" t="s">
        <v>29</v>
      </c>
      <c r="AX571" s="13" t="s">
        <v>73</v>
      </c>
      <c r="AY571" s="172" t="s">
        <v>163</v>
      </c>
    </row>
    <row r="572" spans="1:65" s="14" customFormat="1">
      <c r="B572" s="179"/>
      <c r="D572" s="169" t="s">
        <v>175</v>
      </c>
      <c r="E572" s="180" t="s">
        <v>1</v>
      </c>
      <c r="F572" s="181" t="s">
        <v>179</v>
      </c>
      <c r="H572" s="182">
        <v>3361.3229999999999</v>
      </c>
      <c r="I572" s="183"/>
      <c r="L572" s="179"/>
      <c r="M572" s="184"/>
      <c r="N572" s="185"/>
      <c r="O572" s="185"/>
      <c r="P572" s="185"/>
      <c r="Q572" s="185"/>
      <c r="R572" s="185"/>
      <c r="S572" s="185"/>
      <c r="T572" s="186"/>
      <c r="AT572" s="180" t="s">
        <v>175</v>
      </c>
      <c r="AU572" s="180" t="s">
        <v>83</v>
      </c>
      <c r="AV572" s="14" t="s">
        <v>169</v>
      </c>
      <c r="AW572" s="14" t="s">
        <v>29</v>
      </c>
      <c r="AX572" s="14" t="s">
        <v>30</v>
      </c>
      <c r="AY572" s="180" t="s">
        <v>163</v>
      </c>
    </row>
    <row r="573" spans="1:65" s="2" customFormat="1" ht="16.5" customHeight="1">
      <c r="A573" s="33"/>
      <c r="B573" s="150"/>
      <c r="C573" s="151" t="s">
        <v>780</v>
      </c>
      <c r="D573" s="151" t="s">
        <v>165</v>
      </c>
      <c r="E573" s="152" t="s">
        <v>781</v>
      </c>
      <c r="F573" s="153" t="s">
        <v>782</v>
      </c>
      <c r="G573" s="154" t="s">
        <v>384</v>
      </c>
      <c r="H573" s="155">
        <v>149.982</v>
      </c>
      <c r="I573" s="156"/>
      <c r="J573" s="157">
        <f>ROUND(I573*H573,2)</f>
        <v>0</v>
      </c>
      <c r="K573" s="153" t="s">
        <v>1</v>
      </c>
      <c r="L573" s="34"/>
      <c r="M573" s="158" t="s">
        <v>1</v>
      </c>
      <c r="N573" s="159" t="s">
        <v>38</v>
      </c>
      <c r="O573" s="59"/>
      <c r="P573" s="160">
        <f>O573*H573</f>
        <v>0</v>
      </c>
      <c r="Q573" s="160">
        <v>0</v>
      </c>
      <c r="R573" s="160">
        <f>Q573*H573</f>
        <v>0</v>
      </c>
      <c r="S573" s="160">
        <v>0</v>
      </c>
      <c r="T573" s="161">
        <f>S573*H573</f>
        <v>0</v>
      </c>
      <c r="U573" s="33"/>
      <c r="V573" s="33"/>
      <c r="W573" s="33"/>
      <c r="X573" s="33"/>
      <c r="Y573" s="33"/>
      <c r="Z573" s="33"/>
      <c r="AA573" s="33"/>
      <c r="AB573" s="33"/>
      <c r="AC573" s="33"/>
      <c r="AD573" s="33"/>
      <c r="AE573" s="33"/>
      <c r="AR573" s="162" t="s">
        <v>169</v>
      </c>
      <c r="AT573" s="162" t="s">
        <v>165</v>
      </c>
      <c r="AU573" s="162" t="s">
        <v>83</v>
      </c>
      <c r="AY573" s="18" t="s">
        <v>163</v>
      </c>
      <c r="BE573" s="163">
        <f>IF(N573="základní",J573,0)</f>
        <v>0</v>
      </c>
      <c r="BF573" s="163">
        <f>IF(N573="snížená",J573,0)</f>
        <v>0</v>
      </c>
      <c r="BG573" s="163">
        <f>IF(N573="zákl. přenesená",J573,0)</f>
        <v>0</v>
      </c>
      <c r="BH573" s="163">
        <f>IF(N573="sníž. přenesená",J573,0)</f>
        <v>0</v>
      </c>
      <c r="BI573" s="163">
        <f>IF(N573="nulová",J573,0)</f>
        <v>0</v>
      </c>
      <c r="BJ573" s="18" t="s">
        <v>30</v>
      </c>
      <c r="BK573" s="163">
        <f>ROUND(I573*H573,2)</f>
        <v>0</v>
      </c>
      <c r="BL573" s="18" t="s">
        <v>169</v>
      </c>
      <c r="BM573" s="162" t="s">
        <v>783</v>
      </c>
    </row>
    <row r="574" spans="1:65" s="13" customFormat="1">
      <c r="B574" s="171"/>
      <c r="D574" s="169" t="s">
        <v>175</v>
      </c>
      <c r="E574" s="172" t="s">
        <v>1</v>
      </c>
      <c r="F574" s="173" t="s">
        <v>784</v>
      </c>
      <c r="H574" s="174">
        <v>149.982</v>
      </c>
      <c r="I574" s="175"/>
      <c r="L574" s="171"/>
      <c r="M574" s="176"/>
      <c r="N574" s="177"/>
      <c r="O574" s="177"/>
      <c r="P574" s="177"/>
      <c r="Q574" s="177"/>
      <c r="R574" s="177"/>
      <c r="S574" s="177"/>
      <c r="T574" s="178"/>
      <c r="AT574" s="172" t="s">
        <v>175</v>
      </c>
      <c r="AU574" s="172" t="s">
        <v>83</v>
      </c>
      <c r="AV574" s="13" t="s">
        <v>83</v>
      </c>
      <c r="AW574" s="13" t="s">
        <v>29</v>
      </c>
      <c r="AX574" s="13" t="s">
        <v>73</v>
      </c>
      <c r="AY574" s="172" t="s">
        <v>163</v>
      </c>
    </row>
    <row r="575" spans="1:65" s="14" customFormat="1">
      <c r="B575" s="179"/>
      <c r="D575" s="169" t="s">
        <v>175</v>
      </c>
      <c r="E575" s="180" t="s">
        <v>1</v>
      </c>
      <c r="F575" s="181" t="s">
        <v>179</v>
      </c>
      <c r="H575" s="182">
        <v>149.982</v>
      </c>
      <c r="I575" s="183"/>
      <c r="L575" s="179"/>
      <c r="M575" s="184"/>
      <c r="N575" s="185"/>
      <c r="O575" s="185"/>
      <c r="P575" s="185"/>
      <c r="Q575" s="185"/>
      <c r="R575" s="185"/>
      <c r="S575" s="185"/>
      <c r="T575" s="186"/>
      <c r="AT575" s="180" t="s">
        <v>175</v>
      </c>
      <c r="AU575" s="180" t="s">
        <v>83</v>
      </c>
      <c r="AV575" s="14" t="s">
        <v>169</v>
      </c>
      <c r="AW575" s="14" t="s">
        <v>29</v>
      </c>
      <c r="AX575" s="14" t="s">
        <v>30</v>
      </c>
      <c r="AY575" s="180" t="s">
        <v>163</v>
      </c>
    </row>
    <row r="576" spans="1:65" s="2" customFormat="1" ht="16.5" customHeight="1">
      <c r="A576" s="33"/>
      <c r="B576" s="150"/>
      <c r="C576" s="151" t="s">
        <v>785</v>
      </c>
      <c r="D576" s="151" t="s">
        <v>165</v>
      </c>
      <c r="E576" s="152" t="s">
        <v>786</v>
      </c>
      <c r="F576" s="153" t="s">
        <v>471</v>
      </c>
      <c r="G576" s="154" t="s">
        <v>384</v>
      </c>
      <c r="H576" s="155">
        <v>330.20699999999999</v>
      </c>
      <c r="I576" s="156"/>
      <c r="J576" s="157">
        <f>ROUND(I576*H576,2)</f>
        <v>0</v>
      </c>
      <c r="K576" s="153" t="s">
        <v>1</v>
      </c>
      <c r="L576" s="34"/>
      <c r="M576" s="158" t="s">
        <v>1</v>
      </c>
      <c r="N576" s="159" t="s">
        <v>38</v>
      </c>
      <c r="O576" s="59"/>
      <c r="P576" s="160">
        <f>O576*H576</f>
        <v>0</v>
      </c>
      <c r="Q576" s="160">
        <v>0</v>
      </c>
      <c r="R576" s="160">
        <f>Q576*H576</f>
        <v>0</v>
      </c>
      <c r="S576" s="160">
        <v>0</v>
      </c>
      <c r="T576" s="161">
        <f>S576*H576</f>
        <v>0</v>
      </c>
      <c r="U576" s="33"/>
      <c r="V576" s="33"/>
      <c r="W576" s="33"/>
      <c r="X576" s="33"/>
      <c r="Y576" s="33"/>
      <c r="Z576" s="33"/>
      <c r="AA576" s="33"/>
      <c r="AB576" s="33"/>
      <c r="AC576" s="33"/>
      <c r="AD576" s="33"/>
      <c r="AE576" s="33"/>
      <c r="AR576" s="162" t="s">
        <v>169</v>
      </c>
      <c r="AT576" s="162" t="s">
        <v>165</v>
      </c>
      <c r="AU576" s="162" t="s">
        <v>83</v>
      </c>
      <c r="AY576" s="18" t="s">
        <v>163</v>
      </c>
      <c r="BE576" s="163">
        <f>IF(N576="základní",J576,0)</f>
        <v>0</v>
      </c>
      <c r="BF576" s="163">
        <f>IF(N576="snížená",J576,0)</f>
        <v>0</v>
      </c>
      <c r="BG576" s="163">
        <f>IF(N576="zákl. přenesená",J576,0)</f>
        <v>0</v>
      </c>
      <c r="BH576" s="163">
        <f>IF(N576="sníž. přenesená",J576,0)</f>
        <v>0</v>
      </c>
      <c r="BI576" s="163">
        <f>IF(N576="nulová",J576,0)</f>
        <v>0</v>
      </c>
      <c r="BJ576" s="18" t="s">
        <v>30</v>
      </c>
      <c r="BK576" s="163">
        <f>ROUND(I576*H576,2)</f>
        <v>0</v>
      </c>
      <c r="BL576" s="18" t="s">
        <v>169</v>
      </c>
      <c r="BM576" s="162" t="s">
        <v>787</v>
      </c>
    </row>
    <row r="577" spans="1:65" s="13" customFormat="1">
      <c r="B577" s="171"/>
      <c r="D577" s="169" t="s">
        <v>175</v>
      </c>
      <c r="E577" s="172" t="s">
        <v>1</v>
      </c>
      <c r="F577" s="173" t="s">
        <v>788</v>
      </c>
      <c r="H577" s="174">
        <v>330.20699999999999</v>
      </c>
      <c r="I577" s="175"/>
      <c r="L577" s="171"/>
      <c r="M577" s="176"/>
      <c r="N577" s="177"/>
      <c r="O577" s="177"/>
      <c r="P577" s="177"/>
      <c r="Q577" s="177"/>
      <c r="R577" s="177"/>
      <c r="S577" s="177"/>
      <c r="T577" s="178"/>
      <c r="AT577" s="172" t="s">
        <v>175</v>
      </c>
      <c r="AU577" s="172" t="s">
        <v>83</v>
      </c>
      <c r="AV577" s="13" t="s">
        <v>83</v>
      </c>
      <c r="AW577" s="13" t="s">
        <v>29</v>
      </c>
      <c r="AX577" s="13" t="s">
        <v>73</v>
      </c>
      <c r="AY577" s="172" t="s">
        <v>163</v>
      </c>
    </row>
    <row r="578" spans="1:65" s="14" customFormat="1">
      <c r="B578" s="179"/>
      <c r="D578" s="169" t="s">
        <v>175</v>
      </c>
      <c r="E578" s="180" t="s">
        <v>1</v>
      </c>
      <c r="F578" s="181" t="s">
        <v>179</v>
      </c>
      <c r="H578" s="182">
        <v>330.20699999999999</v>
      </c>
      <c r="I578" s="183"/>
      <c r="L578" s="179"/>
      <c r="M578" s="184"/>
      <c r="N578" s="185"/>
      <c r="O578" s="185"/>
      <c r="P578" s="185"/>
      <c r="Q578" s="185"/>
      <c r="R578" s="185"/>
      <c r="S578" s="185"/>
      <c r="T578" s="186"/>
      <c r="AT578" s="180" t="s">
        <v>175</v>
      </c>
      <c r="AU578" s="180" t="s">
        <v>83</v>
      </c>
      <c r="AV578" s="14" t="s">
        <v>169</v>
      </c>
      <c r="AW578" s="14" t="s">
        <v>29</v>
      </c>
      <c r="AX578" s="14" t="s">
        <v>30</v>
      </c>
      <c r="AY578" s="180" t="s">
        <v>163</v>
      </c>
    </row>
    <row r="579" spans="1:65" s="2" customFormat="1" ht="16.5" customHeight="1">
      <c r="A579" s="33"/>
      <c r="B579" s="150"/>
      <c r="C579" s="151" t="s">
        <v>789</v>
      </c>
      <c r="D579" s="151" t="s">
        <v>165</v>
      </c>
      <c r="E579" s="152" t="s">
        <v>790</v>
      </c>
      <c r="F579" s="153" t="s">
        <v>791</v>
      </c>
      <c r="G579" s="154" t="s">
        <v>384</v>
      </c>
      <c r="H579" s="155">
        <v>367.93700000000001</v>
      </c>
      <c r="I579" s="156"/>
      <c r="J579" s="157">
        <f>ROUND(I579*H579,2)</f>
        <v>0</v>
      </c>
      <c r="K579" s="153" t="s">
        <v>168</v>
      </c>
      <c r="L579" s="34"/>
      <c r="M579" s="158" t="s">
        <v>1</v>
      </c>
      <c r="N579" s="159" t="s">
        <v>38</v>
      </c>
      <c r="O579" s="59"/>
      <c r="P579" s="160">
        <f>O579*H579</f>
        <v>0</v>
      </c>
      <c r="Q579" s="160">
        <v>0</v>
      </c>
      <c r="R579" s="160">
        <f>Q579*H579</f>
        <v>0</v>
      </c>
      <c r="S579" s="160">
        <v>0</v>
      </c>
      <c r="T579" s="161">
        <f>S579*H579</f>
        <v>0</v>
      </c>
      <c r="U579" s="33"/>
      <c r="V579" s="33"/>
      <c r="W579" s="33"/>
      <c r="X579" s="33"/>
      <c r="Y579" s="33"/>
      <c r="Z579" s="33"/>
      <c r="AA579" s="33"/>
      <c r="AB579" s="33"/>
      <c r="AC579" s="33"/>
      <c r="AD579" s="33"/>
      <c r="AE579" s="33"/>
      <c r="AR579" s="162" t="s">
        <v>169</v>
      </c>
      <c r="AT579" s="162" t="s">
        <v>165</v>
      </c>
      <c r="AU579" s="162" t="s">
        <v>83</v>
      </c>
      <c r="AY579" s="18" t="s">
        <v>163</v>
      </c>
      <c r="BE579" s="163">
        <f>IF(N579="základní",J579,0)</f>
        <v>0</v>
      </c>
      <c r="BF579" s="163">
        <f>IF(N579="snížená",J579,0)</f>
        <v>0</v>
      </c>
      <c r="BG579" s="163">
        <f>IF(N579="zákl. přenesená",J579,0)</f>
        <v>0</v>
      </c>
      <c r="BH579" s="163">
        <f>IF(N579="sníž. přenesená",J579,0)</f>
        <v>0</v>
      </c>
      <c r="BI579" s="163">
        <f>IF(N579="nulová",J579,0)</f>
        <v>0</v>
      </c>
      <c r="BJ579" s="18" t="s">
        <v>30</v>
      </c>
      <c r="BK579" s="163">
        <f>ROUND(I579*H579,2)</f>
        <v>0</v>
      </c>
      <c r="BL579" s="18" t="s">
        <v>169</v>
      </c>
      <c r="BM579" s="162" t="s">
        <v>792</v>
      </c>
    </row>
    <row r="580" spans="1:65" s="2" customFormat="1">
      <c r="A580" s="33"/>
      <c r="B580" s="34"/>
      <c r="C580" s="33"/>
      <c r="D580" s="164" t="s">
        <v>171</v>
      </c>
      <c r="E580" s="33"/>
      <c r="F580" s="165" t="s">
        <v>793</v>
      </c>
      <c r="G580" s="33"/>
      <c r="H580" s="33"/>
      <c r="I580" s="166"/>
      <c r="J580" s="33"/>
      <c r="K580" s="33"/>
      <c r="L580" s="34"/>
      <c r="M580" s="167"/>
      <c r="N580" s="168"/>
      <c r="O580" s="59"/>
      <c r="P580" s="59"/>
      <c r="Q580" s="59"/>
      <c r="R580" s="59"/>
      <c r="S580" s="59"/>
      <c r="T580" s="60"/>
      <c r="U580" s="33"/>
      <c r="V580" s="33"/>
      <c r="W580" s="33"/>
      <c r="X580" s="33"/>
      <c r="Y580" s="33"/>
      <c r="Z580" s="33"/>
      <c r="AA580" s="33"/>
      <c r="AB580" s="33"/>
      <c r="AC580" s="33"/>
      <c r="AD580" s="33"/>
      <c r="AE580" s="33"/>
      <c r="AT580" s="18" t="s">
        <v>171</v>
      </c>
      <c r="AU580" s="18" t="s">
        <v>83</v>
      </c>
    </row>
    <row r="581" spans="1:65" s="2" customFormat="1" ht="29.25">
      <c r="A581" s="33"/>
      <c r="B581" s="34"/>
      <c r="C581" s="33"/>
      <c r="D581" s="169" t="s">
        <v>173</v>
      </c>
      <c r="E581" s="33"/>
      <c r="F581" s="170" t="s">
        <v>794</v>
      </c>
      <c r="G581" s="33"/>
      <c r="H581" s="33"/>
      <c r="I581" s="166"/>
      <c r="J581" s="33"/>
      <c r="K581" s="33"/>
      <c r="L581" s="34"/>
      <c r="M581" s="167"/>
      <c r="N581" s="168"/>
      <c r="O581" s="59"/>
      <c r="P581" s="59"/>
      <c r="Q581" s="59"/>
      <c r="R581" s="59"/>
      <c r="S581" s="59"/>
      <c r="T581" s="60"/>
      <c r="U581" s="33"/>
      <c r="V581" s="33"/>
      <c r="W581" s="33"/>
      <c r="X581" s="33"/>
      <c r="Y581" s="33"/>
      <c r="Z581" s="33"/>
      <c r="AA581" s="33"/>
      <c r="AB581" s="33"/>
      <c r="AC581" s="33"/>
      <c r="AD581" s="33"/>
      <c r="AE581" s="33"/>
      <c r="AT581" s="18" t="s">
        <v>173</v>
      </c>
      <c r="AU581" s="18" t="s">
        <v>83</v>
      </c>
    </row>
    <row r="582" spans="1:65" s="12" customFormat="1" ht="25.9" customHeight="1">
      <c r="B582" s="137"/>
      <c r="D582" s="138" t="s">
        <v>72</v>
      </c>
      <c r="E582" s="139" t="s">
        <v>795</v>
      </c>
      <c r="F582" s="139" t="s">
        <v>796</v>
      </c>
      <c r="I582" s="140"/>
      <c r="J582" s="141">
        <f>BK582</f>
        <v>0</v>
      </c>
      <c r="L582" s="137"/>
      <c r="M582" s="142"/>
      <c r="N582" s="143"/>
      <c r="O582" s="143"/>
      <c r="P582" s="144">
        <f>P583</f>
        <v>0</v>
      </c>
      <c r="Q582" s="143"/>
      <c r="R582" s="144">
        <f>R583</f>
        <v>3.0000000000000001E-3</v>
      </c>
      <c r="S582" s="143"/>
      <c r="T582" s="145">
        <f>T583</f>
        <v>0</v>
      </c>
      <c r="AR582" s="138" t="s">
        <v>83</v>
      </c>
      <c r="AT582" s="146" t="s">
        <v>72</v>
      </c>
      <c r="AU582" s="146" t="s">
        <v>73</v>
      </c>
      <c r="AY582" s="138" t="s">
        <v>163</v>
      </c>
      <c r="BK582" s="147">
        <f>BK583</f>
        <v>0</v>
      </c>
    </row>
    <row r="583" spans="1:65" s="12" customFormat="1" ht="22.9" customHeight="1">
      <c r="B583" s="137"/>
      <c r="D583" s="138" t="s">
        <v>72</v>
      </c>
      <c r="E583" s="148" t="s">
        <v>797</v>
      </c>
      <c r="F583" s="148" t="s">
        <v>798</v>
      </c>
      <c r="I583" s="140"/>
      <c r="J583" s="149">
        <f>BK583</f>
        <v>0</v>
      </c>
      <c r="L583" s="137"/>
      <c r="M583" s="142"/>
      <c r="N583" s="143"/>
      <c r="O583" s="143"/>
      <c r="P583" s="144">
        <f>SUM(P584:P598)</f>
        <v>0</v>
      </c>
      <c r="Q583" s="143"/>
      <c r="R583" s="144">
        <f>SUM(R584:R598)</f>
        <v>3.0000000000000001E-3</v>
      </c>
      <c r="S583" s="143"/>
      <c r="T583" s="145">
        <f>SUM(T584:T598)</f>
        <v>0</v>
      </c>
      <c r="AR583" s="138" t="s">
        <v>83</v>
      </c>
      <c r="AT583" s="146" t="s">
        <v>72</v>
      </c>
      <c r="AU583" s="146" t="s">
        <v>30</v>
      </c>
      <c r="AY583" s="138" t="s">
        <v>163</v>
      </c>
      <c r="BK583" s="147">
        <f>SUM(BK584:BK598)</f>
        <v>0</v>
      </c>
    </row>
    <row r="584" spans="1:65" s="2" customFormat="1" ht="16.5" customHeight="1">
      <c r="A584" s="33"/>
      <c r="B584" s="150"/>
      <c r="C584" s="151" t="s">
        <v>799</v>
      </c>
      <c r="D584" s="151" t="s">
        <v>165</v>
      </c>
      <c r="E584" s="152" t="s">
        <v>800</v>
      </c>
      <c r="F584" s="153" t="s">
        <v>801</v>
      </c>
      <c r="G584" s="154" t="s">
        <v>114</v>
      </c>
      <c r="H584" s="155">
        <v>2.875</v>
      </c>
      <c r="I584" s="156"/>
      <c r="J584" s="157">
        <f>ROUND(I584*H584,2)</f>
        <v>0</v>
      </c>
      <c r="K584" s="153" t="s">
        <v>168</v>
      </c>
      <c r="L584" s="34"/>
      <c r="M584" s="158" t="s">
        <v>1</v>
      </c>
      <c r="N584" s="159" t="s">
        <v>38</v>
      </c>
      <c r="O584" s="59"/>
      <c r="P584" s="160">
        <f>O584*H584</f>
        <v>0</v>
      </c>
      <c r="Q584" s="160">
        <v>0</v>
      </c>
      <c r="R584" s="160">
        <f>Q584*H584</f>
        <v>0</v>
      </c>
      <c r="S584" s="160">
        <v>0</v>
      </c>
      <c r="T584" s="161">
        <f>S584*H584</f>
        <v>0</v>
      </c>
      <c r="U584" s="33"/>
      <c r="V584" s="33"/>
      <c r="W584" s="33"/>
      <c r="X584" s="33"/>
      <c r="Y584" s="33"/>
      <c r="Z584" s="33"/>
      <c r="AA584" s="33"/>
      <c r="AB584" s="33"/>
      <c r="AC584" s="33"/>
      <c r="AD584" s="33"/>
      <c r="AE584" s="33"/>
      <c r="AR584" s="162" t="s">
        <v>274</v>
      </c>
      <c r="AT584" s="162" t="s">
        <v>165</v>
      </c>
      <c r="AU584" s="162" t="s">
        <v>83</v>
      </c>
      <c r="AY584" s="18" t="s">
        <v>163</v>
      </c>
      <c r="BE584" s="163">
        <f>IF(N584="základní",J584,0)</f>
        <v>0</v>
      </c>
      <c r="BF584" s="163">
        <f>IF(N584="snížená",J584,0)</f>
        <v>0</v>
      </c>
      <c r="BG584" s="163">
        <f>IF(N584="zákl. přenesená",J584,0)</f>
        <v>0</v>
      </c>
      <c r="BH584" s="163">
        <f>IF(N584="sníž. přenesená",J584,0)</f>
        <v>0</v>
      </c>
      <c r="BI584" s="163">
        <f>IF(N584="nulová",J584,0)</f>
        <v>0</v>
      </c>
      <c r="BJ584" s="18" t="s">
        <v>30</v>
      </c>
      <c r="BK584" s="163">
        <f>ROUND(I584*H584,2)</f>
        <v>0</v>
      </c>
      <c r="BL584" s="18" t="s">
        <v>274</v>
      </c>
      <c r="BM584" s="162" t="s">
        <v>802</v>
      </c>
    </row>
    <row r="585" spans="1:65" s="2" customFormat="1">
      <c r="A585" s="33"/>
      <c r="B585" s="34"/>
      <c r="C585" s="33"/>
      <c r="D585" s="164" t="s">
        <v>171</v>
      </c>
      <c r="E585" s="33"/>
      <c r="F585" s="165" t="s">
        <v>803</v>
      </c>
      <c r="G585" s="33"/>
      <c r="H585" s="33"/>
      <c r="I585" s="166"/>
      <c r="J585" s="33"/>
      <c r="K585" s="33"/>
      <c r="L585" s="34"/>
      <c r="M585" s="167"/>
      <c r="N585" s="168"/>
      <c r="O585" s="59"/>
      <c r="P585" s="59"/>
      <c r="Q585" s="59"/>
      <c r="R585" s="59"/>
      <c r="S585" s="59"/>
      <c r="T585" s="60"/>
      <c r="U585" s="33"/>
      <c r="V585" s="33"/>
      <c r="W585" s="33"/>
      <c r="X585" s="33"/>
      <c r="Y585" s="33"/>
      <c r="Z585" s="33"/>
      <c r="AA585" s="33"/>
      <c r="AB585" s="33"/>
      <c r="AC585" s="33"/>
      <c r="AD585" s="33"/>
      <c r="AE585" s="33"/>
      <c r="AT585" s="18" t="s">
        <v>171</v>
      </c>
      <c r="AU585" s="18" t="s">
        <v>83</v>
      </c>
    </row>
    <row r="586" spans="1:65" s="2" customFormat="1" ht="19.5">
      <c r="A586" s="33"/>
      <c r="B586" s="34"/>
      <c r="C586" s="33"/>
      <c r="D586" s="169" t="s">
        <v>173</v>
      </c>
      <c r="E586" s="33"/>
      <c r="F586" s="170" t="s">
        <v>804</v>
      </c>
      <c r="G586" s="33"/>
      <c r="H586" s="33"/>
      <c r="I586" s="166"/>
      <c r="J586" s="33"/>
      <c r="K586" s="33"/>
      <c r="L586" s="34"/>
      <c r="M586" s="167"/>
      <c r="N586" s="168"/>
      <c r="O586" s="59"/>
      <c r="P586" s="59"/>
      <c r="Q586" s="59"/>
      <c r="R586" s="59"/>
      <c r="S586" s="59"/>
      <c r="T586" s="60"/>
      <c r="U586" s="33"/>
      <c r="V586" s="33"/>
      <c r="W586" s="33"/>
      <c r="X586" s="33"/>
      <c r="Y586" s="33"/>
      <c r="Z586" s="33"/>
      <c r="AA586" s="33"/>
      <c r="AB586" s="33"/>
      <c r="AC586" s="33"/>
      <c r="AD586" s="33"/>
      <c r="AE586" s="33"/>
      <c r="AT586" s="18" t="s">
        <v>173</v>
      </c>
      <c r="AU586" s="18" t="s">
        <v>83</v>
      </c>
    </row>
    <row r="587" spans="1:65" s="13" customFormat="1">
      <c r="B587" s="171"/>
      <c r="D587" s="169" t="s">
        <v>175</v>
      </c>
      <c r="E587" s="172" t="s">
        <v>1</v>
      </c>
      <c r="F587" s="173" t="s">
        <v>561</v>
      </c>
      <c r="H587" s="174">
        <v>2.875</v>
      </c>
      <c r="I587" s="175"/>
      <c r="L587" s="171"/>
      <c r="M587" s="176"/>
      <c r="N587" s="177"/>
      <c r="O587" s="177"/>
      <c r="P587" s="177"/>
      <c r="Q587" s="177"/>
      <c r="R587" s="177"/>
      <c r="S587" s="177"/>
      <c r="T587" s="178"/>
      <c r="AT587" s="172" t="s">
        <v>175</v>
      </c>
      <c r="AU587" s="172" t="s">
        <v>83</v>
      </c>
      <c r="AV587" s="13" t="s">
        <v>83</v>
      </c>
      <c r="AW587" s="13" t="s">
        <v>29</v>
      </c>
      <c r="AX587" s="13" t="s">
        <v>30</v>
      </c>
      <c r="AY587" s="172" t="s">
        <v>163</v>
      </c>
    </row>
    <row r="588" spans="1:65" s="2" customFormat="1" ht="16.5" customHeight="1">
      <c r="A588" s="33"/>
      <c r="B588" s="150"/>
      <c r="C588" s="197" t="s">
        <v>805</v>
      </c>
      <c r="D588" s="197" t="s">
        <v>381</v>
      </c>
      <c r="E588" s="198" t="s">
        <v>806</v>
      </c>
      <c r="F588" s="199" t="s">
        <v>807</v>
      </c>
      <c r="G588" s="200" t="s">
        <v>384</v>
      </c>
      <c r="H588" s="201">
        <v>1E-3</v>
      </c>
      <c r="I588" s="202"/>
      <c r="J588" s="203">
        <f>ROUND(I588*H588,2)</f>
        <v>0</v>
      </c>
      <c r="K588" s="199" t="s">
        <v>168</v>
      </c>
      <c r="L588" s="204"/>
      <c r="M588" s="205" t="s">
        <v>1</v>
      </c>
      <c r="N588" s="206" t="s">
        <v>38</v>
      </c>
      <c r="O588" s="59"/>
      <c r="P588" s="160">
        <f>O588*H588</f>
        <v>0</v>
      </c>
      <c r="Q588" s="160">
        <v>1</v>
      </c>
      <c r="R588" s="160">
        <f>Q588*H588</f>
        <v>1E-3</v>
      </c>
      <c r="S588" s="160">
        <v>0</v>
      </c>
      <c r="T588" s="161">
        <f>S588*H588</f>
        <v>0</v>
      </c>
      <c r="U588" s="33"/>
      <c r="V588" s="33"/>
      <c r="W588" s="33"/>
      <c r="X588" s="33"/>
      <c r="Y588" s="33"/>
      <c r="Z588" s="33"/>
      <c r="AA588" s="33"/>
      <c r="AB588" s="33"/>
      <c r="AC588" s="33"/>
      <c r="AD588" s="33"/>
      <c r="AE588" s="33"/>
      <c r="AR588" s="162" t="s">
        <v>370</v>
      </c>
      <c r="AT588" s="162" t="s">
        <v>381</v>
      </c>
      <c r="AU588" s="162" t="s">
        <v>83</v>
      </c>
      <c r="AY588" s="18" t="s">
        <v>163</v>
      </c>
      <c r="BE588" s="163">
        <f>IF(N588="základní",J588,0)</f>
        <v>0</v>
      </c>
      <c r="BF588" s="163">
        <f>IF(N588="snížená",J588,0)</f>
        <v>0</v>
      </c>
      <c r="BG588" s="163">
        <f>IF(N588="zákl. přenesená",J588,0)</f>
        <v>0</v>
      </c>
      <c r="BH588" s="163">
        <f>IF(N588="sníž. přenesená",J588,0)</f>
        <v>0</v>
      </c>
      <c r="BI588" s="163">
        <f>IF(N588="nulová",J588,0)</f>
        <v>0</v>
      </c>
      <c r="BJ588" s="18" t="s">
        <v>30</v>
      </c>
      <c r="BK588" s="163">
        <f>ROUND(I588*H588,2)</f>
        <v>0</v>
      </c>
      <c r="BL588" s="18" t="s">
        <v>274</v>
      </c>
      <c r="BM588" s="162" t="s">
        <v>808</v>
      </c>
    </row>
    <row r="589" spans="1:65" s="13" customFormat="1">
      <c r="B589" s="171"/>
      <c r="D589" s="169" t="s">
        <v>175</v>
      </c>
      <c r="E589" s="172" t="s">
        <v>1</v>
      </c>
      <c r="F589" s="173" t="s">
        <v>809</v>
      </c>
      <c r="H589" s="174">
        <v>2.875</v>
      </c>
      <c r="I589" s="175"/>
      <c r="L589" s="171"/>
      <c r="M589" s="176"/>
      <c r="N589" s="177"/>
      <c r="O589" s="177"/>
      <c r="P589" s="177"/>
      <c r="Q589" s="177"/>
      <c r="R589" s="177"/>
      <c r="S589" s="177"/>
      <c r="T589" s="178"/>
      <c r="AT589" s="172" t="s">
        <v>175</v>
      </c>
      <c r="AU589" s="172" t="s">
        <v>83</v>
      </c>
      <c r="AV589" s="13" t="s">
        <v>83</v>
      </c>
      <c r="AW589" s="13" t="s">
        <v>29</v>
      </c>
      <c r="AX589" s="13" t="s">
        <v>30</v>
      </c>
      <c r="AY589" s="172" t="s">
        <v>163</v>
      </c>
    </row>
    <row r="590" spans="1:65" s="13" customFormat="1">
      <c r="B590" s="171"/>
      <c r="D590" s="169" t="s">
        <v>175</v>
      </c>
      <c r="F590" s="173" t="s">
        <v>810</v>
      </c>
      <c r="H590" s="174">
        <v>1E-3</v>
      </c>
      <c r="I590" s="175"/>
      <c r="L590" s="171"/>
      <c r="M590" s="176"/>
      <c r="N590" s="177"/>
      <c r="O590" s="177"/>
      <c r="P590" s="177"/>
      <c r="Q590" s="177"/>
      <c r="R590" s="177"/>
      <c r="S590" s="177"/>
      <c r="T590" s="178"/>
      <c r="AT590" s="172" t="s">
        <v>175</v>
      </c>
      <c r="AU590" s="172" t="s">
        <v>83</v>
      </c>
      <c r="AV590" s="13" t="s">
        <v>83</v>
      </c>
      <c r="AW590" s="13" t="s">
        <v>3</v>
      </c>
      <c r="AX590" s="13" t="s">
        <v>30</v>
      </c>
      <c r="AY590" s="172" t="s">
        <v>163</v>
      </c>
    </row>
    <row r="591" spans="1:65" s="2" customFormat="1" ht="16.5" customHeight="1">
      <c r="A591" s="33"/>
      <c r="B591" s="150"/>
      <c r="C591" s="151" t="s">
        <v>811</v>
      </c>
      <c r="D591" s="151" t="s">
        <v>165</v>
      </c>
      <c r="E591" s="152" t="s">
        <v>812</v>
      </c>
      <c r="F591" s="153" t="s">
        <v>813</v>
      </c>
      <c r="G591" s="154" t="s">
        <v>114</v>
      </c>
      <c r="H591" s="155">
        <v>5.1429999999999998</v>
      </c>
      <c r="I591" s="156"/>
      <c r="J591" s="157">
        <f>ROUND(I591*H591,2)</f>
        <v>0</v>
      </c>
      <c r="K591" s="153" t="s">
        <v>168</v>
      </c>
      <c r="L591" s="34"/>
      <c r="M591" s="158" t="s">
        <v>1</v>
      </c>
      <c r="N591" s="159" t="s">
        <v>38</v>
      </c>
      <c r="O591" s="59"/>
      <c r="P591" s="160">
        <f>O591*H591</f>
        <v>0</v>
      </c>
      <c r="Q591" s="160">
        <v>0</v>
      </c>
      <c r="R591" s="160">
        <f>Q591*H591</f>
        <v>0</v>
      </c>
      <c r="S591" s="160">
        <v>0</v>
      </c>
      <c r="T591" s="161">
        <f>S591*H591</f>
        <v>0</v>
      </c>
      <c r="U591" s="33"/>
      <c r="V591" s="33"/>
      <c r="W591" s="33"/>
      <c r="X591" s="33"/>
      <c r="Y591" s="33"/>
      <c r="Z591" s="33"/>
      <c r="AA591" s="33"/>
      <c r="AB591" s="33"/>
      <c r="AC591" s="33"/>
      <c r="AD591" s="33"/>
      <c r="AE591" s="33"/>
      <c r="AR591" s="162" t="s">
        <v>274</v>
      </c>
      <c r="AT591" s="162" t="s">
        <v>165</v>
      </c>
      <c r="AU591" s="162" t="s">
        <v>83</v>
      </c>
      <c r="AY591" s="18" t="s">
        <v>163</v>
      </c>
      <c r="BE591" s="163">
        <f>IF(N591="základní",J591,0)</f>
        <v>0</v>
      </c>
      <c r="BF591" s="163">
        <f>IF(N591="snížená",J591,0)</f>
        <v>0</v>
      </c>
      <c r="BG591" s="163">
        <f>IF(N591="zákl. přenesená",J591,0)</f>
        <v>0</v>
      </c>
      <c r="BH591" s="163">
        <f>IF(N591="sníž. přenesená",J591,0)</f>
        <v>0</v>
      </c>
      <c r="BI591" s="163">
        <f>IF(N591="nulová",J591,0)</f>
        <v>0</v>
      </c>
      <c r="BJ591" s="18" t="s">
        <v>30</v>
      </c>
      <c r="BK591" s="163">
        <f>ROUND(I591*H591,2)</f>
        <v>0</v>
      </c>
      <c r="BL591" s="18" t="s">
        <v>274</v>
      </c>
      <c r="BM591" s="162" t="s">
        <v>814</v>
      </c>
    </row>
    <row r="592" spans="1:65" s="2" customFormat="1">
      <c r="A592" s="33"/>
      <c r="B592" s="34"/>
      <c r="C592" s="33"/>
      <c r="D592" s="164" t="s">
        <v>171</v>
      </c>
      <c r="E592" s="33"/>
      <c r="F592" s="165" t="s">
        <v>815</v>
      </c>
      <c r="G592" s="33"/>
      <c r="H592" s="33"/>
      <c r="I592" s="166"/>
      <c r="J592" s="33"/>
      <c r="K592" s="33"/>
      <c r="L592" s="34"/>
      <c r="M592" s="167"/>
      <c r="N592" s="168"/>
      <c r="O592" s="59"/>
      <c r="P592" s="59"/>
      <c r="Q592" s="59"/>
      <c r="R592" s="59"/>
      <c r="S592" s="59"/>
      <c r="T592" s="60"/>
      <c r="U592" s="33"/>
      <c r="V592" s="33"/>
      <c r="W592" s="33"/>
      <c r="X592" s="33"/>
      <c r="Y592" s="33"/>
      <c r="Z592" s="33"/>
      <c r="AA592" s="33"/>
      <c r="AB592" s="33"/>
      <c r="AC592" s="33"/>
      <c r="AD592" s="33"/>
      <c r="AE592" s="33"/>
      <c r="AT592" s="18" t="s">
        <v>171</v>
      </c>
      <c r="AU592" s="18" t="s">
        <v>83</v>
      </c>
    </row>
    <row r="593" spans="1:65" s="13" customFormat="1">
      <c r="B593" s="171"/>
      <c r="D593" s="169" t="s">
        <v>175</v>
      </c>
      <c r="E593" s="172" t="s">
        <v>1</v>
      </c>
      <c r="F593" s="173" t="s">
        <v>816</v>
      </c>
      <c r="H593" s="174">
        <v>5.1429999999999998</v>
      </c>
      <c r="I593" s="175"/>
      <c r="L593" s="171"/>
      <c r="M593" s="176"/>
      <c r="N593" s="177"/>
      <c r="O593" s="177"/>
      <c r="P593" s="177"/>
      <c r="Q593" s="177"/>
      <c r="R593" s="177"/>
      <c r="S593" s="177"/>
      <c r="T593" s="178"/>
      <c r="AT593" s="172" t="s">
        <v>175</v>
      </c>
      <c r="AU593" s="172" t="s">
        <v>83</v>
      </c>
      <c r="AV593" s="13" t="s">
        <v>83</v>
      </c>
      <c r="AW593" s="13" t="s">
        <v>29</v>
      </c>
      <c r="AX593" s="13" t="s">
        <v>30</v>
      </c>
      <c r="AY593" s="172" t="s">
        <v>163</v>
      </c>
    </row>
    <row r="594" spans="1:65" s="2" customFormat="1" ht="16.5" customHeight="1">
      <c r="A594" s="33"/>
      <c r="B594" s="150"/>
      <c r="C594" s="197" t="s">
        <v>817</v>
      </c>
      <c r="D594" s="197" t="s">
        <v>381</v>
      </c>
      <c r="E594" s="198" t="s">
        <v>818</v>
      </c>
      <c r="F594" s="199" t="s">
        <v>819</v>
      </c>
      <c r="G594" s="200" t="s">
        <v>384</v>
      </c>
      <c r="H594" s="201">
        <v>2E-3</v>
      </c>
      <c r="I594" s="202"/>
      <c r="J594" s="203">
        <f>ROUND(I594*H594,2)</f>
        <v>0</v>
      </c>
      <c r="K594" s="199" t="s">
        <v>168</v>
      </c>
      <c r="L594" s="204"/>
      <c r="M594" s="205" t="s">
        <v>1</v>
      </c>
      <c r="N594" s="206" t="s">
        <v>38</v>
      </c>
      <c r="O594" s="59"/>
      <c r="P594" s="160">
        <f>O594*H594</f>
        <v>0</v>
      </c>
      <c r="Q594" s="160">
        <v>1</v>
      </c>
      <c r="R594" s="160">
        <f>Q594*H594</f>
        <v>2E-3</v>
      </c>
      <c r="S594" s="160">
        <v>0</v>
      </c>
      <c r="T594" s="161">
        <f>S594*H594</f>
        <v>0</v>
      </c>
      <c r="U594" s="33"/>
      <c r="V594" s="33"/>
      <c r="W594" s="33"/>
      <c r="X594" s="33"/>
      <c r="Y594" s="33"/>
      <c r="Z594" s="33"/>
      <c r="AA594" s="33"/>
      <c r="AB594" s="33"/>
      <c r="AC594" s="33"/>
      <c r="AD594" s="33"/>
      <c r="AE594" s="33"/>
      <c r="AR594" s="162" t="s">
        <v>370</v>
      </c>
      <c r="AT594" s="162" t="s">
        <v>381</v>
      </c>
      <c r="AU594" s="162" t="s">
        <v>83</v>
      </c>
      <c r="AY594" s="18" t="s">
        <v>163</v>
      </c>
      <c r="BE594" s="163">
        <f>IF(N594="základní",J594,0)</f>
        <v>0</v>
      </c>
      <c r="BF594" s="163">
        <f>IF(N594="snížená",J594,0)</f>
        <v>0</v>
      </c>
      <c r="BG594" s="163">
        <f>IF(N594="zákl. přenesená",J594,0)</f>
        <v>0</v>
      </c>
      <c r="BH594" s="163">
        <f>IF(N594="sníž. přenesená",J594,0)</f>
        <v>0</v>
      </c>
      <c r="BI594" s="163">
        <f>IF(N594="nulová",J594,0)</f>
        <v>0</v>
      </c>
      <c r="BJ594" s="18" t="s">
        <v>30</v>
      </c>
      <c r="BK594" s="163">
        <f>ROUND(I594*H594,2)</f>
        <v>0</v>
      </c>
      <c r="BL594" s="18" t="s">
        <v>274</v>
      </c>
      <c r="BM594" s="162" t="s">
        <v>820</v>
      </c>
    </row>
    <row r="595" spans="1:65" s="13" customFormat="1">
      <c r="B595" s="171"/>
      <c r="D595" s="169" t="s">
        <v>175</v>
      </c>
      <c r="F595" s="173" t="s">
        <v>821</v>
      </c>
      <c r="H595" s="174">
        <v>2E-3</v>
      </c>
      <c r="I595" s="175"/>
      <c r="L595" s="171"/>
      <c r="M595" s="176"/>
      <c r="N595" s="177"/>
      <c r="O595" s="177"/>
      <c r="P595" s="177"/>
      <c r="Q595" s="177"/>
      <c r="R595" s="177"/>
      <c r="S595" s="177"/>
      <c r="T595" s="178"/>
      <c r="AT595" s="172" t="s">
        <v>175</v>
      </c>
      <c r="AU595" s="172" t="s">
        <v>83</v>
      </c>
      <c r="AV595" s="13" t="s">
        <v>83</v>
      </c>
      <c r="AW595" s="13" t="s">
        <v>3</v>
      </c>
      <c r="AX595" s="13" t="s">
        <v>30</v>
      </c>
      <c r="AY595" s="172" t="s">
        <v>163</v>
      </c>
    </row>
    <row r="596" spans="1:65" s="2" customFormat="1" ht="16.5" customHeight="1">
      <c r="A596" s="33"/>
      <c r="B596" s="150"/>
      <c r="C596" s="151" t="s">
        <v>822</v>
      </c>
      <c r="D596" s="151" t="s">
        <v>165</v>
      </c>
      <c r="E596" s="152" t="s">
        <v>823</v>
      </c>
      <c r="F596" s="153" t="s">
        <v>824</v>
      </c>
      <c r="G596" s="154" t="s">
        <v>384</v>
      </c>
      <c r="H596" s="155">
        <v>3.0000000000000001E-3</v>
      </c>
      <c r="I596" s="156"/>
      <c r="J596" s="157">
        <f>ROUND(I596*H596,2)</f>
        <v>0</v>
      </c>
      <c r="K596" s="153" t="s">
        <v>168</v>
      </c>
      <c r="L596" s="34"/>
      <c r="M596" s="158" t="s">
        <v>1</v>
      </c>
      <c r="N596" s="159" t="s">
        <v>38</v>
      </c>
      <c r="O596" s="59"/>
      <c r="P596" s="160">
        <f>O596*H596</f>
        <v>0</v>
      </c>
      <c r="Q596" s="160">
        <v>0</v>
      </c>
      <c r="R596" s="160">
        <f>Q596*H596</f>
        <v>0</v>
      </c>
      <c r="S596" s="160">
        <v>0</v>
      </c>
      <c r="T596" s="161">
        <f>S596*H596</f>
        <v>0</v>
      </c>
      <c r="U596" s="33"/>
      <c r="V596" s="33"/>
      <c r="W596" s="33"/>
      <c r="X596" s="33"/>
      <c r="Y596" s="33"/>
      <c r="Z596" s="33"/>
      <c r="AA596" s="33"/>
      <c r="AB596" s="33"/>
      <c r="AC596" s="33"/>
      <c r="AD596" s="33"/>
      <c r="AE596" s="33"/>
      <c r="AR596" s="162" t="s">
        <v>274</v>
      </c>
      <c r="AT596" s="162" t="s">
        <v>165</v>
      </c>
      <c r="AU596" s="162" t="s">
        <v>83</v>
      </c>
      <c r="AY596" s="18" t="s">
        <v>163</v>
      </c>
      <c r="BE596" s="163">
        <f>IF(N596="základní",J596,0)</f>
        <v>0</v>
      </c>
      <c r="BF596" s="163">
        <f>IF(N596="snížená",J596,0)</f>
        <v>0</v>
      </c>
      <c r="BG596" s="163">
        <f>IF(N596="zákl. přenesená",J596,0)</f>
        <v>0</v>
      </c>
      <c r="BH596" s="163">
        <f>IF(N596="sníž. přenesená",J596,0)</f>
        <v>0</v>
      </c>
      <c r="BI596" s="163">
        <f>IF(N596="nulová",J596,0)</f>
        <v>0</v>
      </c>
      <c r="BJ596" s="18" t="s">
        <v>30</v>
      </c>
      <c r="BK596" s="163">
        <f>ROUND(I596*H596,2)</f>
        <v>0</v>
      </c>
      <c r="BL596" s="18" t="s">
        <v>274</v>
      </c>
      <c r="BM596" s="162" t="s">
        <v>825</v>
      </c>
    </row>
    <row r="597" spans="1:65" s="2" customFormat="1">
      <c r="A597" s="33"/>
      <c r="B597" s="34"/>
      <c r="C597" s="33"/>
      <c r="D597" s="164" t="s">
        <v>171</v>
      </c>
      <c r="E597" s="33"/>
      <c r="F597" s="165" t="s">
        <v>826</v>
      </c>
      <c r="G597" s="33"/>
      <c r="H597" s="33"/>
      <c r="I597" s="166"/>
      <c r="J597" s="33"/>
      <c r="K597" s="33"/>
      <c r="L597" s="34"/>
      <c r="M597" s="167"/>
      <c r="N597" s="168"/>
      <c r="O597" s="59"/>
      <c r="P597" s="59"/>
      <c r="Q597" s="59"/>
      <c r="R597" s="59"/>
      <c r="S597" s="59"/>
      <c r="T597" s="60"/>
      <c r="U597" s="33"/>
      <c r="V597" s="33"/>
      <c r="W597" s="33"/>
      <c r="X597" s="33"/>
      <c r="Y597" s="33"/>
      <c r="Z597" s="33"/>
      <c r="AA597" s="33"/>
      <c r="AB597" s="33"/>
      <c r="AC597" s="33"/>
      <c r="AD597" s="33"/>
      <c r="AE597" s="33"/>
      <c r="AT597" s="18" t="s">
        <v>171</v>
      </c>
      <c r="AU597" s="18" t="s">
        <v>83</v>
      </c>
    </row>
    <row r="598" spans="1:65" s="2" customFormat="1" ht="58.5">
      <c r="A598" s="33"/>
      <c r="B598" s="34"/>
      <c r="C598" s="33"/>
      <c r="D598" s="169" t="s">
        <v>173</v>
      </c>
      <c r="E598" s="33"/>
      <c r="F598" s="170" t="s">
        <v>827</v>
      </c>
      <c r="G598" s="33"/>
      <c r="H598" s="33"/>
      <c r="I598" s="166"/>
      <c r="J598" s="33"/>
      <c r="K598" s="33"/>
      <c r="L598" s="34"/>
      <c r="M598" s="207"/>
      <c r="N598" s="208"/>
      <c r="O598" s="209"/>
      <c r="P598" s="209"/>
      <c r="Q598" s="209"/>
      <c r="R598" s="209"/>
      <c r="S598" s="209"/>
      <c r="T598" s="210"/>
      <c r="U598" s="33"/>
      <c r="V598" s="33"/>
      <c r="W598" s="33"/>
      <c r="X598" s="33"/>
      <c r="Y598" s="33"/>
      <c r="Z598" s="33"/>
      <c r="AA598" s="33"/>
      <c r="AB598" s="33"/>
      <c r="AC598" s="33"/>
      <c r="AD598" s="33"/>
      <c r="AE598" s="33"/>
      <c r="AT598" s="18" t="s">
        <v>173</v>
      </c>
      <c r="AU598" s="18" t="s">
        <v>83</v>
      </c>
    </row>
    <row r="599" spans="1:65" s="2" customFormat="1" ht="6.95" customHeight="1">
      <c r="A599" s="33"/>
      <c r="B599" s="48"/>
      <c r="C599" s="49"/>
      <c r="D599" s="49"/>
      <c r="E599" s="49"/>
      <c r="F599" s="49"/>
      <c r="G599" s="49"/>
      <c r="H599" s="49"/>
      <c r="I599" s="49"/>
      <c r="J599" s="49"/>
      <c r="K599" s="49"/>
      <c r="L599" s="34"/>
      <c r="M599" s="33"/>
      <c r="O599" s="33"/>
      <c r="P599" s="33"/>
      <c r="Q599" s="33"/>
      <c r="R599" s="33"/>
      <c r="S599" s="33"/>
      <c r="T599" s="33"/>
      <c r="U599" s="33"/>
      <c r="V599" s="33"/>
      <c r="W599" s="33"/>
      <c r="X599" s="33"/>
      <c r="Y599" s="33"/>
      <c r="Z599" s="33"/>
      <c r="AA599" s="33"/>
      <c r="AB599" s="33"/>
      <c r="AC599" s="33"/>
      <c r="AD599" s="33"/>
      <c r="AE599" s="33"/>
    </row>
  </sheetData>
  <autoFilter ref="C126:K598"/>
  <mergeCells count="9">
    <mergeCell ref="E87:H87"/>
    <mergeCell ref="E117:H117"/>
    <mergeCell ref="E119:H119"/>
    <mergeCell ref="L2:V2"/>
    <mergeCell ref="E7:H7"/>
    <mergeCell ref="E9:H9"/>
    <mergeCell ref="E18:H18"/>
    <mergeCell ref="E27:H27"/>
    <mergeCell ref="E85:H85"/>
  </mergeCells>
  <hyperlinks>
    <hyperlink ref="F131" r:id="rId1"/>
    <hyperlink ref="F138" r:id="rId2"/>
    <hyperlink ref="F147" r:id="rId3"/>
    <hyperlink ref="F156" r:id="rId4"/>
    <hyperlink ref="F161" r:id="rId5"/>
    <hyperlink ref="F171" r:id="rId6"/>
    <hyperlink ref="F181" r:id="rId7"/>
    <hyperlink ref="F184" r:id="rId8"/>
    <hyperlink ref="F190" r:id="rId9"/>
    <hyperlink ref="F195" r:id="rId10"/>
    <hyperlink ref="F201" r:id="rId11"/>
    <hyperlink ref="F211" r:id="rId12"/>
    <hyperlink ref="F221" r:id="rId13"/>
    <hyperlink ref="F229" r:id="rId14"/>
    <hyperlink ref="F235" r:id="rId15"/>
    <hyperlink ref="F240" r:id="rId16"/>
    <hyperlink ref="F246" r:id="rId17"/>
    <hyperlink ref="F251" r:id="rId18"/>
    <hyperlink ref="F256" r:id="rId19"/>
    <hyperlink ref="F258" r:id="rId20"/>
    <hyperlink ref="F261" r:id="rId21"/>
    <hyperlink ref="F264" r:id="rId22"/>
    <hyperlink ref="F267" r:id="rId23"/>
    <hyperlink ref="F270" r:id="rId24"/>
    <hyperlink ref="F274" r:id="rId25"/>
    <hyperlink ref="F278" r:id="rId26"/>
    <hyperlink ref="F290" r:id="rId27"/>
    <hyperlink ref="F310" r:id="rId28"/>
    <hyperlink ref="F318" r:id="rId29"/>
    <hyperlink ref="F322" r:id="rId30"/>
    <hyperlink ref="F327" r:id="rId31"/>
    <hyperlink ref="F332" r:id="rId32"/>
    <hyperlink ref="F336" r:id="rId33"/>
    <hyperlink ref="F340" r:id="rId34"/>
    <hyperlink ref="F347" r:id="rId35"/>
    <hyperlink ref="F354" r:id="rId36"/>
    <hyperlink ref="F358" r:id="rId37"/>
    <hyperlink ref="F366" r:id="rId38"/>
    <hyperlink ref="F372" r:id="rId39"/>
    <hyperlink ref="F375" r:id="rId40"/>
    <hyperlink ref="F378" r:id="rId41"/>
    <hyperlink ref="F384" r:id="rId42"/>
    <hyperlink ref="F392" r:id="rId43"/>
    <hyperlink ref="F406" r:id="rId44"/>
    <hyperlink ref="F409" r:id="rId45"/>
    <hyperlink ref="F413" r:id="rId46"/>
    <hyperlink ref="F421" r:id="rId47"/>
    <hyperlink ref="F429" r:id="rId48"/>
    <hyperlink ref="F435" r:id="rId49"/>
    <hyperlink ref="F450" r:id="rId50"/>
    <hyperlink ref="F457" r:id="rId51"/>
    <hyperlink ref="F462" r:id="rId52"/>
    <hyperlink ref="F468" r:id="rId53"/>
    <hyperlink ref="F487" r:id="rId54"/>
    <hyperlink ref="F494" r:id="rId55"/>
    <hyperlink ref="F500" r:id="rId56"/>
    <hyperlink ref="F539" r:id="rId57"/>
    <hyperlink ref="F543" r:id="rId58"/>
    <hyperlink ref="F548" r:id="rId59"/>
    <hyperlink ref="F554" r:id="rId60"/>
    <hyperlink ref="F559" r:id="rId61"/>
    <hyperlink ref="F567" r:id="rId62"/>
    <hyperlink ref="F570" r:id="rId63"/>
    <hyperlink ref="F580" r:id="rId64"/>
    <hyperlink ref="F585" r:id="rId65"/>
    <hyperlink ref="F592" r:id="rId66"/>
    <hyperlink ref="F597" r:id="rId6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2"/>
  <sheetViews>
    <sheetView showGridLines="0" topLeftCell="A3" workbookViewId="0">
      <selection activeCell="J12" sqref="J1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36" t="s">
        <v>5</v>
      </c>
      <c r="M2" s="237"/>
      <c r="N2" s="237"/>
      <c r="O2" s="237"/>
      <c r="P2" s="237"/>
      <c r="Q2" s="237"/>
      <c r="R2" s="237"/>
      <c r="S2" s="237"/>
      <c r="T2" s="237"/>
      <c r="U2" s="237"/>
      <c r="V2" s="237"/>
      <c r="AT2" s="18" t="s">
        <v>86</v>
      </c>
      <c r="AZ2" s="99" t="s">
        <v>116</v>
      </c>
      <c r="BA2" s="99" t="s">
        <v>828</v>
      </c>
      <c r="BB2" s="99" t="s">
        <v>118</v>
      </c>
      <c r="BC2" s="99" t="s">
        <v>829</v>
      </c>
      <c r="BD2" s="99" t="s">
        <v>83</v>
      </c>
    </row>
    <row r="3" spans="1:56" s="1" customFormat="1" ht="6.95" customHeight="1">
      <c r="B3" s="19"/>
      <c r="C3" s="20"/>
      <c r="D3" s="20"/>
      <c r="E3" s="20"/>
      <c r="F3" s="20"/>
      <c r="G3" s="20"/>
      <c r="H3" s="20"/>
      <c r="I3" s="20"/>
      <c r="J3" s="20"/>
      <c r="K3" s="20"/>
      <c r="L3" s="21"/>
      <c r="AT3" s="18" t="s">
        <v>83</v>
      </c>
      <c r="AZ3" s="99" t="s">
        <v>830</v>
      </c>
      <c r="BA3" s="99" t="s">
        <v>831</v>
      </c>
      <c r="BB3" s="99" t="s">
        <v>118</v>
      </c>
      <c r="BC3" s="99" t="s">
        <v>832</v>
      </c>
      <c r="BD3" s="99" t="s">
        <v>83</v>
      </c>
    </row>
    <row r="4" spans="1:56" s="1" customFormat="1" ht="24.95" customHeight="1">
      <c r="B4" s="21"/>
      <c r="D4" s="22" t="s">
        <v>120</v>
      </c>
      <c r="L4" s="21"/>
      <c r="M4" s="100" t="s">
        <v>10</v>
      </c>
      <c r="AT4" s="18" t="s">
        <v>3</v>
      </c>
      <c r="AZ4" s="99" t="s">
        <v>833</v>
      </c>
      <c r="BA4" s="99" t="s">
        <v>834</v>
      </c>
      <c r="BB4" s="99" t="s">
        <v>118</v>
      </c>
      <c r="BC4" s="99" t="s">
        <v>835</v>
      </c>
      <c r="BD4" s="99" t="s">
        <v>83</v>
      </c>
    </row>
    <row r="5" spans="1:56" s="1" customFormat="1" ht="6.95" customHeight="1">
      <c r="B5" s="21"/>
      <c r="L5" s="21"/>
      <c r="AZ5" s="99" t="s">
        <v>127</v>
      </c>
      <c r="BA5" s="99" t="s">
        <v>836</v>
      </c>
      <c r="BB5" s="99" t="s">
        <v>118</v>
      </c>
      <c r="BC5" s="99" t="s">
        <v>837</v>
      </c>
      <c r="BD5" s="99" t="s">
        <v>83</v>
      </c>
    </row>
    <row r="6" spans="1:56" s="1" customFormat="1" ht="12" customHeight="1">
      <c r="B6" s="21"/>
      <c r="D6" s="28" t="s">
        <v>16</v>
      </c>
      <c r="L6" s="21"/>
      <c r="AZ6" s="99" t="s">
        <v>838</v>
      </c>
      <c r="BA6" s="99" t="s">
        <v>839</v>
      </c>
      <c r="BB6" s="99" t="s">
        <v>118</v>
      </c>
      <c r="BC6" s="99" t="s">
        <v>840</v>
      </c>
      <c r="BD6" s="99" t="s">
        <v>83</v>
      </c>
    </row>
    <row r="7" spans="1:56" s="1" customFormat="1" ht="16.5" customHeight="1">
      <c r="B7" s="21"/>
      <c r="E7" s="280" t="str">
        <f>'Rekapitulace stavby'!K6</f>
        <v>Brno, Sobotkova - rekonstrukce kanalizace a vodovodu</v>
      </c>
      <c r="F7" s="281"/>
      <c r="G7" s="281"/>
      <c r="H7" s="281"/>
      <c r="L7" s="21"/>
    </row>
    <row r="8" spans="1:56" s="2" customFormat="1" ht="12" customHeight="1">
      <c r="A8" s="33"/>
      <c r="B8" s="34"/>
      <c r="C8" s="33"/>
      <c r="D8" s="28" t="s">
        <v>130</v>
      </c>
      <c r="E8" s="33"/>
      <c r="F8" s="33"/>
      <c r="G8" s="33"/>
      <c r="H8" s="33"/>
      <c r="I8" s="33"/>
      <c r="J8" s="33"/>
      <c r="K8" s="33"/>
      <c r="L8" s="43"/>
      <c r="S8" s="33"/>
      <c r="T8" s="33"/>
      <c r="U8" s="33"/>
      <c r="V8" s="33"/>
      <c r="W8" s="33"/>
      <c r="X8" s="33"/>
      <c r="Y8" s="33"/>
      <c r="Z8" s="33"/>
      <c r="AA8" s="33"/>
      <c r="AB8" s="33"/>
      <c r="AC8" s="33"/>
      <c r="AD8" s="33"/>
      <c r="AE8" s="33"/>
    </row>
    <row r="9" spans="1:56" s="2" customFormat="1" ht="16.5" customHeight="1">
      <c r="A9" s="33"/>
      <c r="B9" s="34"/>
      <c r="C9" s="33"/>
      <c r="D9" s="33"/>
      <c r="E9" s="270" t="s">
        <v>841</v>
      </c>
      <c r="F9" s="279"/>
      <c r="G9" s="279"/>
      <c r="H9" s="279"/>
      <c r="I9" s="33"/>
      <c r="J9" s="33"/>
      <c r="K9" s="33"/>
      <c r="L9" s="43"/>
      <c r="S9" s="33"/>
      <c r="T9" s="33"/>
      <c r="U9" s="33"/>
      <c r="V9" s="33"/>
      <c r="W9" s="33"/>
      <c r="X9" s="33"/>
      <c r="Y9" s="33"/>
      <c r="Z9" s="33"/>
      <c r="AA9" s="33"/>
      <c r="AB9" s="33"/>
      <c r="AC9" s="33"/>
      <c r="AD9" s="33"/>
      <c r="AE9" s="33"/>
    </row>
    <row r="10" spans="1:5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56" s="2" customFormat="1" ht="12" customHeight="1">
      <c r="A11" s="33"/>
      <c r="B11" s="34"/>
      <c r="C11" s="33"/>
      <c r="D11" s="28" t="s">
        <v>18</v>
      </c>
      <c r="E11" s="33"/>
      <c r="F11" s="26" t="s">
        <v>82</v>
      </c>
      <c r="G11" s="33"/>
      <c r="H11" s="33"/>
      <c r="I11" s="28" t="s">
        <v>19</v>
      </c>
      <c r="J11" s="26" t="s">
        <v>1</v>
      </c>
      <c r="K11" s="33"/>
      <c r="L11" s="43"/>
      <c r="S11" s="33"/>
      <c r="T11" s="33"/>
      <c r="U11" s="33"/>
      <c r="V11" s="33"/>
      <c r="W11" s="33"/>
      <c r="X11" s="33"/>
      <c r="Y11" s="33"/>
      <c r="Z11" s="33"/>
      <c r="AA11" s="33"/>
      <c r="AB11" s="33"/>
      <c r="AC11" s="33"/>
      <c r="AD11" s="33"/>
      <c r="AE11" s="33"/>
    </row>
    <row r="12" spans="1:56" s="2" customFormat="1" ht="12" customHeight="1">
      <c r="A12" s="33"/>
      <c r="B12" s="34"/>
      <c r="C12" s="33"/>
      <c r="D12" s="28" t="s">
        <v>20</v>
      </c>
      <c r="E12" s="33"/>
      <c r="F12" s="26" t="s">
        <v>21</v>
      </c>
      <c r="G12" s="33"/>
      <c r="H12" s="33"/>
      <c r="I12" s="28" t="s">
        <v>22</v>
      </c>
      <c r="J12" s="56"/>
      <c r="K12" s="33"/>
      <c r="L12" s="43"/>
      <c r="S12" s="33"/>
      <c r="T12" s="33"/>
      <c r="U12" s="33"/>
      <c r="V12" s="33"/>
      <c r="W12" s="33"/>
      <c r="X12" s="33"/>
      <c r="Y12" s="33"/>
      <c r="Z12" s="33"/>
      <c r="AA12" s="33"/>
      <c r="AB12" s="33"/>
      <c r="AC12" s="33"/>
      <c r="AD12" s="33"/>
      <c r="AE12" s="33"/>
    </row>
    <row r="13" spans="1:5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56" s="2" customFormat="1" ht="12" customHeight="1">
      <c r="A14" s="33"/>
      <c r="B14" s="34"/>
      <c r="C14" s="33"/>
      <c r="D14" s="28" t="s">
        <v>23</v>
      </c>
      <c r="E14" s="33"/>
      <c r="F14" s="33"/>
      <c r="G14" s="33"/>
      <c r="H14" s="33"/>
      <c r="I14" s="28" t="s">
        <v>24</v>
      </c>
      <c r="J14" s="26" t="str">
        <f>IF('Rekapitulace stavby'!AN10="","",'Rekapitulace stavby'!AN10)</f>
        <v/>
      </c>
      <c r="K14" s="33"/>
      <c r="L14" s="43"/>
      <c r="S14" s="33"/>
      <c r="T14" s="33"/>
      <c r="U14" s="33"/>
      <c r="V14" s="33"/>
      <c r="W14" s="33"/>
      <c r="X14" s="33"/>
      <c r="Y14" s="33"/>
      <c r="Z14" s="33"/>
      <c r="AA14" s="33"/>
      <c r="AB14" s="33"/>
      <c r="AC14" s="33"/>
      <c r="AD14" s="33"/>
      <c r="AE14" s="33"/>
    </row>
    <row r="15" spans="1:56" s="2" customFormat="1" ht="18" customHeight="1">
      <c r="A15" s="33"/>
      <c r="B15" s="34"/>
      <c r="C15" s="33"/>
      <c r="D15" s="33"/>
      <c r="E15" s="26" t="str">
        <f>IF('Rekapitulace stavby'!E11="","",'Rekapitulace stavby'!E11)</f>
        <v xml:space="preserve"> </v>
      </c>
      <c r="F15" s="33"/>
      <c r="G15" s="33"/>
      <c r="H15" s="33"/>
      <c r="I15" s="28" t="s">
        <v>25</v>
      </c>
      <c r="J15" s="26" t="str">
        <f>IF('Rekapitulace stavby'!AN11="","",'Rekapitulace stavby'!AN11)</f>
        <v/>
      </c>
      <c r="K15" s="33"/>
      <c r="L15" s="43"/>
      <c r="S15" s="33"/>
      <c r="T15" s="33"/>
      <c r="U15" s="33"/>
      <c r="V15" s="33"/>
      <c r="W15" s="33"/>
      <c r="X15" s="33"/>
      <c r="Y15" s="33"/>
      <c r="Z15" s="33"/>
      <c r="AA15" s="33"/>
      <c r="AB15" s="33"/>
      <c r="AC15" s="33"/>
      <c r="AD15" s="33"/>
      <c r="AE15" s="33"/>
    </row>
    <row r="16" spans="1:5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48"/>
      <c r="G18" s="248"/>
      <c r="H18" s="248"/>
      <c r="I18" s="28"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28"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28"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28"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25</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1"/>
      <c r="B27" s="102"/>
      <c r="C27" s="101"/>
      <c r="D27" s="101"/>
      <c r="E27" s="252" t="s">
        <v>1</v>
      </c>
      <c r="F27" s="252"/>
      <c r="G27" s="252"/>
      <c r="H27" s="252"/>
      <c r="I27" s="101"/>
      <c r="J27" s="101"/>
      <c r="K27" s="101"/>
      <c r="L27" s="103"/>
      <c r="S27" s="101"/>
      <c r="T27" s="101"/>
      <c r="U27" s="101"/>
      <c r="V27" s="101"/>
      <c r="W27" s="101"/>
      <c r="X27" s="101"/>
      <c r="Y27" s="101"/>
      <c r="Z27" s="101"/>
      <c r="AA27" s="101"/>
      <c r="AB27" s="101"/>
      <c r="AC27" s="101"/>
      <c r="AD27" s="101"/>
      <c r="AE27" s="101"/>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4" t="s">
        <v>33</v>
      </c>
      <c r="E30" s="33"/>
      <c r="F30" s="33"/>
      <c r="G30" s="33"/>
      <c r="H30" s="33"/>
      <c r="I30" s="33"/>
      <c r="J30" s="72">
        <f>ROUND(J122,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5" t="s">
        <v>37</v>
      </c>
      <c r="E33" s="28" t="s">
        <v>38</v>
      </c>
      <c r="F33" s="106">
        <f>ROUND((SUM(BE122:BE431)),  0)</f>
        <v>0</v>
      </c>
      <c r="G33" s="33"/>
      <c r="H33" s="33"/>
      <c r="I33" s="107">
        <v>0.21</v>
      </c>
      <c r="J33" s="106">
        <f>ROUND(((SUM(BE122:BE431))*I33),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06">
        <f>ROUND((SUM(BF122:BF431)),  0)</f>
        <v>0</v>
      </c>
      <c r="G34" s="33"/>
      <c r="H34" s="33"/>
      <c r="I34" s="107">
        <v>0.12</v>
      </c>
      <c r="J34" s="106">
        <f>ROUND(((SUM(BF122:BF431))*I34),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6">
        <f>ROUND((SUM(BG122:BG431)),  0)</f>
        <v>0</v>
      </c>
      <c r="G35" s="33"/>
      <c r="H35" s="33"/>
      <c r="I35" s="107">
        <v>0.21</v>
      </c>
      <c r="J35" s="106">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6">
        <f>ROUND((SUM(BH122:BH431)),  0)</f>
        <v>0</v>
      </c>
      <c r="G36" s="33"/>
      <c r="H36" s="33"/>
      <c r="I36" s="107">
        <v>0.12</v>
      </c>
      <c r="J36" s="106">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6">
        <f>ROUND((SUM(BI122:BI431)),  0)</f>
        <v>0</v>
      </c>
      <c r="G37" s="33"/>
      <c r="H37" s="33"/>
      <c r="I37" s="107">
        <v>0</v>
      </c>
      <c r="J37" s="106">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8"/>
      <c r="D39" s="109" t="s">
        <v>43</v>
      </c>
      <c r="E39" s="61"/>
      <c r="F39" s="61"/>
      <c r="G39" s="110" t="s">
        <v>44</v>
      </c>
      <c r="H39" s="111" t="s">
        <v>45</v>
      </c>
      <c r="I39" s="61"/>
      <c r="J39" s="112">
        <f>SUM(J30:J37)</f>
        <v>0</v>
      </c>
      <c r="K39" s="113"/>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130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70" t="str">
        <f>E9</f>
        <v>SO 02 - Kanalizační přípojky</v>
      </c>
      <c r="F87" s="279"/>
      <c r="G87" s="279"/>
      <c r="H87" s="27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23</v>
      </c>
      <c r="D91" s="33"/>
      <c r="E91" s="33"/>
      <c r="F91" s="26" t="str">
        <f>E15</f>
        <v xml:space="preserve"> </v>
      </c>
      <c r="G91" s="33"/>
      <c r="H91" s="33"/>
      <c r="I91" s="28" t="s">
        <v>28</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26</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6" t="s">
        <v>133</v>
      </c>
      <c r="D94" s="108"/>
      <c r="E94" s="108"/>
      <c r="F94" s="108"/>
      <c r="G94" s="108"/>
      <c r="H94" s="108"/>
      <c r="I94" s="108"/>
      <c r="J94" s="117" t="s">
        <v>134</v>
      </c>
      <c r="K94" s="108"/>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8" t="s">
        <v>135</v>
      </c>
      <c r="D96" s="33"/>
      <c r="E96" s="33"/>
      <c r="F96" s="33"/>
      <c r="G96" s="33"/>
      <c r="H96" s="33"/>
      <c r="I96" s="33"/>
      <c r="J96" s="72">
        <f>J122</f>
        <v>0</v>
      </c>
      <c r="K96" s="33"/>
      <c r="L96" s="43"/>
      <c r="S96" s="33"/>
      <c r="T96" s="33"/>
      <c r="U96" s="33"/>
      <c r="V96" s="33"/>
      <c r="W96" s="33"/>
      <c r="X96" s="33"/>
      <c r="Y96" s="33"/>
      <c r="Z96" s="33"/>
      <c r="AA96" s="33"/>
      <c r="AB96" s="33"/>
      <c r="AC96" s="33"/>
      <c r="AD96" s="33"/>
      <c r="AE96" s="33"/>
      <c r="AU96" s="18" t="s">
        <v>136</v>
      </c>
    </row>
    <row r="97" spans="1:31" s="9" customFormat="1" ht="24.95" customHeight="1">
      <c r="B97" s="119"/>
      <c r="D97" s="120" t="s">
        <v>137</v>
      </c>
      <c r="E97" s="121"/>
      <c r="F97" s="121"/>
      <c r="G97" s="121"/>
      <c r="H97" s="121"/>
      <c r="I97" s="121"/>
      <c r="J97" s="122">
        <f>J123</f>
        <v>0</v>
      </c>
      <c r="L97" s="119"/>
    </row>
    <row r="98" spans="1:31" s="10" customFormat="1" ht="19.899999999999999" customHeight="1">
      <c r="B98" s="123"/>
      <c r="D98" s="124" t="s">
        <v>138</v>
      </c>
      <c r="E98" s="125"/>
      <c r="F98" s="125"/>
      <c r="G98" s="125"/>
      <c r="H98" s="125"/>
      <c r="I98" s="125"/>
      <c r="J98" s="126">
        <f>J124</f>
        <v>0</v>
      </c>
      <c r="L98" s="123"/>
    </row>
    <row r="99" spans="1:31" s="10" customFormat="1" ht="19.899999999999999" customHeight="1">
      <c r="B99" s="123"/>
      <c r="D99" s="124" t="s">
        <v>140</v>
      </c>
      <c r="E99" s="125"/>
      <c r="F99" s="125"/>
      <c r="G99" s="125"/>
      <c r="H99" s="125"/>
      <c r="I99" s="125"/>
      <c r="J99" s="126">
        <f>J319</f>
        <v>0</v>
      </c>
      <c r="L99" s="123"/>
    </row>
    <row r="100" spans="1:31" s="10" customFormat="1" ht="19.899999999999999" customHeight="1">
      <c r="B100" s="123"/>
      <c r="D100" s="124" t="s">
        <v>141</v>
      </c>
      <c r="E100" s="125"/>
      <c r="F100" s="125"/>
      <c r="G100" s="125"/>
      <c r="H100" s="125"/>
      <c r="I100" s="125"/>
      <c r="J100" s="126">
        <f>J341</f>
        <v>0</v>
      </c>
      <c r="L100" s="123"/>
    </row>
    <row r="101" spans="1:31" s="10" customFormat="1" ht="19.899999999999999" customHeight="1">
      <c r="B101" s="123"/>
      <c r="D101" s="124" t="s">
        <v>144</v>
      </c>
      <c r="E101" s="125"/>
      <c r="F101" s="125"/>
      <c r="G101" s="125"/>
      <c r="H101" s="125"/>
      <c r="I101" s="125"/>
      <c r="J101" s="126">
        <f>J363</f>
        <v>0</v>
      </c>
      <c r="L101" s="123"/>
    </row>
    <row r="102" spans="1:31" s="10" customFormat="1" ht="19.899999999999999" customHeight="1">
      <c r="B102" s="123"/>
      <c r="D102" s="124" t="s">
        <v>842</v>
      </c>
      <c r="E102" s="125"/>
      <c r="F102" s="125"/>
      <c r="G102" s="125"/>
      <c r="H102" s="125"/>
      <c r="I102" s="125"/>
      <c r="J102" s="126">
        <f>J400</f>
        <v>0</v>
      </c>
      <c r="L102" s="123"/>
    </row>
    <row r="103" spans="1:31" s="2" customFormat="1" ht="21.75" customHeight="1">
      <c r="A103" s="33"/>
      <c r="B103" s="34"/>
      <c r="C103" s="33"/>
      <c r="D103" s="33"/>
      <c r="E103" s="33"/>
      <c r="F103" s="33"/>
      <c r="G103" s="33"/>
      <c r="H103" s="33"/>
      <c r="I103" s="33"/>
      <c r="J103" s="33"/>
      <c r="K103" s="33"/>
      <c r="L103" s="43"/>
      <c r="S103" s="33"/>
      <c r="T103" s="33"/>
      <c r="U103" s="33"/>
      <c r="V103" s="33"/>
      <c r="W103" s="33"/>
      <c r="X103" s="33"/>
      <c r="Y103" s="33"/>
      <c r="Z103" s="33"/>
      <c r="AA103" s="33"/>
      <c r="AB103" s="33"/>
      <c r="AC103" s="33"/>
      <c r="AD103" s="33"/>
      <c r="AE103" s="33"/>
    </row>
    <row r="104" spans="1:31" s="2" customFormat="1" ht="6.95" customHeight="1">
      <c r="A104" s="33"/>
      <c r="B104" s="48"/>
      <c r="C104" s="49"/>
      <c r="D104" s="49"/>
      <c r="E104" s="49"/>
      <c r="F104" s="49"/>
      <c r="G104" s="49"/>
      <c r="H104" s="49"/>
      <c r="I104" s="49"/>
      <c r="J104" s="49"/>
      <c r="K104" s="49"/>
      <c r="L104" s="43"/>
      <c r="S104" s="33"/>
      <c r="T104" s="33"/>
      <c r="U104" s="33"/>
      <c r="V104" s="33"/>
      <c r="W104" s="33"/>
      <c r="X104" s="33"/>
      <c r="Y104" s="33"/>
      <c r="Z104" s="33"/>
      <c r="AA104" s="33"/>
      <c r="AB104" s="33"/>
      <c r="AC104" s="33"/>
      <c r="AD104" s="33"/>
      <c r="AE104" s="33"/>
    </row>
    <row r="108" spans="1:31" s="2" customFormat="1" ht="6.95" customHeight="1">
      <c r="A108" s="33"/>
      <c r="B108" s="50"/>
      <c r="C108" s="51"/>
      <c r="D108" s="51"/>
      <c r="E108" s="51"/>
      <c r="F108" s="51"/>
      <c r="G108" s="51"/>
      <c r="H108" s="51"/>
      <c r="I108" s="51"/>
      <c r="J108" s="51"/>
      <c r="K108" s="51"/>
      <c r="L108" s="43"/>
      <c r="S108" s="33"/>
      <c r="T108" s="33"/>
      <c r="U108" s="33"/>
      <c r="V108" s="33"/>
      <c r="W108" s="33"/>
      <c r="X108" s="33"/>
      <c r="Y108" s="33"/>
      <c r="Z108" s="33"/>
      <c r="AA108" s="33"/>
      <c r="AB108" s="33"/>
      <c r="AC108" s="33"/>
      <c r="AD108" s="33"/>
      <c r="AE108" s="33"/>
    </row>
    <row r="109" spans="1:31" s="2" customFormat="1" ht="24.95" customHeight="1">
      <c r="A109" s="33"/>
      <c r="B109" s="34"/>
      <c r="C109" s="22" t="s">
        <v>148</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80" t="str">
        <f>E7</f>
        <v>Brno, Sobotkova - rekonstrukce kanalizace a vodovodu</v>
      </c>
      <c r="F112" s="281"/>
      <c r="G112" s="281"/>
      <c r="H112" s="281"/>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130</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70" t="str">
        <f>E9</f>
        <v>SO 02 - Kanalizační přípojky</v>
      </c>
      <c r="F114" s="279"/>
      <c r="G114" s="279"/>
      <c r="H114" s="279"/>
      <c r="I114" s="3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F12</f>
        <v xml:space="preserve"> </v>
      </c>
      <c r="G116" s="33"/>
      <c r="H116" s="33"/>
      <c r="I116" s="28" t="s">
        <v>22</v>
      </c>
      <c r="J116" s="56" t="str">
        <f>IF(J12="","",J12)</f>
        <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5.2" customHeight="1">
      <c r="A118" s="33"/>
      <c r="B118" s="34"/>
      <c r="C118" s="28" t="s">
        <v>23</v>
      </c>
      <c r="D118" s="33"/>
      <c r="E118" s="33"/>
      <c r="F118" s="26" t="str">
        <f>E15</f>
        <v xml:space="preserve"> </v>
      </c>
      <c r="G118" s="33"/>
      <c r="H118" s="33"/>
      <c r="I118" s="28" t="s">
        <v>28</v>
      </c>
      <c r="J118" s="31" t="str">
        <f>E21</f>
        <v xml:space="preserve"> </v>
      </c>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26</v>
      </c>
      <c r="D119" s="33"/>
      <c r="E119" s="33"/>
      <c r="F119" s="26" t="str">
        <f>IF(E18="","",E18)</f>
        <v>Vyplň údaj</v>
      </c>
      <c r="G119" s="33"/>
      <c r="H119" s="33"/>
      <c r="I119" s="28" t="s">
        <v>31</v>
      </c>
      <c r="J119" s="31" t="str">
        <f>E24</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11" customFormat="1" ht="29.25" customHeight="1">
      <c r="A121" s="127"/>
      <c r="B121" s="128"/>
      <c r="C121" s="129" t="s">
        <v>149</v>
      </c>
      <c r="D121" s="130" t="s">
        <v>58</v>
      </c>
      <c r="E121" s="130" t="s">
        <v>54</v>
      </c>
      <c r="F121" s="130" t="s">
        <v>55</v>
      </c>
      <c r="G121" s="130" t="s">
        <v>150</v>
      </c>
      <c r="H121" s="130" t="s">
        <v>151</v>
      </c>
      <c r="I121" s="130" t="s">
        <v>152</v>
      </c>
      <c r="J121" s="130" t="s">
        <v>134</v>
      </c>
      <c r="K121" s="131" t="s">
        <v>153</v>
      </c>
      <c r="L121" s="132"/>
      <c r="M121" s="63" t="s">
        <v>1</v>
      </c>
      <c r="N121" s="64" t="s">
        <v>37</v>
      </c>
      <c r="O121" s="64" t="s">
        <v>154</v>
      </c>
      <c r="P121" s="64" t="s">
        <v>155</v>
      </c>
      <c r="Q121" s="64" t="s">
        <v>156</v>
      </c>
      <c r="R121" s="64" t="s">
        <v>157</v>
      </c>
      <c r="S121" s="64" t="s">
        <v>158</v>
      </c>
      <c r="T121" s="65" t="s">
        <v>159</v>
      </c>
      <c r="U121" s="127"/>
      <c r="V121" s="127"/>
      <c r="W121" s="127"/>
      <c r="X121" s="127"/>
      <c r="Y121" s="127"/>
      <c r="Z121" s="127"/>
      <c r="AA121" s="127"/>
      <c r="AB121" s="127"/>
      <c r="AC121" s="127"/>
      <c r="AD121" s="127"/>
      <c r="AE121" s="127"/>
    </row>
    <row r="122" spans="1:65" s="2" customFormat="1" ht="22.9" customHeight="1">
      <c r="A122" s="33"/>
      <c r="B122" s="34"/>
      <c r="C122" s="70" t="s">
        <v>160</v>
      </c>
      <c r="D122" s="33"/>
      <c r="E122" s="33"/>
      <c r="F122" s="33"/>
      <c r="G122" s="33"/>
      <c r="H122" s="33"/>
      <c r="I122" s="33"/>
      <c r="J122" s="133">
        <f>BK122</f>
        <v>0</v>
      </c>
      <c r="K122" s="33"/>
      <c r="L122" s="34"/>
      <c r="M122" s="66"/>
      <c r="N122" s="57"/>
      <c r="O122" s="67"/>
      <c r="P122" s="134">
        <f>P123</f>
        <v>0</v>
      </c>
      <c r="Q122" s="67"/>
      <c r="R122" s="134">
        <f>R123</f>
        <v>136.73967163999998</v>
      </c>
      <c r="S122" s="67"/>
      <c r="T122" s="135">
        <f>T123</f>
        <v>174.47216000000003</v>
      </c>
      <c r="U122" s="33"/>
      <c r="V122" s="33"/>
      <c r="W122" s="33"/>
      <c r="X122" s="33"/>
      <c r="Y122" s="33"/>
      <c r="Z122" s="33"/>
      <c r="AA122" s="33"/>
      <c r="AB122" s="33"/>
      <c r="AC122" s="33"/>
      <c r="AD122" s="33"/>
      <c r="AE122" s="33"/>
      <c r="AT122" s="18" t="s">
        <v>72</v>
      </c>
      <c r="AU122" s="18" t="s">
        <v>136</v>
      </c>
      <c r="BK122" s="136">
        <f>BK123</f>
        <v>0</v>
      </c>
    </row>
    <row r="123" spans="1:65" s="12" customFormat="1" ht="25.9" customHeight="1">
      <c r="B123" s="137"/>
      <c r="D123" s="138" t="s">
        <v>72</v>
      </c>
      <c r="E123" s="139" t="s">
        <v>161</v>
      </c>
      <c r="F123" s="139" t="s">
        <v>162</v>
      </c>
      <c r="I123" s="140"/>
      <c r="J123" s="141">
        <f>BK123</f>
        <v>0</v>
      </c>
      <c r="L123" s="137"/>
      <c r="M123" s="142"/>
      <c r="N123" s="143"/>
      <c r="O123" s="143"/>
      <c r="P123" s="144">
        <f>P124+P319+P341+P363+P400</f>
        <v>0</v>
      </c>
      <c r="Q123" s="143"/>
      <c r="R123" s="144">
        <f>R124+R319+R341+R363+R400</f>
        <v>136.73967163999998</v>
      </c>
      <c r="S123" s="143"/>
      <c r="T123" s="145">
        <f>T124+T319+T341+T363+T400</f>
        <v>174.47216000000003</v>
      </c>
      <c r="AR123" s="138" t="s">
        <v>30</v>
      </c>
      <c r="AT123" s="146" t="s">
        <v>72</v>
      </c>
      <c r="AU123" s="146" t="s">
        <v>73</v>
      </c>
      <c r="AY123" s="138" t="s">
        <v>163</v>
      </c>
      <c r="BK123" s="147">
        <f>BK124+BK319+BK341+BK363+BK400</f>
        <v>0</v>
      </c>
    </row>
    <row r="124" spans="1:65" s="12" customFormat="1" ht="22.9" customHeight="1">
      <c r="B124" s="137"/>
      <c r="D124" s="138" t="s">
        <v>72</v>
      </c>
      <c r="E124" s="148" t="s">
        <v>30</v>
      </c>
      <c r="F124" s="148" t="s">
        <v>164</v>
      </c>
      <c r="I124" s="140"/>
      <c r="J124" s="149">
        <f>BK124</f>
        <v>0</v>
      </c>
      <c r="L124" s="137"/>
      <c r="M124" s="142"/>
      <c r="N124" s="143"/>
      <c r="O124" s="143"/>
      <c r="P124" s="144">
        <f>SUM(P125:P318)</f>
        <v>0</v>
      </c>
      <c r="Q124" s="143"/>
      <c r="R124" s="144">
        <f>SUM(R125:R318)</f>
        <v>12.843549500000002</v>
      </c>
      <c r="S124" s="143"/>
      <c r="T124" s="145">
        <f>SUM(T125:T318)</f>
        <v>174.47216000000003</v>
      </c>
      <c r="AR124" s="138" t="s">
        <v>30</v>
      </c>
      <c r="AT124" s="146" t="s">
        <v>72</v>
      </c>
      <c r="AU124" s="146" t="s">
        <v>30</v>
      </c>
      <c r="AY124" s="138" t="s">
        <v>163</v>
      </c>
      <c r="BK124" s="147">
        <f>SUM(BK125:BK318)</f>
        <v>0</v>
      </c>
    </row>
    <row r="125" spans="1:65" s="2" customFormat="1" ht="16.5" customHeight="1">
      <c r="A125" s="33"/>
      <c r="B125" s="150"/>
      <c r="C125" s="151" t="s">
        <v>30</v>
      </c>
      <c r="D125" s="151" t="s">
        <v>165</v>
      </c>
      <c r="E125" s="152" t="s">
        <v>843</v>
      </c>
      <c r="F125" s="153" t="s">
        <v>844</v>
      </c>
      <c r="G125" s="154" t="s">
        <v>114</v>
      </c>
      <c r="H125" s="155">
        <v>4.28</v>
      </c>
      <c r="I125" s="156"/>
      <c r="J125" s="157">
        <f>ROUND(I125*H125,2)</f>
        <v>0</v>
      </c>
      <c r="K125" s="153" t="s">
        <v>168</v>
      </c>
      <c r="L125" s="34"/>
      <c r="M125" s="158" t="s">
        <v>1</v>
      </c>
      <c r="N125" s="159" t="s">
        <v>38</v>
      </c>
      <c r="O125" s="59"/>
      <c r="P125" s="160">
        <f>O125*H125</f>
        <v>0</v>
      </c>
      <c r="Q125" s="160">
        <v>0</v>
      </c>
      <c r="R125" s="160">
        <f>Q125*H125</f>
        <v>0</v>
      </c>
      <c r="S125" s="160">
        <v>0.26</v>
      </c>
      <c r="T125" s="161">
        <f>S125*H125</f>
        <v>1.1128</v>
      </c>
      <c r="U125" s="33"/>
      <c r="V125" s="33"/>
      <c r="W125" s="33"/>
      <c r="X125" s="33"/>
      <c r="Y125" s="33"/>
      <c r="Z125" s="33"/>
      <c r="AA125" s="33"/>
      <c r="AB125" s="33"/>
      <c r="AC125" s="33"/>
      <c r="AD125" s="33"/>
      <c r="AE125" s="33"/>
      <c r="AR125" s="162" t="s">
        <v>169</v>
      </c>
      <c r="AT125" s="162" t="s">
        <v>165</v>
      </c>
      <c r="AU125" s="162" t="s">
        <v>83</v>
      </c>
      <c r="AY125" s="18" t="s">
        <v>163</v>
      </c>
      <c r="BE125" s="163">
        <f>IF(N125="základní",J125,0)</f>
        <v>0</v>
      </c>
      <c r="BF125" s="163">
        <f>IF(N125="snížená",J125,0)</f>
        <v>0</v>
      </c>
      <c r="BG125" s="163">
        <f>IF(N125="zákl. přenesená",J125,0)</f>
        <v>0</v>
      </c>
      <c r="BH125" s="163">
        <f>IF(N125="sníž. přenesená",J125,0)</f>
        <v>0</v>
      </c>
      <c r="BI125" s="163">
        <f>IF(N125="nulová",J125,0)</f>
        <v>0</v>
      </c>
      <c r="BJ125" s="18" t="s">
        <v>30</v>
      </c>
      <c r="BK125" s="163">
        <f>ROUND(I125*H125,2)</f>
        <v>0</v>
      </c>
      <c r="BL125" s="18" t="s">
        <v>169</v>
      </c>
      <c r="BM125" s="162" t="s">
        <v>845</v>
      </c>
    </row>
    <row r="126" spans="1:65" s="2" customFormat="1">
      <c r="A126" s="33"/>
      <c r="B126" s="34"/>
      <c r="C126" s="33"/>
      <c r="D126" s="164" t="s">
        <v>171</v>
      </c>
      <c r="E126" s="33"/>
      <c r="F126" s="165" t="s">
        <v>846</v>
      </c>
      <c r="G126" s="33"/>
      <c r="H126" s="33"/>
      <c r="I126" s="166"/>
      <c r="J126" s="33"/>
      <c r="K126" s="33"/>
      <c r="L126" s="34"/>
      <c r="M126" s="167"/>
      <c r="N126" s="168"/>
      <c r="O126" s="59"/>
      <c r="P126" s="59"/>
      <c r="Q126" s="59"/>
      <c r="R126" s="59"/>
      <c r="S126" s="59"/>
      <c r="T126" s="60"/>
      <c r="U126" s="33"/>
      <c r="V126" s="33"/>
      <c r="W126" s="33"/>
      <c r="X126" s="33"/>
      <c r="Y126" s="33"/>
      <c r="Z126" s="33"/>
      <c r="AA126" s="33"/>
      <c r="AB126" s="33"/>
      <c r="AC126" s="33"/>
      <c r="AD126" s="33"/>
      <c r="AE126" s="33"/>
      <c r="AT126" s="18" t="s">
        <v>171</v>
      </c>
      <c r="AU126" s="18" t="s">
        <v>83</v>
      </c>
    </row>
    <row r="127" spans="1:65" s="2" customFormat="1" ht="78">
      <c r="A127" s="33"/>
      <c r="B127" s="34"/>
      <c r="C127" s="33"/>
      <c r="D127" s="169" t="s">
        <v>173</v>
      </c>
      <c r="E127" s="33"/>
      <c r="F127" s="170" t="s">
        <v>847</v>
      </c>
      <c r="G127" s="33"/>
      <c r="H127" s="33"/>
      <c r="I127" s="166"/>
      <c r="J127" s="33"/>
      <c r="K127" s="33"/>
      <c r="L127" s="34"/>
      <c r="M127" s="167"/>
      <c r="N127" s="168"/>
      <c r="O127" s="59"/>
      <c r="P127" s="59"/>
      <c r="Q127" s="59"/>
      <c r="R127" s="59"/>
      <c r="S127" s="59"/>
      <c r="T127" s="60"/>
      <c r="U127" s="33"/>
      <c r="V127" s="33"/>
      <c r="W127" s="33"/>
      <c r="X127" s="33"/>
      <c r="Y127" s="33"/>
      <c r="Z127" s="33"/>
      <c r="AA127" s="33"/>
      <c r="AB127" s="33"/>
      <c r="AC127" s="33"/>
      <c r="AD127" s="33"/>
      <c r="AE127" s="33"/>
      <c r="AT127" s="18" t="s">
        <v>173</v>
      </c>
      <c r="AU127" s="18" t="s">
        <v>83</v>
      </c>
    </row>
    <row r="128" spans="1:65" s="13" customFormat="1">
      <c r="B128" s="171"/>
      <c r="D128" s="169" t="s">
        <v>175</v>
      </c>
      <c r="E128" s="172" t="s">
        <v>1</v>
      </c>
      <c r="F128" s="173" t="s">
        <v>848</v>
      </c>
      <c r="H128" s="174">
        <v>4.28</v>
      </c>
      <c r="I128" s="175"/>
      <c r="L128" s="171"/>
      <c r="M128" s="176"/>
      <c r="N128" s="177"/>
      <c r="O128" s="177"/>
      <c r="P128" s="177"/>
      <c r="Q128" s="177"/>
      <c r="R128" s="177"/>
      <c r="S128" s="177"/>
      <c r="T128" s="178"/>
      <c r="AT128" s="172" t="s">
        <v>175</v>
      </c>
      <c r="AU128" s="172" t="s">
        <v>83</v>
      </c>
      <c r="AV128" s="13" t="s">
        <v>83</v>
      </c>
      <c r="AW128" s="13" t="s">
        <v>29</v>
      </c>
      <c r="AX128" s="13" t="s">
        <v>30</v>
      </c>
      <c r="AY128" s="172" t="s">
        <v>163</v>
      </c>
    </row>
    <row r="129" spans="1:65" s="2" customFormat="1" ht="16.5" customHeight="1">
      <c r="A129" s="33"/>
      <c r="B129" s="150"/>
      <c r="C129" s="151" t="s">
        <v>83</v>
      </c>
      <c r="D129" s="151" t="s">
        <v>165</v>
      </c>
      <c r="E129" s="152" t="s">
        <v>849</v>
      </c>
      <c r="F129" s="153" t="s">
        <v>850</v>
      </c>
      <c r="G129" s="154" t="s">
        <v>114</v>
      </c>
      <c r="H129" s="155">
        <v>67.25</v>
      </c>
      <c r="I129" s="156"/>
      <c r="J129" s="157">
        <f>ROUND(I129*H129,2)</f>
        <v>0</v>
      </c>
      <c r="K129" s="153" t="s">
        <v>168</v>
      </c>
      <c r="L129" s="34"/>
      <c r="M129" s="158" t="s">
        <v>1</v>
      </c>
      <c r="N129" s="159" t="s">
        <v>38</v>
      </c>
      <c r="O129" s="59"/>
      <c r="P129" s="160">
        <f>O129*H129</f>
        <v>0</v>
      </c>
      <c r="Q129" s="160">
        <v>0</v>
      </c>
      <c r="R129" s="160">
        <f>Q129*H129</f>
        <v>0</v>
      </c>
      <c r="S129" s="160">
        <v>0.18</v>
      </c>
      <c r="T129" s="161">
        <f>S129*H129</f>
        <v>12.105</v>
      </c>
      <c r="U129" s="33"/>
      <c r="V129" s="33"/>
      <c r="W129" s="33"/>
      <c r="X129" s="33"/>
      <c r="Y129" s="33"/>
      <c r="Z129" s="33"/>
      <c r="AA129" s="33"/>
      <c r="AB129" s="33"/>
      <c r="AC129" s="33"/>
      <c r="AD129" s="33"/>
      <c r="AE129" s="33"/>
      <c r="AR129" s="162" t="s">
        <v>169</v>
      </c>
      <c r="AT129" s="162" t="s">
        <v>165</v>
      </c>
      <c r="AU129" s="162" t="s">
        <v>83</v>
      </c>
      <c r="AY129" s="18" t="s">
        <v>163</v>
      </c>
      <c r="BE129" s="163">
        <f>IF(N129="základní",J129,0)</f>
        <v>0</v>
      </c>
      <c r="BF129" s="163">
        <f>IF(N129="snížená",J129,0)</f>
        <v>0</v>
      </c>
      <c r="BG129" s="163">
        <f>IF(N129="zákl. přenesená",J129,0)</f>
        <v>0</v>
      </c>
      <c r="BH129" s="163">
        <f>IF(N129="sníž. přenesená",J129,0)</f>
        <v>0</v>
      </c>
      <c r="BI129" s="163">
        <f>IF(N129="nulová",J129,0)</f>
        <v>0</v>
      </c>
      <c r="BJ129" s="18" t="s">
        <v>30</v>
      </c>
      <c r="BK129" s="163">
        <f>ROUND(I129*H129,2)</f>
        <v>0</v>
      </c>
      <c r="BL129" s="18" t="s">
        <v>169</v>
      </c>
      <c r="BM129" s="162" t="s">
        <v>851</v>
      </c>
    </row>
    <row r="130" spans="1:65" s="2" customFormat="1">
      <c r="A130" s="33"/>
      <c r="B130" s="34"/>
      <c r="C130" s="33"/>
      <c r="D130" s="164" t="s">
        <v>171</v>
      </c>
      <c r="E130" s="33"/>
      <c r="F130" s="165" t="s">
        <v>852</v>
      </c>
      <c r="G130" s="33"/>
      <c r="H130" s="33"/>
      <c r="I130" s="166"/>
      <c r="J130" s="33"/>
      <c r="K130" s="33"/>
      <c r="L130" s="34"/>
      <c r="M130" s="167"/>
      <c r="N130" s="168"/>
      <c r="O130" s="59"/>
      <c r="P130" s="59"/>
      <c r="Q130" s="59"/>
      <c r="R130" s="59"/>
      <c r="S130" s="59"/>
      <c r="T130" s="60"/>
      <c r="U130" s="33"/>
      <c r="V130" s="33"/>
      <c r="W130" s="33"/>
      <c r="X130" s="33"/>
      <c r="Y130" s="33"/>
      <c r="Z130" s="33"/>
      <c r="AA130" s="33"/>
      <c r="AB130" s="33"/>
      <c r="AC130" s="33"/>
      <c r="AD130" s="33"/>
      <c r="AE130" s="33"/>
      <c r="AT130" s="18" t="s">
        <v>171</v>
      </c>
      <c r="AU130" s="18" t="s">
        <v>83</v>
      </c>
    </row>
    <row r="131" spans="1:65" s="2" customFormat="1" ht="126.75">
      <c r="A131" s="33"/>
      <c r="B131" s="34"/>
      <c r="C131" s="33"/>
      <c r="D131" s="169" t="s">
        <v>173</v>
      </c>
      <c r="E131" s="33"/>
      <c r="F131" s="170" t="s">
        <v>174</v>
      </c>
      <c r="G131" s="33"/>
      <c r="H131" s="33"/>
      <c r="I131" s="166"/>
      <c r="J131" s="33"/>
      <c r="K131" s="33"/>
      <c r="L131" s="34"/>
      <c r="M131" s="167"/>
      <c r="N131" s="168"/>
      <c r="O131" s="59"/>
      <c r="P131" s="59"/>
      <c r="Q131" s="59"/>
      <c r="R131" s="59"/>
      <c r="S131" s="59"/>
      <c r="T131" s="60"/>
      <c r="U131" s="33"/>
      <c r="V131" s="33"/>
      <c r="W131" s="33"/>
      <c r="X131" s="33"/>
      <c r="Y131" s="33"/>
      <c r="Z131" s="33"/>
      <c r="AA131" s="33"/>
      <c r="AB131" s="33"/>
      <c r="AC131" s="33"/>
      <c r="AD131" s="33"/>
      <c r="AE131" s="33"/>
      <c r="AT131" s="18" t="s">
        <v>173</v>
      </c>
      <c r="AU131" s="18" t="s">
        <v>83</v>
      </c>
    </row>
    <row r="132" spans="1:65" s="13" customFormat="1">
      <c r="B132" s="171"/>
      <c r="D132" s="169" t="s">
        <v>175</v>
      </c>
      <c r="E132" s="172" t="s">
        <v>1</v>
      </c>
      <c r="F132" s="173" t="s">
        <v>853</v>
      </c>
      <c r="H132" s="174">
        <v>67.25</v>
      </c>
      <c r="I132" s="175"/>
      <c r="L132" s="171"/>
      <c r="M132" s="176"/>
      <c r="N132" s="177"/>
      <c r="O132" s="177"/>
      <c r="P132" s="177"/>
      <c r="Q132" s="177"/>
      <c r="R132" s="177"/>
      <c r="S132" s="177"/>
      <c r="T132" s="178"/>
      <c r="AT132" s="172" t="s">
        <v>175</v>
      </c>
      <c r="AU132" s="172" t="s">
        <v>83</v>
      </c>
      <c r="AV132" s="13" t="s">
        <v>83</v>
      </c>
      <c r="AW132" s="13" t="s">
        <v>29</v>
      </c>
      <c r="AX132" s="13" t="s">
        <v>30</v>
      </c>
      <c r="AY132" s="172" t="s">
        <v>163</v>
      </c>
    </row>
    <row r="133" spans="1:65" s="2" customFormat="1" ht="16.5" customHeight="1">
      <c r="A133" s="33"/>
      <c r="B133" s="150"/>
      <c r="C133" s="151" t="s">
        <v>186</v>
      </c>
      <c r="D133" s="151" t="s">
        <v>165</v>
      </c>
      <c r="E133" s="152" t="s">
        <v>854</v>
      </c>
      <c r="F133" s="153" t="s">
        <v>855</v>
      </c>
      <c r="G133" s="154" t="s">
        <v>114</v>
      </c>
      <c r="H133" s="155">
        <v>58.14</v>
      </c>
      <c r="I133" s="156"/>
      <c r="J133" s="157">
        <f>ROUND(I133*H133,2)</f>
        <v>0</v>
      </c>
      <c r="K133" s="153" t="s">
        <v>168</v>
      </c>
      <c r="L133" s="34"/>
      <c r="M133" s="158" t="s">
        <v>1</v>
      </c>
      <c r="N133" s="159" t="s">
        <v>38</v>
      </c>
      <c r="O133" s="59"/>
      <c r="P133" s="160">
        <f>O133*H133</f>
        <v>0</v>
      </c>
      <c r="Q133" s="160">
        <v>0</v>
      </c>
      <c r="R133" s="160">
        <f>Q133*H133</f>
        <v>0</v>
      </c>
      <c r="S133" s="160">
        <v>0.17</v>
      </c>
      <c r="T133" s="161">
        <f>S133*H133</f>
        <v>9.8838000000000008</v>
      </c>
      <c r="U133" s="33"/>
      <c r="V133" s="33"/>
      <c r="W133" s="33"/>
      <c r="X133" s="33"/>
      <c r="Y133" s="33"/>
      <c r="Z133" s="33"/>
      <c r="AA133" s="33"/>
      <c r="AB133" s="33"/>
      <c r="AC133" s="33"/>
      <c r="AD133" s="33"/>
      <c r="AE133" s="33"/>
      <c r="AR133" s="162" t="s">
        <v>169</v>
      </c>
      <c r="AT133" s="162" t="s">
        <v>165</v>
      </c>
      <c r="AU133" s="162" t="s">
        <v>83</v>
      </c>
      <c r="AY133" s="18" t="s">
        <v>163</v>
      </c>
      <c r="BE133" s="163">
        <f>IF(N133="základní",J133,0)</f>
        <v>0</v>
      </c>
      <c r="BF133" s="163">
        <f>IF(N133="snížená",J133,0)</f>
        <v>0</v>
      </c>
      <c r="BG133" s="163">
        <f>IF(N133="zákl. přenesená",J133,0)</f>
        <v>0</v>
      </c>
      <c r="BH133" s="163">
        <f>IF(N133="sníž. přenesená",J133,0)</f>
        <v>0</v>
      </c>
      <c r="BI133" s="163">
        <f>IF(N133="nulová",J133,0)</f>
        <v>0</v>
      </c>
      <c r="BJ133" s="18" t="s">
        <v>30</v>
      </c>
      <c r="BK133" s="163">
        <f>ROUND(I133*H133,2)</f>
        <v>0</v>
      </c>
      <c r="BL133" s="18" t="s">
        <v>169</v>
      </c>
      <c r="BM133" s="162" t="s">
        <v>856</v>
      </c>
    </row>
    <row r="134" spans="1:65" s="2" customFormat="1">
      <c r="A134" s="33"/>
      <c r="B134" s="34"/>
      <c r="C134" s="33"/>
      <c r="D134" s="164" t="s">
        <v>171</v>
      </c>
      <c r="E134" s="33"/>
      <c r="F134" s="165" t="s">
        <v>857</v>
      </c>
      <c r="G134" s="33"/>
      <c r="H134" s="33"/>
      <c r="I134" s="166"/>
      <c r="J134" s="33"/>
      <c r="K134" s="33"/>
      <c r="L134" s="34"/>
      <c r="M134" s="167"/>
      <c r="N134" s="168"/>
      <c r="O134" s="59"/>
      <c r="P134" s="59"/>
      <c r="Q134" s="59"/>
      <c r="R134" s="59"/>
      <c r="S134" s="59"/>
      <c r="T134" s="60"/>
      <c r="U134" s="33"/>
      <c r="V134" s="33"/>
      <c r="W134" s="33"/>
      <c r="X134" s="33"/>
      <c r="Y134" s="33"/>
      <c r="Z134" s="33"/>
      <c r="AA134" s="33"/>
      <c r="AB134" s="33"/>
      <c r="AC134" s="33"/>
      <c r="AD134" s="33"/>
      <c r="AE134" s="33"/>
      <c r="AT134" s="18" t="s">
        <v>171</v>
      </c>
      <c r="AU134" s="18" t="s">
        <v>83</v>
      </c>
    </row>
    <row r="135" spans="1:65" s="2" customFormat="1" ht="126.75">
      <c r="A135" s="33"/>
      <c r="B135" s="34"/>
      <c r="C135" s="33"/>
      <c r="D135" s="169" t="s">
        <v>173</v>
      </c>
      <c r="E135" s="33"/>
      <c r="F135" s="170" t="s">
        <v>174</v>
      </c>
      <c r="G135" s="33"/>
      <c r="H135" s="33"/>
      <c r="I135" s="166"/>
      <c r="J135" s="33"/>
      <c r="K135" s="33"/>
      <c r="L135" s="34"/>
      <c r="M135" s="167"/>
      <c r="N135" s="168"/>
      <c r="O135" s="59"/>
      <c r="P135" s="59"/>
      <c r="Q135" s="59"/>
      <c r="R135" s="59"/>
      <c r="S135" s="59"/>
      <c r="T135" s="60"/>
      <c r="U135" s="33"/>
      <c r="V135" s="33"/>
      <c r="W135" s="33"/>
      <c r="X135" s="33"/>
      <c r="Y135" s="33"/>
      <c r="Z135" s="33"/>
      <c r="AA135" s="33"/>
      <c r="AB135" s="33"/>
      <c r="AC135" s="33"/>
      <c r="AD135" s="33"/>
      <c r="AE135" s="33"/>
      <c r="AT135" s="18" t="s">
        <v>173</v>
      </c>
      <c r="AU135" s="18" t="s">
        <v>83</v>
      </c>
    </row>
    <row r="136" spans="1:65" s="13" customFormat="1">
      <c r="B136" s="171"/>
      <c r="D136" s="169" t="s">
        <v>175</v>
      </c>
      <c r="E136" s="172" t="s">
        <v>1</v>
      </c>
      <c r="F136" s="173" t="s">
        <v>858</v>
      </c>
      <c r="H136" s="174">
        <v>58.14</v>
      </c>
      <c r="I136" s="175"/>
      <c r="L136" s="171"/>
      <c r="M136" s="176"/>
      <c r="N136" s="177"/>
      <c r="O136" s="177"/>
      <c r="P136" s="177"/>
      <c r="Q136" s="177"/>
      <c r="R136" s="177"/>
      <c r="S136" s="177"/>
      <c r="T136" s="178"/>
      <c r="AT136" s="172" t="s">
        <v>175</v>
      </c>
      <c r="AU136" s="172" t="s">
        <v>83</v>
      </c>
      <c r="AV136" s="13" t="s">
        <v>83</v>
      </c>
      <c r="AW136" s="13" t="s">
        <v>29</v>
      </c>
      <c r="AX136" s="13" t="s">
        <v>30</v>
      </c>
      <c r="AY136" s="172" t="s">
        <v>163</v>
      </c>
    </row>
    <row r="137" spans="1:65" s="2" customFormat="1" ht="16.5" customHeight="1">
      <c r="A137" s="33"/>
      <c r="B137" s="150"/>
      <c r="C137" s="151" t="s">
        <v>169</v>
      </c>
      <c r="D137" s="151" t="s">
        <v>165</v>
      </c>
      <c r="E137" s="152" t="s">
        <v>859</v>
      </c>
      <c r="F137" s="153" t="s">
        <v>860</v>
      </c>
      <c r="G137" s="154" t="s">
        <v>114</v>
      </c>
      <c r="H137" s="155">
        <v>4.28</v>
      </c>
      <c r="I137" s="156"/>
      <c r="J137" s="157">
        <f>ROUND(I137*H137,2)</f>
        <v>0</v>
      </c>
      <c r="K137" s="153" t="s">
        <v>168</v>
      </c>
      <c r="L137" s="34"/>
      <c r="M137" s="158" t="s">
        <v>1</v>
      </c>
      <c r="N137" s="159" t="s">
        <v>38</v>
      </c>
      <c r="O137" s="59"/>
      <c r="P137" s="160">
        <f>O137*H137</f>
        <v>0</v>
      </c>
      <c r="Q137" s="160">
        <v>0</v>
      </c>
      <c r="R137" s="160">
        <f>Q137*H137</f>
        <v>0</v>
      </c>
      <c r="S137" s="160">
        <v>0.28999999999999998</v>
      </c>
      <c r="T137" s="161">
        <f>S137*H137</f>
        <v>1.2412000000000001</v>
      </c>
      <c r="U137" s="33"/>
      <c r="V137" s="33"/>
      <c r="W137" s="33"/>
      <c r="X137" s="33"/>
      <c r="Y137" s="33"/>
      <c r="Z137" s="33"/>
      <c r="AA137" s="33"/>
      <c r="AB137" s="33"/>
      <c r="AC137" s="33"/>
      <c r="AD137" s="33"/>
      <c r="AE137" s="33"/>
      <c r="AR137" s="162" t="s">
        <v>169</v>
      </c>
      <c r="AT137" s="162" t="s">
        <v>165</v>
      </c>
      <c r="AU137" s="162" t="s">
        <v>83</v>
      </c>
      <c r="AY137" s="18" t="s">
        <v>163</v>
      </c>
      <c r="BE137" s="163">
        <f>IF(N137="základní",J137,0)</f>
        <v>0</v>
      </c>
      <c r="BF137" s="163">
        <f>IF(N137="snížená",J137,0)</f>
        <v>0</v>
      </c>
      <c r="BG137" s="163">
        <f>IF(N137="zákl. přenesená",J137,0)</f>
        <v>0</v>
      </c>
      <c r="BH137" s="163">
        <f>IF(N137="sníž. přenesená",J137,0)</f>
        <v>0</v>
      </c>
      <c r="BI137" s="163">
        <f>IF(N137="nulová",J137,0)</f>
        <v>0</v>
      </c>
      <c r="BJ137" s="18" t="s">
        <v>30</v>
      </c>
      <c r="BK137" s="163">
        <f>ROUND(I137*H137,2)</f>
        <v>0</v>
      </c>
      <c r="BL137" s="18" t="s">
        <v>169</v>
      </c>
      <c r="BM137" s="162" t="s">
        <v>861</v>
      </c>
    </row>
    <row r="138" spans="1:65" s="2" customFormat="1">
      <c r="A138" s="33"/>
      <c r="B138" s="34"/>
      <c r="C138" s="33"/>
      <c r="D138" s="164" t="s">
        <v>171</v>
      </c>
      <c r="E138" s="33"/>
      <c r="F138" s="165" t="s">
        <v>862</v>
      </c>
      <c r="G138" s="33"/>
      <c r="H138" s="33"/>
      <c r="I138" s="166"/>
      <c r="J138" s="33"/>
      <c r="K138" s="33"/>
      <c r="L138" s="34"/>
      <c r="M138" s="167"/>
      <c r="N138" s="168"/>
      <c r="O138" s="59"/>
      <c r="P138" s="59"/>
      <c r="Q138" s="59"/>
      <c r="R138" s="59"/>
      <c r="S138" s="59"/>
      <c r="T138" s="60"/>
      <c r="U138" s="33"/>
      <c r="V138" s="33"/>
      <c r="W138" s="33"/>
      <c r="X138" s="33"/>
      <c r="Y138" s="33"/>
      <c r="Z138" s="33"/>
      <c r="AA138" s="33"/>
      <c r="AB138" s="33"/>
      <c r="AC138" s="33"/>
      <c r="AD138" s="33"/>
      <c r="AE138" s="33"/>
      <c r="AT138" s="18" t="s">
        <v>171</v>
      </c>
      <c r="AU138" s="18" t="s">
        <v>83</v>
      </c>
    </row>
    <row r="139" spans="1:65" s="2" customFormat="1" ht="126.75">
      <c r="A139" s="33"/>
      <c r="B139" s="34"/>
      <c r="C139" s="33"/>
      <c r="D139" s="169" t="s">
        <v>173</v>
      </c>
      <c r="E139" s="33"/>
      <c r="F139" s="170" t="s">
        <v>174</v>
      </c>
      <c r="G139" s="33"/>
      <c r="H139" s="33"/>
      <c r="I139" s="166"/>
      <c r="J139" s="33"/>
      <c r="K139" s="33"/>
      <c r="L139" s="34"/>
      <c r="M139" s="167"/>
      <c r="N139" s="168"/>
      <c r="O139" s="59"/>
      <c r="P139" s="59"/>
      <c r="Q139" s="59"/>
      <c r="R139" s="59"/>
      <c r="S139" s="59"/>
      <c r="T139" s="60"/>
      <c r="U139" s="33"/>
      <c r="V139" s="33"/>
      <c r="W139" s="33"/>
      <c r="X139" s="33"/>
      <c r="Y139" s="33"/>
      <c r="Z139" s="33"/>
      <c r="AA139" s="33"/>
      <c r="AB139" s="33"/>
      <c r="AC139" s="33"/>
      <c r="AD139" s="33"/>
      <c r="AE139" s="33"/>
      <c r="AT139" s="18" t="s">
        <v>173</v>
      </c>
      <c r="AU139" s="18" t="s">
        <v>83</v>
      </c>
    </row>
    <row r="140" spans="1:65" s="13" customFormat="1">
      <c r="B140" s="171"/>
      <c r="D140" s="169" t="s">
        <v>175</v>
      </c>
      <c r="E140" s="172" t="s">
        <v>1</v>
      </c>
      <c r="F140" s="173" t="s">
        <v>848</v>
      </c>
      <c r="H140" s="174">
        <v>4.28</v>
      </c>
      <c r="I140" s="175"/>
      <c r="L140" s="171"/>
      <c r="M140" s="176"/>
      <c r="N140" s="177"/>
      <c r="O140" s="177"/>
      <c r="P140" s="177"/>
      <c r="Q140" s="177"/>
      <c r="R140" s="177"/>
      <c r="S140" s="177"/>
      <c r="T140" s="178"/>
      <c r="AT140" s="172" t="s">
        <v>175</v>
      </c>
      <c r="AU140" s="172" t="s">
        <v>83</v>
      </c>
      <c r="AV140" s="13" t="s">
        <v>83</v>
      </c>
      <c r="AW140" s="13" t="s">
        <v>29</v>
      </c>
      <c r="AX140" s="13" t="s">
        <v>30</v>
      </c>
      <c r="AY140" s="172" t="s">
        <v>163</v>
      </c>
    </row>
    <row r="141" spans="1:65" s="2" customFormat="1" ht="16.5" customHeight="1">
      <c r="A141" s="33"/>
      <c r="B141" s="150"/>
      <c r="C141" s="151" t="s">
        <v>197</v>
      </c>
      <c r="D141" s="151" t="s">
        <v>165</v>
      </c>
      <c r="E141" s="152" t="s">
        <v>863</v>
      </c>
      <c r="F141" s="153" t="s">
        <v>864</v>
      </c>
      <c r="G141" s="154" t="s">
        <v>114</v>
      </c>
      <c r="H141" s="155">
        <v>58.14</v>
      </c>
      <c r="I141" s="156"/>
      <c r="J141" s="157">
        <f>ROUND(I141*H141,2)</f>
        <v>0</v>
      </c>
      <c r="K141" s="153" t="s">
        <v>168</v>
      </c>
      <c r="L141" s="34"/>
      <c r="M141" s="158" t="s">
        <v>1</v>
      </c>
      <c r="N141" s="159" t="s">
        <v>38</v>
      </c>
      <c r="O141" s="59"/>
      <c r="P141" s="160">
        <f>O141*H141</f>
        <v>0</v>
      </c>
      <c r="Q141" s="160">
        <v>0</v>
      </c>
      <c r="R141" s="160">
        <f>Q141*H141</f>
        <v>0</v>
      </c>
      <c r="S141" s="160">
        <v>0.24</v>
      </c>
      <c r="T141" s="161">
        <f>S141*H141</f>
        <v>13.9536</v>
      </c>
      <c r="U141" s="33"/>
      <c r="V141" s="33"/>
      <c r="W141" s="33"/>
      <c r="X141" s="33"/>
      <c r="Y141" s="33"/>
      <c r="Z141" s="33"/>
      <c r="AA141" s="33"/>
      <c r="AB141" s="33"/>
      <c r="AC141" s="33"/>
      <c r="AD141" s="33"/>
      <c r="AE141" s="33"/>
      <c r="AR141" s="162" t="s">
        <v>169</v>
      </c>
      <c r="AT141" s="162" t="s">
        <v>165</v>
      </c>
      <c r="AU141" s="162" t="s">
        <v>83</v>
      </c>
      <c r="AY141" s="18" t="s">
        <v>163</v>
      </c>
      <c r="BE141" s="163">
        <f>IF(N141="základní",J141,0)</f>
        <v>0</v>
      </c>
      <c r="BF141" s="163">
        <f>IF(N141="snížená",J141,0)</f>
        <v>0</v>
      </c>
      <c r="BG141" s="163">
        <f>IF(N141="zákl. přenesená",J141,0)</f>
        <v>0</v>
      </c>
      <c r="BH141" s="163">
        <f>IF(N141="sníž. přenesená",J141,0)</f>
        <v>0</v>
      </c>
      <c r="BI141" s="163">
        <f>IF(N141="nulová",J141,0)</f>
        <v>0</v>
      </c>
      <c r="BJ141" s="18" t="s">
        <v>30</v>
      </c>
      <c r="BK141" s="163">
        <f>ROUND(I141*H141,2)</f>
        <v>0</v>
      </c>
      <c r="BL141" s="18" t="s">
        <v>169</v>
      </c>
      <c r="BM141" s="162" t="s">
        <v>865</v>
      </c>
    </row>
    <row r="142" spans="1:65" s="2" customFormat="1">
      <c r="A142" s="33"/>
      <c r="B142" s="34"/>
      <c r="C142" s="33"/>
      <c r="D142" s="164" t="s">
        <v>171</v>
      </c>
      <c r="E142" s="33"/>
      <c r="F142" s="165" t="s">
        <v>866</v>
      </c>
      <c r="G142" s="33"/>
      <c r="H142" s="33"/>
      <c r="I142" s="166"/>
      <c r="J142" s="33"/>
      <c r="K142" s="33"/>
      <c r="L142" s="34"/>
      <c r="M142" s="167"/>
      <c r="N142" s="168"/>
      <c r="O142" s="59"/>
      <c r="P142" s="59"/>
      <c r="Q142" s="59"/>
      <c r="R142" s="59"/>
      <c r="S142" s="59"/>
      <c r="T142" s="60"/>
      <c r="U142" s="33"/>
      <c r="V142" s="33"/>
      <c r="W142" s="33"/>
      <c r="X142" s="33"/>
      <c r="Y142" s="33"/>
      <c r="Z142" s="33"/>
      <c r="AA142" s="33"/>
      <c r="AB142" s="33"/>
      <c r="AC142" s="33"/>
      <c r="AD142" s="33"/>
      <c r="AE142" s="33"/>
      <c r="AT142" s="18" t="s">
        <v>171</v>
      </c>
      <c r="AU142" s="18" t="s">
        <v>83</v>
      </c>
    </row>
    <row r="143" spans="1:65" s="2" customFormat="1" ht="126.75">
      <c r="A143" s="33"/>
      <c r="B143" s="34"/>
      <c r="C143" s="33"/>
      <c r="D143" s="169" t="s">
        <v>173</v>
      </c>
      <c r="E143" s="33"/>
      <c r="F143" s="170" t="s">
        <v>174</v>
      </c>
      <c r="G143" s="33"/>
      <c r="H143" s="33"/>
      <c r="I143" s="166"/>
      <c r="J143" s="33"/>
      <c r="K143" s="33"/>
      <c r="L143" s="34"/>
      <c r="M143" s="167"/>
      <c r="N143" s="168"/>
      <c r="O143" s="59"/>
      <c r="P143" s="59"/>
      <c r="Q143" s="59"/>
      <c r="R143" s="59"/>
      <c r="S143" s="59"/>
      <c r="T143" s="60"/>
      <c r="U143" s="33"/>
      <c r="V143" s="33"/>
      <c r="W143" s="33"/>
      <c r="X143" s="33"/>
      <c r="Y143" s="33"/>
      <c r="Z143" s="33"/>
      <c r="AA143" s="33"/>
      <c r="AB143" s="33"/>
      <c r="AC143" s="33"/>
      <c r="AD143" s="33"/>
      <c r="AE143" s="33"/>
      <c r="AT143" s="18" t="s">
        <v>173</v>
      </c>
      <c r="AU143" s="18" t="s">
        <v>83</v>
      </c>
    </row>
    <row r="144" spans="1:65" s="13" customFormat="1">
      <c r="B144" s="171"/>
      <c r="D144" s="169" t="s">
        <v>175</v>
      </c>
      <c r="E144" s="172" t="s">
        <v>1</v>
      </c>
      <c r="F144" s="173" t="s">
        <v>858</v>
      </c>
      <c r="H144" s="174">
        <v>58.14</v>
      </c>
      <c r="I144" s="175"/>
      <c r="L144" s="171"/>
      <c r="M144" s="176"/>
      <c r="N144" s="177"/>
      <c r="O144" s="177"/>
      <c r="P144" s="177"/>
      <c r="Q144" s="177"/>
      <c r="R144" s="177"/>
      <c r="S144" s="177"/>
      <c r="T144" s="178"/>
      <c r="AT144" s="172" t="s">
        <v>175</v>
      </c>
      <c r="AU144" s="172" t="s">
        <v>83</v>
      </c>
      <c r="AV144" s="13" t="s">
        <v>83</v>
      </c>
      <c r="AW144" s="13" t="s">
        <v>29</v>
      </c>
      <c r="AX144" s="13" t="s">
        <v>30</v>
      </c>
      <c r="AY144" s="172" t="s">
        <v>163</v>
      </c>
    </row>
    <row r="145" spans="1:65" s="2" customFormat="1" ht="16.5" customHeight="1">
      <c r="A145" s="33"/>
      <c r="B145" s="150"/>
      <c r="C145" s="151" t="s">
        <v>203</v>
      </c>
      <c r="D145" s="151" t="s">
        <v>165</v>
      </c>
      <c r="E145" s="152" t="s">
        <v>867</v>
      </c>
      <c r="F145" s="153" t="s">
        <v>868</v>
      </c>
      <c r="G145" s="154" t="s">
        <v>114</v>
      </c>
      <c r="H145" s="155">
        <v>4.28</v>
      </c>
      <c r="I145" s="156"/>
      <c r="J145" s="157">
        <f>ROUND(I145*H145,2)</f>
        <v>0</v>
      </c>
      <c r="K145" s="153" t="s">
        <v>168</v>
      </c>
      <c r="L145" s="34"/>
      <c r="M145" s="158" t="s">
        <v>1</v>
      </c>
      <c r="N145" s="159" t="s">
        <v>38</v>
      </c>
      <c r="O145" s="59"/>
      <c r="P145" s="160">
        <f>O145*H145</f>
        <v>0</v>
      </c>
      <c r="Q145" s="160">
        <v>0</v>
      </c>
      <c r="R145" s="160">
        <f>Q145*H145</f>
        <v>0</v>
      </c>
      <c r="S145" s="160">
        <v>0.625</v>
      </c>
      <c r="T145" s="161">
        <f>S145*H145</f>
        <v>2.6750000000000003</v>
      </c>
      <c r="U145" s="33"/>
      <c r="V145" s="33"/>
      <c r="W145" s="33"/>
      <c r="X145" s="33"/>
      <c r="Y145" s="33"/>
      <c r="Z145" s="33"/>
      <c r="AA145" s="33"/>
      <c r="AB145" s="33"/>
      <c r="AC145" s="33"/>
      <c r="AD145" s="33"/>
      <c r="AE145" s="33"/>
      <c r="AR145" s="162" t="s">
        <v>169</v>
      </c>
      <c r="AT145" s="162" t="s">
        <v>165</v>
      </c>
      <c r="AU145" s="162" t="s">
        <v>83</v>
      </c>
      <c r="AY145" s="18" t="s">
        <v>163</v>
      </c>
      <c r="BE145" s="163">
        <f>IF(N145="základní",J145,0)</f>
        <v>0</v>
      </c>
      <c r="BF145" s="163">
        <f>IF(N145="snížená",J145,0)</f>
        <v>0</v>
      </c>
      <c r="BG145" s="163">
        <f>IF(N145="zákl. přenesená",J145,0)</f>
        <v>0</v>
      </c>
      <c r="BH145" s="163">
        <f>IF(N145="sníž. přenesená",J145,0)</f>
        <v>0</v>
      </c>
      <c r="BI145" s="163">
        <f>IF(N145="nulová",J145,0)</f>
        <v>0</v>
      </c>
      <c r="BJ145" s="18" t="s">
        <v>30</v>
      </c>
      <c r="BK145" s="163">
        <f>ROUND(I145*H145,2)</f>
        <v>0</v>
      </c>
      <c r="BL145" s="18" t="s">
        <v>169</v>
      </c>
      <c r="BM145" s="162" t="s">
        <v>869</v>
      </c>
    </row>
    <row r="146" spans="1:65" s="2" customFormat="1">
      <c r="A146" s="33"/>
      <c r="B146" s="34"/>
      <c r="C146" s="33"/>
      <c r="D146" s="164" t="s">
        <v>171</v>
      </c>
      <c r="E146" s="33"/>
      <c r="F146" s="165" t="s">
        <v>870</v>
      </c>
      <c r="G146" s="33"/>
      <c r="H146" s="33"/>
      <c r="I146" s="166"/>
      <c r="J146" s="33"/>
      <c r="K146" s="33"/>
      <c r="L146" s="34"/>
      <c r="M146" s="167"/>
      <c r="N146" s="168"/>
      <c r="O146" s="59"/>
      <c r="P146" s="59"/>
      <c r="Q146" s="59"/>
      <c r="R146" s="59"/>
      <c r="S146" s="59"/>
      <c r="T146" s="60"/>
      <c r="U146" s="33"/>
      <c r="V146" s="33"/>
      <c r="W146" s="33"/>
      <c r="X146" s="33"/>
      <c r="Y146" s="33"/>
      <c r="Z146" s="33"/>
      <c r="AA146" s="33"/>
      <c r="AB146" s="33"/>
      <c r="AC146" s="33"/>
      <c r="AD146" s="33"/>
      <c r="AE146" s="33"/>
      <c r="AT146" s="18" t="s">
        <v>171</v>
      </c>
      <c r="AU146" s="18" t="s">
        <v>83</v>
      </c>
    </row>
    <row r="147" spans="1:65" s="2" customFormat="1" ht="126.75">
      <c r="A147" s="33"/>
      <c r="B147" s="34"/>
      <c r="C147" s="33"/>
      <c r="D147" s="169" t="s">
        <v>173</v>
      </c>
      <c r="E147" s="33"/>
      <c r="F147" s="170" t="s">
        <v>174</v>
      </c>
      <c r="G147" s="33"/>
      <c r="H147" s="33"/>
      <c r="I147" s="166"/>
      <c r="J147" s="33"/>
      <c r="K147" s="33"/>
      <c r="L147" s="34"/>
      <c r="M147" s="167"/>
      <c r="N147" s="168"/>
      <c r="O147" s="59"/>
      <c r="P147" s="59"/>
      <c r="Q147" s="59"/>
      <c r="R147" s="59"/>
      <c r="S147" s="59"/>
      <c r="T147" s="60"/>
      <c r="U147" s="33"/>
      <c r="V147" s="33"/>
      <c r="W147" s="33"/>
      <c r="X147" s="33"/>
      <c r="Y147" s="33"/>
      <c r="Z147" s="33"/>
      <c r="AA147" s="33"/>
      <c r="AB147" s="33"/>
      <c r="AC147" s="33"/>
      <c r="AD147" s="33"/>
      <c r="AE147" s="33"/>
      <c r="AT147" s="18" t="s">
        <v>173</v>
      </c>
      <c r="AU147" s="18" t="s">
        <v>83</v>
      </c>
    </row>
    <row r="148" spans="1:65" s="13" customFormat="1">
      <c r="B148" s="171"/>
      <c r="D148" s="169" t="s">
        <v>175</v>
      </c>
      <c r="E148" s="172" t="s">
        <v>1</v>
      </c>
      <c r="F148" s="173" t="s">
        <v>848</v>
      </c>
      <c r="H148" s="174">
        <v>4.28</v>
      </c>
      <c r="I148" s="175"/>
      <c r="L148" s="171"/>
      <c r="M148" s="176"/>
      <c r="N148" s="177"/>
      <c r="O148" s="177"/>
      <c r="P148" s="177"/>
      <c r="Q148" s="177"/>
      <c r="R148" s="177"/>
      <c r="S148" s="177"/>
      <c r="T148" s="178"/>
      <c r="AT148" s="172" t="s">
        <v>175</v>
      </c>
      <c r="AU148" s="172" t="s">
        <v>83</v>
      </c>
      <c r="AV148" s="13" t="s">
        <v>83</v>
      </c>
      <c r="AW148" s="13" t="s">
        <v>29</v>
      </c>
      <c r="AX148" s="13" t="s">
        <v>30</v>
      </c>
      <c r="AY148" s="172" t="s">
        <v>163</v>
      </c>
    </row>
    <row r="149" spans="1:65" s="2" customFormat="1" ht="16.5" customHeight="1">
      <c r="A149" s="33"/>
      <c r="B149" s="150"/>
      <c r="C149" s="151" t="s">
        <v>209</v>
      </c>
      <c r="D149" s="151" t="s">
        <v>165</v>
      </c>
      <c r="E149" s="152" t="s">
        <v>871</v>
      </c>
      <c r="F149" s="153" t="s">
        <v>872</v>
      </c>
      <c r="G149" s="154" t="s">
        <v>114</v>
      </c>
      <c r="H149" s="155">
        <v>67.25</v>
      </c>
      <c r="I149" s="156"/>
      <c r="J149" s="157">
        <f>ROUND(I149*H149,2)</f>
        <v>0</v>
      </c>
      <c r="K149" s="153" t="s">
        <v>168</v>
      </c>
      <c r="L149" s="34"/>
      <c r="M149" s="158" t="s">
        <v>1</v>
      </c>
      <c r="N149" s="159" t="s">
        <v>38</v>
      </c>
      <c r="O149" s="59"/>
      <c r="P149" s="160">
        <f>O149*H149</f>
        <v>0</v>
      </c>
      <c r="Q149" s="160">
        <v>0</v>
      </c>
      <c r="R149" s="160">
        <f>Q149*H149</f>
        <v>0</v>
      </c>
      <c r="S149" s="160">
        <v>1.1200000000000001</v>
      </c>
      <c r="T149" s="161">
        <f>S149*H149</f>
        <v>75.320000000000007</v>
      </c>
      <c r="U149" s="33"/>
      <c r="V149" s="33"/>
      <c r="W149" s="33"/>
      <c r="X149" s="33"/>
      <c r="Y149" s="33"/>
      <c r="Z149" s="33"/>
      <c r="AA149" s="33"/>
      <c r="AB149" s="33"/>
      <c r="AC149" s="33"/>
      <c r="AD149" s="33"/>
      <c r="AE149" s="33"/>
      <c r="AR149" s="162" t="s">
        <v>169</v>
      </c>
      <c r="AT149" s="162" t="s">
        <v>165</v>
      </c>
      <c r="AU149" s="162" t="s">
        <v>83</v>
      </c>
      <c r="AY149" s="18" t="s">
        <v>163</v>
      </c>
      <c r="BE149" s="163">
        <f>IF(N149="základní",J149,0)</f>
        <v>0</v>
      </c>
      <c r="BF149" s="163">
        <f>IF(N149="snížená",J149,0)</f>
        <v>0</v>
      </c>
      <c r="BG149" s="163">
        <f>IF(N149="zákl. přenesená",J149,0)</f>
        <v>0</v>
      </c>
      <c r="BH149" s="163">
        <f>IF(N149="sníž. přenesená",J149,0)</f>
        <v>0</v>
      </c>
      <c r="BI149" s="163">
        <f>IF(N149="nulová",J149,0)</f>
        <v>0</v>
      </c>
      <c r="BJ149" s="18" t="s">
        <v>30</v>
      </c>
      <c r="BK149" s="163">
        <f>ROUND(I149*H149,2)</f>
        <v>0</v>
      </c>
      <c r="BL149" s="18" t="s">
        <v>169</v>
      </c>
      <c r="BM149" s="162" t="s">
        <v>873</v>
      </c>
    </row>
    <row r="150" spans="1:65" s="2" customFormat="1">
      <c r="A150" s="33"/>
      <c r="B150" s="34"/>
      <c r="C150" s="33"/>
      <c r="D150" s="164" t="s">
        <v>171</v>
      </c>
      <c r="E150" s="33"/>
      <c r="F150" s="165" t="s">
        <v>874</v>
      </c>
      <c r="G150" s="33"/>
      <c r="H150" s="33"/>
      <c r="I150" s="166"/>
      <c r="J150" s="33"/>
      <c r="K150" s="33"/>
      <c r="L150" s="34"/>
      <c r="M150" s="167"/>
      <c r="N150" s="168"/>
      <c r="O150" s="59"/>
      <c r="P150" s="59"/>
      <c r="Q150" s="59"/>
      <c r="R150" s="59"/>
      <c r="S150" s="59"/>
      <c r="T150" s="60"/>
      <c r="U150" s="33"/>
      <c r="V150" s="33"/>
      <c r="W150" s="33"/>
      <c r="X150" s="33"/>
      <c r="Y150" s="33"/>
      <c r="Z150" s="33"/>
      <c r="AA150" s="33"/>
      <c r="AB150" s="33"/>
      <c r="AC150" s="33"/>
      <c r="AD150" s="33"/>
      <c r="AE150" s="33"/>
      <c r="AT150" s="18" t="s">
        <v>171</v>
      </c>
      <c r="AU150" s="18" t="s">
        <v>83</v>
      </c>
    </row>
    <row r="151" spans="1:65" s="2" customFormat="1" ht="126.75">
      <c r="A151" s="33"/>
      <c r="B151" s="34"/>
      <c r="C151" s="33"/>
      <c r="D151" s="169" t="s">
        <v>173</v>
      </c>
      <c r="E151" s="33"/>
      <c r="F151" s="170" t="s">
        <v>174</v>
      </c>
      <c r="G151" s="33"/>
      <c r="H151" s="33"/>
      <c r="I151" s="166"/>
      <c r="J151" s="33"/>
      <c r="K151" s="33"/>
      <c r="L151" s="34"/>
      <c r="M151" s="167"/>
      <c r="N151" s="168"/>
      <c r="O151" s="59"/>
      <c r="P151" s="59"/>
      <c r="Q151" s="59"/>
      <c r="R151" s="59"/>
      <c r="S151" s="59"/>
      <c r="T151" s="60"/>
      <c r="U151" s="33"/>
      <c r="V151" s="33"/>
      <c r="W151" s="33"/>
      <c r="X151" s="33"/>
      <c r="Y151" s="33"/>
      <c r="Z151" s="33"/>
      <c r="AA151" s="33"/>
      <c r="AB151" s="33"/>
      <c r="AC151" s="33"/>
      <c r="AD151" s="33"/>
      <c r="AE151" s="33"/>
      <c r="AT151" s="18" t="s">
        <v>173</v>
      </c>
      <c r="AU151" s="18" t="s">
        <v>83</v>
      </c>
    </row>
    <row r="152" spans="1:65" s="13" customFormat="1">
      <c r="B152" s="171"/>
      <c r="D152" s="169" t="s">
        <v>175</v>
      </c>
      <c r="E152" s="172" t="s">
        <v>1</v>
      </c>
      <c r="F152" s="173" t="s">
        <v>853</v>
      </c>
      <c r="H152" s="174">
        <v>67.25</v>
      </c>
      <c r="I152" s="175"/>
      <c r="L152" s="171"/>
      <c r="M152" s="176"/>
      <c r="N152" s="177"/>
      <c r="O152" s="177"/>
      <c r="P152" s="177"/>
      <c r="Q152" s="177"/>
      <c r="R152" s="177"/>
      <c r="S152" s="177"/>
      <c r="T152" s="178"/>
      <c r="AT152" s="172" t="s">
        <v>175</v>
      </c>
      <c r="AU152" s="172" t="s">
        <v>83</v>
      </c>
      <c r="AV152" s="13" t="s">
        <v>83</v>
      </c>
      <c r="AW152" s="13" t="s">
        <v>29</v>
      </c>
      <c r="AX152" s="13" t="s">
        <v>30</v>
      </c>
      <c r="AY152" s="172" t="s">
        <v>163</v>
      </c>
    </row>
    <row r="153" spans="1:65" s="2" customFormat="1" ht="16.5" customHeight="1">
      <c r="A153" s="33"/>
      <c r="B153" s="150"/>
      <c r="C153" s="151" t="s">
        <v>215</v>
      </c>
      <c r="D153" s="151" t="s">
        <v>165</v>
      </c>
      <c r="E153" s="152" t="s">
        <v>875</v>
      </c>
      <c r="F153" s="153" t="s">
        <v>876</v>
      </c>
      <c r="G153" s="154" t="s">
        <v>114</v>
      </c>
      <c r="H153" s="155">
        <v>58.14</v>
      </c>
      <c r="I153" s="156"/>
      <c r="J153" s="157">
        <f>ROUND(I153*H153,2)</f>
        <v>0</v>
      </c>
      <c r="K153" s="153" t="s">
        <v>168</v>
      </c>
      <c r="L153" s="34"/>
      <c r="M153" s="158" t="s">
        <v>1</v>
      </c>
      <c r="N153" s="159" t="s">
        <v>38</v>
      </c>
      <c r="O153" s="59"/>
      <c r="P153" s="160">
        <f>O153*H153</f>
        <v>0</v>
      </c>
      <c r="Q153" s="160">
        <v>0</v>
      </c>
      <c r="R153" s="160">
        <f>Q153*H153</f>
        <v>0</v>
      </c>
      <c r="S153" s="160">
        <v>9.8000000000000004E-2</v>
      </c>
      <c r="T153" s="161">
        <f>S153*H153</f>
        <v>5.6977200000000003</v>
      </c>
      <c r="U153" s="33"/>
      <c r="V153" s="33"/>
      <c r="W153" s="33"/>
      <c r="X153" s="33"/>
      <c r="Y153" s="33"/>
      <c r="Z153" s="33"/>
      <c r="AA153" s="33"/>
      <c r="AB153" s="33"/>
      <c r="AC153" s="33"/>
      <c r="AD153" s="33"/>
      <c r="AE153" s="33"/>
      <c r="AR153" s="162" t="s">
        <v>169</v>
      </c>
      <c r="AT153" s="162" t="s">
        <v>165</v>
      </c>
      <c r="AU153" s="162" t="s">
        <v>83</v>
      </c>
      <c r="AY153" s="18" t="s">
        <v>163</v>
      </c>
      <c r="BE153" s="163">
        <f>IF(N153="základní",J153,0)</f>
        <v>0</v>
      </c>
      <c r="BF153" s="163">
        <f>IF(N153="snížená",J153,0)</f>
        <v>0</v>
      </c>
      <c r="BG153" s="163">
        <f>IF(N153="zákl. přenesená",J153,0)</f>
        <v>0</v>
      </c>
      <c r="BH153" s="163">
        <f>IF(N153="sníž. přenesená",J153,0)</f>
        <v>0</v>
      </c>
      <c r="BI153" s="163">
        <f>IF(N153="nulová",J153,0)</f>
        <v>0</v>
      </c>
      <c r="BJ153" s="18" t="s">
        <v>30</v>
      </c>
      <c r="BK153" s="163">
        <f>ROUND(I153*H153,2)</f>
        <v>0</v>
      </c>
      <c r="BL153" s="18" t="s">
        <v>169</v>
      </c>
      <c r="BM153" s="162" t="s">
        <v>877</v>
      </c>
    </row>
    <row r="154" spans="1:65" s="2" customFormat="1">
      <c r="A154" s="33"/>
      <c r="B154" s="34"/>
      <c r="C154" s="33"/>
      <c r="D154" s="164" t="s">
        <v>171</v>
      </c>
      <c r="E154" s="33"/>
      <c r="F154" s="165" t="s">
        <v>878</v>
      </c>
      <c r="G154" s="33"/>
      <c r="H154" s="33"/>
      <c r="I154" s="166"/>
      <c r="J154" s="33"/>
      <c r="K154" s="33"/>
      <c r="L154" s="34"/>
      <c r="M154" s="167"/>
      <c r="N154" s="168"/>
      <c r="O154" s="59"/>
      <c r="P154" s="59"/>
      <c r="Q154" s="59"/>
      <c r="R154" s="59"/>
      <c r="S154" s="59"/>
      <c r="T154" s="60"/>
      <c r="U154" s="33"/>
      <c r="V154" s="33"/>
      <c r="W154" s="33"/>
      <c r="X154" s="33"/>
      <c r="Y154" s="33"/>
      <c r="Z154" s="33"/>
      <c r="AA154" s="33"/>
      <c r="AB154" s="33"/>
      <c r="AC154" s="33"/>
      <c r="AD154" s="33"/>
      <c r="AE154" s="33"/>
      <c r="AT154" s="18" t="s">
        <v>171</v>
      </c>
      <c r="AU154" s="18" t="s">
        <v>83</v>
      </c>
    </row>
    <row r="155" spans="1:65" s="2" customFormat="1" ht="126.75">
      <c r="A155" s="33"/>
      <c r="B155" s="34"/>
      <c r="C155" s="33"/>
      <c r="D155" s="169" t="s">
        <v>173</v>
      </c>
      <c r="E155" s="33"/>
      <c r="F155" s="170" t="s">
        <v>174</v>
      </c>
      <c r="G155" s="33"/>
      <c r="H155" s="33"/>
      <c r="I155" s="166"/>
      <c r="J155" s="33"/>
      <c r="K155" s="33"/>
      <c r="L155" s="34"/>
      <c r="M155" s="167"/>
      <c r="N155" s="168"/>
      <c r="O155" s="59"/>
      <c r="P155" s="59"/>
      <c r="Q155" s="59"/>
      <c r="R155" s="59"/>
      <c r="S155" s="59"/>
      <c r="T155" s="60"/>
      <c r="U155" s="33"/>
      <c r="V155" s="33"/>
      <c r="W155" s="33"/>
      <c r="X155" s="33"/>
      <c r="Y155" s="33"/>
      <c r="Z155" s="33"/>
      <c r="AA155" s="33"/>
      <c r="AB155" s="33"/>
      <c r="AC155" s="33"/>
      <c r="AD155" s="33"/>
      <c r="AE155" s="33"/>
      <c r="AT155" s="18" t="s">
        <v>173</v>
      </c>
      <c r="AU155" s="18" t="s">
        <v>83</v>
      </c>
    </row>
    <row r="156" spans="1:65" s="13" customFormat="1">
      <c r="B156" s="171"/>
      <c r="D156" s="169" t="s">
        <v>175</v>
      </c>
      <c r="E156" s="172" t="s">
        <v>1</v>
      </c>
      <c r="F156" s="173" t="s">
        <v>858</v>
      </c>
      <c r="H156" s="174">
        <v>58.14</v>
      </c>
      <c r="I156" s="175"/>
      <c r="L156" s="171"/>
      <c r="M156" s="176"/>
      <c r="N156" s="177"/>
      <c r="O156" s="177"/>
      <c r="P156" s="177"/>
      <c r="Q156" s="177"/>
      <c r="R156" s="177"/>
      <c r="S156" s="177"/>
      <c r="T156" s="178"/>
      <c r="AT156" s="172" t="s">
        <v>175</v>
      </c>
      <c r="AU156" s="172" t="s">
        <v>83</v>
      </c>
      <c r="AV156" s="13" t="s">
        <v>83</v>
      </c>
      <c r="AW156" s="13" t="s">
        <v>29</v>
      </c>
      <c r="AX156" s="13" t="s">
        <v>30</v>
      </c>
      <c r="AY156" s="172" t="s">
        <v>163</v>
      </c>
    </row>
    <row r="157" spans="1:65" s="2" customFormat="1" ht="16.5" customHeight="1">
      <c r="A157" s="33"/>
      <c r="B157" s="150"/>
      <c r="C157" s="151" t="s">
        <v>228</v>
      </c>
      <c r="D157" s="151" t="s">
        <v>165</v>
      </c>
      <c r="E157" s="152" t="s">
        <v>879</v>
      </c>
      <c r="F157" s="153" t="s">
        <v>880</v>
      </c>
      <c r="G157" s="154" t="s">
        <v>114</v>
      </c>
      <c r="H157" s="155">
        <v>61.47</v>
      </c>
      <c r="I157" s="156"/>
      <c r="J157" s="157">
        <f>ROUND(I157*H157,2)</f>
        <v>0</v>
      </c>
      <c r="K157" s="153" t="s">
        <v>168</v>
      </c>
      <c r="L157" s="34"/>
      <c r="M157" s="158" t="s">
        <v>1</v>
      </c>
      <c r="N157" s="159" t="s">
        <v>38</v>
      </c>
      <c r="O157" s="59"/>
      <c r="P157" s="160">
        <f>O157*H157</f>
        <v>0</v>
      </c>
      <c r="Q157" s="160">
        <v>0</v>
      </c>
      <c r="R157" s="160">
        <f>Q157*H157</f>
        <v>0</v>
      </c>
      <c r="S157" s="160">
        <v>0.58199999999999996</v>
      </c>
      <c r="T157" s="161">
        <f>S157*H157</f>
        <v>35.775539999999999</v>
      </c>
      <c r="U157" s="33"/>
      <c r="V157" s="33"/>
      <c r="W157" s="33"/>
      <c r="X157" s="33"/>
      <c r="Y157" s="33"/>
      <c r="Z157" s="33"/>
      <c r="AA157" s="33"/>
      <c r="AB157" s="33"/>
      <c r="AC157" s="33"/>
      <c r="AD157" s="33"/>
      <c r="AE157" s="33"/>
      <c r="AR157" s="162" t="s">
        <v>169</v>
      </c>
      <c r="AT157" s="162" t="s">
        <v>165</v>
      </c>
      <c r="AU157" s="162" t="s">
        <v>83</v>
      </c>
      <c r="AY157" s="18" t="s">
        <v>163</v>
      </c>
      <c r="BE157" s="163">
        <f>IF(N157="základní",J157,0)</f>
        <v>0</v>
      </c>
      <c r="BF157" s="163">
        <f>IF(N157="snížená",J157,0)</f>
        <v>0</v>
      </c>
      <c r="BG157" s="163">
        <f>IF(N157="zákl. přenesená",J157,0)</f>
        <v>0</v>
      </c>
      <c r="BH157" s="163">
        <f>IF(N157="sníž. přenesená",J157,0)</f>
        <v>0</v>
      </c>
      <c r="BI157" s="163">
        <f>IF(N157="nulová",J157,0)</f>
        <v>0</v>
      </c>
      <c r="BJ157" s="18" t="s">
        <v>30</v>
      </c>
      <c r="BK157" s="163">
        <f>ROUND(I157*H157,2)</f>
        <v>0</v>
      </c>
      <c r="BL157" s="18" t="s">
        <v>169</v>
      </c>
      <c r="BM157" s="162" t="s">
        <v>881</v>
      </c>
    </row>
    <row r="158" spans="1:65" s="2" customFormat="1">
      <c r="A158" s="33"/>
      <c r="B158" s="34"/>
      <c r="C158" s="33"/>
      <c r="D158" s="164" t="s">
        <v>171</v>
      </c>
      <c r="E158" s="33"/>
      <c r="F158" s="165" t="s">
        <v>882</v>
      </c>
      <c r="G158" s="33"/>
      <c r="H158" s="33"/>
      <c r="I158" s="166"/>
      <c r="J158" s="33"/>
      <c r="K158" s="33"/>
      <c r="L158" s="34"/>
      <c r="M158" s="167"/>
      <c r="N158" s="168"/>
      <c r="O158" s="59"/>
      <c r="P158" s="59"/>
      <c r="Q158" s="59"/>
      <c r="R158" s="59"/>
      <c r="S158" s="59"/>
      <c r="T158" s="60"/>
      <c r="U158" s="33"/>
      <c r="V158" s="33"/>
      <c r="W158" s="33"/>
      <c r="X158" s="33"/>
      <c r="Y158" s="33"/>
      <c r="Z158" s="33"/>
      <c r="AA158" s="33"/>
      <c r="AB158" s="33"/>
      <c r="AC158" s="33"/>
      <c r="AD158" s="33"/>
      <c r="AE158" s="33"/>
      <c r="AT158" s="18" t="s">
        <v>171</v>
      </c>
      <c r="AU158" s="18" t="s">
        <v>83</v>
      </c>
    </row>
    <row r="159" spans="1:65" s="2" customFormat="1" ht="126.75">
      <c r="A159" s="33"/>
      <c r="B159" s="34"/>
      <c r="C159" s="33"/>
      <c r="D159" s="169" t="s">
        <v>173</v>
      </c>
      <c r="E159" s="33"/>
      <c r="F159" s="170" t="s">
        <v>174</v>
      </c>
      <c r="G159" s="33"/>
      <c r="H159" s="33"/>
      <c r="I159" s="166"/>
      <c r="J159" s="33"/>
      <c r="K159" s="33"/>
      <c r="L159" s="34"/>
      <c r="M159" s="167"/>
      <c r="N159" s="168"/>
      <c r="O159" s="59"/>
      <c r="P159" s="59"/>
      <c r="Q159" s="59"/>
      <c r="R159" s="59"/>
      <c r="S159" s="59"/>
      <c r="T159" s="60"/>
      <c r="U159" s="33"/>
      <c r="V159" s="33"/>
      <c r="W159" s="33"/>
      <c r="X159" s="33"/>
      <c r="Y159" s="33"/>
      <c r="Z159" s="33"/>
      <c r="AA159" s="33"/>
      <c r="AB159" s="33"/>
      <c r="AC159" s="33"/>
      <c r="AD159" s="33"/>
      <c r="AE159" s="33"/>
      <c r="AT159" s="18" t="s">
        <v>173</v>
      </c>
      <c r="AU159" s="18" t="s">
        <v>83</v>
      </c>
    </row>
    <row r="160" spans="1:65" s="13" customFormat="1">
      <c r="B160" s="171"/>
      <c r="D160" s="169" t="s">
        <v>175</v>
      </c>
      <c r="E160" s="172" t="s">
        <v>1</v>
      </c>
      <c r="F160" s="173" t="s">
        <v>883</v>
      </c>
      <c r="H160" s="174">
        <v>61.47</v>
      </c>
      <c r="I160" s="175"/>
      <c r="L160" s="171"/>
      <c r="M160" s="176"/>
      <c r="N160" s="177"/>
      <c r="O160" s="177"/>
      <c r="P160" s="177"/>
      <c r="Q160" s="177"/>
      <c r="R160" s="177"/>
      <c r="S160" s="177"/>
      <c r="T160" s="178"/>
      <c r="AT160" s="172" t="s">
        <v>175</v>
      </c>
      <c r="AU160" s="172" t="s">
        <v>83</v>
      </c>
      <c r="AV160" s="13" t="s">
        <v>83</v>
      </c>
      <c r="AW160" s="13" t="s">
        <v>29</v>
      </c>
      <c r="AX160" s="13" t="s">
        <v>30</v>
      </c>
      <c r="AY160" s="172" t="s">
        <v>163</v>
      </c>
    </row>
    <row r="161" spans="1:65" s="2" customFormat="1" ht="16.5" customHeight="1">
      <c r="A161" s="33"/>
      <c r="B161" s="150"/>
      <c r="C161" s="151" t="s">
        <v>235</v>
      </c>
      <c r="D161" s="151" t="s">
        <v>165</v>
      </c>
      <c r="E161" s="152" t="s">
        <v>884</v>
      </c>
      <c r="F161" s="153" t="s">
        <v>885</v>
      </c>
      <c r="G161" s="154" t="s">
        <v>206</v>
      </c>
      <c r="H161" s="155">
        <v>81.5</v>
      </c>
      <c r="I161" s="156"/>
      <c r="J161" s="157">
        <f>ROUND(I161*H161,2)</f>
        <v>0</v>
      </c>
      <c r="K161" s="153" t="s">
        <v>168</v>
      </c>
      <c r="L161" s="34"/>
      <c r="M161" s="158" t="s">
        <v>1</v>
      </c>
      <c r="N161" s="159" t="s">
        <v>38</v>
      </c>
      <c r="O161" s="59"/>
      <c r="P161" s="160">
        <f>O161*H161</f>
        <v>0</v>
      </c>
      <c r="Q161" s="160">
        <v>0</v>
      </c>
      <c r="R161" s="160">
        <f>Q161*H161</f>
        <v>0</v>
      </c>
      <c r="S161" s="160">
        <v>0.20499999999999999</v>
      </c>
      <c r="T161" s="161">
        <f>S161*H161</f>
        <v>16.7075</v>
      </c>
      <c r="U161" s="33"/>
      <c r="V161" s="33"/>
      <c r="W161" s="33"/>
      <c r="X161" s="33"/>
      <c r="Y161" s="33"/>
      <c r="Z161" s="33"/>
      <c r="AA161" s="33"/>
      <c r="AB161" s="33"/>
      <c r="AC161" s="33"/>
      <c r="AD161" s="33"/>
      <c r="AE161" s="33"/>
      <c r="AR161" s="162" t="s">
        <v>169</v>
      </c>
      <c r="AT161" s="162" t="s">
        <v>165</v>
      </c>
      <c r="AU161" s="162" t="s">
        <v>83</v>
      </c>
      <c r="AY161" s="18" t="s">
        <v>163</v>
      </c>
      <c r="BE161" s="163">
        <f>IF(N161="základní",J161,0)</f>
        <v>0</v>
      </c>
      <c r="BF161" s="163">
        <f>IF(N161="snížená",J161,0)</f>
        <v>0</v>
      </c>
      <c r="BG161" s="163">
        <f>IF(N161="zákl. přenesená",J161,0)</f>
        <v>0</v>
      </c>
      <c r="BH161" s="163">
        <f>IF(N161="sníž. přenesená",J161,0)</f>
        <v>0</v>
      </c>
      <c r="BI161" s="163">
        <f>IF(N161="nulová",J161,0)</f>
        <v>0</v>
      </c>
      <c r="BJ161" s="18" t="s">
        <v>30</v>
      </c>
      <c r="BK161" s="163">
        <f>ROUND(I161*H161,2)</f>
        <v>0</v>
      </c>
      <c r="BL161" s="18" t="s">
        <v>169</v>
      </c>
      <c r="BM161" s="162" t="s">
        <v>886</v>
      </c>
    </row>
    <row r="162" spans="1:65" s="2" customFormat="1">
      <c r="A162" s="33"/>
      <c r="B162" s="34"/>
      <c r="C162" s="33"/>
      <c r="D162" s="164" t="s">
        <v>171</v>
      </c>
      <c r="E162" s="33"/>
      <c r="F162" s="165" t="s">
        <v>887</v>
      </c>
      <c r="G162" s="33"/>
      <c r="H162" s="33"/>
      <c r="I162" s="166"/>
      <c r="J162" s="33"/>
      <c r="K162" s="33"/>
      <c r="L162" s="34"/>
      <c r="M162" s="167"/>
      <c r="N162" s="168"/>
      <c r="O162" s="59"/>
      <c r="P162" s="59"/>
      <c r="Q162" s="59"/>
      <c r="R162" s="59"/>
      <c r="S162" s="59"/>
      <c r="T162" s="60"/>
      <c r="U162" s="33"/>
      <c r="V162" s="33"/>
      <c r="W162" s="33"/>
      <c r="X162" s="33"/>
      <c r="Y162" s="33"/>
      <c r="Z162" s="33"/>
      <c r="AA162" s="33"/>
      <c r="AB162" s="33"/>
      <c r="AC162" s="33"/>
      <c r="AD162" s="33"/>
      <c r="AE162" s="33"/>
      <c r="AT162" s="18" t="s">
        <v>171</v>
      </c>
      <c r="AU162" s="18" t="s">
        <v>83</v>
      </c>
    </row>
    <row r="163" spans="1:65" s="2" customFormat="1" ht="87.75">
      <c r="A163" s="33"/>
      <c r="B163" s="34"/>
      <c r="C163" s="33"/>
      <c r="D163" s="169" t="s">
        <v>173</v>
      </c>
      <c r="E163" s="33"/>
      <c r="F163" s="170" t="s">
        <v>888</v>
      </c>
      <c r="G163" s="33"/>
      <c r="H163" s="33"/>
      <c r="I163" s="166"/>
      <c r="J163" s="33"/>
      <c r="K163" s="33"/>
      <c r="L163" s="34"/>
      <c r="M163" s="167"/>
      <c r="N163" s="168"/>
      <c r="O163" s="59"/>
      <c r="P163" s="59"/>
      <c r="Q163" s="59"/>
      <c r="R163" s="59"/>
      <c r="S163" s="59"/>
      <c r="T163" s="60"/>
      <c r="U163" s="33"/>
      <c r="V163" s="33"/>
      <c r="W163" s="33"/>
      <c r="X163" s="33"/>
      <c r="Y163" s="33"/>
      <c r="Z163" s="33"/>
      <c r="AA163" s="33"/>
      <c r="AB163" s="33"/>
      <c r="AC163" s="33"/>
      <c r="AD163" s="33"/>
      <c r="AE163" s="33"/>
      <c r="AT163" s="18" t="s">
        <v>173</v>
      </c>
      <c r="AU163" s="18" t="s">
        <v>83</v>
      </c>
    </row>
    <row r="164" spans="1:65" s="13" customFormat="1">
      <c r="B164" s="171"/>
      <c r="D164" s="169" t="s">
        <v>175</v>
      </c>
      <c r="E164" s="172" t="s">
        <v>1</v>
      </c>
      <c r="F164" s="173" t="s">
        <v>889</v>
      </c>
      <c r="H164" s="174">
        <v>25.5</v>
      </c>
      <c r="I164" s="175"/>
      <c r="L164" s="171"/>
      <c r="M164" s="176"/>
      <c r="N164" s="177"/>
      <c r="O164" s="177"/>
      <c r="P164" s="177"/>
      <c r="Q164" s="177"/>
      <c r="R164" s="177"/>
      <c r="S164" s="177"/>
      <c r="T164" s="178"/>
      <c r="AT164" s="172" t="s">
        <v>175</v>
      </c>
      <c r="AU164" s="172" t="s">
        <v>83</v>
      </c>
      <c r="AV164" s="13" t="s">
        <v>83</v>
      </c>
      <c r="AW164" s="13" t="s">
        <v>29</v>
      </c>
      <c r="AX164" s="13" t="s">
        <v>73</v>
      </c>
      <c r="AY164" s="172" t="s">
        <v>163</v>
      </c>
    </row>
    <row r="165" spans="1:65" s="13" customFormat="1">
      <c r="B165" s="171"/>
      <c r="D165" s="169" t="s">
        <v>175</v>
      </c>
      <c r="E165" s="172" t="s">
        <v>1</v>
      </c>
      <c r="F165" s="173" t="s">
        <v>890</v>
      </c>
      <c r="H165" s="174">
        <v>56</v>
      </c>
      <c r="I165" s="175"/>
      <c r="L165" s="171"/>
      <c r="M165" s="176"/>
      <c r="N165" s="177"/>
      <c r="O165" s="177"/>
      <c r="P165" s="177"/>
      <c r="Q165" s="177"/>
      <c r="R165" s="177"/>
      <c r="S165" s="177"/>
      <c r="T165" s="178"/>
      <c r="AT165" s="172" t="s">
        <v>175</v>
      </c>
      <c r="AU165" s="172" t="s">
        <v>83</v>
      </c>
      <c r="AV165" s="13" t="s">
        <v>83</v>
      </c>
      <c r="AW165" s="13" t="s">
        <v>29</v>
      </c>
      <c r="AX165" s="13" t="s">
        <v>73</v>
      </c>
      <c r="AY165" s="172" t="s">
        <v>163</v>
      </c>
    </row>
    <row r="166" spans="1:65" s="14" customFormat="1">
      <c r="B166" s="179"/>
      <c r="D166" s="169" t="s">
        <v>175</v>
      </c>
      <c r="E166" s="180" t="s">
        <v>1</v>
      </c>
      <c r="F166" s="181" t="s">
        <v>179</v>
      </c>
      <c r="H166" s="182">
        <v>81.5</v>
      </c>
      <c r="I166" s="183"/>
      <c r="L166" s="179"/>
      <c r="M166" s="184"/>
      <c r="N166" s="185"/>
      <c r="O166" s="185"/>
      <c r="P166" s="185"/>
      <c r="Q166" s="185"/>
      <c r="R166" s="185"/>
      <c r="S166" s="185"/>
      <c r="T166" s="186"/>
      <c r="AT166" s="180" t="s">
        <v>175</v>
      </c>
      <c r="AU166" s="180" t="s">
        <v>83</v>
      </c>
      <c r="AV166" s="14" t="s">
        <v>169</v>
      </c>
      <c r="AW166" s="14" t="s">
        <v>29</v>
      </c>
      <c r="AX166" s="14" t="s">
        <v>30</v>
      </c>
      <c r="AY166" s="180" t="s">
        <v>163</v>
      </c>
    </row>
    <row r="167" spans="1:65" s="2" customFormat="1" ht="16.5" customHeight="1">
      <c r="A167" s="33"/>
      <c r="B167" s="150"/>
      <c r="C167" s="151" t="s">
        <v>242</v>
      </c>
      <c r="D167" s="151" t="s">
        <v>165</v>
      </c>
      <c r="E167" s="152" t="s">
        <v>216</v>
      </c>
      <c r="F167" s="153" t="s">
        <v>217</v>
      </c>
      <c r="G167" s="154" t="s">
        <v>218</v>
      </c>
      <c r="H167" s="155">
        <v>264</v>
      </c>
      <c r="I167" s="156"/>
      <c r="J167" s="157">
        <f>ROUND(I167*H167,2)</f>
        <v>0</v>
      </c>
      <c r="K167" s="153" t="s">
        <v>168</v>
      </c>
      <c r="L167" s="34"/>
      <c r="M167" s="158" t="s">
        <v>1</v>
      </c>
      <c r="N167" s="159" t="s">
        <v>38</v>
      </c>
      <c r="O167" s="59"/>
      <c r="P167" s="160">
        <f>O167*H167</f>
        <v>0</v>
      </c>
      <c r="Q167" s="160">
        <v>3.0000000000000001E-5</v>
      </c>
      <c r="R167" s="160">
        <f>Q167*H167</f>
        <v>7.92E-3</v>
      </c>
      <c r="S167" s="160">
        <v>0</v>
      </c>
      <c r="T167" s="161">
        <f>S167*H167</f>
        <v>0</v>
      </c>
      <c r="U167" s="33"/>
      <c r="V167" s="33"/>
      <c r="W167" s="33"/>
      <c r="X167" s="33"/>
      <c r="Y167" s="33"/>
      <c r="Z167" s="33"/>
      <c r="AA167" s="33"/>
      <c r="AB167" s="33"/>
      <c r="AC167" s="33"/>
      <c r="AD167" s="33"/>
      <c r="AE167" s="33"/>
      <c r="AR167" s="162" t="s">
        <v>169</v>
      </c>
      <c r="AT167" s="162" t="s">
        <v>165</v>
      </c>
      <c r="AU167" s="162" t="s">
        <v>83</v>
      </c>
      <c r="AY167" s="18" t="s">
        <v>163</v>
      </c>
      <c r="BE167" s="163">
        <f>IF(N167="základní",J167,0)</f>
        <v>0</v>
      </c>
      <c r="BF167" s="163">
        <f>IF(N167="snížená",J167,0)</f>
        <v>0</v>
      </c>
      <c r="BG167" s="163">
        <f>IF(N167="zákl. přenesená",J167,0)</f>
        <v>0</v>
      </c>
      <c r="BH167" s="163">
        <f>IF(N167="sníž. přenesená",J167,0)</f>
        <v>0</v>
      </c>
      <c r="BI167" s="163">
        <f>IF(N167="nulová",J167,0)</f>
        <v>0</v>
      </c>
      <c r="BJ167" s="18" t="s">
        <v>30</v>
      </c>
      <c r="BK167" s="163">
        <f>ROUND(I167*H167,2)</f>
        <v>0</v>
      </c>
      <c r="BL167" s="18" t="s">
        <v>169</v>
      </c>
      <c r="BM167" s="162" t="s">
        <v>891</v>
      </c>
    </row>
    <row r="168" spans="1:65" s="2" customFormat="1">
      <c r="A168" s="33"/>
      <c r="B168" s="34"/>
      <c r="C168" s="33"/>
      <c r="D168" s="164" t="s">
        <v>171</v>
      </c>
      <c r="E168" s="33"/>
      <c r="F168" s="165" t="s">
        <v>220</v>
      </c>
      <c r="G168" s="33"/>
      <c r="H168" s="33"/>
      <c r="I168" s="166"/>
      <c r="J168" s="33"/>
      <c r="K168" s="33"/>
      <c r="L168" s="34"/>
      <c r="M168" s="167"/>
      <c r="N168" s="168"/>
      <c r="O168" s="59"/>
      <c r="P168" s="59"/>
      <c r="Q168" s="59"/>
      <c r="R168" s="59"/>
      <c r="S168" s="59"/>
      <c r="T168" s="60"/>
      <c r="U168" s="33"/>
      <c r="V168" s="33"/>
      <c r="W168" s="33"/>
      <c r="X168" s="33"/>
      <c r="Y168" s="33"/>
      <c r="Z168" s="33"/>
      <c r="AA168" s="33"/>
      <c r="AB168" s="33"/>
      <c r="AC168" s="33"/>
      <c r="AD168" s="33"/>
      <c r="AE168" s="33"/>
      <c r="AT168" s="18" t="s">
        <v>171</v>
      </c>
      <c r="AU168" s="18" t="s">
        <v>83</v>
      </c>
    </row>
    <row r="169" spans="1:65" s="2" customFormat="1" ht="136.5">
      <c r="A169" s="33"/>
      <c r="B169" s="34"/>
      <c r="C169" s="33"/>
      <c r="D169" s="169" t="s">
        <v>173</v>
      </c>
      <c r="E169" s="33"/>
      <c r="F169" s="170" t="s">
        <v>221</v>
      </c>
      <c r="G169" s="33"/>
      <c r="H169" s="33"/>
      <c r="I169" s="166"/>
      <c r="J169" s="33"/>
      <c r="K169" s="33"/>
      <c r="L169" s="34"/>
      <c r="M169" s="167"/>
      <c r="N169" s="168"/>
      <c r="O169" s="59"/>
      <c r="P169" s="59"/>
      <c r="Q169" s="59"/>
      <c r="R169" s="59"/>
      <c r="S169" s="59"/>
      <c r="T169" s="60"/>
      <c r="U169" s="33"/>
      <c r="V169" s="33"/>
      <c r="W169" s="33"/>
      <c r="X169" s="33"/>
      <c r="Y169" s="33"/>
      <c r="Z169" s="33"/>
      <c r="AA169" s="33"/>
      <c r="AB169" s="33"/>
      <c r="AC169" s="33"/>
      <c r="AD169" s="33"/>
      <c r="AE169" s="33"/>
      <c r="AT169" s="18" t="s">
        <v>173</v>
      </c>
      <c r="AU169" s="18" t="s">
        <v>83</v>
      </c>
    </row>
    <row r="170" spans="1:65" s="15" customFormat="1">
      <c r="B170" s="190"/>
      <c r="D170" s="169" t="s">
        <v>175</v>
      </c>
      <c r="E170" s="191" t="s">
        <v>1</v>
      </c>
      <c r="F170" s="192" t="s">
        <v>892</v>
      </c>
      <c r="H170" s="191" t="s">
        <v>1</v>
      </c>
      <c r="I170" s="193"/>
      <c r="L170" s="190"/>
      <c r="M170" s="194"/>
      <c r="N170" s="195"/>
      <c r="O170" s="195"/>
      <c r="P170" s="195"/>
      <c r="Q170" s="195"/>
      <c r="R170" s="195"/>
      <c r="S170" s="195"/>
      <c r="T170" s="196"/>
      <c r="AT170" s="191" t="s">
        <v>175</v>
      </c>
      <c r="AU170" s="191" t="s">
        <v>83</v>
      </c>
      <c r="AV170" s="15" t="s">
        <v>30</v>
      </c>
      <c r="AW170" s="15" t="s">
        <v>29</v>
      </c>
      <c r="AX170" s="15" t="s">
        <v>73</v>
      </c>
      <c r="AY170" s="191" t="s">
        <v>163</v>
      </c>
    </row>
    <row r="171" spans="1:65" s="13" customFormat="1">
      <c r="B171" s="171"/>
      <c r="D171" s="169" t="s">
        <v>175</v>
      </c>
      <c r="E171" s="172" t="s">
        <v>1</v>
      </c>
      <c r="F171" s="173" t="s">
        <v>893</v>
      </c>
      <c r="H171" s="174">
        <v>264</v>
      </c>
      <c r="I171" s="175"/>
      <c r="L171" s="171"/>
      <c r="M171" s="176"/>
      <c r="N171" s="177"/>
      <c r="O171" s="177"/>
      <c r="P171" s="177"/>
      <c r="Q171" s="177"/>
      <c r="R171" s="177"/>
      <c r="S171" s="177"/>
      <c r="T171" s="178"/>
      <c r="AT171" s="172" t="s">
        <v>175</v>
      </c>
      <c r="AU171" s="172" t="s">
        <v>83</v>
      </c>
      <c r="AV171" s="13" t="s">
        <v>83</v>
      </c>
      <c r="AW171" s="13" t="s">
        <v>29</v>
      </c>
      <c r="AX171" s="13" t="s">
        <v>73</v>
      </c>
      <c r="AY171" s="172" t="s">
        <v>163</v>
      </c>
    </row>
    <row r="172" spans="1:65" s="14" customFormat="1">
      <c r="B172" s="179"/>
      <c r="D172" s="169" t="s">
        <v>175</v>
      </c>
      <c r="E172" s="180" t="s">
        <v>1</v>
      </c>
      <c r="F172" s="181" t="s">
        <v>179</v>
      </c>
      <c r="H172" s="182">
        <v>264</v>
      </c>
      <c r="I172" s="183"/>
      <c r="L172" s="179"/>
      <c r="M172" s="184"/>
      <c r="N172" s="185"/>
      <c r="O172" s="185"/>
      <c r="P172" s="185"/>
      <c r="Q172" s="185"/>
      <c r="R172" s="185"/>
      <c r="S172" s="185"/>
      <c r="T172" s="186"/>
      <c r="AT172" s="180" t="s">
        <v>175</v>
      </c>
      <c r="AU172" s="180" t="s">
        <v>83</v>
      </c>
      <c r="AV172" s="14" t="s">
        <v>169</v>
      </c>
      <c r="AW172" s="14" t="s">
        <v>29</v>
      </c>
      <c r="AX172" s="14" t="s">
        <v>30</v>
      </c>
      <c r="AY172" s="180" t="s">
        <v>163</v>
      </c>
    </row>
    <row r="173" spans="1:65" s="2" customFormat="1" ht="16.5" customHeight="1">
      <c r="A173" s="33"/>
      <c r="B173" s="150"/>
      <c r="C173" s="151" t="s">
        <v>8</v>
      </c>
      <c r="D173" s="151" t="s">
        <v>165</v>
      </c>
      <c r="E173" s="152" t="s">
        <v>229</v>
      </c>
      <c r="F173" s="153" t="s">
        <v>230</v>
      </c>
      <c r="G173" s="154" t="s">
        <v>231</v>
      </c>
      <c r="H173" s="155">
        <v>11</v>
      </c>
      <c r="I173" s="156"/>
      <c r="J173" s="157">
        <f>ROUND(I173*H173,2)</f>
        <v>0</v>
      </c>
      <c r="K173" s="153" t="s">
        <v>168</v>
      </c>
      <c r="L173" s="34"/>
      <c r="M173" s="158" t="s">
        <v>1</v>
      </c>
      <c r="N173" s="159" t="s">
        <v>38</v>
      </c>
      <c r="O173" s="59"/>
      <c r="P173" s="160">
        <f>O173*H173</f>
        <v>0</v>
      </c>
      <c r="Q173" s="160">
        <v>0</v>
      </c>
      <c r="R173" s="160">
        <f>Q173*H173</f>
        <v>0</v>
      </c>
      <c r="S173" s="160">
        <v>0</v>
      </c>
      <c r="T173" s="161">
        <f>S173*H173</f>
        <v>0</v>
      </c>
      <c r="U173" s="33"/>
      <c r="V173" s="33"/>
      <c r="W173" s="33"/>
      <c r="X173" s="33"/>
      <c r="Y173" s="33"/>
      <c r="Z173" s="33"/>
      <c r="AA173" s="33"/>
      <c r="AB173" s="33"/>
      <c r="AC173" s="33"/>
      <c r="AD173" s="33"/>
      <c r="AE173" s="33"/>
      <c r="AR173" s="162" t="s">
        <v>169</v>
      </c>
      <c r="AT173" s="162" t="s">
        <v>165</v>
      </c>
      <c r="AU173" s="162" t="s">
        <v>83</v>
      </c>
      <c r="AY173" s="18" t="s">
        <v>163</v>
      </c>
      <c r="BE173" s="163">
        <f>IF(N173="základní",J173,0)</f>
        <v>0</v>
      </c>
      <c r="BF173" s="163">
        <f>IF(N173="snížená",J173,0)</f>
        <v>0</v>
      </c>
      <c r="BG173" s="163">
        <f>IF(N173="zákl. přenesená",J173,0)</f>
        <v>0</v>
      </c>
      <c r="BH173" s="163">
        <f>IF(N173="sníž. přenesená",J173,0)</f>
        <v>0</v>
      </c>
      <c r="BI173" s="163">
        <f>IF(N173="nulová",J173,0)</f>
        <v>0</v>
      </c>
      <c r="BJ173" s="18" t="s">
        <v>30</v>
      </c>
      <c r="BK173" s="163">
        <f>ROUND(I173*H173,2)</f>
        <v>0</v>
      </c>
      <c r="BL173" s="18" t="s">
        <v>169</v>
      </c>
      <c r="BM173" s="162" t="s">
        <v>894</v>
      </c>
    </row>
    <row r="174" spans="1:65" s="2" customFormat="1">
      <c r="A174" s="33"/>
      <c r="B174" s="34"/>
      <c r="C174" s="33"/>
      <c r="D174" s="164" t="s">
        <v>171</v>
      </c>
      <c r="E174" s="33"/>
      <c r="F174" s="165" t="s">
        <v>233</v>
      </c>
      <c r="G174" s="33"/>
      <c r="H174" s="33"/>
      <c r="I174" s="166"/>
      <c r="J174" s="33"/>
      <c r="K174" s="33"/>
      <c r="L174" s="34"/>
      <c r="M174" s="167"/>
      <c r="N174" s="168"/>
      <c r="O174" s="59"/>
      <c r="P174" s="59"/>
      <c r="Q174" s="59"/>
      <c r="R174" s="59"/>
      <c r="S174" s="59"/>
      <c r="T174" s="60"/>
      <c r="U174" s="33"/>
      <c r="V174" s="33"/>
      <c r="W174" s="33"/>
      <c r="X174" s="33"/>
      <c r="Y174" s="33"/>
      <c r="Z174" s="33"/>
      <c r="AA174" s="33"/>
      <c r="AB174" s="33"/>
      <c r="AC174" s="33"/>
      <c r="AD174" s="33"/>
      <c r="AE174" s="33"/>
      <c r="AT174" s="18" t="s">
        <v>171</v>
      </c>
      <c r="AU174" s="18" t="s">
        <v>83</v>
      </c>
    </row>
    <row r="175" spans="1:65" s="2" customFormat="1" ht="87.75">
      <c r="A175" s="33"/>
      <c r="B175" s="34"/>
      <c r="C175" s="33"/>
      <c r="D175" s="169" t="s">
        <v>173</v>
      </c>
      <c r="E175" s="33"/>
      <c r="F175" s="170" t="s">
        <v>895</v>
      </c>
      <c r="G175" s="33"/>
      <c r="H175" s="33"/>
      <c r="I175" s="166"/>
      <c r="J175" s="33"/>
      <c r="K175" s="33"/>
      <c r="L175" s="34"/>
      <c r="M175" s="167"/>
      <c r="N175" s="168"/>
      <c r="O175" s="59"/>
      <c r="P175" s="59"/>
      <c r="Q175" s="59"/>
      <c r="R175" s="59"/>
      <c r="S175" s="59"/>
      <c r="T175" s="60"/>
      <c r="U175" s="33"/>
      <c r="V175" s="33"/>
      <c r="W175" s="33"/>
      <c r="X175" s="33"/>
      <c r="Y175" s="33"/>
      <c r="Z175" s="33"/>
      <c r="AA175" s="33"/>
      <c r="AB175" s="33"/>
      <c r="AC175" s="33"/>
      <c r="AD175" s="33"/>
      <c r="AE175" s="33"/>
      <c r="AT175" s="18" t="s">
        <v>173</v>
      </c>
      <c r="AU175" s="18" t="s">
        <v>83</v>
      </c>
    </row>
    <row r="176" spans="1:65" s="13" customFormat="1">
      <c r="B176" s="171"/>
      <c r="D176" s="169" t="s">
        <v>175</v>
      </c>
      <c r="E176" s="172" t="s">
        <v>1</v>
      </c>
      <c r="F176" s="173" t="s">
        <v>242</v>
      </c>
      <c r="H176" s="174">
        <v>11</v>
      </c>
      <c r="I176" s="175"/>
      <c r="L176" s="171"/>
      <c r="M176" s="176"/>
      <c r="N176" s="177"/>
      <c r="O176" s="177"/>
      <c r="P176" s="177"/>
      <c r="Q176" s="177"/>
      <c r="R176" s="177"/>
      <c r="S176" s="177"/>
      <c r="T176" s="178"/>
      <c r="AT176" s="172" t="s">
        <v>175</v>
      </c>
      <c r="AU176" s="172" t="s">
        <v>83</v>
      </c>
      <c r="AV176" s="13" t="s">
        <v>83</v>
      </c>
      <c r="AW176" s="13" t="s">
        <v>29</v>
      </c>
      <c r="AX176" s="13" t="s">
        <v>30</v>
      </c>
      <c r="AY176" s="172" t="s">
        <v>163</v>
      </c>
    </row>
    <row r="177" spans="1:65" s="2" customFormat="1" ht="16.5" customHeight="1">
      <c r="A177" s="33"/>
      <c r="B177" s="150"/>
      <c r="C177" s="151" t="s">
        <v>253</v>
      </c>
      <c r="D177" s="151" t="s">
        <v>165</v>
      </c>
      <c r="E177" s="152" t="s">
        <v>236</v>
      </c>
      <c r="F177" s="153" t="s">
        <v>237</v>
      </c>
      <c r="G177" s="154" t="s">
        <v>206</v>
      </c>
      <c r="H177" s="155">
        <v>47.6</v>
      </c>
      <c r="I177" s="156"/>
      <c r="J177" s="157">
        <f>ROUND(I177*H177,2)</f>
        <v>0</v>
      </c>
      <c r="K177" s="153" t="s">
        <v>168</v>
      </c>
      <c r="L177" s="34"/>
      <c r="M177" s="158" t="s">
        <v>1</v>
      </c>
      <c r="N177" s="159" t="s">
        <v>38</v>
      </c>
      <c r="O177" s="59"/>
      <c r="P177" s="160">
        <f>O177*H177</f>
        <v>0</v>
      </c>
      <c r="Q177" s="160">
        <v>8.6800000000000002E-3</v>
      </c>
      <c r="R177" s="160">
        <f>Q177*H177</f>
        <v>0.41316800000000004</v>
      </c>
      <c r="S177" s="160">
        <v>0</v>
      </c>
      <c r="T177" s="161">
        <f>S177*H177</f>
        <v>0</v>
      </c>
      <c r="U177" s="33"/>
      <c r="V177" s="33"/>
      <c r="W177" s="33"/>
      <c r="X177" s="33"/>
      <c r="Y177" s="33"/>
      <c r="Z177" s="33"/>
      <c r="AA177" s="33"/>
      <c r="AB177" s="33"/>
      <c r="AC177" s="33"/>
      <c r="AD177" s="33"/>
      <c r="AE177" s="33"/>
      <c r="AR177" s="162" t="s">
        <v>169</v>
      </c>
      <c r="AT177" s="162" t="s">
        <v>165</v>
      </c>
      <c r="AU177" s="162" t="s">
        <v>83</v>
      </c>
      <c r="AY177" s="18" t="s">
        <v>163</v>
      </c>
      <c r="BE177" s="163">
        <f>IF(N177="základní",J177,0)</f>
        <v>0</v>
      </c>
      <c r="BF177" s="163">
        <f>IF(N177="snížená",J177,0)</f>
        <v>0</v>
      </c>
      <c r="BG177" s="163">
        <f>IF(N177="zákl. přenesená",J177,0)</f>
        <v>0</v>
      </c>
      <c r="BH177" s="163">
        <f>IF(N177="sníž. přenesená",J177,0)</f>
        <v>0</v>
      </c>
      <c r="BI177" s="163">
        <f>IF(N177="nulová",J177,0)</f>
        <v>0</v>
      </c>
      <c r="BJ177" s="18" t="s">
        <v>30</v>
      </c>
      <c r="BK177" s="163">
        <f>ROUND(I177*H177,2)</f>
        <v>0</v>
      </c>
      <c r="BL177" s="18" t="s">
        <v>169</v>
      </c>
      <c r="BM177" s="162" t="s">
        <v>896</v>
      </c>
    </row>
    <row r="178" spans="1:65" s="2" customFormat="1">
      <c r="A178" s="33"/>
      <c r="B178" s="34"/>
      <c r="C178" s="33"/>
      <c r="D178" s="164" t="s">
        <v>171</v>
      </c>
      <c r="E178" s="33"/>
      <c r="F178" s="165" t="s">
        <v>239</v>
      </c>
      <c r="G178" s="33"/>
      <c r="H178" s="33"/>
      <c r="I178" s="166"/>
      <c r="J178" s="33"/>
      <c r="K178" s="33"/>
      <c r="L178" s="34"/>
      <c r="M178" s="167"/>
      <c r="N178" s="168"/>
      <c r="O178" s="59"/>
      <c r="P178" s="59"/>
      <c r="Q178" s="59"/>
      <c r="R178" s="59"/>
      <c r="S178" s="59"/>
      <c r="T178" s="60"/>
      <c r="U178" s="33"/>
      <c r="V178" s="33"/>
      <c r="W178" s="33"/>
      <c r="X178" s="33"/>
      <c r="Y178" s="33"/>
      <c r="Z178" s="33"/>
      <c r="AA178" s="33"/>
      <c r="AB178" s="33"/>
      <c r="AC178" s="33"/>
      <c r="AD178" s="33"/>
      <c r="AE178" s="33"/>
      <c r="AT178" s="18" t="s">
        <v>171</v>
      </c>
      <c r="AU178" s="18" t="s">
        <v>83</v>
      </c>
    </row>
    <row r="179" spans="1:65" s="2" customFormat="1" ht="48.75">
      <c r="A179" s="33"/>
      <c r="B179" s="34"/>
      <c r="C179" s="33"/>
      <c r="D179" s="169" t="s">
        <v>173</v>
      </c>
      <c r="E179" s="33"/>
      <c r="F179" s="170" t="s">
        <v>240</v>
      </c>
      <c r="G179" s="33"/>
      <c r="H179" s="33"/>
      <c r="I179" s="166"/>
      <c r="J179" s="33"/>
      <c r="K179" s="33"/>
      <c r="L179" s="34"/>
      <c r="M179" s="167"/>
      <c r="N179" s="168"/>
      <c r="O179" s="59"/>
      <c r="P179" s="59"/>
      <c r="Q179" s="59"/>
      <c r="R179" s="59"/>
      <c r="S179" s="59"/>
      <c r="T179" s="60"/>
      <c r="U179" s="33"/>
      <c r="V179" s="33"/>
      <c r="W179" s="33"/>
      <c r="X179" s="33"/>
      <c r="Y179" s="33"/>
      <c r="Z179" s="33"/>
      <c r="AA179" s="33"/>
      <c r="AB179" s="33"/>
      <c r="AC179" s="33"/>
      <c r="AD179" s="33"/>
      <c r="AE179" s="33"/>
      <c r="AT179" s="18" t="s">
        <v>173</v>
      </c>
      <c r="AU179" s="18" t="s">
        <v>83</v>
      </c>
    </row>
    <row r="180" spans="1:65" s="13" customFormat="1">
      <c r="B180" s="171"/>
      <c r="D180" s="169" t="s">
        <v>175</v>
      </c>
      <c r="E180" s="172" t="s">
        <v>1</v>
      </c>
      <c r="F180" s="173" t="s">
        <v>897</v>
      </c>
      <c r="H180" s="174">
        <v>47.6</v>
      </c>
      <c r="I180" s="175"/>
      <c r="L180" s="171"/>
      <c r="M180" s="176"/>
      <c r="N180" s="177"/>
      <c r="O180" s="177"/>
      <c r="P180" s="177"/>
      <c r="Q180" s="177"/>
      <c r="R180" s="177"/>
      <c r="S180" s="177"/>
      <c r="T180" s="178"/>
      <c r="AT180" s="172" t="s">
        <v>175</v>
      </c>
      <c r="AU180" s="172" t="s">
        <v>83</v>
      </c>
      <c r="AV180" s="13" t="s">
        <v>83</v>
      </c>
      <c r="AW180" s="13" t="s">
        <v>29</v>
      </c>
      <c r="AX180" s="13" t="s">
        <v>73</v>
      </c>
      <c r="AY180" s="172" t="s">
        <v>163</v>
      </c>
    </row>
    <row r="181" spans="1:65" s="14" customFormat="1">
      <c r="B181" s="179"/>
      <c r="D181" s="169" t="s">
        <v>175</v>
      </c>
      <c r="E181" s="180" t="s">
        <v>1</v>
      </c>
      <c r="F181" s="181" t="s">
        <v>179</v>
      </c>
      <c r="H181" s="182">
        <v>47.6</v>
      </c>
      <c r="I181" s="183"/>
      <c r="L181" s="179"/>
      <c r="M181" s="184"/>
      <c r="N181" s="185"/>
      <c r="O181" s="185"/>
      <c r="P181" s="185"/>
      <c r="Q181" s="185"/>
      <c r="R181" s="185"/>
      <c r="S181" s="185"/>
      <c r="T181" s="186"/>
      <c r="AT181" s="180" t="s">
        <v>175</v>
      </c>
      <c r="AU181" s="180" t="s">
        <v>83</v>
      </c>
      <c r="AV181" s="14" t="s">
        <v>169</v>
      </c>
      <c r="AW181" s="14" t="s">
        <v>29</v>
      </c>
      <c r="AX181" s="14" t="s">
        <v>30</v>
      </c>
      <c r="AY181" s="180" t="s">
        <v>163</v>
      </c>
    </row>
    <row r="182" spans="1:65" s="2" customFormat="1" ht="16.5" customHeight="1">
      <c r="A182" s="33"/>
      <c r="B182" s="150"/>
      <c r="C182" s="151" t="s">
        <v>257</v>
      </c>
      <c r="D182" s="151" t="s">
        <v>165</v>
      </c>
      <c r="E182" s="152" t="s">
        <v>243</v>
      </c>
      <c r="F182" s="153" t="s">
        <v>244</v>
      </c>
      <c r="G182" s="154" t="s">
        <v>206</v>
      </c>
      <c r="H182" s="155">
        <v>70.72</v>
      </c>
      <c r="I182" s="156"/>
      <c r="J182" s="157">
        <f>ROUND(I182*H182,2)</f>
        <v>0</v>
      </c>
      <c r="K182" s="153" t="s">
        <v>168</v>
      </c>
      <c r="L182" s="34"/>
      <c r="M182" s="158" t="s">
        <v>1</v>
      </c>
      <c r="N182" s="159" t="s">
        <v>38</v>
      </c>
      <c r="O182" s="59"/>
      <c r="P182" s="160">
        <f>O182*H182</f>
        <v>0</v>
      </c>
      <c r="Q182" s="160">
        <v>3.6900000000000002E-2</v>
      </c>
      <c r="R182" s="160">
        <f>Q182*H182</f>
        <v>2.6095680000000003</v>
      </c>
      <c r="S182" s="160">
        <v>0</v>
      </c>
      <c r="T182" s="161">
        <f>S182*H182</f>
        <v>0</v>
      </c>
      <c r="U182" s="33"/>
      <c r="V182" s="33"/>
      <c r="W182" s="33"/>
      <c r="X182" s="33"/>
      <c r="Y182" s="33"/>
      <c r="Z182" s="33"/>
      <c r="AA182" s="33"/>
      <c r="AB182" s="33"/>
      <c r="AC182" s="33"/>
      <c r="AD182" s="33"/>
      <c r="AE182" s="33"/>
      <c r="AR182" s="162" t="s">
        <v>169</v>
      </c>
      <c r="AT182" s="162" t="s">
        <v>165</v>
      </c>
      <c r="AU182" s="162" t="s">
        <v>83</v>
      </c>
      <c r="AY182" s="18" t="s">
        <v>163</v>
      </c>
      <c r="BE182" s="163">
        <f>IF(N182="základní",J182,0)</f>
        <v>0</v>
      </c>
      <c r="BF182" s="163">
        <f>IF(N182="snížená",J182,0)</f>
        <v>0</v>
      </c>
      <c r="BG182" s="163">
        <f>IF(N182="zákl. přenesená",J182,0)</f>
        <v>0</v>
      </c>
      <c r="BH182" s="163">
        <f>IF(N182="sníž. přenesená",J182,0)</f>
        <v>0</v>
      </c>
      <c r="BI182" s="163">
        <f>IF(N182="nulová",J182,0)</f>
        <v>0</v>
      </c>
      <c r="BJ182" s="18" t="s">
        <v>30</v>
      </c>
      <c r="BK182" s="163">
        <f>ROUND(I182*H182,2)</f>
        <v>0</v>
      </c>
      <c r="BL182" s="18" t="s">
        <v>169</v>
      </c>
      <c r="BM182" s="162" t="s">
        <v>898</v>
      </c>
    </row>
    <row r="183" spans="1:65" s="2" customFormat="1">
      <c r="A183" s="33"/>
      <c r="B183" s="34"/>
      <c r="C183" s="33"/>
      <c r="D183" s="164" t="s">
        <v>171</v>
      </c>
      <c r="E183" s="33"/>
      <c r="F183" s="165" t="s">
        <v>246</v>
      </c>
      <c r="G183" s="33"/>
      <c r="H183" s="33"/>
      <c r="I183" s="166"/>
      <c r="J183" s="33"/>
      <c r="K183" s="33"/>
      <c r="L183" s="34"/>
      <c r="M183" s="167"/>
      <c r="N183" s="168"/>
      <c r="O183" s="59"/>
      <c r="P183" s="59"/>
      <c r="Q183" s="59"/>
      <c r="R183" s="59"/>
      <c r="S183" s="59"/>
      <c r="T183" s="60"/>
      <c r="U183" s="33"/>
      <c r="V183" s="33"/>
      <c r="W183" s="33"/>
      <c r="X183" s="33"/>
      <c r="Y183" s="33"/>
      <c r="Z183" s="33"/>
      <c r="AA183" s="33"/>
      <c r="AB183" s="33"/>
      <c r="AC183" s="33"/>
      <c r="AD183" s="33"/>
      <c r="AE183" s="33"/>
      <c r="AT183" s="18" t="s">
        <v>171</v>
      </c>
      <c r="AU183" s="18" t="s">
        <v>83</v>
      </c>
    </row>
    <row r="184" spans="1:65" s="2" customFormat="1" ht="48.75">
      <c r="A184" s="33"/>
      <c r="B184" s="34"/>
      <c r="C184" s="33"/>
      <c r="D184" s="169" t="s">
        <v>173</v>
      </c>
      <c r="E184" s="33"/>
      <c r="F184" s="170" t="s">
        <v>240</v>
      </c>
      <c r="G184" s="33"/>
      <c r="H184" s="33"/>
      <c r="I184" s="166"/>
      <c r="J184" s="33"/>
      <c r="K184" s="33"/>
      <c r="L184" s="34"/>
      <c r="M184" s="167"/>
      <c r="N184" s="168"/>
      <c r="O184" s="59"/>
      <c r="P184" s="59"/>
      <c r="Q184" s="59"/>
      <c r="R184" s="59"/>
      <c r="S184" s="59"/>
      <c r="T184" s="60"/>
      <c r="U184" s="33"/>
      <c r="V184" s="33"/>
      <c r="W184" s="33"/>
      <c r="X184" s="33"/>
      <c r="Y184" s="33"/>
      <c r="Z184" s="33"/>
      <c r="AA184" s="33"/>
      <c r="AB184" s="33"/>
      <c r="AC184" s="33"/>
      <c r="AD184" s="33"/>
      <c r="AE184" s="33"/>
      <c r="AT184" s="18" t="s">
        <v>173</v>
      </c>
      <c r="AU184" s="18" t="s">
        <v>83</v>
      </c>
    </row>
    <row r="185" spans="1:65" s="13" customFormat="1">
      <c r="B185" s="171"/>
      <c r="D185" s="169" t="s">
        <v>175</v>
      </c>
      <c r="E185" s="172" t="s">
        <v>1</v>
      </c>
      <c r="F185" s="173" t="s">
        <v>899</v>
      </c>
      <c r="H185" s="174">
        <v>70.72</v>
      </c>
      <c r="I185" s="175"/>
      <c r="L185" s="171"/>
      <c r="M185" s="176"/>
      <c r="N185" s="177"/>
      <c r="O185" s="177"/>
      <c r="P185" s="177"/>
      <c r="Q185" s="177"/>
      <c r="R185" s="177"/>
      <c r="S185" s="177"/>
      <c r="T185" s="178"/>
      <c r="AT185" s="172" t="s">
        <v>175</v>
      </c>
      <c r="AU185" s="172" t="s">
        <v>83</v>
      </c>
      <c r="AV185" s="13" t="s">
        <v>83</v>
      </c>
      <c r="AW185" s="13" t="s">
        <v>29</v>
      </c>
      <c r="AX185" s="13" t="s">
        <v>73</v>
      </c>
      <c r="AY185" s="172" t="s">
        <v>163</v>
      </c>
    </row>
    <row r="186" spans="1:65" s="14" customFormat="1">
      <c r="B186" s="179"/>
      <c r="D186" s="169" t="s">
        <v>175</v>
      </c>
      <c r="E186" s="180" t="s">
        <v>1</v>
      </c>
      <c r="F186" s="181" t="s">
        <v>179</v>
      </c>
      <c r="H186" s="182">
        <v>70.72</v>
      </c>
      <c r="I186" s="183"/>
      <c r="L186" s="179"/>
      <c r="M186" s="184"/>
      <c r="N186" s="185"/>
      <c r="O186" s="185"/>
      <c r="P186" s="185"/>
      <c r="Q186" s="185"/>
      <c r="R186" s="185"/>
      <c r="S186" s="185"/>
      <c r="T186" s="186"/>
      <c r="AT186" s="180" t="s">
        <v>175</v>
      </c>
      <c r="AU186" s="180" t="s">
        <v>83</v>
      </c>
      <c r="AV186" s="14" t="s">
        <v>169</v>
      </c>
      <c r="AW186" s="14" t="s">
        <v>29</v>
      </c>
      <c r="AX186" s="14" t="s">
        <v>30</v>
      </c>
      <c r="AY186" s="180" t="s">
        <v>163</v>
      </c>
    </row>
    <row r="187" spans="1:65" s="2" customFormat="1" ht="16.5" customHeight="1">
      <c r="A187" s="33"/>
      <c r="B187" s="150"/>
      <c r="C187" s="151" t="s">
        <v>268</v>
      </c>
      <c r="D187" s="151" t="s">
        <v>165</v>
      </c>
      <c r="E187" s="152" t="s">
        <v>248</v>
      </c>
      <c r="F187" s="153" t="s">
        <v>249</v>
      </c>
      <c r="G187" s="154" t="s">
        <v>206</v>
      </c>
      <c r="H187" s="155">
        <v>104</v>
      </c>
      <c r="I187" s="156"/>
      <c r="J187" s="157">
        <f>ROUND(I187*H187,2)</f>
        <v>0</v>
      </c>
      <c r="K187" s="153" t="s">
        <v>168</v>
      </c>
      <c r="L187" s="34"/>
      <c r="M187" s="158" t="s">
        <v>1</v>
      </c>
      <c r="N187" s="159" t="s">
        <v>38</v>
      </c>
      <c r="O187" s="59"/>
      <c r="P187" s="160">
        <f>O187*H187</f>
        <v>0</v>
      </c>
      <c r="Q187" s="160">
        <v>6.9999999999999994E-5</v>
      </c>
      <c r="R187" s="160">
        <f>Q187*H187</f>
        <v>7.2799999999999991E-3</v>
      </c>
      <c r="S187" s="160">
        <v>0</v>
      </c>
      <c r="T187" s="161">
        <f>S187*H187</f>
        <v>0</v>
      </c>
      <c r="U187" s="33"/>
      <c r="V187" s="33"/>
      <c r="W187" s="33"/>
      <c r="X187" s="33"/>
      <c r="Y187" s="33"/>
      <c r="Z187" s="33"/>
      <c r="AA187" s="33"/>
      <c r="AB187" s="33"/>
      <c r="AC187" s="33"/>
      <c r="AD187" s="33"/>
      <c r="AE187" s="33"/>
      <c r="AR187" s="162" t="s">
        <v>169</v>
      </c>
      <c r="AT187" s="162" t="s">
        <v>165</v>
      </c>
      <c r="AU187" s="162" t="s">
        <v>83</v>
      </c>
      <c r="AY187" s="18" t="s">
        <v>163</v>
      </c>
      <c r="BE187" s="163">
        <f>IF(N187="základní",J187,0)</f>
        <v>0</v>
      </c>
      <c r="BF187" s="163">
        <f>IF(N187="snížená",J187,0)</f>
        <v>0</v>
      </c>
      <c r="BG187" s="163">
        <f>IF(N187="zákl. přenesená",J187,0)</f>
        <v>0</v>
      </c>
      <c r="BH187" s="163">
        <f>IF(N187="sníž. přenesená",J187,0)</f>
        <v>0</v>
      </c>
      <c r="BI187" s="163">
        <f>IF(N187="nulová",J187,0)</f>
        <v>0</v>
      </c>
      <c r="BJ187" s="18" t="s">
        <v>30</v>
      </c>
      <c r="BK187" s="163">
        <f>ROUND(I187*H187,2)</f>
        <v>0</v>
      </c>
      <c r="BL187" s="18" t="s">
        <v>169</v>
      </c>
      <c r="BM187" s="162" t="s">
        <v>900</v>
      </c>
    </row>
    <row r="188" spans="1:65" s="2" customFormat="1">
      <c r="A188" s="33"/>
      <c r="B188" s="34"/>
      <c r="C188" s="33"/>
      <c r="D188" s="164" t="s">
        <v>171</v>
      </c>
      <c r="E188" s="33"/>
      <c r="F188" s="165" t="s">
        <v>251</v>
      </c>
      <c r="G188" s="33"/>
      <c r="H188" s="33"/>
      <c r="I188" s="166"/>
      <c r="J188" s="33"/>
      <c r="K188" s="33"/>
      <c r="L188" s="34"/>
      <c r="M188" s="167"/>
      <c r="N188" s="168"/>
      <c r="O188" s="59"/>
      <c r="P188" s="59"/>
      <c r="Q188" s="59"/>
      <c r="R188" s="59"/>
      <c r="S188" s="59"/>
      <c r="T188" s="60"/>
      <c r="U188" s="33"/>
      <c r="V188" s="33"/>
      <c r="W188" s="33"/>
      <c r="X188" s="33"/>
      <c r="Y188" s="33"/>
      <c r="Z188" s="33"/>
      <c r="AA188" s="33"/>
      <c r="AB188" s="33"/>
      <c r="AC188" s="33"/>
      <c r="AD188" s="33"/>
      <c r="AE188" s="33"/>
      <c r="AT188" s="18" t="s">
        <v>171</v>
      </c>
      <c r="AU188" s="18" t="s">
        <v>83</v>
      </c>
    </row>
    <row r="189" spans="1:65" s="13" customFormat="1">
      <c r="B189" s="171"/>
      <c r="D189" s="169" t="s">
        <v>175</v>
      </c>
      <c r="E189" s="172" t="s">
        <v>1</v>
      </c>
      <c r="F189" s="173" t="s">
        <v>901</v>
      </c>
      <c r="H189" s="174">
        <v>104</v>
      </c>
      <c r="I189" s="175"/>
      <c r="L189" s="171"/>
      <c r="M189" s="176"/>
      <c r="N189" s="177"/>
      <c r="O189" s="177"/>
      <c r="P189" s="177"/>
      <c r="Q189" s="177"/>
      <c r="R189" s="177"/>
      <c r="S189" s="177"/>
      <c r="T189" s="178"/>
      <c r="AT189" s="172" t="s">
        <v>175</v>
      </c>
      <c r="AU189" s="172" t="s">
        <v>83</v>
      </c>
      <c r="AV189" s="13" t="s">
        <v>83</v>
      </c>
      <c r="AW189" s="13" t="s">
        <v>29</v>
      </c>
      <c r="AX189" s="13" t="s">
        <v>30</v>
      </c>
      <c r="AY189" s="172" t="s">
        <v>163</v>
      </c>
    </row>
    <row r="190" spans="1:65" s="2" customFormat="1" ht="21.75" customHeight="1">
      <c r="A190" s="33"/>
      <c r="B190" s="150"/>
      <c r="C190" s="151" t="s">
        <v>274</v>
      </c>
      <c r="D190" s="151" t="s">
        <v>165</v>
      </c>
      <c r="E190" s="152" t="s">
        <v>254</v>
      </c>
      <c r="F190" s="153" t="s">
        <v>255</v>
      </c>
      <c r="G190" s="154" t="s">
        <v>206</v>
      </c>
      <c r="H190" s="155">
        <v>104</v>
      </c>
      <c r="I190" s="156"/>
      <c r="J190" s="157">
        <f>ROUND(I190*H190,2)</f>
        <v>0</v>
      </c>
      <c r="K190" s="153" t="s">
        <v>1</v>
      </c>
      <c r="L190" s="34"/>
      <c r="M190" s="158" t="s">
        <v>1</v>
      </c>
      <c r="N190" s="159" t="s">
        <v>38</v>
      </c>
      <c r="O190" s="59"/>
      <c r="P190" s="160">
        <f>O190*H190</f>
        <v>0</v>
      </c>
      <c r="Q190" s="160">
        <v>7.9200000000000007E-2</v>
      </c>
      <c r="R190" s="160">
        <f>Q190*H190</f>
        <v>8.2368000000000006</v>
      </c>
      <c r="S190" s="160">
        <v>0</v>
      </c>
      <c r="T190" s="161">
        <f>S190*H190</f>
        <v>0</v>
      </c>
      <c r="U190" s="33"/>
      <c r="V190" s="33"/>
      <c r="W190" s="33"/>
      <c r="X190" s="33"/>
      <c r="Y190" s="33"/>
      <c r="Z190" s="33"/>
      <c r="AA190" s="33"/>
      <c r="AB190" s="33"/>
      <c r="AC190" s="33"/>
      <c r="AD190" s="33"/>
      <c r="AE190" s="33"/>
      <c r="AR190" s="162" t="s">
        <v>169</v>
      </c>
      <c r="AT190" s="162" t="s">
        <v>165</v>
      </c>
      <c r="AU190" s="162" t="s">
        <v>83</v>
      </c>
      <c r="AY190" s="18" t="s">
        <v>163</v>
      </c>
      <c r="BE190" s="163">
        <f>IF(N190="základní",J190,0)</f>
        <v>0</v>
      </c>
      <c r="BF190" s="163">
        <f>IF(N190="snížená",J190,0)</f>
        <v>0</v>
      </c>
      <c r="BG190" s="163">
        <f>IF(N190="zákl. přenesená",J190,0)</f>
        <v>0</v>
      </c>
      <c r="BH190" s="163">
        <f>IF(N190="sníž. přenesená",J190,0)</f>
        <v>0</v>
      </c>
      <c r="BI190" s="163">
        <f>IF(N190="nulová",J190,0)</f>
        <v>0</v>
      </c>
      <c r="BJ190" s="18" t="s">
        <v>30</v>
      </c>
      <c r="BK190" s="163">
        <f>ROUND(I190*H190,2)</f>
        <v>0</v>
      </c>
      <c r="BL190" s="18" t="s">
        <v>169</v>
      </c>
      <c r="BM190" s="162" t="s">
        <v>902</v>
      </c>
    </row>
    <row r="191" spans="1:65" s="13" customFormat="1">
      <c r="B191" s="171"/>
      <c r="D191" s="169" t="s">
        <v>175</v>
      </c>
      <c r="E191" s="172" t="s">
        <v>1</v>
      </c>
      <c r="F191" s="173" t="s">
        <v>903</v>
      </c>
      <c r="H191" s="174">
        <v>104</v>
      </c>
      <c r="I191" s="175"/>
      <c r="L191" s="171"/>
      <c r="M191" s="176"/>
      <c r="N191" s="177"/>
      <c r="O191" s="177"/>
      <c r="P191" s="177"/>
      <c r="Q191" s="177"/>
      <c r="R191" s="177"/>
      <c r="S191" s="177"/>
      <c r="T191" s="178"/>
      <c r="AT191" s="172" t="s">
        <v>175</v>
      </c>
      <c r="AU191" s="172" t="s">
        <v>83</v>
      </c>
      <c r="AV191" s="13" t="s">
        <v>83</v>
      </c>
      <c r="AW191" s="13" t="s">
        <v>29</v>
      </c>
      <c r="AX191" s="13" t="s">
        <v>73</v>
      </c>
      <c r="AY191" s="172" t="s">
        <v>163</v>
      </c>
    </row>
    <row r="192" spans="1:65" s="14" customFormat="1">
      <c r="B192" s="179"/>
      <c r="D192" s="169" t="s">
        <v>175</v>
      </c>
      <c r="E192" s="180" t="s">
        <v>1</v>
      </c>
      <c r="F192" s="181" t="s">
        <v>179</v>
      </c>
      <c r="H192" s="182">
        <v>104</v>
      </c>
      <c r="I192" s="183"/>
      <c r="L192" s="179"/>
      <c r="M192" s="184"/>
      <c r="N192" s="185"/>
      <c r="O192" s="185"/>
      <c r="P192" s="185"/>
      <c r="Q192" s="185"/>
      <c r="R192" s="185"/>
      <c r="S192" s="185"/>
      <c r="T192" s="186"/>
      <c r="AT192" s="180" t="s">
        <v>175</v>
      </c>
      <c r="AU192" s="180" t="s">
        <v>83</v>
      </c>
      <c r="AV192" s="14" t="s">
        <v>169</v>
      </c>
      <c r="AW192" s="14" t="s">
        <v>29</v>
      </c>
      <c r="AX192" s="14" t="s">
        <v>30</v>
      </c>
      <c r="AY192" s="180" t="s">
        <v>163</v>
      </c>
    </row>
    <row r="193" spans="1:65" s="2" customFormat="1" ht="16.5" customHeight="1">
      <c r="A193" s="33"/>
      <c r="B193" s="150"/>
      <c r="C193" s="151" t="s">
        <v>280</v>
      </c>
      <c r="D193" s="151" t="s">
        <v>165</v>
      </c>
      <c r="E193" s="152" t="s">
        <v>904</v>
      </c>
      <c r="F193" s="153" t="s">
        <v>905</v>
      </c>
      <c r="G193" s="154" t="s">
        <v>114</v>
      </c>
      <c r="H193" s="155">
        <v>3.468</v>
      </c>
      <c r="I193" s="156"/>
      <c r="J193" s="157">
        <f>ROUND(I193*H193,2)</f>
        <v>0</v>
      </c>
      <c r="K193" s="153" t="s">
        <v>168</v>
      </c>
      <c r="L193" s="34"/>
      <c r="M193" s="158" t="s">
        <v>1</v>
      </c>
      <c r="N193" s="159" t="s">
        <v>38</v>
      </c>
      <c r="O193" s="59"/>
      <c r="P193" s="160">
        <f>O193*H193</f>
        <v>0</v>
      </c>
      <c r="Q193" s="160">
        <v>0</v>
      </c>
      <c r="R193" s="160">
        <f>Q193*H193</f>
        <v>0</v>
      </c>
      <c r="S193" s="160">
        <v>0</v>
      </c>
      <c r="T193" s="161">
        <f>S193*H193</f>
        <v>0</v>
      </c>
      <c r="U193" s="33"/>
      <c r="V193" s="33"/>
      <c r="W193" s="33"/>
      <c r="X193" s="33"/>
      <c r="Y193" s="33"/>
      <c r="Z193" s="33"/>
      <c r="AA193" s="33"/>
      <c r="AB193" s="33"/>
      <c r="AC193" s="33"/>
      <c r="AD193" s="33"/>
      <c r="AE193" s="33"/>
      <c r="AR193" s="162" t="s">
        <v>169</v>
      </c>
      <c r="AT193" s="162" t="s">
        <v>165</v>
      </c>
      <c r="AU193" s="162" t="s">
        <v>83</v>
      </c>
      <c r="AY193" s="18" t="s">
        <v>163</v>
      </c>
      <c r="BE193" s="163">
        <f>IF(N193="základní",J193,0)</f>
        <v>0</v>
      </c>
      <c r="BF193" s="163">
        <f>IF(N193="snížená",J193,0)</f>
        <v>0</v>
      </c>
      <c r="BG193" s="163">
        <f>IF(N193="zákl. přenesená",J193,0)</f>
        <v>0</v>
      </c>
      <c r="BH193" s="163">
        <f>IF(N193="sníž. přenesená",J193,0)</f>
        <v>0</v>
      </c>
      <c r="BI193" s="163">
        <f>IF(N193="nulová",J193,0)</f>
        <v>0</v>
      </c>
      <c r="BJ193" s="18" t="s">
        <v>30</v>
      </c>
      <c r="BK193" s="163">
        <f>ROUND(I193*H193,2)</f>
        <v>0</v>
      </c>
      <c r="BL193" s="18" t="s">
        <v>169</v>
      </c>
      <c r="BM193" s="162" t="s">
        <v>906</v>
      </c>
    </row>
    <row r="194" spans="1:65" s="2" customFormat="1">
      <c r="A194" s="33"/>
      <c r="B194" s="34"/>
      <c r="C194" s="33"/>
      <c r="D194" s="164" t="s">
        <v>171</v>
      </c>
      <c r="E194" s="33"/>
      <c r="F194" s="165" t="s">
        <v>907</v>
      </c>
      <c r="G194" s="33"/>
      <c r="H194" s="33"/>
      <c r="I194" s="166"/>
      <c r="J194" s="33"/>
      <c r="K194" s="33"/>
      <c r="L194" s="34"/>
      <c r="M194" s="167"/>
      <c r="N194" s="168"/>
      <c r="O194" s="59"/>
      <c r="P194" s="59"/>
      <c r="Q194" s="59"/>
      <c r="R194" s="59"/>
      <c r="S194" s="59"/>
      <c r="T194" s="60"/>
      <c r="U194" s="33"/>
      <c r="V194" s="33"/>
      <c r="W194" s="33"/>
      <c r="X194" s="33"/>
      <c r="Y194" s="33"/>
      <c r="Z194" s="33"/>
      <c r="AA194" s="33"/>
      <c r="AB194" s="33"/>
      <c r="AC194" s="33"/>
      <c r="AD194" s="33"/>
      <c r="AE194" s="33"/>
      <c r="AT194" s="18" t="s">
        <v>171</v>
      </c>
      <c r="AU194" s="18" t="s">
        <v>83</v>
      </c>
    </row>
    <row r="195" spans="1:65" s="13" customFormat="1">
      <c r="B195" s="171"/>
      <c r="D195" s="169" t="s">
        <v>175</v>
      </c>
      <c r="E195" s="172" t="s">
        <v>1</v>
      </c>
      <c r="F195" s="173" t="s">
        <v>908</v>
      </c>
      <c r="H195" s="174">
        <v>3.468</v>
      </c>
      <c r="I195" s="175"/>
      <c r="L195" s="171"/>
      <c r="M195" s="176"/>
      <c r="N195" s="177"/>
      <c r="O195" s="177"/>
      <c r="P195" s="177"/>
      <c r="Q195" s="177"/>
      <c r="R195" s="177"/>
      <c r="S195" s="177"/>
      <c r="T195" s="178"/>
      <c r="AT195" s="172" t="s">
        <v>175</v>
      </c>
      <c r="AU195" s="172" t="s">
        <v>83</v>
      </c>
      <c r="AV195" s="13" t="s">
        <v>83</v>
      </c>
      <c r="AW195" s="13" t="s">
        <v>29</v>
      </c>
      <c r="AX195" s="13" t="s">
        <v>73</v>
      </c>
      <c r="AY195" s="172" t="s">
        <v>163</v>
      </c>
    </row>
    <row r="196" spans="1:65" s="14" customFormat="1">
      <c r="B196" s="179"/>
      <c r="D196" s="169" t="s">
        <v>175</v>
      </c>
      <c r="E196" s="180" t="s">
        <v>1</v>
      </c>
      <c r="F196" s="181" t="s">
        <v>179</v>
      </c>
      <c r="H196" s="182">
        <v>3.468</v>
      </c>
      <c r="I196" s="183"/>
      <c r="L196" s="179"/>
      <c r="M196" s="184"/>
      <c r="N196" s="185"/>
      <c r="O196" s="185"/>
      <c r="P196" s="185"/>
      <c r="Q196" s="185"/>
      <c r="R196" s="185"/>
      <c r="S196" s="185"/>
      <c r="T196" s="186"/>
      <c r="AT196" s="180" t="s">
        <v>175</v>
      </c>
      <c r="AU196" s="180" t="s">
        <v>83</v>
      </c>
      <c r="AV196" s="14" t="s">
        <v>169</v>
      </c>
      <c r="AW196" s="14" t="s">
        <v>29</v>
      </c>
      <c r="AX196" s="14" t="s">
        <v>30</v>
      </c>
      <c r="AY196" s="180" t="s">
        <v>163</v>
      </c>
    </row>
    <row r="197" spans="1:65" s="2" customFormat="1" ht="16.5" customHeight="1">
      <c r="A197" s="33"/>
      <c r="B197" s="150"/>
      <c r="C197" s="151" t="s">
        <v>286</v>
      </c>
      <c r="D197" s="151" t="s">
        <v>165</v>
      </c>
      <c r="E197" s="152" t="s">
        <v>258</v>
      </c>
      <c r="F197" s="153" t="s">
        <v>259</v>
      </c>
      <c r="G197" s="154" t="s">
        <v>118</v>
      </c>
      <c r="H197" s="155">
        <v>457.81</v>
      </c>
      <c r="I197" s="156"/>
      <c r="J197" s="157">
        <f>ROUND(I197*H197,2)</f>
        <v>0</v>
      </c>
      <c r="K197" s="153" t="s">
        <v>168</v>
      </c>
      <c r="L197" s="34"/>
      <c r="M197" s="158" t="s">
        <v>1</v>
      </c>
      <c r="N197" s="159" t="s">
        <v>38</v>
      </c>
      <c r="O197" s="59"/>
      <c r="P197" s="160">
        <f>O197*H197</f>
        <v>0</v>
      </c>
      <c r="Q197" s="160">
        <v>0</v>
      </c>
      <c r="R197" s="160">
        <f>Q197*H197</f>
        <v>0</v>
      </c>
      <c r="S197" s="160">
        <v>0</v>
      </c>
      <c r="T197" s="161">
        <f>S197*H197</f>
        <v>0</v>
      </c>
      <c r="U197" s="33"/>
      <c r="V197" s="33"/>
      <c r="W197" s="33"/>
      <c r="X197" s="33"/>
      <c r="Y197" s="33"/>
      <c r="Z197" s="33"/>
      <c r="AA197" s="33"/>
      <c r="AB197" s="33"/>
      <c r="AC197" s="33"/>
      <c r="AD197" s="33"/>
      <c r="AE197" s="33"/>
      <c r="AR197" s="162" t="s">
        <v>169</v>
      </c>
      <c r="AT197" s="162" t="s">
        <v>165</v>
      </c>
      <c r="AU197" s="162" t="s">
        <v>83</v>
      </c>
      <c r="AY197" s="18" t="s">
        <v>163</v>
      </c>
      <c r="BE197" s="163">
        <f>IF(N197="základní",J197,0)</f>
        <v>0</v>
      </c>
      <c r="BF197" s="163">
        <f>IF(N197="snížená",J197,0)</f>
        <v>0</v>
      </c>
      <c r="BG197" s="163">
        <f>IF(N197="zákl. přenesená",J197,0)</f>
        <v>0</v>
      </c>
      <c r="BH197" s="163">
        <f>IF(N197="sníž. přenesená",J197,0)</f>
        <v>0</v>
      </c>
      <c r="BI197" s="163">
        <f>IF(N197="nulová",J197,0)</f>
        <v>0</v>
      </c>
      <c r="BJ197" s="18" t="s">
        <v>30</v>
      </c>
      <c r="BK197" s="163">
        <f>ROUND(I197*H197,2)</f>
        <v>0</v>
      </c>
      <c r="BL197" s="18" t="s">
        <v>169</v>
      </c>
      <c r="BM197" s="162" t="s">
        <v>909</v>
      </c>
    </row>
    <row r="198" spans="1:65" s="2" customFormat="1">
      <c r="A198" s="33"/>
      <c r="B198" s="34"/>
      <c r="C198" s="33"/>
      <c r="D198" s="164" t="s">
        <v>171</v>
      </c>
      <c r="E198" s="33"/>
      <c r="F198" s="165" t="s">
        <v>261</v>
      </c>
      <c r="G198" s="33"/>
      <c r="H198" s="33"/>
      <c r="I198" s="166"/>
      <c r="J198" s="33"/>
      <c r="K198" s="33"/>
      <c r="L198" s="34"/>
      <c r="M198" s="167"/>
      <c r="N198" s="168"/>
      <c r="O198" s="59"/>
      <c r="P198" s="59"/>
      <c r="Q198" s="59"/>
      <c r="R198" s="59"/>
      <c r="S198" s="59"/>
      <c r="T198" s="60"/>
      <c r="U198" s="33"/>
      <c r="V198" s="33"/>
      <c r="W198" s="33"/>
      <c r="X198" s="33"/>
      <c r="Y198" s="33"/>
      <c r="Z198" s="33"/>
      <c r="AA198" s="33"/>
      <c r="AB198" s="33"/>
      <c r="AC198" s="33"/>
      <c r="AD198" s="33"/>
      <c r="AE198" s="33"/>
      <c r="AT198" s="18" t="s">
        <v>171</v>
      </c>
      <c r="AU198" s="18" t="s">
        <v>83</v>
      </c>
    </row>
    <row r="199" spans="1:65" s="13" customFormat="1">
      <c r="B199" s="171"/>
      <c r="D199" s="169" t="s">
        <v>175</v>
      </c>
      <c r="E199" s="172" t="s">
        <v>1</v>
      </c>
      <c r="F199" s="173" t="s">
        <v>829</v>
      </c>
      <c r="H199" s="174">
        <v>457.81</v>
      </c>
      <c r="I199" s="175"/>
      <c r="L199" s="171"/>
      <c r="M199" s="176"/>
      <c r="N199" s="177"/>
      <c r="O199" s="177"/>
      <c r="P199" s="177"/>
      <c r="Q199" s="177"/>
      <c r="R199" s="177"/>
      <c r="S199" s="177"/>
      <c r="T199" s="178"/>
      <c r="AT199" s="172" t="s">
        <v>175</v>
      </c>
      <c r="AU199" s="172" t="s">
        <v>83</v>
      </c>
      <c r="AV199" s="13" t="s">
        <v>83</v>
      </c>
      <c r="AW199" s="13" t="s">
        <v>29</v>
      </c>
      <c r="AX199" s="13" t="s">
        <v>30</v>
      </c>
      <c r="AY199" s="172" t="s">
        <v>163</v>
      </c>
    </row>
    <row r="200" spans="1:65" s="2" customFormat="1" ht="24.2" customHeight="1">
      <c r="A200" s="33"/>
      <c r="B200" s="150"/>
      <c r="C200" s="151" t="s">
        <v>292</v>
      </c>
      <c r="D200" s="151" t="s">
        <v>165</v>
      </c>
      <c r="E200" s="152" t="s">
        <v>910</v>
      </c>
      <c r="F200" s="153" t="s">
        <v>911</v>
      </c>
      <c r="G200" s="154" t="s">
        <v>118</v>
      </c>
      <c r="H200" s="155">
        <v>453.23200000000003</v>
      </c>
      <c r="I200" s="156"/>
      <c r="J200" s="157">
        <f>ROUND(I200*H200,2)</f>
        <v>0</v>
      </c>
      <c r="K200" s="153" t="s">
        <v>168</v>
      </c>
      <c r="L200" s="34"/>
      <c r="M200" s="158" t="s">
        <v>1</v>
      </c>
      <c r="N200" s="159" t="s">
        <v>38</v>
      </c>
      <c r="O200" s="59"/>
      <c r="P200" s="160">
        <f>O200*H200</f>
        <v>0</v>
      </c>
      <c r="Q200" s="160">
        <v>0</v>
      </c>
      <c r="R200" s="160">
        <f>Q200*H200</f>
        <v>0</v>
      </c>
      <c r="S200" s="160">
        <v>0</v>
      </c>
      <c r="T200" s="161">
        <f>S200*H200</f>
        <v>0</v>
      </c>
      <c r="U200" s="33"/>
      <c r="V200" s="33"/>
      <c r="W200" s="33"/>
      <c r="X200" s="33"/>
      <c r="Y200" s="33"/>
      <c r="Z200" s="33"/>
      <c r="AA200" s="33"/>
      <c r="AB200" s="33"/>
      <c r="AC200" s="33"/>
      <c r="AD200" s="33"/>
      <c r="AE200" s="33"/>
      <c r="AR200" s="162" t="s">
        <v>169</v>
      </c>
      <c r="AT200" s="162" t="s">
        <v>165</v>
      </c>
      <c r="AU200" s="162" t="s">
        <v>83</v>
      </c>
      <c r="AY200" s="18" t="s">
        <v>163</v>
      </c>
      <c r="BE200" s="163">
        <f>IF(N200="základní",J200,0)</f>
        <v>0</v>
      </c>
      <c r="BF200" s="163">
        <f>IF(N200="snížená",J200,0)</f>
        <v>0</v>
      </c>
      <c r="BG200" s="163">
        <f>IF(N200="zákl. přenesená",J200,0)</f>
        <v>0</v>
      </c>
      <c r="BH200" s="163">
        <f>IF(N200="sníž. přenesená",J200,0)</f>
        <v>0</v>
      </c>
      <c r="BI200" s="163">
        <f>IF(N200="nulová",J200,0)</f>
        <v>0</v>
      </c>
      <c r="BJ200" s="18" t="s">
        <v>30</v>
      </c>
      <c r="BK200" s="163">
        <f>ROUND(I200*H200,2)</f>
        <v>0</v>
      </c>
      <c r="BL200" s="18" t="s">
        <v>169</v>
      </c>
      <c r="BM200" s="162" t="s">
        <v>912</v>
      </c>
    </row>
    <row r="201" spans="1:65" s="2" customFormat="1">
      <c r="A201" s="33"/>
      <c r="B201" s="34"/>
      <c r="C201" s="33"/>
      <c r="D201" s="164" t="s">
        <v>171</v>
      </c>
      <c r="E201" s="33"/>
      <c r="F201" s="165" t="s">
        <v>913</v>
      </c>
      <c r="G201" s="33"/>
      <c r="H201" s="33"/>
      <c r="I201" s="166"/>
      <c r="J201" s="33"/>
      <c r="K201" s="33"/>
      <c r="L201" s="34"/>
      <c r="M201" s="167"/>
      <c r="N201" s="168"/>
      <c r="O201" s="59"/>
      <c r="P201" s="59"/>
      <c r="Q201" s="59"/>
      <c r="R201" s="59"/>
      <c r="S201" s="59"/>
      <c r="T201" s="60"/>
      <c r="U201" s="33"/>
      <c r="V201" s="33"/>
      <c r="W201" s="33"/>
      <c r="X201" s="33"/>
      <c r="Y201" s="33"/>
      <c r="Z201" s="33"/>
      <c r="AA201" s="33"/>
      <c r="AB201" s="33"/>
      <c r="AC201" s="33"/>
      <c r="AD201" s="33"/>
      <c r="AE201" s="33"/>
      <c r="AT201" s="18" t="s">
        <v>171</v>
      </c>
      <c r="AU201" s="18" t="s">
        <v>83</v>
      </c>
    </row>
    <row r="202" spans="1:65" s="15" customFormat="1">
      <c r="B202" s="190"/>
      <c r="D202" s="169" t="s">
        <v>175</v>
      </c>
      <c r="E202" s="191" t="s">
        <v>1</v>
      </c>
      <c r="F202" s="192" t="s">
        <v>914</v>
      </c>
      <c r="H202" s="191" t="s">
        <v>1</v>
      </c>
      <c r="I202" s="193"/>
      <c r="L202" s="190"/>
      <c r="M202" s="194"/>
      <c r="N202" s="195"/>
      <c r="O202" s="195"/>
      <c r="P202" s="195"/>
      <c r="Q202" s="195"/>
      <c r="R202" s="195"/>
      <c r="S202" s="195"/>
      <c r="T202" s="196"/>
      <c r="AT202" s="191" t="s">
        <v>175</v>
      </c>
      <c r="AU202" s="191" t="s">
        <v>83</v>
      </c>
      <c r="AV202" s="15" t="s">
        <v>30</v>
      </c>
      <c r="AW202" s="15" t="s">
        <v>29</v>
      </c>
      <c r="AX202" s="15" t="s">
        <v>73</v>
      </c>
      <c r="AY202" s="191" t="s">
        <v>163</v>
      </c>
    </row>
    <row r="203" spans="1:65" s="13" customFormat="1">
      <c r="B203" s="171"/>
      <c r="D203" s="169" t="s">
        <v>175</v>
      </c>
      <c r="E203" s="172" t="s">
        <v>1</v>
      </c>
      <c r="F203" s="173" t="s">
        <v>829</v>
      </c>
      <c r="H203" s="174">
        <v>457.81</v>
      </c>
      <c r="I203" s="175"/>
      <c r="L203" s="171"/>
      <c r="M203" s="176"/>
      <c r="N203" s="177"/>
      <c r="O203" s="177"/>
      <c r="P203" s="177"/>
      <c r="Q203" s="177"/>
      <c r="R203" s="177"/>
      <c r="S203" s="177"/>
      <c r="T203" s="178"/>
      <c r="AT203" s="172" t="s">
        <v>175</v>
      </c>
      <c r="AU203" s="172" t="s">
        <v>83</v>
      </c>
      <c r="AV203" s="13" t="s">
        <v>83</v>
      </c>
      <c r="AW203" s="13" t="s">
        <v>29</v>
      </c>
      <c r="AX203" s="13" t="s">
        <v>73</v>
      </c>
      <c r="AY203" s="172" t="s">
        <v>163</v>
      </c>
    </row>
    <row r="204" spans="1:65" s="14" customFormat="1">
      <c r="B204" s="179"/>
      <c r="D204" s="169" t="s">
        <v>175</v>
      </c>
      <c r="E204" s="180" t="s">
        <v>1</v>
      </c>
      <c r="F204" s="181" t="s">
        <v>179</v>
      </c>
      <c r="H204" s="182">
        <v>457.81</v>
      </c>
      <c r="I204" s="183"/>
      <c r="L204" s="179"/>
      <c r="M204" s="184"/>
      <c r="N204" s="185"/>
      <c r="O204" s="185"/>
      <c r="P204" s="185"/>
      <c r="Q204" s="185"/>
      <c r="R204" s="185"/>
      <c r="S204" s="185"/>
      <c r="T204" s="186"/>
      <c r="AT204" s="180" t="s">
        <v>175</v>
      </c>
      <c r="AU204" s="180" t="s">
        <v>83</v>
      </c>
      <c r="AV204" s="14" t="s">
        <v>169</v>
      </c>
      <c r="AW204" s="14" t="s">
        <v>29</v>
      </c>
      <c r="AX204" s="14" t="s">
        <v>73</v>
      </c>
      <c r="AY204" s="180" t="s">
        <v>163</v>
      </c>
    </row>
    <row r="205" spans="1:65" s="13" customFormat="1">
      <c r="B205" s="171"/>
      <c r="D205" s="169" t="s">
        <v>175</v>
      </c>
      <c r="E205" s="172" t="s">
        <v>1</v>
      </c>
      <c r="F205" s="173" t="s">
        <v>915</v>
      </c>
      <c r="H205" s="174">
        <v>453.23200000000003</v>
      </c>
      <c r="I205" s="175"/>
      <c r="L205" s="171"/>
      <c r="M205" s="176"/>
      <c r="N205" s="177"/>
      <c r="O205" s="177"/>
      <c r="P205" s="177"/>
      <c r="Q205" s="177"/>
      <c r="R205" s="177"/>
      <c r="S205" s="177"/>
      <c r="T205" s="178"/>
      <c r="AT205" s="172" t="s">
        <v>175</v>
      </c>
      <c r="AU205" s="172" t="s">
        <v>83</v>
      </c>
      <c r="AV205" s="13" t="s">
        <v>83</v>
      </c>
      <c r="AW205" s="13" t="s">
        <v>29</v>
      </c>
      <c r="AX205" s="13" t="s">
        <v>30</v>
      </c>
      <c r="AY205" s="172" t="s">
        <v>163</v>
      </c>
    </row>
    <row r="206" spans="1:65" s="2" customFormat="1">
      <c r="A206" s="33"/>
      <c r="B206" s="34"/>
      <c r="C206" s="33"/>
      <c r="D206" s="169" t="s">
        <v>184</v>
      </c>
      <c r="E206" s="33"/>
      <c r="F206" s="187" t="s">
        <v>264</v>
      </c>
      <c r="G206" s="33"/>
      <c r="H206" s="33"/>
      <c r="I206" s="33"/>
      <c r="J206" s="33"/>
      <c r="K206" s="33"/>
      <c r="L206" s="34"/>
      <c r="M206" s="167"/>
      <c r="N206" s="168"/>
      <c r="O206" s="59"/>
      <c r="P206" s="59"/>
      <c r="Q206" s="59"/>
      <c r="R206" s="59"/>
      <c r="S206" s="59"/>
      <c r="T206" s="60"/>
      <c r="U206" s="33"/>
      <c r="V206" s="33"/>
      <c r="W206" s="33"/>
      <c r="X206" s="33"/>
      <c r="Y206" s="33"/>
      <c r="Z206" s="33"/>
      <c r="AA206" s="33"/>
      <c r="AB206" s="33"/>
      <c r="AC206" s="33"/>
      <c r="AD206" s="33"/>
      <c r="AE206" s="33"/>
      <c r="AU206" s="18" t="s">
        <v>83</v>
      </c>
    </row>
    <row r="207" spans="1:65" s="2" customFormat="1">
      <c r="A207" s="33"/>
      <c r="B207" s="34"/>
      <c r="C207" s="33"/>
      <c r="D207" s="169" t="s">
        <v>184</v>
      </c>
      <c r="E207" s="33"/>
      <c r="F207" s="188" t="s">
        <v>914</v>
      </c>
      <c r="G207" s="33"/>
      <c r="H207" s="189">
        <v>0</v>
      </c>
      <c r="I207" s="33"/>
      <c r="J207" s="33"/>
      <c r="K207" s="33"/>
      <c r="L207" s="34"/>
      <c r="M207" s="167"/>
      <c r="N207" s="168"/>
      <c r="O207" s="59"/>
      <c r="P207" s="59"/>
      <c r="Q207" s="59"/>
      <c r="R207" s="59"/>
      <c r="S207" s="59"/>
      <c r="T207" s="60"/>
      <c r="U207" s="33"/>
      <c r="V207" s="33"/>
      <c r="W207" s="33"/>
      <c r="X207" s="33"/>
      <c r="Y207" s="33"/>
      <c r="Z207" s="33"/>
      <c r="AA207" s="33"/>
      <c r="AB207" s="33"/>
      <c r="AC207" s="33"/>
      <c r="AD207" s="33"/>
      <c r="AE207" s="33"/>
      <c r="AU207" s="18" t="s">
        <v>83</v>
      </c>
    </row>
    <row r="208" spans="1:65" s="2" customFormat="1">
      <c r="A208" s="33"/>
      <c r="B208" s="34"/>
      <c r="C208" s="33"/>
      <c r="D208" s="169" t="s">
        <v>184</v>
      </c>
      <c r="E208" s="33"/>
      <c r="F208" s="188" t="s">
        <v>829</v>
      </c>
      <c r="G208" s="33"/>
      <c r="H208" s="189">
        <v>457.81</v>
      </c>
      <c r="I208" s="33"/>
      <c r="J208" s="33"/>
      <c r="K208" s="33"/>
      <c r="L208" s="34"/>
      <c r="M208" s="167"/>
      <c r="N208" s="168"/>
      <c r="O208" s="59"/>
      <c r="P208" s="59"/>
      <c r="Q208" s="59"/>
      <c r="R208" s="59"/>
      <c r="S208" s="59"/>
      <c r="T208" s="60"/>
      <c r="U208" s="33"/>
      <c r="V208" s="33"/>
      <c r="W208" s="33"/>
      <c r="X208" s="33"/>
      <c r="Y208" s="33"/>
      <c r="Z208" s="33"/>
      <c r="AA208" s="33"/>
      <c r="AB208" s="33"/>
      <c r="AC208" s="33"/>
      <c r="AD208" s="33"/>
      <c r="AE208" s="33"/>
      <c r="AU208" s="18" t="s">
        <v>83</v>
      </c>
    </row>
    <row r="209" spans="1:65" s="2" customFormat="1">
      <c r="A209" s="33"/>
      <c r="B209" s="34"/>
      <c r="C209" s="33"/>
      <c r="D209" s="169" t="s">
        <v>184</v>
      </c>
      <c r="E209" s="33"/>
      <c r="F209" s="188" t="s">
        <v>179</v>
      </c>
      <c r="G209" s="33"/>
      <c r="H209" s="189">
        <v>457.81</v>
      </c>
      <c r="I209" s="33"/>
      <c r="J209" s="33"/>
      <c r="K209" s="33"/>
      <c r="L209" s="34"/>
      <c r="M209" s="167"/>
      <c r="N209" s="168"/>
      <c r="O209" s="59"/>
      <c r="P209" s="59"/>
      <c r="Q209" s="59"/>
      <c r="R209" s="59"/>
      <c r="S209" s="59"/>
      <c r="T209" s="60"/>
      <c r="U209" s="33"/>
      <c r="V209" s="33"/>
      <c r="W209" s="33"/>
      <c r="X209" s="33"/>
      <c r="Y209" s="33"/>
      <c r="Z209" s="33"/>
      <c r="AA209" s="33"/>
      <c r="AB209" s="33"/>
      <c r="AC209" s="33"/>
      <c r="AD209" s="33"/>
      <c r="AE209" s="33"/>
      <c r="AU209" s="18" t="s">
        <v>83</v>
      </c>
    </row>
    <row r="210" spans="1:65" s="2" customFormat="1" ht="24.2" customHeight="1">
      <c r="A210" s="33"/>
      <c r="B210" s="150"/>
      <c r="C210" s="151" t="s">
        <v>300</v>
      </c>
      <c r="D210" s="151" t="s">
        <v>165</v>
      </c>
      <c r="E210" s="152" t="s">
        <v>916</v>
      </c>
      <c r="F210" s="153" t="s">
        <v>917</v>
      </c>
      <c r="G210" s="154" t="s">
        <v>118</v>
      </c>
      <c r="H210" s="155">
        <v>4.5780000000000003</v>
      </c>
      <c r="I210" s="156"/>
      <c r="J210" s="157">
        <f>ROUND(I210*H210,2)</f>
        <v>0</v>
      </c>
      <c r="K210" s="153" t="s">
        <v>168</v>
      </c>
      <c r="L210" s="34"/>
      <c r="M210" s="158" t="s">
        <v>1</v>
      </c>
      <c r="N210" s="159" t="s">
        <v>38</v>
      </c>
      <c r="O210" s="59"/>
      <c r="P210" s="160">
        <f>O210*H210</f>
        <v>0</v>
      </c>
      <c r="Q210" s="160">
        <v>0</v>
      </c>
      <c r="R210" s="160">
        <f>Q210*H210</f>
        <v>0</v>
      </c>
      <c r="S210" s="160">
        <v>0</v>
      </c>
      <c r="T210" s="161">
        <f>S210*H210</f>
        <v>0</v>
      </c>
      <c r="U210" s="33"/>
      <c r="V210" s="33"/>
      <c r="W210" s="33"/>
      <c r="X210" s="33"/>
      <c r="Y210" s="33"/>
      <c r="Z210" s="33"/>
      <c r="AA210" s="33"/>
      <c r="AB210" s="33"/>
      <c r="AC210" s="33"/>
      <c r="AD210" s="33"/>
      <c r="AE210" s="33"/>
      <c r="AR210" s="162" t="s">
        <v>169</v>
      </c>
      <c r="AT210" s="162" t="s">
        <v>165</v>
      </c>
      <c r="AU210" s="162" t="s">
        <v>83</v>
      </c>
      <c r="AY210" s="18" t="s">
        <v>163</v>
      </c>
      <c r="BE210" s="163">
        <f>IF(N210="základní",J210,0)</f>
        <v>0</v>
      </c>
      <c r="BF210" s="163">
        <f>IF(N210="snížená",J210,0)</f>
        <v>0</v>
      </c>
      <c r="BG210" s="163">
        <f>IF(N210="zákl. přenesená",J210,0)</f>
        <v>0</v>
      </c>
      <c r="BH210" s="163">
        <f>IF(N210="sníž. přenesená",J210,0)</f>
        <v>0</v>
      </c>
      <c r="BI210" s="163">
        <f>IF(N210="nulová",J210,0)</f>
        <v>0</v>
      </c>
      <c r="BJ210" s="18" t="s">
        <v>30</v>
      </c>
      <c r="BK210" s="163">
        <f>ROUND(I210*H210,2)</f>
        <v>0</v>
      </c>
      <c r="BL210" s="18" t="s">
        <v>169</v>
      </c>
      <c r="BM210" s="162" t="s">
        <v>918</v>
      </c>
    </row>
    <row r="211" spans="1:65" s="2" customFormat="1">
      <c r="A211" s="33"/>
      <c r="B211" s="34"/>
      <c r="C211" s="33"/>
      <c r="D211" s="164" t="s">
        <v>171</v>
      </c>
      <c r="E211" s="33"/>
      <c r="F211" s="165" t="s">
        <v>919</v>
      </c>
      <c r="G211" s="33"/>
      <c r="H211" s="33"/>
      <c r="I211" s="166"/>
      <c r="J211" s="33"/>
      <c r="K211" s="33"/>
      <c r="L211" s="34"/>
      <c r="M211" s="167"/>
      <c r="N211" s="168"/>
      <c r="O211" s="59"/>
      <c r="P211" s="59"/>
      <c r="Q211" s="59"/>
      <c r="R211" s="59"/>
      <c r="S211" s="59"/>
      <c r="T211" s="60"/>
      <c r="U211" s="33"/>
      <c r="V211" s="33"/>
      <c r="W211" s="33"/>
      <c r="X211" s="33"/>
      <c r="Y211" s="33"/>
      <c r="Z211" s="33"/>
      <c r="AA211" s="33"/>
      <c r="AB211" s="33"/>
      <c r="AC211" s="33"/>
      <c r="AD211" s="33"/>
      <c r="AE211" s="33"/>
      <c r="AT211" s="18" t="s">
        <v>171</v>
      </c>
      <c r="AU211" s="18" t="s">
        <v>83</v>
      </c>
    </row>
    <row r="212" spans="1:65" s="13" customFormat="1">
      <c r="B212" s="171"/>
      <c r="D212" s="169" t="s">
        <v>175</v>
      </c>
      <c r="E212" s="172" t="s">
        <v>1</v>
      </c>
      <c r="F212" s="173" t="s">
        <v>920</v>
      </c>
      <c r="H212" s="174">
        <v>4.5780000000000003</v>
      </c>
      <c r="I212" s="175"/>
      <c r="L212" s="171"/>
      <c r="M212" s="176"/>
      <c r="N212" s="177"/>
      <c r="O212" s="177"/>
      <c r="P212" s="177"/>
      <c r="Q212" s="177"/>
      <c r="R212" s="177"/>
      <c r="S212" s="177"/>
      <c r="T212" s="178"/>
      <c r="AT212" s="172" t="s">
        <v>175</v>
      </c>
      <c r="AU212" s="172" t="s">
        <v>83</v>
      </c>
      <c r="AV212" s="13" t="s">
        <v>83</v>
      </c>
      <c r="AW212" s="13" t="s">
        <v>29</v>
      </c>
      <c r="AX212" s="13" t="s">
        <v>30</v>
      </c>
      <c r="AY212" s="172" t="s">
        <v>163</v>
      </c>
    </row>
    <row r="213" spans="1:65" s="2" customFormat="1">
      <c r="A213" s="33"/>
      <c r="B213" s="34"/>
      <c r="C213" s="33"/>
      <c r="D213" s="169" t="s">
        <v>184</v>
      </c>
      <c r="E213" s="33"/>
      <c r="F213" s="187" t="s">
        <v>264</v>
      </c>
      <c r="G213" s="33"/>
      <c r="H213" s="33"/>
      <c r="I213" s="33"/>
      <c r="J213" s="33"/>
      <c r="K213" s="33"/>
      <c r="L213" s="34"/>
      <c r="M213" s="167"/>
      <c r="N213" s="168"/>
      <c r="O213" s="59"/>
      <c r="P213" s="59"/>
      <c r="Q213" s="59"/>
      <c r="R213" s="59"/>
      <c r="S213" s="59"/>
      <c r="T213" s="60"/>
      <c r="U213" s="33"/>
      <c r="V213" s="33"/>
      <c r="W213" s="33"/>
      <c r="X213" s="33"/>
      <c r="Y213" s="33"/>
      <c r="Z213" s="33"/>
      <c r="AA213" s="33"/>
      <c r="AB213" s="33"/>
      <c r="AC213" s="33"/>
      <c r="AD213" s="33"/>
      <c r="AE213" s="33"/>
      <c r="AU213" s="18" t="s">
        <v>83</v>
      </c>
    </row>
    <row r="214" spans="1:65" s="2" customFormat="1">
      <c r="A214" s="33"/>
      <c r="B214" s="34"/>
      <c r="C214" s="33"/>
      <c r="D214" s="169" t="s">
        <v>184</v>
      </c>
      <c r="E214" s="33"/>
      <c r="F214" s="188" t="s">
        <v>914</v>
      </c>
      <c r="G214" s="33"/>
      <c r="H214" s="189">
        <v>0</v>
      </c>
      <c r="I214" s="33"/>
      <c r="J214" s="33"/>
      <c r="K214" s="33"/>
      <c r="L214" s="34"/>
      <c r="M214" s="167"/>
      <c r="N214" s="168"/>
      <c r="O214" s="59"/>
      <c r="P214" s="59"/>
      <c r="Q214" s="59"/>
      <c r="R214" s="59"/>
      <c r="S214" s="59"/>
      <c r="T214" s="60"/>
      <c r="U214" s="33"/>
      <c r="V214" s="33"/>
      <c r="W214" s="33"/>
      <c r="X214" s="33"/>
      <c r="Y214" s="33"/>
      <c r="Z214" s="33"/>
      <c r="AA214" s="33"/>
      <c r="AB214" s="33"/>
      <c r="AC214" s="33"/>
      <c r="AD214" s="33"/>
      <c r="AE214" s="33"/>
      <c r="AU214" s="18" t="s">
        <v>83</v>
      </c>
    </row>
    <row r="215" spans="1:65" s="2" customFormat="1">
      <c r="A215" s="33"/>
      <c r="B215" s="34"/>
      <c r="C215" s="33"/>
      <c r="D215" s="169" t="s">
        <v>184</v>
      </c>
      <c r="E215" s="33"/>
      <c r="F215" s="188" t="s">
        <v>829</v>
      </c>
      <c r="G215" s="33"/>
      <c r="H215" s="189">
        <v>457.81</v>
      </c>
      <c r="I215" s="33"/>
      <c r="J215" s="33"/>
      <c r="K215" s="33"/>
      <c r="L215" s="34"/>
      <c r="M215" s="167"/>
      <c r="N215" s="168"/>
      <c r="O215" s="59"/>
      <c r="P215" s="59"/>
      <c r="Q215" s="59"/>
      <c r="R215" s="59"/>
      <c r="S215" s="59"/>
      <c r="T215" s="60"/>
      <c r="U215" s="33"/>
      <c r="V215" s="33"/>
      <c r="W215" s="33"/>
      <c r="X215" s="33"/>
      <c r="Y215" s="33"/>
      <c r="Z215" s="33"/>
      <c r="AA215" s="33"/>
      <c r="AB215" s="33"/>
      <c r="AC215" s="33"/>
      <c r="AD215" s="33"/>
      <c r="AE215" s="33"/>
      <c r="AU215" s="18" t="s">
        <v>83</v>
      </c>
    </row>
    <row r="216" spans="1:65" s="2" customFormat="1">
      <c r="A216" s="33"/>
      <c r="B216" s="34"/>
      <c r="C216" s="33"/>
      <c r="D216" s="169" t="s">
        <v>184</v>
      </c>
      <c r="E216" s="33"/>
      <c r="F216" s="188" t="s">
        <v>179</v>
      </c>
      <c r="G216" s="33"/>
      <c r="H216" s="189">
        <v>457.81</v>
      </c>
      <c r="I216" s="33"/>
      <c r="J216" s="33"/>
      <c r="K216" s="33"/>
      <c r="L216" s="34"/>
      <c r="M216" s="167"/>
      <c r="N216" s="168"/>
      <c r="O216" s="59"/>
      <c r="P216" s="59"/>
      <c r="Q216" s="59"/>
      <c r="R216" s="59"/>
      <c r="S216" s="59"/>
      <c r="T216" s="60"/>
      <c r="U216" s="33"/>
      <c r="V216" s="33"/>
      <c r="W216" s="33"/>
      <c r="X216" s="33"/>
      <c r="Y216" s="33"/>
      <c r="Z216" s="33"/>
      <c r="AA216" s="33"/>
      <c r="AB216" s="33"/>
      <c r="AC216" s="33"/>
      <c r="AD216" s="33"/>
      <c r="AE216" s="33"/>
      <c r="AU216" s="18" t="s">
        <v>83</v>
      </c>
    </row>
    <row r="217" spans="1:65" s="2" customFormat="1" ht="16.5" customHeight="1">
      <c r="A217" s="33"/>
      <c r="B217" s="150"/>
      <c r="C217" s="151" t="s">
        <v>7</v>
      </c>
      <c r="D217" s="151" t="s">
        <v>165</v>
      </c>
      <c r="E217" s="152" t="s">
        <v>921</v>
      </c>
      <c r="F217" s="153" t="s">
        <v>922</v>
      </c>
      <c r="G217" s="154" t="s">
        <v>114</v>
      </c>
      <c r="H217" s="155">
        <v>780.45</v>
      </c>
      <c r="I217" s="156"/>
      <c r="J217" s="157">
        <f>ROUND(I217*H217,2)</f>
        <v>0</v>
      </c>
      <c r="K217" s="153" t="s">
        <v>168</v>
      </c>
      <c r="L217" s="34"/>
      <c r="M217" s="158" t="s">
        <v>1</v>
      </c>
      <c r="N217" s="159" t="s">
        <v>38</v>
      </c>
      <c r="O217" s="59"/>
      <c r="P217" s="160">
        <f>O217*H217</f>
        <v>0</v>
      </c>
      <c r="Q217" s="160">
        <v>2.0100000000000001E-3</v>
      </c>
      <c r="R217" s="160">
        <f>Q217*H217</f>
        <v>1.5687045000000002</v>
      </c>
      <c r="S217" s="160">
        <v>0</v>
      </c>
      <c r="T217" s="161">
        <f>S217*H217</f>
        <v>0</v>
      </c>
      <c r="U217" s="33"/>
      <c r="V217" s="33"/>
      <c r="W217" s="33"/>
      <c r="X217" s="33"/>
      <c r="Y217" s="33"/>
      <c r="Z217" s="33"/>
      <c r="AA217" s="33"/>
      <c r="AB217" s="33"/>
      <c r="AC217" s="33"/>
      <c r="AD217" s="33"/>
      <c r="AE217" s="33"/>
      <c r="AR217" s="162" t="s">
        <v>169</v>
      </c>
      <c r="AT217" s="162" t="s">
        <v>165</v>
      </c>
      <c r="AU217" s="162" t="s">
        <v>83</v>
      </c>
      <c r="AY217" s="18" t="s">
        <v>163</v>
      </c>
      <c r="BE217" s="163">
        <f>IF(N217="základní",J217,0)</f>
        <v>0</v>
      </c>
      <c r="BF217" s="163">
        <f>IF(N217="snížená",J217,0)</f>
        <v>0</v>
      </c>
      <c r="BG217" s="163">
        <f>IF(N217="zákl. přenesená",J217,0)</f>
        <v>0</v>
      </c>
      <c r="BH217" s="163">
        <f>IF(N217="sníž. přenesená",J217,0)</f>
        <v>0</v>
      </c>
      <c r="BI217" s="163">
        <f>IF(N217="nulová",J217,0)</f>
        <v>0</v>
      </c>
      <c r="BJ217" s="18" t="s">
        <v>30</v>
      </c>
      <c r="BK217" s="163">
        <f>ROUND(I217*H217,2)</f>
        <v>0</v>
      </c>
      <c r="BL217" s="18" t="s">
        <v>169</v>
      </c>
      <c r="BM217" s="162" t="s">
        <v>923</v>
      </c>
    </row>
    <row r="218" spans="1:65" s="2" customFormat="1">
      <c r="A218" s="33"/>
      <c r="B218" s="34"/>
      <c r="C218" s="33"/>
      <c r="D218" s="164" t="s">
        <v>171</v>
      </c>
      <c r="E218" s="33"/>
      <c r="F218" s="165" t="s">
        <v>924</v>
      </c>
      <c r="G218" s="33"/>
      <c r="H218" s="33"/>
      <c r="I218" s="166"/>
      <c r="J218" s="33"/>
      <c r="K218" s="33"/>
      <c r="L218" s="34"/>
      <c r="M218" s="167"/>
      <c r="N218" s="168"/>
      <c r="O218" s="59"/>
      <c r="P218" s="59"/>
      <c r="Q218" s="59"/>
      <c r="R218" s="59"/>
      <c r="S218" s="59"/>
      <c r="T218" s="60"/>
      <c r="U218" s="33"/>
      <c r="V218" s="33"/>
      <c r="W218" s="33"/>
      <c r="X218" s="33"/>
      <c r="Y218" s="33"/>
      <c r="Z218" s="33"/>
      <c r="AA218" s="33"/>
      <c r="AB218" s="33"/>
      <c r="AC218" s="33"/>
      <c r="AD218" s="33"/>
      <c r="AE218" s="33"/>
      <c r="AT218" s="18" t="s">
        <v>171</v>
      </c>
      <c r="AU218" s="18" t="s">
        <v>83</v>
      </c>
    </row>
    <row r="219" spans="1:65" s="2" customFormat="1" ht="78">
      <c r="A219" s="33"/>
      <c r="B219" s="34"/>
      <c r="C219" s="33"/>
      <c r="D219" s="169" t="s">
        <v>173</v>
      </c>
      <c r="E219" s="33"/>
      <c r="F219" s="170" t="s">
        <v>310</v>
      </c>
      <c r="G219" s="33"/>
      <c r="H219" s="33"/>
      <c r="I219" s="166"/>
      <c r="J219" s="33"/>
      <c r="K219" s="33"/>
      <c r="L219" s="34"/>
      <c r="M219" s="167"/>
      <c r="N219" s="168"/>
      <c r="O219" s="59"/>
      <c r="P219" s="59"/>
      <c r="Q219" s="59"/>
      <c r="R219" s="59"/>
      <c r="S219" s="59"/>
      <c r="T219" s="60"/>
      <c r="U219" s="33"/>
      <c r="V219" s="33"/>
      <c r="W219" s="33"/>
      <c r="X219" s="33"/>
      <c r="Y219" s="33"/>
      <c r="Z219" s="33"/>
      <c r="AA219" s="33"/>
      <c r="AB219" s="33"/>
      <c r="AC219" s="33"/>
      <c r="AD219" s="33"/>
      <c r="AE219" s="33"/>
      <c r="AT219" s="18" t="s">
        <v>173</v>
      </c>
      <c r="AU219" s="18" t="s">
        <v>83</v>
      </c>
    </row>
    <row r="220" spans="1:65" s="15" customFormat="1">
      <c r="B220" s="190"/>
      <c r="D220" s="169" t="s">
        <v>175</v>
      </c>
      <c r="E220" s="191" t="s">
        <v>1</v>
      </c>
      <c r="F220" s="192" t="s">
        <v>925</v>
      </c>
      <c r="H220" s="191" t="s">
        <v>1</v>
      </c>
      <c r="I220" s="193"/>
      <c r="L220" s="190"/>
      <c r="M220" s="194"/>
      <c r="N220" s="195"/>
      <c r="O220" s="195"/>
      <c r="P220" s="195"/>
      <c r="Q220" s="195"/>
      <c r="R220" s="195"/>
      <c r="S220" s="195"/>
      <c r="T220" s="196"/>
      <c r="AT220" s="191" t="s">
        <v>175</v>
      </c>
      <c r="AU220" s="191" t="s">
        <v>83</v>
      </c>
      <c r="AV220" s="15" t="s">
        <v>30</v>
      </c>
      <c r="AW220" s="15" t="s">
        <v>29</v>
      </c>
      <c r="AX220" s="15" t="s">
        <v>73</v>
      </c>
      <c r="AY220" s="191" t="s">
        <v>163</v>
      </c>
    </row>
    <row r="221" spans="1:65" s="13" customFormat="1">
      <c r="B221" s="171"/>
      <c r="D221" s="169" t="s">
        <v>175</v>
      </c>
      <c r="E221" s="172" t="s">
        <v>1</v>
      </c>
      <c r="F221" s="173" t="s">
        <v>926</v>
      </c>
      <c r="H221" s="174">
        <v>780.45</v>
      </c>
      <c r="I221" s="175"/>
      <c r="L221" s="171"/>
      <c r="M221" s="176"/>
      <c r="N221" s="177"/>
      <c r="O221" s="177"/>
      <c r="P221" s="177"/>
      <c r="Q221" s="177"/>
      <c r="R221" s="177"/>
      <c r="S221" s="177"/>
      <c r="T221" s="178"/>
      <c r="AT221" s="172" t="s">
        <v>175</v>
      </c>
      <c r="AU221" s="172" t="s">
        <v>83</v>
      </c>
      <c r="AV221" s="13" t="s">
        <v>83</v>
      </c>
      <c r="AW221" s="13" t="s">
        <v>29</v>
      </c>
      <c r="AX221" s="13" t="s">
        <v>30</v>
      </c>
      <c r="AY221" s="172" t="s">
        <v>163</v>
      </c>
    </row>
    <row r="222" spans="1:65" s="2" customFormat="1" ht="16.5" customHeight="1">
      <c r="A222" s="33"/>
      <c r="B222" s="150"/>
      <c r="C222" s="151" t="s">
        <v>312</v>
      </c>
      <c r="D222" s="151" t="s">
        <v>165</v>
      </c>
      <c r="E222" s="152" t="s">
        <v>927</v>
      </c>
      <c r="F222" s="153" t="s">
        <v>928</v>
      </c>
      <c r="G222" s="154" t="s">
        <v>114</v>
      </c>
      <c r="H222" s="155">
        <v>780.45</v>
      </c>
      <c r="I222" s="156"/>
      <c r="J222" s="157">
        <f>ROUND(I222*H222,2)</f>
        <v>0</v>
      </c>
      <c r="K222" s="153" t="s">
        <v>168</v>
      </c>
      <c r="L222" s="34"/>
      <c r="M222" s="158" t="s">
        <v>1</v>
      </c>
      <c r="N222" s="159" t="s">
        <v>38</v>
      </c>
      <c r="O222" s="59"/>
      <c r="P222" s="160">
        <f>O222*H222</f>
        <v>0</v>
      </c>
      <c r="Q222" s="160">
        <v>0</v>
      </c>
      <c r="R222" s="160">
        <f>Q222*H222</f>
        <v>0</v>
      </c>
      <c r="S222" s="160">
        <v>0</v>
      </c>
      <c r="T222" s="161">
        <f>S222*H222</f>
        <v>0</v>
      </c>
      <c r="U222" s="33"/>
      <c r="V222" s="33"/>
      <c r="W222" s="33"/>
      <c r="X222" s="33"/>
      <c r="Y222" s="33"/>
      <c r="Z222" s="33"/>
      <c r="AA222" s="33"/>
      <c r="AB222" s="33"/>
      <c r="AC222" s="33"/>
      <c r="AD222" s="33"/>
      <c r="AE222" s="33"/>
      <c r="AR222" s="162" t="s">
        <v>169</v>
      </c>
      <c r="AT222" s="162" t="s">
        <v>165</v>
      </c>
      <c r="AU222" s="162" t="s">
        <v>83</v>
      </c>
      <c r="AY222" s="18" t="s">
        <v>163</v>
      </c>
      <c r="BE222" s="163">
        <f>IF(N222="základní",J222,0)</f>
        <v>0</v>
      </c>
      <c r="BF222" s="163">
        <f>IF(N222="snížená",J222,0)</f>
        <v>0</v>
      </c>
      <c r="BG222" s="163">
        <f>IF(N222="zákl. přenesená",J222,0)</f>
        <v>0</v>
      </c>
      <c r="BH222" s="163">
        <f>IF(N222="sníž. přenesená",J222,0)</f>
        <v>0</v>
      </c>
      <c r="BI222" s="163">
        <f>IF(N222="nulová",J222,0)</f>
        <v>0</v>
      </c>
      <c r="BJ222" s="18" t="s">
        <v>30</v>
      </c>
      <c r="BK222" s="163">
        <f>ROUND(I222*H222,2)</f>
        <v>0</v>
      </c>
      <c r="BL222" s="18" t="s">
        <v>169</v>
      </c>
      <c r="BM222" s="162" t="s">
        <v>929</v>
      </c>
    </row>
    <row r="223" spans="1:65" s="2" customFormat="1">
      <c r="A223" s="33"/>
      <c r="B223" s="34"/>
      <c r="C223" s="33"/>
      <c r="D223" s="164" t="s">
        <v>171</v>
      </c>
      <c r="E223" s="33"/>
      <c r="F223" s="165" t="s">
        <v>930</v>
      </c>
      <c r="G223" s="33"/>
      <c r="H223" s="33"/>
      <c r="I223" s="166"/>
      <c r="J223" s="33"/>
      <c r="K223" s="33"/>
      <c r="L223" s="34"/>
      <c r="M223" s="167"/>
      <c r="N223" s="168"/>
      <c r="O223" s="59"/>
      <c r="P223" s="59"/>
      <c r="Q223" s="59"/>
      <c r="R223" s="59"/>
      <c r="S223" s="59"/>
      <c r="T223" s="60"/>
      <c r="U223" s="33"/>
      <c r="V223" s="33"/>
      <c r="W223" s="33"/>
      <c r="X223" s="33"/>
      <c r="Y223" s="33"/>
      <c r="Z223" s="33"/>
      <c r="AA223" s="33"/>
      <c r="AB223" s="33"/>
      <c r="AC223" s="33"/>
      <c r="AD223" s="33"/>
      <c r="AE223" s="33"/>
      <c r="AT223" s="18" t="s">
        <v>171</v>
      </c>
      <c r="AU223" s="18" t="s">
        <v>83</v>
      </c>
    </row>
    <row r="224" spans="1:65" s="2" customFormat="1" ht="21.75" customHeight="1">
      <c r="A224" s="33"/>
      <c r="B224" s="150"/>
      <c r="C224" s="151" t="s">
        <v>317</v>
      </c>
      <c r="D224" s="151" t="s">
        <v>165</v>
      </c>
      <c r="E224" s="152" t="s">
        <v>341</v>
      </c>
      <c r="F224" s="153" t="s">
        <v>342</v>
      </c>
      <c r="G224" s="154" t="s">
        <v>118</v>
      </c>
      <c r="H224" s="155">
        <v>453.57900000000001</v>
      </c>
      <c r="I224" s="156"/>
      <c r="J224" s="157">
        <f>ROUND(I224*H224,2)</f>
        <v>0</v>
      </c>
      <c r="K224" s="153" t="s">
        <v>168</v>
      </c>
      <c r="L224" s="34"/>
      <c r="M224" s="158" t="s">
        <v>1</v>
      </c>
      <c r="N224" s="159" t="s">
        <v>38</v>
      </c>
      <c r="O224" s="59"/>
      <c r="P224" s="160">
        <f>O224*H224</f>
        <v>0</v>
      </c>
      <c r="Q224" s="160">
        <v>0</v>
      </c>
      <c r="R224" s="160">
        <f>Q224*H224</f>
        <v>0</v>
      </c>
      <c r="S224" s="160">
        <v>0</v>
      </c>
      <c r="T224" s="161">
        <f>S224*H224</f>
        <v>0</v>
      </c>
      <c r="U224" s="33"/>
      <c r="V224" s="33"/>
      <c r="W224" s="33"/>
      <c r="X224" s="33"/>
      <c r="Y224" s="33"/>
      <c r="Z224" s="33"/>
      <c r="AA224" s="33"/>
      <c r="AB224" s="33"/>
      <c r="AC224" s="33"/>
      <c r="AD224" s="33"/>
      <c r="AE224" s="33"/>
      <c r="AR224" s="162" t="s">
        <v>169</v>
      </c>
      <c r="AT224" s="162" t="s">
        <v>165</v>
      </c>
      <c r="AU224" s="162" t="s">
        <v>83</v>
      </c>
      <c r="AY224" s="18" t="s">
        <v>163</v>
      </c>
      <c r="BE224" s="163">
        <f>IF(N224="základní",J224,0)</f>
        <v>0</v>
      </c>
      <c r="BF224" s="163">
        <f>IF(N224="snížená",J224,0)</f>
        <v>0</v>
      </c>
      <c r="BG224" s="163">
        <f>IF(N224="zákl. přenesená",J224,0)</f>
        <v>0</v>
      </c>
      <c r="BH224" s="163">
        <f>IF(N224="sníž. přenesená",J224,0)</f>
        <v>0</v>
      </c>
      <c r="BI224" s="163">
        <f>IF(N224="nulová",J224,0)</f>
        <v>0</v>
      </c>
      <c r="BJ224" s="18" t="s">
        <v>30</v>
      </c>
      <c r="BK224" s="163">
        <f>ROUND(I224*H224,2)</f>
        <v>0</v>
      </c>
      <c r="BL224" s="18" t="s">
        <v>169</v>
      </c>
      <c r="BM224" s="162" t="s">
        <v>931</v>
      </c>
    </row>
    <row r="225" spans="1:65" s="2" customFormat="1">
      <c r="A225" s="33"/>
      <c r="B225" s="34"/>
      <c r="C225" s="33"/>
      <c r="D225" s="164" t="s">
        <v>171</v>
      </c>
      <c r="E225" s="33"/>
      <c r="F225" s="165" t="s">
        <v>344</v>
      </c>
      <c r="G225" s="33"/>
      <c r="H225" s="33"/>
      <c r="I225" s="166"/>
      <c r="J225" s="33"/>
      <c r="K225" s="33"/>
      <c r="L225" s="34"/>
      <c r="M225" s="167"/>
      <c r="N225" s="168"/>
      <c r="O225" s="59"/>
      <c r="P225" s="59"/>
      <c r="Q225" s="59"/>
      <c r="R225" s="59"/>
      <c r="S225" s="59"/>
      <c r="T225" s="60"/>
      <c r="U225" s="33"/>
      <c r="V225" s="33"/>
      <c r="W225" s="33"/>
      <c r="X225" s="33"/>
      <c r="Y225" s="33"/>
      <c r="Z225" s="33"/>
      <c r="AA225" s="33"/>
      <c r="AB225" s="33"/>
      <c r="AC225" s="33"/>
      <c r="AD225" s="33"/>
      <c r="AE225" s="33"/>
      <c r="AT225" s="18" t="s">
        <v>171</v>
      </c>
      <c r="AU225" s="18" t="s">
        <v>83</v>
      </c>
    </row>
    <row r="226" spans="1:65" s="13" customFormat="1">
      <c r="B226" s="171"/>
      <c r="D226" s="169" t="s">
        <v>175</v>
      </c>
      <c r="E226" s="172" t="s">
        <v>1</v>
      </c>
      <c r="F226" s="173" t="s">
        <v>932</v>
      </c>
      <c r="H226" s="174">
        <v>453.23200000000003</v>
      </c>
      <c r="I226" s="175"/>
      <c r="L226" s="171"/>
      <c r="M226" s="176"/>
      <c r="N226" s="177"/>
      <c r="O226" s="177"/>
      <c r="P226" s="177"/>
      <c r="Q226" s="177"/>
      <c r="R226" s="177"/>
      <c r="S226" s="177"/>
      <c r="T226" s="178"/>
      <c r="AT226" s="172" t="s">
        <v>175</v>
      </c>
      <c r="AU226" s="172" t="s">
        <v>83</v>
      </c>
      <c r="AV226" s="13" t="s">
        <v>83</v>
      </c>
      <c r="AW226" s="13" t="s">
        <v>29</v>
      </c>
      <c r="AX226" s="13" t="s">
        <v>73</v>
      </c>
      <c r="AY226" s="172" t="s">
        <v>163</v>
      </c>
    </row>
    <row r="227" spans="1:65" s="13" customFormat="1">
      <c r="B227" s="171"/>
      <c r="D227" s="169" t="s">
        <v>175</v>
      </c>
      <c r="E227" s="172" t="s">
        <v>1</v>
      </c>
      <c r="F227" s="173" t="s">
        <v>933</v>
      </c>
      <c r="H227" s="174">
        <v>0.34699999999999998</v>
      </c>
      <c r="I227" s="175"/>
      <c r="L227" s="171"/>
      <c r="M227" s="176"/>
      <c r="N227" s="177"/>
      <c r="O227" s="177"/>
      <c r="P227" s="177"/>
      <c r="Q227" s="177"/>
      <c r="R227" s="177"/>
      <c r="S227" s="177"/>
      <c r="T227" s="178"/>
      <c r="AT227" s="172" t="s">
        <v>175</v>
      </c>
      <c r="AU227" s="172" t="s">
        <v>83</v>
      </c>
      <c r="AV227" s="13" t="s">
        <v>83</v>
      </c>
      <c r="AW227" s="13" t="s">
        <v>29</v>
      </c>
      <c r="AX227" s="13" t="s">
        <v>73</v>
      </c>
      <c r="AY227" s="172" t="s">
        <v>163</v>
      </c>
    </row>
    <row r="228" spans="1:65" s="14" customFormat="1">
      <c r="B228" s="179"/>
      <c r="D228" s="169" t="s">
        <v>175</v>
      </c>
      <c r="E228" s="180" t="s">
        <v>1</v>
      </c>
      <c r="F228" s="181" t="s">
        <v>179</v>
      </c>
      <c r="H228" s="182">
        <v>453.57900000000001</v>
      </c>
      <c r="I228" s="183"/>
      <c r="L228" s="179"/>
      <c r="M228" s="184"/>
      <c r="N228" s="185"/>
      <c r="O228" s="185"/>
      <c r="P228" s="185"/>
      <c r="Q228" s="185"/>
      <c r="R228" s="185"/>
      <c r="S228" s="185"/>
      <c r="T228" s="186"/>
      <c r="AT228" s="180" t="s">
        <v>175</v>
      </c>
      <c r="AU228" s="180" t="s">
        <v>83</v>
      </c>
      <c r="AV228" s="14" t="s">
        <v>169</v>
      </c>
      <c r="AW228" s="14" t="s">
        <v>29</v>
      </c>
      <c r="AX228" s="14" t="s">
        <v>30</v>
      </c>
      <c r="AY228" s="180" t="s">
        <v>163</v>
      </c>
    </row>
    <row r="229" spans="1:65" s="2" customFormat="1" ht="21.75" customHeight="1">
      <c r="A229" s="33"/>
      <c r="B229" s="150"/>
      <c r="C229" s="151" t="s">
        <v>323</v>
      </c>
      <c r="D229" s="151" t="s">
        <v>165</v>
      </c>
      <c r="E229" s="152" t="s">
        <v>347</v>
      </c>
      <c r="F229" s="153" t="s">
        <v>348</v>
      </c>
      <c r="G229" s="154" t="s">
        <v>118</v>
      </c>
      <c r="H229" s="155">
        <v>4.5780000000000003</v>
      </c>
      <c r="I229" s="156"/>
      <c r="J229" s="157">
        <f>ROUND(I229*H229,2)</f>
        <v>0</v>
      </c>
      <c r="K229" s="153" t="s">
        <v>168</v>
      </c>
      <c r="L229" s="34"/>
      <c r="M229" s="158" t="s">
        <v>1</v>
      </c>
      <c r="N229" s="159" t="s">
        <v>38</v>
      </c>
      <c r="O229" s="59"/>
      <c r="P229" s="160">
        <f>O229*H229</f>
        <v>0</v>
      </c>
      <c r="Q229" s="160">
        <v>0</v>
      </c>
      <c r="R229" s="160">
        <f>Q229*H229</f>
        <v>0</v>
      </c>
      <c r="S229" s="160">
        <v>0</v>
      </c>
      <c r="T229" s="161">
        <f>S229*H229</f>
        <v>0</v>
      </c>
      <c r="U229" s="33"/>
      <c r="V229" s="33"/>
      <c r="W229" s="33"/>
      <c r="X229" s="33"/>
      <c r="Y229" s="33"/>
      <c r="Z229" s="33"/>
      <c r="AA229" s="33"/>
      <c r="AB229" s="33"/>
      <c r="AC229" s="33"/>
      <c r="AD229" s="33"/>
      <c r="AE229" s="33"/>
      <c r="AR229" s="162" t="s">
        <v>169</v>
      </c>
      <c r="AT229" s="162" t="s">
        <v>165</v>
      </c>
      <c r="AU229" s="162" t="s">
        <v>83</v>
      </c>
      <c r="AY229" s="18" t="s">
        <v>163</v>
      </c>
      <c r="BE229" s="163">
        <f>IF(N229="základní",J229,0)</f>
        <v>0</v>
      </c>
      <c r="BF229" s="163">
        <f>IF(N229="snížená",J229,0)</f>
        <v>0</v>
      </c>
      <c r="BG229" s="163">
        <f>IF(N229="zákl. přenesená",J229,0)</f>
        <v>0</v>
      </c>
      <c r="BH229" s="163">
        <f>IF(N229="sníž. přenesená",J229,0)</f>
        <v>0</v>
      </c>
      <c r="BI229" s="163">
        <f>IF(N229="nulová",J229,0)</f>
        <v>0</v>
      </c>
      <c r="BJ229" s="18" t="s">
        <v>30</v>
      </c>
      <c r="BK229" s="163">
        <f>ROUND(I229*H229,2)</f>
        <v>0</v>
      </c>
      <c r="BL229" s="18" t="s">
        <v>169</v>
      </c>
      <c r="BM229" s="162" t="s">
        <v>934</v>
      </c>
    </row>
    <row r="230" spans="1:65" s="2" customFormat="1">
      <c r="A230" s="33"/>
      <c r="B230" s="34"/>
      <c r="C230" s="33"/>
      <c r="D230" s="164" t="s">
        <v>171</v>
      </c>
      <c r="E230" s="33"/>
      <c r="F230" s="165" t="s">
        <v>350</v>
      </c>
      <c r="G230" s="33"/>
      <c r="H230" s="33"/>
      <c r="I230" s="166"/>
      <c r="J230" s="33"/>
      <c r="K230" s="33"/>
      <c r="L230" s="34"/>
      <c r="M230" s="167"/>
      <c r="N230" s="168"/>
      <c r="O230" s="59"/>
      <c r="P230" s="59"/>
      <c r="Q230" s="59"/>
      <c r="R230" s="59"/>
      <c r="S230" s="59"/>
      <c r="T230" s="60"/>
      <c r="U230" s="33"/>
      <c r="V230" s="33"/>
      <c r="W230" s="33"/>
      <c r="X230" s="33"/>
      <c r="Y230" s="33"/>
      <c r="Z230" s="33"/>
      <c r="AA230" s="33"/>
      <c r="AB230" s="33"/>
      <c r="AC230" s="33"/>
      <c r="AD230" s="33"/>
      <c r="AE230" s="33"/>
      <c r="AT230" s="18" t="s">
        <v>171</v>
      </c>
      <c r="AU230" s="18" t="s">
        <v>83</v>
      </c>
    </row>
    <row r="231" spans="1:65" s="13" customFormat="1">
      <c r="B231" s="171"/>
      <c r="D231" s="169" t="s">
        <v>175</v>
      </c>
      <c r="E231" s="172" t="s">
        <v>1</v>
      </c>
      <c r="F231" s="173" t="s">
        <v>935</v>
      </c>
      <c r="H231" s="174">
        <v>4.5780000000000003</v>
      </c>
      <c r="I231" s="175"/>
      <c r="L231" s="171"/>
      <c r="M231" s="176"/>
      <c r="N231" s="177"/>
      <c r="O231" s="177"/>
      <c r="P231" s="177"/>
      <c r="Q231" s="177"/>
      <c r="R231" s="177"/>
      <c r="S231" s="177"/>
      <c r="T231" s="178"/>
      <c r="AT231" s="172" t="s">
        <v>175</v>
      </c>
      <c r="AU231" s="172" t="s">
        <v>83</v>
      </c>
      <c r="AV231" s="13" t="s">
        <v>83</v>
      </c>
      <c r="AW231" s="13" t="s">
        <v>29</v>
      </c>
      <c r="AX231" s="13" t="s">
        <v>30</v>
      </c>
      <c r="AY231" s="172" t="s">
        <v>163</v>
      </c>
    </row>
    <row r="232" spans="1:65" s="2" customFormat="1" ht="16.5" customHeight="1">
      <c r="A232" s="33"/>
      <c r="B232" s="150"/>
      <c r="C232" s="151" t="s">
        <v>329</v>
      </c>
      <c r="D232" s="151" t="s">
        <v>165</v>
      </c>
      <c r="E232" s="152" t="s">
        <v>353</v>
      </c>
      <c r="F232" s="153" t="s">
        <v>354</v>
      </c>
      <c r="G232" s="154" t="s">
        <v>118</v>
      </c>
      <c r="H232" s="155">
        <v>458.15699999999998</v>
      </c>
      <c r="I232" s="156"/>
      <c r="J232" s="157">
        <f>ROUND(I232*H232,2)</f>
        <v>0</v>
      </c>
      <c r="K232" s="153" t="s">
        <v>168</v>
      </c>
      <c r="L232" s="34"/>
      <c r="M232" s="158" t="s">
        <v>1</v>
      </c>
      <c r="N232" s="159" t="s">
        <v>38</v>
      </c>
      <c r="O232" s="59"/>
      <c r="P232" s="160">
        <f>O232*H232</f>
        <v>0</v>
      </c>
      <c r="Q232" s="160">
        <v>0</v>
      </c>
      <c r="R232" s="160">
        <f>Q232*H232</f>
        <v>0</v>
      </c>
      <c r="S232" s="160">
        <v>0</v>
      </c>
      <c r="T232" s="161">
        <f>S232*H232</f>
        <v>0</v>
      </c>
      <c r="U232" s="33"/>
      <c r="V232" s="33"/>
      <c r="W232" s="33"/>
      <c r="X232" s="33"/>
      <c r="Y232" s="33"/>
      <c r="Z232" s="33"/>
      <c r="AA232" s="33"/>
      <c r="AB232" s="33"/>
      <c r="AC232" s="33"/>
      <c r="AD232" s="33"/>
      <c r="AE232" s="33"/>
      <c r="AR232" s="162" t="s">
        <v>169</v>
      </c>
      <c r="AT232" s="162" t="s">
        <v>165</v>
      </c>
      <c r="AU232" s="162" t="s">
        <v>83</v>
      </c>
      <c r="AY232" s="18" t="s">
        <v>163</v>
      </c>
      <c r="BE232" s="163">
        <f>IF(N232="základní",J232,0)</f>
        <v>0</v>
      </c>
      <c r="BF232" s="163">
        <f>IF(N232="snížená",J232,0)</f>
        <v>0</v>
      </c>
      <c r="BG232" s="163">
        <f>IF(N232="zákl. přenesená",J232,0)</f>
        <v>0</v>
      </c>
      <c r="BH232" s="163">
        <f>IF(N232="sníž. přenesená",J232,0)</f>
        <v>0</v>
      </c>
      <c r="BI232" s="163">
        <f>IF(N232="nulová",J232,0)</f>
        <v>0</v>
      </c>
      <c r="BJ232" s="18" t="s">
        <v>30</v>
      </c>
      <c r="BK232" s="163">
        <f>ROUND(I232*H232,2)</f>
        <v>0</v>
      </c>
      <c r="BL232" s="18" t="s">
        <v>169</v>
      </c>
      <c r="BM232" s="162" t="s">
        <v>936</v>
      </c>
    </row>
    <row r="233" spans="1:65" s="2" customFormat="1">
      <c r="A233" s="33"/>
      <c r="B233" s="34"/>
      <c r="C233" s="33"/>
      <c r="D233" s="164" t="s">
        <v>171</v>
      </c>
      <c r="E233" s="33"/>
      <c r="F233" s="165" t="s">
        <v>356</v>
      </c>
      <c r="G233" s="33"/>
      <c r="H233" s="33"/>
      <c r="I233" s="166"/>
      <c r="J233" s="33"/>
      <c r="K233" s="33"/>
      <c r="L233" s="34"/>
      <c r="M233" s="167"/>
      <c r="N233" s="168"/>
      <c r="O233" s="59"/>
      <c r="P233" s="59"/>
      <c r="Q233" s="59"/>
      <c r="R233" s="59"/>
      <c r="S233" s="59"/>
      <c r="T233" s="60"/>
      <c r="U233" s="33"/>
      <c r="V233" s="33"/>
      <c r="W233" s="33"/>
      <c r="X233" s="33"/>
      <c r="Y233" s="33"/>
      <c r="Z233" s="33"/>
      <c r="AA233" s="33"/>
      <c r="AB233" s="33"/>
      <c r="AC233" s="33"/>
      <c r="AD233" s="33"/>
      <c r="AE233" s="33"/>
      <c r="AT233" s="18" t="s">
        <v>171</v>
      </c>
      <c r="AU233" s="18" t="s">
        <v>83</v>
      </c>
    </row>
    <row r="234" spans="1:65" s="13" customFormat="1">
      <c r="B234" s="171"/>
      <c r="D234" s="169" t="s">
        <v>175</v>
      </c>
      <c r="E234" s="172" t="s">
        <v>1</v>
      </c>
      <c r="F234" s="173" t="s">
        <v>937</v>
      </c>
      <c r="H234" s="174">
        <v>0.34699999999999998</v>
      </c>
      <c r="I234" s="175"/>
      <c r="L234" s="171"/>
      <c r="M234" s="176"/>
      <c r="N234" s="177"/>
      <c r="O234" s="177"/>
      <c r="P234" s="177"/>
      <c r="Q234" s="177"/>
      <c r="R234" s="177"/>
      <c r="S234" s="177"/>
      <c r="T234" s="178"/>
      <c r="AT234" s="172" t="s">
        <v>175</v>
      </c>
      <c r="AU234" s="172" t="s">
        <v>83</v>
      </c>
      <c r="AV234" s="13" t="s">
        <v>83</v>
      </c>
      <c r="AW234" s="13" t="s">
        <v>29</v>
      </c>
      <c r="AX234" s="13" t="s">
        <v>73</v>
      </c>
      <c r="AY234" s="172" t="s">
        <v>163</v>
      </c>
    </row>
    <row r="235" spans="1:65" s="13" customFormat="1">
      <c r="B235" s="171"/>
      <c r="D235" s="169" t="s">
        <v>175</v>
      </c>
      <c r="E235" s="172" t="s">
        <v>1</v>
      </c>
      <c r="F235" s="173" t="s">
        <v>932</v>
      </c>
      <c r="H235" s="174">
        <v>453.23200000000003</v>
      </c>
      <c r="I235" s="175"/>
      <c r="L235" s="171"/>
      <c r="M235" s="176"/>
      <c r="N235" s="177"/>
      <c r="O235" s="177"/>
      <c r="P235" s="177"/>
      <c r="Q235" s="177"/>
      <c r="R235" s="177"/>
      <c r="S235" s="177"/>
      <c r="T235" s="178"/>
      <c r="AT235" s="172" t="s">
        <v>175</v>
      </c>
      <c r="AU235" s="172" t="s">
        <v>83</v>
      </c>
      <c r="AV235" s="13" t="s">
        <v>83</v>
      </c>
      <c r="AW235" s="13" t="s">
        <v>29</v>
      </c>
      <c r="AX235" s="13" t="s">
        <v>73</v>
      </c>
      <c r="AY235" s="172" t="s">
        <v>163</v>
      </c>
    </row>
    <row r="236" spans="1:65" s="13" customFormat="1">
      <c r="B236" s="171"/>
      <c r="D236" s="169" t="s">
        <v>175</v>
      </c>
      <c r="E236" s="172" t="s">
        <v>1</v>
      </c>
      <c r="F236" s="173" t="s">
        <v>935</v>
      </c>
      <c r="H236" s="174">
        <v>4.5780000000000003</v>
      </c>
      <c r="I236" s="175"/>
      <c r="L236" s="171"/>
      <c r="M236" s="176"/>
      <c r="N236" s="177"/>
      <c r="O236" s="177"/>
      <c r="P236" s="177"/>
      <c r="Q236" s="177"/>
      <c r="R236" s="177"/>
      <c r="S236" s="177"/>
      <c r="T236" s="178"/>
      <c r="AT236" s="172" t="s">
        <v>175</v>
      </c>
      <c r="AU236" s="172" t="s">
        <v>83</v>
      </c>
      <c r="AV236" s="13" t="s">
        <v>83</v>
      </c>
      <c r="AW236" s="13" t="s">
        <v>29</v>
      </c>
      <c r="AX236" s="13" t="s">
        <v>73</v>
      </c>
      <c r="AY236" s="172" t="s">
        <v>163</v>
      </c>
    </row>
    <row r="237" spans="1:65" s="14" customFormat="1">
      <c r="B237" s="179"/>
      <c r="D237" s="169" t="s">
        <v>175</v>
      </c>
      <c r="E237" s="180" t="s">
        <v>1</v>
      </c>
      <c r="F237" s="181" t="s">
        <v>179</v>
      </c>
      <c r="H237" s="182">
        <v>458.15699999999998</v>
      </c>
      <c r="I237" s="183"/>
      <c r="L237" s="179"/>
      <c r="M237" s="184"/>
      <c r="N237" s="185"/>
      <c r="O237" s="185"/>
      <c r="P237" s="185"/>
      <c r="Q237" s="185"/>
      <c r="R237" s="185"/>
      <c r="S237" s="185"/>
      <c r="T237" s="186"/>
      <c r="AT237" s="180" t="s">
        <v>175</v>
      </c>
      <c r="AU237" s="180" t="s">
        <v>83</v>
      </c>
      <c r="AV237" s="14" t="s">
        <v>169</v>
      </c>
      <c r="AW237" s="14" t="s">
        <v>29</v>
      </c>
      <c r="AX237" s="14" t="s">
        <v>30</v>
      </c>
      <c r="AY237" s="180" t="s">
        <v>163</v>
      </c>
    </row>
    <row r="238" spans="1:65" s="2" customFormat="1" ht="16.5" customHeight="1">
      <c r="A238" s="33"/>
      <c r="B238" s="150"/>
      <c r="C238" s="151" t="s">
        <v>334</v>
      </c>
      <c r="D238" s="151" t="s">
        <v>165</v>
      </c>
      <c r="E238" s="152" t="s">
        <v>360</v>
      </c>
      <c r="F238" s="153" t="s">
        <v>361</v>
      </c>
      <c r="G238" s="154" t="s">
        <v>118</v>
      </c>
      <c r="H238" s="155">
        <v>68.331999999999994</v>
      </c>
      <c r="I238" s="156"/>
      <c r="J238" s="157">
        <f>ROUND(I238*H238,2)</f>
        <v>0</v>
      </c>
      <c r="K238" s="153" t="s">
        <v>1</v>
      </c>
      <c r="L238" s="34"/>
      <c r="M238" s="158" t="s">
        <v>1</v>
      </c>
      <c r="N238" s="159" t="s">
        <v>38</v>
      </c>
      <c r="O238" s="59"/>
      <c r="P238" s="160">
        <f>O238*H238</f>
        <v>0</v>
      </c>
      <c r="Q238" s="160">
        <v>0</v>
      </c>
      <c r="R238" s="160">
        <f>Q238*H238</f>
        <v>0</v>
      </c>
      <c r="S238" s="160">
        <v>0</v>
      </c>
      <c r="T238" s="161">
        <f>S238*H238</f>
        <v>0</v>
      </c>
      <c r="U238" s="33"/>
      <c r="V238" s="33"/>
      <c r="W238" s="33"/>
      <c r="X238" s="33"/>
      <c r="Y238" s="33"/>
      <c r="Z238" s="33"/>
      <c r="AA238" s="33"/>
      <c r="AB238" s="33"/>
      <c r="AC238" s="33"/>
      <c r="AD238" s="33"/>
      <c r="AE238" s="33"/>
      <c r="AR238" s="162" t="s">
        <v>169</v>
      </c>
      <c r="AT238" s="162" t="s">
        <v>165</v>
      </c>
      <c r="AU238" s="162" t="s">
        <v>83</v>
      </c>
      <c r="AY238" s="18" t="s">
        <v>163</v>
      </c>
      <c r="BE238" s="163">
        <f>IF(N238="základní",J238,0)</f>
        <v>0</v>
      </c>
      <c r="BF238" s="163">
        <f>IF(N238="snížená",J238,0)</f>
        <v>0</v>
      </c>
      <c r="BG238" s="163">
        <f>IF(N238="zákl. přenesená",J238,0)</f>
        <v>0</v>
      </c>
      <c r="BH238" s="163">
        <f>IF(N238="sníž. přenesená",J238,0)</f>
        <v>0</v>
      </c>
      <c r="BI238" s="163">
        <f>IF(N238="nulová",J238,0)</f>
        <v>0</v>
      </c>
      <c r="BJ238" s="18" t="s">
        <v>30</v>
      </c>
      <c r="BK238" s="163">
        <f>ROUND(I238*H238,2)</f>
        <v>0</v>
      </c>
      <c r="BL238" s="18" t="s">
        <v>169</v>
      </c>
      <c r="BM238" s="162" t="s">
        <v>938</v>
      </c>
    </row>
    <row r="239" spans="1:65" s="13" customFormat="1">
      <c r="B239" s="171"/>
      <c r="D239" s="169" t="s">
        <v>175</v>
      </c>
      <c r="E239" s="172" t="s">
        <v>1</v>
      </c>
      <c r="F239" s="173" t="s">
        <v>939</v>
      </c>
      <c r="H239" s="174">
        <v>0.34699999999999998</v>
      </c>
      <c r="I239" s="175"/>
      <c r="L239" s="171"/>
      <c r="M239" s="176"/>
      <c r="N239" s="177"/>
      <c r="O239" s="177"/>
      <c r="P239" s="177"/>
      <c r="Q239" s="177"/>
      <c r="R239" s="177"/>
      <c r="S239" s="177"/>
      <c r="T239" s="178"/>
      <c r="AT239" s="172" t="s">
        <v>175</v>
      </c>
      <c r="AU239" s="172" t="s">
        <v>83</v>
      </c>
      <c r="AV239" s="13" t="s">
        <v>83</v>
      </c>
      <c r="AW239" s="13" t="s">
        <v>29</v>
      </c>
      <c r="AX239" s="13" t="s">
        <v>73</v>
      </c>
      <c r="AY239" s="172" t="s">
        <v>163</v>
      </c>
    </row>
    <row r="240" spans="1:65" s="13" customFormat="1">
      <c r="B240" s="171"/>
      <c r="D240" s="169" t="s">
        <v>175</v>
      </c>
      <c r="E240" s="172" t="s">
        <v>1</v>
      </c>
      <c r="F240" s="173" t="s">
        <v>940</v>
      </c>
      <c r="H240" s="174">
        <v>67.984999999999999</v>
      </c>
      <c r="I240" s="175"/>
      <c r="L240" s="171"/>
      <c r="M240" s="176"/>
      <c r="N240" s="177"/>
      <c r="O240" s="177"/>
      <c r="P240" s="177"/>
      <c r="Q240" s="177"/>
      <c r="R240" s="177"/>
      <c r="S240" s="177"/>
      <c r="T240" s="178"/>
      <c r="AT240" s="172" t="s">
        <v>175</v>
      </c>
      <c r="AU240" s="172" t="s">
        <v>83</v>
      </c>
      <c r="AV240" s="13" t="s">
        <v>83</v>
      </c>
      <c r="AW240" s="13" t="s">
        <v>29</v>
      </c>
      <c r="AX240" s="13" t="s">
        <v>73</v>
      </c>
      <c r="AY240" s="172" t="s">
        <v>163</v>
      </c>
    </row>
    <row r="241" spans="1:65" s="14" customFormat="1">
      <c r="B241" s="179"/>
      <c r="D241" s="169" t="s">
        <v>175</v>
      </c>
      <c r="E241" s="180" t="s">
        <v>1</v>
      </c>
      <c r="F241" s="181" t="s">
        <v>179</v>
      </c>
      <c r="H241" s="182">
        <v>68.331999999999994</v>
      </c>
      <c r="I241" s="183"/>
      <c r="L241" s="179"/>
      <c r="M241" s="184"/>
      <c r="N241" s="185"/>
      <c r="O241" s="185"/>
      <c r="P241" s="185"/>
      <c r="Q241" s="185"/>
      <c r="R241" s="185"/>
      <c r="S241" s="185"/>
      <c r="T241" s="186"/>
      <c r="AT241" s="180" t="s">
        <v>175</v>
      </c>
      <c r="AU241" s="180" t="s">
        <v>83</v>
      </c>
      <c r="AV241" s="14" t="s">
        <v>169</v>
      </c>
      <c r="AW241" s="14" t="s">
        <v>29</v>
      </c>
      <c r="AX241" s="14" t="s">
        <v>30</v>
      </c>
      <c r="AY241" s="180" t="s">
        <v>163</v>
      </c>
    </row>
    <row r="242" spans="1:65" s="2" customFormat="1" ht="16.5" customHeight="1">
      <c r="A242" s="33"/>
      <c r="B242" s="150"/>
      <c r="C242" s="151" t="s">
        <v>340</v>
      </c>
      <c r="D242" s="151" t="s">
        <v>165</v>
      </c>
      <c r="E242" s="152" t="s">
        <v>365</v>
      </c>
      <c r="F242" s="153" t="s">
        <v>366</v>
      </c>
      <c r="G242" s="154" t="s">
        <v>118</v>
      </c>
      <c r="H242" s="155">
        <v>389.82499999999999</v>
      </c>
      <c r="I242" s="156"/>
      <c r="J242" s="157">
        <f>ROUND(I242*H242,2)</f>
        <v>0</v>
      </c>
      <c r="K242" s="153" t="s">
        <v>1</v>
      </c>
      <c r="L242" s="34"/>
      <c r="M242" s="158" t="s">
        <v>1</v>
      </c>
      <c r="N242" s="159" t="s">
        <v>38</v>
      </c>
      <c r="O242" s="59"/>
      <c r="P242" s="160">
        <f>O242*H242</f>
        <v>0</v>
      </c>
      <c r="Q242" s="160">
        <v>0</v>
      </c>
      <c r="R242" s="160">
        <f>Q242*H242</f>
        <v>0</v>
      </c>
      <c r="S242" s="160">
        <v>0</v>
      </c>
      <c r="T242" s="161">
        <f>S242*H242</f>
        <v>0</v>
      </c>
      <c r="U242" s="33"/>
      <c r="V242" s="33"/>
      <c r="W242" s="33"/>
      <c r="X242" s="33"/>
      <c r="Y242" s="33"/>
      <c r="Z242" s="33"/>
      <c r="AA242" s="33"/>
      <c r="AB242" s="33"/>
      <c r="AC242" s="33"/>
      <c r="AD242" s="33"/>
      <c r="AE242" s="33"/>
      <c r="AR242" s="162" t="s">
        <v>169</v>
      </c>
      <c r="AT242" s="162" t="s">
        <v>165</v>
      </c>
      <c r="AU242" s="162" t="s">
        <v>83</v>
      </c>
      <c r="AY242" s="18" t="s">
        <v>163</v>
      </c>
      <c r="BE242" s="163">
        <f>IF(N242="základní",J242,0)</f>
        <v>0</v>
      </c>
      <c r="BF242" s="163">
        <f>IF(N242="snížená",J242,0)</f>
        <v>0</v>
      </c>
      <c r="BG242" s="163">
        <f>IF(N242="zákl. přenesená",J242,0)</f>
        <v>0</v>
      </c>
      <c r="BH242" s="163">
        <f>IF(N242="sníž. přenesená",J242,0)</f>
        <v>0</v>
      </c>
      <c r="BI242" s="163">
        <f>IF(N242="nulová",J242,0)</f>
        <v>0</v>
      </c>
      <c r="BJ242" s="18" t="s">
        <v>30</v>
      </c>
      <c r="BK242" s="163">
        <f>ROUND(I242*H242,2)</f>
        <v>0</v>
      </c>
      <c r="BL242" s="18" t="s">
        <v>169</v>
      </c>
      <c r="BM242" s="162" t="s">
        <v>941</v>
      </c>
    </row>
    <row r="243" spans="1:65" s="13" customFormat="1">
      <c r="B243" s="171"/>
      <c r="D243" s="169" t="s">
        <v>175</v>
      </c>
      <c r="E243" s="172" t="s">
        <v>1</v>
      </c>
      <c r="F243" s="173" t="s">
        <v>942</v>
      </c>
      <c r="H243" s="174">
        <v>385.24700000000001</v>
      </c>
      <c r="I243" s="175"/>
      <c r="L243" s="171"/>
      <c r="M243" s="176"/>
      <c r="N243" s="177"/>
      <c r="O243" s="177"/>
      <c r="P243" s="177"/>
      <c r="Q243" s="177"/>
      <c r="R243" s="177"/>
      <c r="S243" s="177"/>
      <c r="T243" s="178"/>
      <c r="AT243" s="172" t="s">
        <v>175</v>
      </c>
      <c r="AU243" s="172" t="s">
        <v>83</v>
      </c>
      <c r="AV243" s="13" t="s">
        <v>83</v>
      </c>
      <c r="AW243" s="13" t="s">
        <v>29</v>
      </c>
      <c r="AX243" s="13" t="s">
        <v>73</v>
      </c>
      <c r="AY243" s="172" t="s">
        <v>163</v>
      </c>
    </row>
    <row r="244" spans="1:65" s="13" customFormat="1">
      <c r="B244" s="171"/>
      <c r="D244" s="169" t="s">
        <v>175</v>
      </c>
      <c r="E244" s="172" t="s">
        <v>1</v>
      </c>
      <c r="F244" s="173" t="s">
        <v>943</v>
      </c>
      <c r="H244" s="174">
        <v>4.5780000000000003</v>
      </c>
      <c r="I244" s="175"/>
      <c r="L244" s="171"/>
      <c r="M244" s="176"/>
      <c r="N244" s="177"/>
      <c r="O244" s="177"/>
      <c r="P244" s="177"/>
      <c r="Q244" s="177"/>
      <c r="R244" s="177"/>
      <c r="S244" s="177"/>
      <c r="T244" s="178"/>
      <c r="AT244" s="172" t="s">
        <v>175</v>
      </c>
      <c r="AU244" s="172" t="s">
        <v>83</v>
      </c>
      <c r="AV244" s="13" t="s">
        <v>83</v>
      </c>
      <c r="AW244" s="13" t="s">
        <v>29</v>
      </c>
      <c r="AX244" s="13" t="s">
        <v>73</v>
      </c>
      <c r="AY244" s="172" t="s">
        <v>163</v>
      </c>
    </row>
    <row r="245" spans="1:65" s="14" customFormat="1">
      <c r="B245" s="179"/>
      <c r="D245" s="169" t="s">
        <v>175</v>
      </c>
      <c r="E245" s="180" t="s">
        <v>1</v>
      </c>
      <c r="F245" s="181" t="s">
        <v>179</v>
      </c>
      <c r="H245" s="182">
        <v>389.82499999999999</v>
      </c>
      <c r="I245" s="183"/>
      <c r="L245" s="179"/>
      <c r="M245" s="184"/>
      <c r="N245" s="185"/>
      <c r="O245" s="185"/>
      <c r="P245" s="185"/>
      <c r="Q245" s="185"/>
      <c r="R245" s="185"/>
      <c r="S245" s="185"/>
      <c r="T245" s="186"/>
      <c r="AT245" s="180" t="s">
        <v>175</v>
      </c>
      <c r="AU245" s="180" t="s">
        <v>83</v>
      </c>
      <c r="AV245" s="14" t="s">
        <v>169</v>
      </c>
      <c r="AW245" s="14" t="s">
        <v>29</v>
      </c>
      <c r="AX245" s="14" t="s">
        <v>30</v>
      </c>
      <c r="AY245" s="180" t="s">
        <v>163</v>
      </c>
    </row>
    <row r="246" spans="1:65" s="2" customFormat="1" ht="16.5" customHeight="1">
      <c r="A246" s="33"/>
      <c r="B246" s="150"/>
      <c r="C246" s="151" t="s">
        <v>346</v>
      </c>
      <c r="D246" s="151" t="s">
        <v>165</v>
      </c>
      <c r="E246" s="152" t="s">
        <v>371</v>
      </c>
      <c r="F246" s="153" t="s">
        <v>372</v>
      </c>
      <c r="G246" s="154" t="s">
        <v>118</v>
      </c>
      <c r="H246" s="155">
        <v>475.86399999999998</v>
      </c>
      <c r="I246" s="156"/>
      <c r="J246" s="157">
        <f>ROUND(I246*H246,2)</f>
        <v>0</v>
      </c>
      <c r="K246" s="153" t="s">
        <v>168</v>
      </c>
      <c r="L246" s="34"/>
      <c r="M246" s="158" t="s">
        <v>1</v>
      </c>
      <c r="N246" s="159" t="s">
        <v>38</v>
      </c>
      <c r="O246" s="59"/>
      <c r="P246" s="160">
        <f>O246*H246</f>
        <v>0</v>
      </c>
      <c r="Q246" s="160">
        <v>0</v>
      </c>
      <c r="R246" s="160">
        <f>Q246*H246</f>
        <v>0</v>
      </c>
      <c r="S246" s="160">
        <v>0</v>
      </c>
      <c r="T246" s="161">
        <f>S246*H246</f>
        <v>0</v>
      </c>
      <c r="U246" s="33"/>
      <c r="V246" s="33"/>
      <c r="W246" s="33"/>
      <c r="X246" s="33"/>
      <c r="Y246" s="33"/>
      <c r="Z246" s="33"/>
      <c r="AA246" s="33"/>
      <c r="AB246" s="33"/>
      <c r="AC246" s="33"/>
      <c r="AD246" s="33"/>
      <c r="AE246" s="33"/>
      <c r="AR246" s="162" t="s">
        <v>169</v>
      </c>
      <c r="AT246" s="162" t="s">
        <v>165</v>
      </c>
      <c r="AU246" s="162" t="s">
        <v>83</v>
      </c>
      <c r="AY246" s="18" t="s">
        <v>163</v>
      </c>
      <c r="BE246" s="163">
        <f>IF(N246="základní",J246,0)</f>
        <v>0</v>
      </c>
      <c r="BF246" s="163">
        <f>IF(N246="snížená",J246,0)</f>
        <v>0</v>
      </c>
      <c r="BG246" s="163">
        <f>IF(N246="zákl. přenesená",J246,0)</f>
        <v>0</v>
      </c>
      <c r="BH246" s="163">
        <f>IF(N246="sníž. přenesená",J246,0)</f>
        <v>0</v>
      </c>
      <c r="BI246" s="163">
        <f>IF(N246="nulová",J246,0)</f>
        <v>0</v>
      </c>
      <c r="BJ246" s="18" t="s">
        <v>30</v>
      </c>
      <c r="BK246" s="163">
        <f>ROUND(I246*H246,2)</f>
        <v>0</v>
      </c>
      <c r="BL246" s="18" t="s">
        <v>169</v>
      </c>
      <c r="BM246" s="162" t="s">
        <v>944</v>
      </c>
    </row>
    <row r="247" spans="1:65" s="2" customFormat="1">
      <c r="A247" s="33"/>
      <c r="B247" s="34"/>
      <c r="C247" s="33"/>
      <c r="D247" s="164" t="s">
        <v>171</v>
      </c>
      <c r="E247" s="33"/>
      <c r="F247" s="165" t="s">
        <v>374</v>
      </c>
      <c r="G247" s="33"/>
      <c r="H247" s="33"/>
      <c r="I247" s="166"/>
      <c r="J247" s="33"/>
      <c r="K247" s="33"/>
      <c r="L247" s="34"/>
      <c r="M247" s="167"/>
      <c r="N247" s="168"/>
      <c r="O247" s="59"/>
      <c r="P247" s="59"/>
      <c r="Q247" s="59"/>
      <c r="R247" s="59"/>
      <c r="S247" s="59"/>
      <c r="T247" s="60"/>
      <c r="U247" s="33"/>
      <c r="V247" s="33"/>
      <c r="W247" s="33"/>
      <c r="X247" s="33"/>
      <c r="Y247" s="33"/>
      <c r="Z247" s="33"/>
      <c r="AA247" s="33"/>
      <c r="AB247" s="33"/>
      <c r="AC247" s="33"/>
      <c r="AD247" s="33"/>
      <c r="AE247" s="33"/>
      <c r="AT247" s="18" t="s">
        <v>171</v>
      </c>
      <c r="AU247" s="18" t="s">
        <v>83</v>
      </c>
    </row>
    <row r="248" spans="1:65" s="2" customFormat="1" ht="234">
      <c r="A248" s="33"/>
      <c r="B248" s="34"/>
      <c r="C248" s="33"/>
      <c r="D248" s="169" t="s">
        <v>173</v>
      </c>
      <c r="E248" s="33"/>
      <c r="F248" s="170" t="s">
        <v>375</v>
      </c>
      <c r="G248" s="33"/>
      <c r="H248" s="33"/>
      <c r="I248" s="166"/>
      <c r="J248" s="33"/>
      <c r="K248" s="33"/>
      <c r="L248" s="34"/>
      <c r="M248" s="167"/>
      <c r="N248" s="168"/>
      <c r="O248" s="59"/>
      <c r="P248" s="59"/>
      <c r="Q248" s="59"/>
      <c r="R248" s="59"/>
      <c r="S248" s="59"/>
      <c r="T248" s="60"/>
      <c r="U248" s="33"/>
      <c r="V248" s="33"/>
      <c r="W248" s="33"/>
      <c r="X248" s="33"/>
      <c r="Y248" s="33"/>
      <c r="Z248" s="33"/>
      <c r="AA248" s="33"/>
      <c r="AB248" s="33"/>
      <c r="AC248" s="33"/>
      <c r="AD248" s="33"/>
      <c r="AE248" s="33"/>
      <c r="AT248" s="18" t="s">
        <v>173</v>
      </c>
      <c r="AU248" s="18" t="s">
        <v>83</v>
      </c>
    </row>
    <row r="249" spans="1:65" s="13" customFormat="1">
      <c r="B249" s="171"/>
      <c r="D249" s="169" t="s">
        <v>175</v>
      </c>
      <c r="E249" s="172" t="s">
        <v>1</v>
      </c>
      <c r="F249" s="173" t="s">
        <v>945</v>
      </c>
      <c r="H249" s="174">
        <v>392.81599999999997</v>
      </c>
      <c r="I249" s="175"/>
      <c r="L249" s="171"/>
      <c r="M249" s="176"/>
      <c r="N249" s="177"/>
      <c r="O249" s="177"/>
      <c r="P249" s="177"/>
      <c r="Q249" s="177"/>
      <c r="R249" s="177"/>
      <c r="S249" s="177"/>
      <c r="T249" s="178"/>
      <c r="AT249" s="172" t="s">
        <v>175</v>
      </c>
      <c r="AU249" s="172" t="s">
        <v>83</v>
      </c>
      <c r="AV249" s="13" t="s">
        <v>83</v>
      </c>
      <c r="AW249" s="13" t="s">
        <v>29</v>
      </c>
      <c r="AX249" s="13" t="s">
        <v>73</v>
      </c>
      <c r="AY249" s="172" t="s">
        <v>163</v>
      </c>
    </row>
    <row r="250" spans="1:65" s="13" customFormat="1">
      <c r="B250" s="171"/>
      <c r="D250" s="169" t="s">
        <v>175</v>
      </c>
      <c r="E250" s="172" t="s">
        <v>1</v>
      </c>
      <c r="F250" s="173" t="s">
        <v>946</v>
      </c>
      <c r="H250" s="174">
        <v>22.588999999999999</v>
      </c>
      <c r="I250" s="175"/>
      <c r="L250" s="171"/>
      <c r="M250" s="176"/>
      <c r="N250" s="177"/>
      <c r="O250" s="177"/>
      <c r="P250" s="177"/>
      <c r="Q250" s="177"/>
      <c r="R250" s="177"/>
      <c r="S250" s="177"/>
      <c r="T250" s="178"/>
      <c r="AT250" s="172" t="s">
        <v>175</v>
      </c>
      <c r="AU250" s="172" t="s">
        <v>83</v>
      </c>
      <c r="AV250" s="13" t="s">
        <v>83</v>
      </c>
      <c r="AW250" s="13" t="s">
        <v>29</v>
      </c>
      <c r="AX250" s="13" t="s">
        <v>73</v>
      </c>
      <c r="AY250" s="172" t="s">
        <v>163</v>
      </c>
    </row>
    <row r="251" spans="1:65" s="16" customFormat="1">
      <c r="B251" s="211"/>
      <c r="D251" s="169" t="s">
        <v>175</v>
      </c>
      <c r="E251" s="212" t="s">
        <v>1</v>
      </c>
      <c r="F251" s="213" t="s">
        <v>947</v>
      </c>
      <c r="H251" s="214">
        <v>415.40499999999997</v>
      </c>
      <c r="I251" s="215"/>
      <c r="L251" s="211"/>
      <c r="M251" s="216"/>
      <c r="N251" s="217"/>
      <c r="O251" s="217"/>
      <c r="P251" s="217"/>
      <c r="Q251" s="217"/>
      <c r="R251" s="217"/>
      <c r="S251" s="217"/>
      <c r="T251" s="218"/>
      <c r="AT251" s="212" t="s">
        <v>175</v>
      </c>
      <c r="AU251" s="212" t="s">
        <v>83</v>
      </c>
      <c r="AV251" s="16" t="s">
        <v>186</v>
      </c>
      <c r="AW251" s="16" t="s">
        <v>29</v>
      </c>
      <c r="AX251" s="16" t="s">
        <v>73</v>
      </c>
      <c r="AY251" s="212" t="s">
        <v>163</v>
      </c>
    </row>
    <row r="252" spans="1:65" s="13" customFormat="1">
      <c r="B252" s="171"/>
      <c r="D252" s="169" t="s">
        <v>175</v>
      </c>
      <c r="E252" s="172" t="s">
        <v>1</v>
      </c>
      <c r="F252" s="173" t="s">
        <v>948</v>
      </c>
      <c r="H252" s="174">
        <v>10.500999999999999</v>
      </c>
      <c r="I252" s="175"/>
      <c r="L252" s="171"/>
      <c r="M252" s="176"/>
      <c r="N252" s="177"/>
      <c r="O252" s="177"/>
      <c r="P252" s="177"/>
      <c r="Q252" s="177"/>
      <c r="R252" s="177"/>
      <c r="S252" s="177"/>
      <c r="T252" s="178"/>
      <c r="AT252" s="172" t="s">
        <v>175</v>
      </c>
      <c r="AU252" s="172" t="s">
        <v>83</v>
      </c>
      <c r="AV252" s="13" t="s">
        <v>83</v>
      </c>
      <c r="AW252" s="13" t="s">
        <v>29</v>
      </c>
      <c r="AX252" s="13" t="s">
        <v>73</v>
      </c>
      <c r="AY252" s="172" t="s">
        <v>163</v>
      </c>
    </row>
    <row r="253" spans="1:65" s="15" customFormat="1">
      <c r="B253" s="190"/>
      <c r="D253" s="169" t="s">
        <v>175</v>
      </c>
      <c r="E253" s="191" t="s">
        <v>1</v>
      </c>
      <c r="F253" s="192" t="s">
        <v>949</v>
      </c>
      <c r="H253" s="191" t="s">
        <v>1</v>
      </c>
      <c r="I253" s="193"/>
      <c r="L253" s="190"/>
      <c r="M253" s="194"/>
      <c r="N253" s="195"/>
      <c r="O253" s="195"/>
      <c r="P253" s="195"/>
      <c r="Q253" s="195"/>
      <c r="R253" s="195"/>
      <c r="S253" s="195"/>
      <c r="T253" s="196"/>
      <c r="AT253" s="191" t="s">
        <v>175</v>
      </c>
      <c r="AU253" s="191" t="s">
        <v>83</v>
      </c>
      <c r="AV253" s="15" t="s">
        <v>30</v>
      </c>
      <c r="AW253" s="15" t="s">
        <v>29</v>
      </c>
      <c r="AX253" s="15" t="s">
        <v>73</v>
      </c>
      <c r="AY253" s="191" t="s">
        <v>163</v>
      </c>
    </row>
    <row r="254" spans="1:65" s="13" customFormat="1">
      <c r="B254" s="171"/>
      <c r="D254" s="169" t="s">
        <v>175</v>
      </c>
      <c r="E254" s="172" t="s">
        <v>1</v>
      </c>
      <c r="F254" s="173" t="s">
        <v>950</v>
      </c>
      <c r="H254" s="174">
        <v>6.7249999999999996</v>
      </c>
      <c r="I254" s="175"/>
      <c r="L254" s="171"/>
      <c r="M254" s="176"/>
      <c r="N254" s="177"/>
      <c r="O254" s="177"/>
      <c r="P254" s="177"/>
      <c r="Q254" s="177"/>
      <c r="R254" s="177"/>
      <c r="S254" s="177"/>
      <c r="T254" s="178"/>
      <c r="AT254" s="172" t="s">
        <v>175</v>
      </c>
      <c r="AU254" s="172" t="s">
        <v>83</v>
      </c>
      <c r="AV254" s="13" t="s">
        <v>83</v>
      </c>
      <c r="AW254" s="13" t="s">
        <v>29</v>
      </c>
      <c r="AX254" s="13" t="s">
        <v>73</v>
      </c>
      <c r="AY254" s="172" t="s">
        <v>163</v>
      </c>
    </row>
    <row r="255" spans="1:65" s="13" customFormat="1">
      <c r="B255" s="171"/>
      <c r="D255" s="169" t="s">
        <v>175</v>
      </c>
      <c r="E255" s="172" t="s">
        <v>1</v>
      </c>
      <c r="F255" s="173" t="s">
        <v>951</v>
      </c>
      <c r="H255" s="174">
        <v>43.232999999999997</v>
      </c>
      <c r="I255" s="175"/>
      <c r="L255" s="171"/>
      <c r="M255" s="176"/>
      <c r="N255" s="177"/>
      <c r="O255" s="177"/>
      <c r="P255" s="177"/>
      <c r="Q255" s="177"/>
      <c r="R255" s="177"/>
      <c r="S255" s="177"/>
      <c r="T255" s="178"/>
      <c r="AT255" s="172" t="s">
        <v>175</v>
      </c>
      <c r="AU255" s="172" t="s">
        <v>83</v>
      </c>
      <c r="AV255" s="13" t="s">
        <v>83</v>
      </c>
      <c r="AW255" s="13" t="s">
        <v>29</v>
      </c>
      <c r="AX255" s="13" t="s">
        <v>73</v>
      </c>
      <c r="AY255" s="172" t="s">
        <v>163</v>
      </c>
    </row>
    <row r="256" spans="1:65" s="14" customFormat="1">
      <c r="B256" s="179"/>
      <c r="D256" s="169" t="s">
        <v>175</v>
      </c>
      <c r="E256" s="180" t="s">
        <v>1</v>
      </c>
      <c r="F256" s="181" t="s">
        <v>179</v>
      </c>
      <c r="H256" s="182">
        <v>475.86399999999998</v>
      </c>
      <c r="I256" s="183"/>
      <c r="L256" s="179"/>
      <c r="M256" s="184"/>
      <c r="N256" s="185"/>
      <c r="O256" s="185"/>
      <c r="P256" s="185"/>
      <c r="Q256" s="185"/>
      <c r="R256" s="185"/>
      <c r="S256" s="185"/>
      <c r="T256" s="186"/>
      <c r="AT256" s="180" t="s">
        <v>175</v>
      </c>
      <c r="AU256" s="180" t="s">
        <v>83</v>
      </c>
      <c r="AV256" s="14" t="s">
        <v>169</v>
      </c>
      <c r="AW256" s="14" t="s">
        <v>29</v>
      </c>
      <c r="AX256" s="14" t="s">
        <v>30</v>
      </c>
      <c r="AY256" s="180" t="s">
        <v>163</v>
      </c>
    </row>
    <row r="257" spans="1:65" s="2" customFormat="1">
      <c r="A257" s="33"/>
      <c r="B257" s="34"/>
      <c r="C257" s="33"/>
      <c r="D257" s="169" t="s">
        <v>184</v>
      </c>
      <c r="E257" s="33"/>
      <c r="F257" s="187" t="s">
        <v>952</v>
      </c>
      <c r="G257" s="33"/>
      <c r="H257" s="33"/>
      <c r="I257" s="33"/>
      <c r="J257" s="33"/>
      <c r="K257" s="33"/>
      <c r="L257" s="34"/>
      <c r="M257" s="167"/>
      <c r="N257" s="168"/>
      <c r="O257" s="59"/>
      <c r="P257" s="59"/>
      <c r="Q257" s="59"/>
      <c r="R257" s="59"/>
      <c r="S257" s="59"/>
      <c r="T257" s="60"/>
      <c r="U257" s="33"/>
      <c r="V257" s="33"/>
      <c r="W257" s="33"/>
      <c r="X257" s="33"/>
      <c r="Y257" s="33"/>
      <c r="Z257" s="33"/>
      <c r="AA257" s="33"/>
      <c r="AB257" s="33"/>
      <c r="AC257" s="33"/>
      <c r="AD257" s="33"/>
      <c r="AE257" s="33"/>
      <c r="AU257" s="18" t="s">
        <v>83</v>
      </c>
    </row>
    <row r="258" spans="1:65" s="2" customFormat="1">
      <c r="A258" s="33"/>
      <c r="B258" s="34"/>
      <c r="C258" s="33"/>
      <c r="D258" s="169" t="s">
        <v>184</v>
      </c>
      <c r="E258" s="33"/>
      <c r="F258" s="188" t="s">
        <v>948</v>
      </c>
      <c r="G258" s="33"/>
      <c r="H258" s="189">
        <v>10.500999999999999</v>
      </c>
      <c r="I258" s="33"/>
      <c r="J258" s="33"/>
      <c r="K258" s="33"/>
      <c r="L258" s="34"/>
      <c r="M258" s="167"/>
      <c r="N258" s="168"/>
      <c r="O258" s="59"/>
      <c r="P258" s="59"/>
      <c r="Q258" s="59"/>
      <c r="R258" s="59"/>
      <c r="S258" s="59"/>
      <c r="T258" s="60"/>
      <c r="U258" s="33"/>
      <c r="V258" s="33"/>
      <c r="W258" s="33"/>
      <c r="X258" s="33"/>
      <c r="Y258" s="33"/>
      <c r="Z258" s="33"/>
      <c r="AA258" s="33"/>
      <c r="AB258" s="33"/>
      <c r="AC258" s="33"/>
      <c r="AD258" s="33"/>
      <c r="AE258" s="33"/>
      <c r="AU258" s="18" t="s">
        <v>83</v>
      </c>
    </row>
    <row r="259" spans="1:65" s="2" customFormat="1" ht="16.5" customHeight="1">
      <c r="A259" s="33"/>
      <c r="B259" s="150"/>
      <c r="C259" s="197" t="s">
        <v>352</v>
      </c>
      <c r="D259" s="197" t="s">
        <v>381</v>
      </c>
      <c r="E259" s="198" t="s">
        <v>382</v>
      </c>
      <c r="F259" s="199" t="s">
        <v>383</v>
      </c>
      <c r="G259" s="200" t="s">
        <v>384</v>
      </c>
      <c r="H259" s="201">
        <v>863.62699999999995</v>
      </c>
      <c r="I259" s="202"/>
      <c r="J259" s="203">
        <f>ROUND(I259*H259,2)</f>
        <v>0</v>
      </c>
      <c r="K259" s="199" t="s">
        <v>1</v>
      </c>
      <c r="L259" s="204"/>
      <c r="M259" s="205" t="s">
        <v>1</v>
      </c>
      <c r="N259" s="206" t="s">
        <v>38</v>
      </c>
      <c r="O259" s="59"/>
      <c r="P259" s="160">
        <f>O259*H259</f>
        <v>0</v>
      </c>
      <c r="Q259" s="160">
        <v>0</v>
      </c>
      <c r="R259" s="160">
        <f>Q259*H259</f>
        <v>0</v>
      </c>
      <c r="S259" s="160">
        <v>0</v>
      </c>
      <c r="T259" s="161">
        <f>S259*H259</f>
        <v>0</v>
      </c>
      <c r="U259" s="33"/>
      <c r="V259" s="33"/>
      <c r="W259" s="33"/>
      <c r="X259" s="33"/>
      <c r="Y259" s="33"/>
      <c r="Z259" s="33"/>
      <c r="AA259" s="33"/>
      <c r="AB259" s="33"/>
      <c r="AC259" s="33"/>
      <c r="AD259" s="33"/>
      <c r="AE259" s="33"/>
      <c r="AR259" s="162" t="s">
        <v>215</v>
      </c>
      <c r="AT259" s="162" t="s">
        <v>381</v>
      </c>
      <c r="AU259" s="162" t="s">
        <v>83</v>
      </c>
      <c r="AY259" s="18" t="s">
        <v>163</v>
      </c>
      <c r="BE259" s="163">
        <f>IF(N259="základní",J259,0)</f>
        <v>0</v>
      </c>
      <c r="BF259" s="163">
        <f>IF(N259="snížená",J259,0)</f>
        <v>0</v>
      </c>
      <c r="BG259" s="163">
        <f>IF(N259="zákl. přenesená",J259,0)</f>
        <v>0</v>
      </c>
      <c r="BH259" s="163">
        <f>IF(N259="sníž. přenesená",J259,0)</f>
        <v>0</v>
      </c>
      <c r="BI259" s="163">
        <f>IF(N259="nulová",J259,0)</f>
        <v>0</v>
      </c>
      <c r="BJ259" s="18" t="s">
        <v>30</v>
      </c>
      <c r="BK259" s="163">
        <f>ROUND(I259*H259,2)</f>
        <v>0</v>
      </c>
      <c r="BL259" s="18" t="s">
        <v>169</v>
      </c>
      <c r="BM259" s="162" t="s">
        <v>953</v>
      </c>
    </row>
    <row r="260" spans="1:65" s="13" customFormat="1">
      <c r="B260" s="171"/>
      <c r="D260" s="169" t="s">
        <v>175</v>
      </c>
      <c r="E260" s="172" t="s">
        <v>1</v>
      </c>
      <c r="F260" s="173" t="s">
        <v>386</v>
      </c>
      <c r="H260" s="174">
        <v>863.62699999999995</v>
      </c>
      <c r="I260" s="175"/>
      <c r="L260" s="171"/>
      <c r="M260" s="176"/>
      <c r="N260" s="177"/>
      <c r="O260" s="177"/>
      <c r="P260" s="177"/>
      <c r="Q260" s="177"/>
      <c r="R260" s="177"/>
      <c r="S260" s="177"/>
      <c r="T260" s="178"/>
      <c r="AT260" s="172" t="s">
        <v>175</v>
      </c>
      <c r="AU260" s="172" t="s">
        <v>83</v>
      </c>
      <c r="AV260" s="13" t="s">
        <v>83</v>
      </c>
      <c r="AW260" s="13" t="s">
        <v>29</v>
      </c>
      <c r="AX260" s="13" t="s">
        <v>73</v>
      </c>
      <c r="AY260" s="172" t="s">
        <v>163</v>
      </c>
    </row>
    <row r="261" spans="1:65" s="14" customFormat="1">
      <c r="B261" s="179"/>
      <c r="D261" s="169" t="s">
        <v>175</v>
      </c>
      <c r="E261" s="180" t="s">
        <v>1</v>
      </c>
      <c r="F261" s="181" t="s">
        <v>179</v>
      </c>
      <c r="H261" s="182">
        <v>863.62699999999995</v>
      </c>
      <c r="I261" s="183"/>
      <c r="L261" s="179"/>
      <c r="M261" s="184"/>
      <c r="N261" s="185"/>
      <c r="O261" s="185"/>
      <c r="P261" s="185"/>
      <c r="Q261" s="185"/>
      <c r="R261" s="185"/>
      <c r="S261" s="185"/>
      <c r="T261" s="186"/>
      <c r="AT261" s="180" t="s">
        <v>175</v>
      </c>
      <c r="AU261" s="180" t="s">
        <v>83</v>
      </c>
      <c r="AV261" s="14" t="s">
        <v>169</v>
      </c>
      <c r="AW261" s="14" t="s">
        <v>29</v>
      </c>
      <c r="AX261" s="14" t="s">
        <v>30</v>
      </c>
      <c r="AY261" s="180" t="s">
        <v>163</v>
      </c>
    </row>
    <row r="262" spans="1:65" s="2" customFormat="1">
      <c r="A262" s="33"/>
      <c r="B262" s="34"/>
      <c r="C262" s="33"/>
      <c r="D262" s="169" t="s">
        <v>184</v>
      </c>
      <c r="E262" s="33"/>
      <c r="F262" s="187" t="s">
        <v>387</v>
      </c>
      <c r="G262" s="33"/>
      <c r="H262" s="33"/>
      <c r="I262" s="33"/>
      <c r="J262" s="33"/>
      <c r="K262" s="33"/>
      <c r="L262" s="34"/>
      <c r="M262" s="167"/>
      <c r="N262" s="168"/>
      <c r="O262" s="59"/>
      <c r="P262" s="59"/>
      <c r="Q262" s="59"/>
      <c r="R262" s="59"/>
      <c r="S262" s="59"/>
      <c r="T262" s="60"/>
      <c r="U262" s="33"/>
      <c r="V262" s="33"/>
      <c r="W262" s="33"/>
      <c r="X262" s="33"/>
      <c r="Y262" s="33"/>
      <c r="Z262" s="33"/>
      <c r="AA262" s="33"/>
      <c r="AB262" s="33"/>
      <c r="AC262" s="33"/>
      <c r="AD262" s="33"/>
      <c r="AE262" s="33"/>
      <c r="AU262" s="18" t="s">
        <v>83</v>
      </c>
    </row>
    <row r="263" spans="1:65" s="2" customFormat="1">
      <c r="A263" s="33"/>
      <c r="B263" s="34"/>
      <c r="C263" s="33"/>
      <c r="D263" s="169" t="s">
        <v>184</v>
      </c>
      <c r="E263" s="33"/>
      <c r="F263" s="188" t="s">
        <v>954</v>
      </c>
      <c r="G263" s="33"/>
      <c r="H263" s="189">
        <v>0</v>
      </c>
      <c r="I263" s="33"/>
      <c r="J263" s="33"/>
      <c r="K263" s="33"/>
      <c r="L263" s="34"/>
      <c r="M263" s="167"/>
      <c r="N263" s="168"/>
      <c r="O263" s="59"/>
      <c r="P263" s="59"/>
      <c r="Q263" s="59"/>
      <c r="R263" s="59"/>
      <c r="S263" s="59"/>
      <c r="T263" s="60"/>
      <c r="U263" s="33"/>
      <c r="V263" s="33"/>
      <c r="W263" s="33"/>
      <c r="X263" s="33"/>
      <c r="Y263" s="33"/>
      <c r="Z263" s="33"/>
      <c r="AA263" s="33"/>
      <c r="AB263" s="33"/>
      <c r="AC263" s="33"/>
      <c r="AD263" s="33"/>
      <c r="AE263" s="33"/>
      <c r="AU263" s="18" t="s">
        <v>83</v>
      </c>
    </row>
    <row r="264" spans="1:65" s="2" customFormat="1">
      <c r="A264" s="33"/>
      <c r="B264" s="34"/>
      <c r="C264" s="33"/>
      <c r="D264" s="169" t="s">
        <v>184</v>
      </c>
      <c r="E264" s="33"/>
      <c r="F264" s="188" t="s">
        <v>955</v>
      </c>
      <c r="G264" s="33"/>
      <c r="H264" s="189">
        <v>392.81599999999997</v>
      </c>
      <c r="I264" s="33"/>
      <c r="J264" s="33"/>
      <c r="K264" s="33"/>
      <c r="L264" s="34"/>
      <c r="M264" s="167"/>
      <c r="N264" s="168"/>
      <c r="O264" s="59"/>
      <c r="P264" s="59"/>
      <c r="Q264" s="59"/>
      <c r="R264" s="59"/>
      <c r="S264" s="59"/>
      <c r="T264" s="60"/>
      <c r="U264" s="33"/>
      <c r="V264" s="33"/>
      <c r="W264" s="33"/>
      <c r="X264" s="33"/>
      <c r="Y264" s="33"/>
      <c r="Z264" s="33"/>
      <c r="AA264" s="33"/>
      <c r="AB264" s="33"/>
      <c r="AC264" s="33"/>
      <c r="AD264" s="33"/>
      <c r="AE264" s="33"/>
      <c r="AU264" s="18" t="s">
        <v>83</v>
      </c>
    </row>
    <row r="265" spans="1:65" s="2" customFormat="1">
      <c r="A265" s="33"/>
      <c r="B265" s="34"/>
      <c r="C265" s="33"/>
      <c r="D265" s="169" t="s">
        <v>184</v>
      </c>
      <c r="E265" s="33"/>
      <c r="F265" s="188" t="s">
        <v>956</v>
      </c>
      <c r="G265" s="33"/>
      <c r="H265" s="189">
        <v>22.588999999999999</v>
      </c>
      <c r="I265" s="33"/>
      <c r="J265" s="33"/>
      <c r="K265" s="33"/>
      <c r="L265" s="34"/>
      <c r="M265" s="167"/>
      <c r="N265" s="168"/>
      <c r="O265" s="59"/>
      <c r="P265" s="59"/>
      <c r="Q265" s="59"/>
      <c r="R265" s="59"/>
      <c r="S265" s="59"/>
      <c r="T265" s="60"/>
      <c r="U265" s="33"/>
      <c r="V265" s="33"/>
      <c r="W265" s="33"/>
      <c r="X265" s="33"/>
      <c r="Y265" s="33"/>
      <c r="Z265" s="33"/>
      <c r="AA265" s="33"/>
      <c r="AB265" s="33"/>
      <c r="AC265" s="33"/>
      <c r="AD265" s="33"/>
      <c r="AE265" s="33"/>
      <c r="AU265" s="18" t="s">
        <v>83</v>
      </c>
    </row>
    <row r="266" spans="1:65" s="2" customFormat="1">
      <c r="A266" s="33"/>
      <c r="B266" s="34"/>
      <c r="C266" s="33"/>
      <c r="D266" s="169" t="s">
        <v>184</v>
      </c>
      <c r="E266" s="33"/>
      <c r="F266" s="188" t="s">
        <v>947</v>
      </c>
      <c r="G266" s="33"/>
      <c r="H266" s="189">
        <v>415.40499999999997</v>
      </c>
      <c r="I266" s="33"/>
      <c r="J266" s="33"/>
      <c r="K266" s="33"/>
      <c r="L266" s="34"/>
      <c r="M266" s="167"/>
      <c r="N266" s="168"/>
      <c r="O266" s="59"/>
      <c r="P266" s="59"/>
      <c r="Q266" s="59"/>
      <c r="R266" s="59"/>
      <c r="S266" s="59"/>
      <c r="T266" s="60"/>
      <c r="U266" s="33"/>
      <c r="V266" s="33"/>
      <c r="W266" s="33"/>
      <c r="X266" s="33"/>
      <c r="Y266" s="33"/>
      <c r="Z266" s="33"/>
      <c r="AA266" s="33"/>
      <c r="AB266" s="33"/>
      <c r="AC266" s="33"/>
      <c r="AD266" s="33"/>
      <c r="AE266" s="33"/>
      <c r="AU266" s="18" t="s">
        <v>83</v>
      </c>
    </row>
    <row r="267" spans="1:65" s="2" customFormat="1">
      <c r="A267" s="33"/>
      <c r="B267" s="34"/>
      <c r="C267" s="33"/>
      <c r="D267" s="169" t="s">
        <v>184</v>
      </c>
      <c r="E267" s="33"/>
      <c r="F267" s="219" t="s">
        <v>952</v>
      </c>
      <c r="G267" s="33"/>
      <c r="H267" s="33"/>
      <c r="I267" s="33"/>
      <c r="J267" s="33"/>
      <c r="K267" s="33"/>
      <c r="L267" s="34"/>
      <c r="M267" s="167"/>
      <c r="N267" s="168"/>
      <c r="O267" s="59"/>
      <c r="P267" s="59"/>
      <c r="Q267" s="59"/>
      <c r="R267" s="59"/>
      <c r="S267" s="59"/>
      <c r="T267" s="60"/>
      <c r="U267" s="33"/>
      <c r="V267" s="33"/>
      <c r="W267" s="33"/>
      <c r="X267" s="33"/>
      <c r="Y267" s="33"/>
      <c r="Z267" s="33"/>
      <c r="AA267" s="33"/>
      <c r="AB267" s="33"/>
      <c r="AC267" s="33"/>
      <c r="AD267" s="33"/>
      <c r="AE267" s="33"/>
      <c r="AU267" s="18" t="s">
        <v>83</v>
      </c>
    </row>
    <row r="268" spans="1:65" s="2" customFormat="1">
      <c r="A268" s="33"/>
      <c r="B268" s="34"/>
      <c r="C268" s="33"/>
      <c r="D268" s="169" t="s">
        <v>184</v>
      </c>
      <c r="E268" s="33"/>
      <c r="F268" s="220" t="s">
        <v>948</v>
      </c>
      <c r="G268" s="33"/>
      <c r="H268" s="189">
        <v>10.500999999999999</v>
      </c>
      <c r="I268" s="33"/>
      <c r="J268" s="33"/>
      <c r="K268" s="33"/>
      <c r="L268" s="34"/>
      <c r="M268" s="167"/>
      <c r="N268" s="168"/>
      <c r="O268" s="59"/>
      <c r="P268" s="59"/>
      <c r="Q268" s="59"/>
      <c r="R268" s="59"/>
      <c r="S268" s="59"/>
      <c r="T268" s="60"/>
      <c r="U268" s="33"/>
      <c r="V268" s="33"/>
      <c r="W268" s="33"/>
      <c r="X268" s="33"/>
      <c r="Y268" s="33"/>
      <c r="Z268" s="33"/>
      <c r="AA268" s="33"/>
      <c r="AB268" s="33"/>
      <c r="AC268" s="33"/>
      <c r="AD268" s="33"/>
      <c r="AE268" s="33"/>
      <c r="AU268" s="18" t="s">
        <v>83</v>
      </c>
    </row>
    <row r="269" spans="1:65" s="2" customFormat="1" ht="16.5" customHeight="1">
      <c r="A269" s="33"/>
      <c r="B269" s="150"/>
      <c r="C269" s="197" t="s">
        <v>359</v>
      </c>
      <c r="D269" s="197" t="s">
        <v>381</v>
      </c>
      <c r="E269" s="198" t="s">
        <v>389</v>
      </c>
      <c r="F269" s="199" t="s">
        <v>390</v>
      </c>
      <c r="G269" s="200" t="s">
        <v>384</v>
      </c>
      <c r="H269" s="201">
        <v>17.088000000000001</v>
      </c>
      <c r="I269" s="202"/>
      <c r="J269" s="203">
        <f>ROUND(I269*H269,2)</f>
        <v>0</v>
      </c>
      <c r="K269" s="199" t="s">
        <v>168</v>
      </c>
      <c r="L269" s="204"/>
      <c r="M269" s="205" t="s">
        <v>1</v>
      </c>
      <c r="N269" s="206" t="s">
        <v>38</v>
      </c>
      <c r="O269" s="59"/>
      <c r="P269" s="160">
        <f>O269*H269</f>
        <v>0</v>
      </c>
      <c r="Q269" s="160">
        <v>0</v>
      </c>
      <c r="R269" s="160">
        <f>Q269*H269</f>
        <v>0</v>
      </c>
      <c r="S269" s="160">
        <v>0</v>
      </c>
      <c r="T269" s="161">
        <f>S269*H269</f>
        <v>0</v>
      </c>
      <c r="U269" s="33"/>
      <c r="V269" s="33"/>
      <c r="W269" s="33"/>
      <c r="X269" s="33"/>
      <c r="Y269" s="33"/>
      <c r="Z269" s="33"/>
      <c r="AA269" s="33"/>
      <c r="AB269" s="33"/>
      <c r="AC269" s="33"/>
      <c r="AD269" s="33"/>
      <c r="AE269" s="33"/>
      <c r="AR269" s="162" t="s">
        <v>215</v>
      </c>
      <c r="AT269" s="162" t="s">
        <v>381</v>
      </c>
      <c r="AU269" s="162" t="s">
        <v>83</v>
      </c>
      <c r="AY269" s="18" t="s">
        <v>163</v>
      </c>
      <c r="BE269" s="163">
        <f>IF(N269="základní",J269,0)</f>
        <v>0</v>
      </c>
      <c r="BF269" s="163">
        <f>IF(N269="snížená",J269,0)</f>
        <v>0</v>
      </c>
      <c r="BG269" s="163">
        <f>IF(N269="zákl. přenesená",J269,0)</f>
        <v>0</v>
      </c>
      <c r="BH269" s="163">
        <f>IF(N269="sníž. přenesená",J269,0)</f>
        <v>0</v>
      </c>
      <c r="BI269" s="163">
        <f>IF(N269="nulová",J269,0)</f>
        <v>0</v>
      </c>
      <c r="BJ269" s="18" t="s">
        <v>30</v>
      </c>
      <c r="BK269" s="163">
        <f>ROUND(I269*H269,2)</f>
        <v>0</v>
      </c>
      <c r="BL269" s="18" t="s">
        <v>169</v>
      </c>
      <c r="BM269" s="162" t="s">
        <v>957</v>
      </c>
    </row>
    <row r="270" spans="1:65" s="13" customFormat="1">
      <c r="B270" s="171"/>
      <c r="D270" s="169" t="s">
        <v>175</v>
      </c>
      <c r="E270" s="172" t="s">
        <v>1</v>
      </c>
      <c r="F270" s="173" t="s">
        <v>958</v>
      </c>
      <c r="H270" s="174">
        <v>17.088000000000001</v>
      </c>
      <c r="I270" s="175"/>
      <c r="L270" s="171"/>
      <c r="M270" s="176"/>
      <c r="N270" s="177"/>
      <c r="O270" s="177"/>
      <c r="P270" s="177"/>
      <c r="Q270" s="177"/>
      <c r="R270" s="177"/>
      <c r="S270" s="177"/>
      <c r="T270" s="178"/>
      <c r="AT270" s="172" t="s">
        <v>175</v>
      </c>
      <c r="AU270" s="172" t="s">
        <v>83</v>
      </c>
      <c r="AV270" s="13" t="s">
        <v>83</v>
      </c>
      <c r="AW270" s="13" t="s">
        <v>29</v>
      </c>
      <c r="AX270" s="13" t="s">
        <v>73</v>
      </c>
      <c r="AY270" s="172" t="s">
        <v>163</v>
      </c>
    </row>
    <row r="271" spans="1:65" s="14" customFormat="1">
      <c r="B271" s="179"/>
      <c r="D271" s="169" t="s">
        <v>175</v>
      </c>
      <c r="E271" s="180" t="s">
        <v>1</v>
      </c>
      <c r="F271" s="181" t="s">
        <v>179</v>
      </c>
      <c r="H271" s="182">
        <v>17.088000000000001</v>
      </c>
      <c r="I271" s="183"/>
      <c r="L271" s="179"/>
      <c r="M271" s="184"/>
      <c r="N271" s="185"/>
      <c r="O271" s="185"/>
      <c r="P271" s="185"/>
      <c r="Q271" s="185"/>
      <c r="R271" s="185"/>
      <c r="S271" s="185"/>
      <c r="T271" s="186"/>
      <c r="AT271" s="180" t="s">
        <v>175</v>
      </c>
      <c r="AU271" s="180" t="s">
        <v>83</v>
      </c>
      <c r="AV271" s="14" t="s">
        <v>169</v>
      </c>
      <c r="AW271" s="14" t="s">
        <v>29</v>
      </c>
      <c r="AX271" s="14" t="s">
        <v>30</v>
      </c>
      <c r="AY271" s="180" t="s">
        <v>163</v>
      </c>
    </row>
    <row r="272" spans="1:65" s="2" customFormat="1">
      <c r="A272" s="33"/>
      <c r="B272" s="34"/>
      <c r="C272" s="33"/>
      <c r="D272" s="169" t="s">
        <v>184</v>
      </c>
      <c r="E272" s="33"/>
      <c r="F272" s="187" t="s">
        <v>959</v>
      </c>
      <c r="G272" s="33"/>
      <c r="H272" s="33"/>
      <c r="I272" s="33"/>
      <c r="J272" s="33"/>
      <c r="K272" s="33"/>
      <c r="L272" s="34"/>
      <c r="M272" s="167"/>
      <c r="N272" s="168"/>
      <c r="O272" s="59"/>
      <c r="P272" s="59"/>
      <c r="Q272" s="59"/>
      <c r="R272" s="59"/>
      <c r="S272" s="59"/>
      <c r="T272" s="60"/>
      <c r="U272" s="33"/>
      <c r="V272" s="33"/>
      <c r="W272" s="33"/>
      <c r="X272" s="33"/>
      <c r="Y272" s="33"/>
      <c r="Z272" s="33"/>
      <c r="AA272" s="33"/>
      <c r="AB272" s="33"/>
      <c r="AC272" s="33"/>
      <c r="AD272" s="33"/>
      <c r="AE272" s="33"/>
      <c r="AU272" s="18" t="s">
        <v>83</v>
      </c>
    </row>
    <row r="273" spans="1:65" s="2" customFormat="1">
      <c r="A273" s="33"/>
      <c r="B273" s="34"/>
      <c r="C273" s="33"/>
      <c r="D273" s="169" t="s">
        <v>184</v>
      </c>
      <c r="E273" s="33"/>
      <c r="F273" s="188" t="s">
        <v>960</v>
      </c>
      <c r="G273" s="33"/>
      <c r="H273" s="189">
        <v>0</v>
      </c>
      <c r="I273" s="33"/>
      <c r="J273" s="33"/>
      <c r="K273" s="33"/>
      <c r="L273" s="34"/>
      <c r="M273" s="167"/>
      <c r="N273" s="168"/>
      <c r="O273" s="59"/>
      <c r="P273" s="59"/>
      <c r="Q273" s="59"/>
      <c r="R273" s="59"/>
      <c r="S273" s="59"/>
      <c r="T273" s="60"/>
      <c r="U273" s="33"/>
      <c r="V273" s="33"/>
      <c r="W273" s="33"/>
      <c r="X273" s="33"/>
      <c r="Y273" s="33"/>
      <c r="Z273" s="33"/>
      <c r="AA273" s="33"/>
      <c r="AB273" s="33"/>
      <c r="AC273" s="33"/>
      <c r="AD273" s="33"/>
      <c r="AE273" s="33"/>
      <c r="AU273" s="18" t="s">
        <v>83</v>
      </c>
    </row>
    <row r="274" spans="1:65" s="2" customFormat="1">
      <c r="A274" s="33"/>
      <c r="B274" s="34"/>
      <c r="C274" s="33"/>
      <c r="D274" s="169" t="s">
        <v>184</v>
      </c>
      <c r="E274" s="33"/>
      <c r="F274" s="188" t="s">
        <v>961</v>
      </c>
      <c r="G274" s="33"/>
      <c r="H274" s="189">
        <v>6.7249999999999996</v>
      </c>
      <c r="I274" s="33"/>
      <c r="J274" s="33"/>
      <c r="K274" s="33"/>
      <c r="L274" s="34"/>
      <c r="M274" s="167"/>
      <c r="N274" s="168"/>
      <c r="O274" s="59"/>
      <c r="P274" s="59"/>
      <c r="Q274" s="59"/>
      <c r="R274" s="59"/>
      <c r="S274" s="59"/>
      <c r="T274" s="60"/>
      <c r="U274" s="33"/>
      <c r="V274" s="33"/>
      <c r="W274" s="33"/>
      <c r="X274" s="33"/>
      <c r="Y274" s="33"/>
      <c r="Z274" s="33"/>
      <c r="AA274" s="33"/>
      <c r="AB274" s="33"/>
      <c r="AC274" s="33"/>
      <c r="AD274" s="33"/>
      <c r="AE274" s="33"/>
      <c r="AU274" s="18" t="s">
        <v>83</v>
      </c>
    </row>
    <row r="275" spans="1:65" s="2" customFormat="1" ht="16.5" customHeight="1">
      <c r="A275" s="33"/>
      <c r="B275" s="150"/>
      <c r="C275" s="197" t="s">
        <v>364</v>
      </c>
      <c r="D275" s="197" t="s">
        <v>381</v>
      </c>
      <c r="E275" s="198" t="s">
        <v>394</v>
      </c>
      <c r="F275" s="199" t="s">
        <v>395</v>
      </c>
      <c r="G275" s="200" t="s">
        <v>384</v>
      </c>
      <c r="H275" s="201">
        <v>99.867999999999995</v>
      </c>
      <c r="I275" s="202"/>
      <c r="J275" s="203">
        <f>ROUND(I275*H275,2)</f>
        <v>0</v>
      </c>
      <c r="K275" s="199" t="s">
        <v>168</v>
      </c>
      <c r="L275" s="204"/>
      <c r="M275" s="205" t="s">
        <v>1</v>
      </c>
      <c r="N275" s="206" t="s">
        <v>38</v>
      </c>
      <c r="O275" s="59"/>
      <c r="P275" s="160">
        <f>O275*H275</f>
        <v>0</v>
      </c>
      <c r="Q275" s="160">
        <v>0</v>
      </c>
      <c r="R275" s="160">
        <f>Q275*H275</f>
        <v>0</v>
      </c>
      <c r="S275" s="160">
        <v>0</v>
      </c>
      <c r="T275" s="161">
        <f>S275*H275</f>
        <v>0</v>
      </c>
      <c r="U275" s="33"/>
      <c r="V275" s="33"/>
      <c r="W275" s="33"/>
      <c r="X275" s="33"/>
      <c r="Y275" s="33"/>
      <c r="Z275" s="33"/>
      <c r="AA275" s="33"/>
      <c r="AB275" s="33"/>
      <c r="AC275" s="33"/>
      <c r="AD275" s="33"/>
      <c r="AE275" s="33"/>
      <c r="AR275" s="162" t="s">
        <v>215</v>
      </c>
      <c r="AT275" s="162" t="s">
        <v>381</v>
      </c>
      <c r="AU275" s="162" t="s">
        <v>83</v>
      </c>
      <c r="AY275" s="18" t="s">
        <v>163</v>
      </c>
      <c r="BE275" s="163">
        <f>IF(N275="základní",J275,0)</f>
        <v>0</v>
      </c>
      <c r="BF275" s="163">
        <f>IF(N275="snížená",J275,0)</f>
        <v>0</v>
      </c>
      <c r="BG275" s="163">
        <f>IF(N275="zákl. přenesená",J275,0)</f>
        <v>0</v>
      </c>
      <c r="BH275" s="163">
        <f>IF(N275="sníž. přenesená",J275,0)</f>
        <v>0</v>
      </c>
      <c r="BI275" s="163">
        <f>IF(N275="nulová",J275,0)</f>
        <v>0</v>
      </c>
      <c r="BJ275" s="18" t="s">
        <v>30</v>
      </c>
      <c r="BK275" s="163">
        <f>ROUND(I275*H275,2)</f>
        <v>0</v>
      </c>
      <c r="BL275" s="18" t="s">
        <v>169</v>
      </c>
      <c r="BM275" s="162" t="s">
        <v>962</v>
      </c>
    </row>
    <row r="276" spans="1:65" s="13" customFormat="1">
      <c r="B276" s="171"/>
      <c r="D276" s="169" t="s">
        <v>175</v>
      </c>
      <c r="E276" s="172" t="s">
        <v>1</v>
      </c>
      <c r="F276" s="173" t="s">
        <v>963</v>
      </c>
      <c r="H276" s="174">
        <v>99.867999999999995</v>
      </c>
      <c r="I276" s="175"/>
      <c r="L276" s="171"/>
      <c r="M276" s="176"/>
      <c r="N276" s="177"/>
      <c r="O276" s="177"/>
      <c r="P276" s="177"/>
      <c r="Q276" s="177"/>
      <c r="R276" s="177"/>
      <c r="S276" s="177"/>
      <c r="T276" s="178"/>
      <c r="AT276" s="172" t="s">
        <v>175</v>
      </c>
      <c r="AU276" s="172" t="s">
        <v>83</v>
      </c>
      <c r="AV276" s="13" t="s">
        <v>83</v>
      </c>
      <c r="AW276" s="13" t="s">
        <v>29</v>
      </c>
      <c r="AX276" s="13" t="s">
        <v>73</v>
      </c>
      <c r="AY276" s="172" t="s">
        <v>163</v>
      </c>
    </row>
    <row r="277" spans="1:65" s="14" customFormat="1">
      <c r="B277" s="179"/>
      <c r="D277" s="169" t="s">
        <v>175</v>
      </c>
      <c r="E277" s="180" t="s">
        <v>1</v>
      </c>
      <c r="F277" s="181" t="s">
        <v>179</v>
      </c>
      <c r="H277" s="182">
        <v>99.867999999999995</v>
      </c>
      <c r="I277" s="183"/>
      <c r="L277" s="179"/>
      <c r="M277" s="184"/>
      <c r="N277" s="185"/>
      <c r="O277" s="185"/>
      <c r="P277" s="185"/>
      <c r="Q277" s="185"/>
      <c r="R277" s="185"/>
      <c r="S277" s="185"/>
      <c r="T277" s="186"/>
      <c r="AT277" s="180" t="s">
        <v>175</v>
      </c>
      <c r="AU277" s="180" t="s">
        <v>83</v>
      </c>
      <c r="AV277" s="14" t="s">
        <v>169</v>
      </c>
      <c r="AW277" s="14" t="s">
        <v>29</v>
      </c>
      <c r="AX277" s="14" t="s">
        <v>30</v>
      </c>
      <c r="AY277" s="180" t="s">
        <v>163</v>
      </c>
    </row>
    <row r="278" spans="1:65" s="2" customFormat="1">
      <c r="A278" s="33"/>
      <c r="B278" s="34"/>
      <c r="C278" s="33"/>
      <c r="D278" s="169" t="s">
        <v>184</v>
      </c>
      <c r="E278" s="33"/>
      <c r="F278" s="187" t="s">
        <v>964</v>
      </c>
      <c r="G278" s="33"/>
      <c r="H278" s="33"/>
      <c r="I278" s="33"/>
      <c r="J278" s="33"/>
      <c r="K278" s="33"/>
      <c r="L278" s="34"/>
      <c r="M278" s="167"/>
      <c r="N278" s="168"/>
      <c r="O278" s="59"/>
      <c r="P278" s="59"/>
      <c r="Q278" s="59"/>
      <c r="R278" s="59"/>
      <c r="S278" s="59"/>
      <c r="T278" s="60"/>
      <c r="U278" s="33"/>
      <c r="V278" s="33"/>
      <c r="W278" s="33"/>
      <c r="X278" s="33"/>
      <c r="Y278" s="33"/>
      <c r="Z278" s="33"/>
      <c r="AA278" s="33"/>
      <c r="AB278" s="33"/>
      <c r="AC278" s="33"/>
      <c r="AD278" s="33"/>
      <c r="AE278" s="33"/>
      <c r="AU278" s="18" t="s">
        <v>83</v>
      </c>
    </row>
    <row r="279" spans="1:65" s="2" customFormat="1">
      <c r="A279" s="33"/>
      <c r="B279" s="34"/>
      <c r="C279" s="33"/>
      <c r="D279" s="169" t="s">
        <v>184</v>
      </c>
      <c r="E279" s="33"/>
      <c r="F279" s="188" t="s">
        <v>965</v>
      </c>
      <c r="G279" s="33"/>
      <c r="H279" s="189">
        <v>43.232999999999997</v>
      </c>
      <c r="I279" s="33"/>
      <c r="J279" s="33"/>
      <c r="K279" s="33"/>
      <c r="L279" s="34"/>
      <c r="M279" s="167"/>
      <c r="N279" s="168"/>
      <c r="O279" s="59"/>
      <c r="P279" s="59"/>
      <c r="Q279" s="59"/>
      <c r="R279" s="59"/>
      <c r="S279" s="59"/>
      <c r="T279" s="60"/>
      <c r="U279" s="33"/>
      <c r="V279" s="33"/>
      <c r="W279" s="33"/>
      <c r="X279" s="33"/>
      <c r="Y279" s="33"/>
      <c r="Z279" s="33"/>
      <c r="AA279" s="33"/>
      <c r="AB279" s="33"/>
      <c r="AC279" s="33"/>
      <c r="AD279" s="33"/>
      <c r="AE279" s="33"/>
      <c r="AU279" s="18" t="s">
        <v>83</v>
      </c>
    </row>
    <row r="280" spans="1:65" s="2" customFormat="1" ht="16.5" customHeight="1">
      <c r="A280" s="33"/>
      <c r="B280" s="150"/>
      <c r="C280" s="197" t="s">
        <v>370</v>
      </c>
      <c r="D280" s="197" t="s">
        <v>381</v>
      </c>
      <c r="E280" s="198" t="s">
        <v>966</v>
      </c>
      <c r="F280" s="199" t="s">
        <v>967</v>
      </c>
      <c r="G280" s="200" t="s">
        <v>384</v>
      </c>
      <c r="H280" s="201">
        <v>16.802</v>
      </c>
      <c r="I280" s="202"/>
      <c r="J280" s="203">
        <f>ROUND(I280*H280,2)</f>
        <v>0</v>
      </c>
      <c r="K280" s="199" t="s">
        <v>168</v>
      </c>
      <c r="L280" s="204"/>
      <c r="M280" s="205" t="s">
        <v>1</v>
      </c>
      <c r="N280" s="206" t="s">
        <v>38</v>
      </c>
      <c r="O280" s="59"/>
      <c r="P280" s="160">
        <f>O280*H280</f>
        <v>0</v>
      </c>
      <c r="Q280" s="160">
        <v>0</v>
      </c>
      <c r="R280" s="160">
        <f>Q280*H280</f>
        <v>0</v>
      </c>
      <c r="S280" s="160">
        <v>0</v>
      </c>
      <c r="T280" s="161">
        <f>S280*H280</f>
        <v>0</v>
      </c>
      <c r="U280" s="33"/>
      <c r="V280" s="33"/>
      <c r="W280" s="33"/>
      <c r="X280" s="33"/>
      <c r="Y280" s="33"/>
      <c r="Z280" s="33"/>
      <c r="AA280" s="33"/>
      <c r="AB280" s="33"/>
      <c r="AC280" s="33"/>
      <c r="AD280" s="33"/>
      <c r="AE280" s="33"/>
      <c r="AR280" s="162" t="s">
        <v>215</v>
      </c>
      <c r="AT280" s="162" t="s">
        <v>381</v>
      </c>
      <c r="AU280" s="162" t="s">
        <v>83</v>
      </c>
      <c r="AY280" s="18" t="s">
        <v>163</v>
      </c>
      <c r="BE280" s="163">
        <f>IF(N280="základní",J280,0)</f>
        <v>0</v>
      </c>
      <c r="BF280" s="163">
        <f>IF(N280="snížená",J280,0)</f>
        <v>0</v>
      </c>
      <c r="BG280" s="163">
        <f>IF(N280="zákl. přenesená",J280,0)</f>
        <v>0</v>
      </c>
      <c r="BH280" s="163">
        <f>IF(N280="sníž. přenesená",J280,0)</f>
        <v>0</v>
      </c>
      <c r="BI280" s="163">
        <f>IF(N280="nulová",J280,0)</f>
        <v>0</v>
      </c>
      <c r="BJ280" s="18" t="s">
        <v>30</v>
      </c>
      <c r="BK280" s="163">
        <f>ROUND(I280*H280,2)</f>
        <v>0</v>
      </c>
      <c r="BL280" s="18" t="s">
        <v>169</v>
      </c>
      <c r="BM280" s="162" t="s">
        <v>968</v>
      </c>
    </row>
    <row r="281" spans="1:65" s="13" customFormat="1">
      <c r="B281" s="171"/>
      <c r="D281" s="169" t="s">
        <v>175</v>
      </c>
      <c r="E281" s="172" t="s">
        <v>1</v>
      </c>
      <c r="F281" s="173" t="s">
        <v>969</v>
      </c>
      <c r="H281" s="174">
        <v>16.802</v>
      </c>
      <c r="I281" s="175"/>
      <c r="L281" s="171"/>
      <c r="M281" s="176"/>
      <c r="N281" s="177"/>
      <c r="O281" s="177"/>
      <c r="P281" s="177"/>
      <c r="Q281" s="177"/>
      <c r="R281" s="177"/>
      <c r="S281" s="177"/>
      <c r="T281" s="178"/>
      <c r="AT281" s="172" t="s">
        <v>175</v>
      </c>
      <c r="AU281" s="172" t="s">
        <v>83</v>
      </c>
      <c r="AV281" s="13" t="s">
        <v>83</v>
      </c>
      <c r="AW281" s="13" t="s">
        <v>29</v>
      </c>
      <c r="AX281" s="13" t="s">
        <v>73</v>
      </c>
      <c r="AY281" s="172" t="s">
        <v>163</v>
      </c>
    </row>
    <row r="282" spans="1:65" s="14" customFormat="1">
      <c r="B282" s="179"/>
      <c r="D282" s="169" t="s">
        <v>175</v>
      </c>
      <c r="E282" s="180" t="s">
        <v>1</v>
      </c>
      <c r="F282" s="181" t="s">
        <v>179</v>
      </c>
      <c r="H282" s="182">
        <v>16.802</v>
      </c>
      <c r="I282" s="183"/>
      <c r="L282" s="179"/>
      <c r="M282" s="184"/>
      <c r="N282" s="185"/>
      <c r="O282" s="185"/>
      <c r="P282" s="185"/>
      <c r="Q282" s="185"/>
      <c r="R282" s="185"/>
      <c r="S282" s="185"/>
      <c r="T282" s="186"/>
      <c r="AT282" s="180" t="s">
        <v>175</v>
      </c>
      <c r="AU282" s="180" t="s">
        <v>83</v>
      </c>
      <c r="AV282" s="14" t="s">
        <v>169</v>
      </c>
      <c r="AW282" s="14" t="s">
        <v>29</v>
      </c>
      <c r="AX282" s="14" t="s">
        <v>30</v>
      </c>
      <c r="AY282" s="180" t="s">
        <v>163</v>
      </c>
    </row>
    <row r="283" spans="1:65" s="2" customFormat="1" ht="16.5" customHeight="1">
      <c r="A283" s="33"/>
      <c r="B283" s="150"/>
      <c r="C283" s="151" t="s">
        <v>380</v>
      </c>
      <c r="D283" s="151" t="s">
        <v>165</v>
      </c>
      <c r="E283" s="152" t="s">
        <v>399</v>
      </c>
      <c r="F283" s="153" t="s">
        <v>400</v>
      </c>
      <c r="G283" s="154" t="s">
        <v>118</v>
      </c>
      <c r="H283" s="155">
        <v>548.34199999999998</v>
      </c>
      <c r="I283" s="156"/>
      <c r="J283" s="157">
        <f>ROUND(I283*H283,2)</f>
        <v>0</v>
      </c>
      <c r="K283" s="153" t="s">
        <v>168</v>
      </c>
      <c r="L283" s="34"/>
      <c r="M283" s="158" t="s">
        <v>1</v>
      </c>
      <c r="N283" s="159" t="s">
        <v>38</v>
      </c>
      <c r="O283" s="59"/>
      <c r="P283" s="160">
        <f>O283*H283</f>
        <v>0</v>
      </c>
      <c r="Q283" s="160">
        <v>0</v>
      </c>
      <c r="R283" s="160">
        <f>Q283*H283</f>
        <v>0</v>
      </c>
      <c r="S283" s="160">
        <v>0</v>
      </c>
      <c r="T283" s="161">
        <f>S283*H283</f>
        <v>0</v>
      </c>
      <c r="U283" s="33"/>
      <c r="V283" s="33"/>
      <c r="W283" s="33"/>
      <c r="X283" s="33"/>
      <c r="Y283" s="33"/>
      <c r="Z283" s="33"/>
      <c r="AA283" s="33"/>
      <c r="AB283" s="33"/>
      <c r="AC283" s="33"/>
      <c r="AD283" s="33"/>
      <c r="AE283" s="33"/>
      <c r="AR283" s="162" t="s">
        <v>169</v>
      </c>
      <c r="AT283" s="162" t="s">
        <v>165</v>
      </c>
      <c r="AU283" s="162" t="s">
        <v>83</v>
      </c>
      <c r="AY283" s="18" t="s">
        <v>163</v>
      </c>
      <c r="BE283" s="163">
        <f>IF(N283="základní",J283,0)</f>
        <v>0</v>
      </c>
      <c r="BF283" s="163">
        <f>IF(N283="snížená",J283,0)</f>
        <v>0</v>
      </c>
      <c r="BG283" s="163">
        <f>IF(N283="zákl. přenesená",J283,0)</f>
        <v>0</v>
      </c>
      <c r="BH283" s="163">
        <f>IF(N283="sníž. přenesená",J283,0)</f>
        <v>0</v>
      </c>
      <c r="BI283" s="163">
        <f>IF(N283="nulová",J283,0)</f>
        <v>0</v>
      </c>
      <c r="BJ283" s="18" t="s">
        <v>30</v>
      </c>
      <c r="BK283" s="163">
        <f>ROUND(I283*H283,2)</f>
        <v>0</v>
      </c>
      <c r="BL283" s="18" t="s">
        <v>169</v>
      </c>
      <c r="BM283" s="162" t="s">
        <v>970</v>
      </c>
    </row>
    <row r="284" spans="1:65" s="2" customFormat="1">
      <c r="A284" s="33"/>
      <c r="B284" s="34"/>
      <c r="C284" s="33"/>
      <c r="D284" s="164" t="s">
        <v>171</v>
      </c>
      <c r="E284" s="33"/>
      <c r="F284" s="165" t="s">
        <v>402</v>
      </c>
      <c r="G284" s="33"/>
      <c r="H284" s="33"/>
      <c r="I284" s="166"/>
      <c r="J284" s="33"/>
      <c r="K284" s="33"/>
      <c r="L284" s="34"/>
      <c r="M284" s="167"/>
      <c r="N284" s="168"/>
      <c r="O284" s="59"/>
      <c r="P284" s="59"/>
      <c r="Q284" s="59"/>
      <c r="R284" s="59"/>
      <c r="S284" s="59"/>
      <c r="T284" s="60"/>
      <c r="U284" s="33"/>
      <c r="V284" s="33"/>
      <c r="W284" s="33"/>
      <c r="X284" s="33"/>
      <c r="Y284" s="33"/>
      <c r="Z284" s="33"/>
      <c r="AA284" s="33"/>
      <c r="AB284" s="33"/>
      <c r="AC284" s="33"/>
      <c r="AD284" s="33"/>
      <c r="AE284" s="33"/>
      <c r="AT284" s="18" t="s">
        <v>171</v>
      </c>
      <c r="AU284" s="18" t="s">
        <v>83</v>
      </c>
    </row>
    <row r="285" spans="1:65" s="13" customFormat="1">
      <c r="B285" s="171"/>
      <c r="D285" s="169" t="s">
        <v>175</v>
      </c>
      <c r="E285" s="172" t="s">
        <v>1</v>
      </c>
      <c r="F285" s="173" t="s">
        <v>403</v>
      </c>
      <c r="H285" s="174">
        <v>479.79300000000001</v>
      </c>
      <c r="I285" s="175"/>
      <c r="L285" s="171"/>
      <c r="M285" s="176"/>
      <c r="N285" s="177"/>
      <c r="O285" s="177"/>
      <c r="P285" s="177"/>
      <c r="Q285" s="177"/>
      <c r="R285" s="177"/>
      <c r="S285" s="177"/>
      <c r="T285" s="178"/>
      <c r="AT285" s="172" t="s">
        <v>175</v>
      </c>
      <c r="AU285" s="172" t="s">
        <v>83</v>
      </c>
      <c r="AV285" s="13" t="s">
        <v>83</v>
      </c>
      <c r="AW285" s="13" t="s">
        <v>29</v>
      </c>
      <c r="AX285" s="13" t="s">
        <v>73</v>
      </c>
      <c r="AY285" s="172" t="s">
        <v>163</v>
      </c>
    </row>
    <row r="286" spans="1:65" s="13" customFormat="1">
      <c r="B286" s="171"/>
      <c r="D286" s="169" t="s">
        <v>175</v>
      </c>
      <c r="E286" s="172" t="s">
        <v>1</v>
      </c>
      <c r="F286" s="173" t="s">
        <v>971</v>
      </c>
      <c r="H286" s="174">
        <v>7.7670000000000003</v>
      </c>
      <c r="I286" s="175"/>
      <c r="L286" s="171"/>
      <c r="M286" s="176"/>
      <c r="N286" s="177"/>
      <c r="O286" s="177"/>
      <c r="P286" s="177"/>
      <c r="Q286" s="177"/>
      <c r="R286" s="177"/>
      <c r="S286" s="177"/>
      <c r="T286" s="178"/>
      <c r="AT286" s="172" t="s">
        <v>175</v>
      </c>
      <c r="AU286" s="172" t="s">
        <v>83</v>
      </c>
      <c r="AV286" s="13" t="s">
        <v>83</v>
      </c>
      <c r="AW286" s="13" t="s">
        <v>29</v>
      </c>
      <c r="AX286" s="13" t="s">
        <v>73</v>
      </c>
      <c r="AY286" s="172" t="s">
        <v>163</v>
      </c>
    </row>
    <row r="287" spans="1:65" s="13" customFormat="1">
      <c r="B287" s="171"/>
      <c r="D287" s="169" t="s">
        <v>175</v>
      </c>
      <c r="E287" s="172" t="s">
        <v>1</v>
      </c>
      <c r="F287" s="173" t="s">
        <v>972</v>
      </c>
      <c r="H287" s="174">
        <v>49.933999999999997</v>
      </c>
      <c r="I287" s="175"/>
      <c r="L287" s="171"/>
      <c r="M287" s="176"/>
      <c r="N287" s="177"/>
      <c r="O287" s="177"/>
      <c r="P287" s="177"/>
      <c r="Q287" s="177"/>
      <c r="R287" s="177"/>
      <c r="S287" s="177"/>
      <c r="T287" s="178"/>
      <c r="AT287" s="172" t="s">
        <v>175</v>
      </c>
      <c r="AU287" s="172" t="s">
        <v>83</v>
      </c>
      <c r="AV287" s="13" t="s">
        <v>83</v>
      </c>
      <c r="AW287" s="13" t="s">
        <v>29</v>
      </c>
      <c r="AX287" s="13" t="s">
        <v>73</v>
      </c>
      <c r="AY287" s="172" t="s">
        <v>163</v>
      </c>
    </row>
    <row r="288" spans="1:65" s="13" customFormat="1">
      <c r="B288" s="171"/>
      <c r="D288" s="169" t="s">
        <v>175</v>
      </c>
      <c r="E288" s="172" t="s">
        <v>1</v>
      </c>
      <c r="F288" s="173" t="s">
        <v>973</v>
      </c>
      <c r="H288" s="174">
        <v>0.34699999999999998</v>
      </c>
      <c r="I288" s="175"/>
      <c r="L288" s="171"/>
      <c r="M288" s="176"/>
      <c r="N288" s="177"/>
      <c r="O288" s="177"/>
      <c r="P288" s="177"/>
      <c r="Q288" s="177"/>
      <c r="R288" s="177"/>
      <c r="S288" s="177"/>
      <c r="T288" s="178"/>
      <c r="AT288" s="172" t="s">
        <v>175</v>
      </c>
      <c r="AU288" s="172" t="s">
        <v>83</v>
      </c>
      <c r="AV288" s="13" t="s">
        <v>83</v>
      </c>
      <c r="AW288" s="13" t="s">
        <v>29</v>
      </c>
      <c r="AX288" s="13" t="s">
        <v>73</v>
      </c>
      <c r="AY288" s="172" t="s">
        <v>163</v>
      </c>
    </row>
    <row r="289" spans="1:65" s="13" customFormat="1">
      <c r="B289" s="171"/>
      <c r="D289" s="169" t="s">
        <v>175</v>
      </c>
      <c r="E289" s="172" t="s">
        <v>1</v>
      </c>
      <c r="F289" s="173" t="s">
        <v>840</v>
      </c>
      <c r="H289" s="174">
        <v>10.500999999999999</v>
      </c>
      <c r="I289" s="175"/>
      <c r="L289" s="171"/>
      <c r="M289" s="176"/>
      <c r="N289" s="177"/>
      <c r="O289" s="177"/>
      <c r="P289" s="177"/>
      <c r="Q289" s="177"/>
      <c r="R289" s="177"/>
      <c r="S289" s="177"/>
      <c r="T289" s="178"/>
      <c r="AT289" s="172" t="s">
        <v>175</v>
      </c>
      <c r="AU289" s="172" t="s">
        <v>83</v>
      </c>
      <c r="AV289" s="13" t="s">
        <v>83</v>
      </c>
      <c r="AW289" s="13" t="s">
        <v>29</v>
      </c>
      <c r="AX289" s="13" t="s">
        <v>73</v>
      </c>
      <c r="AY289" s="172" t="s">
        <v>163</v>
      </c>
    </row>
    <row r="290" spans="1:65" s="14" customFormat="1">
      <c r="B290" s="179"/>
      <c r="D290" s="169" t="s">
        <v>175</v>
      </c>
      <c r="E290" s="180" t="s">
        <v>1</v>
      </c>
      <c r="F290" s="181" t="s">
        <v>179</v>
      </c>
      <c r="H290" s="182">
        <v>548.34199999999998</v>
      </c>
      <c r="I290" s="183"/>
      <c r="L290" s="179"/>
      <c r="M290" s="184"/>
      <c r="N290" s="185"/>
      <c r="O290" s="185"/>
      <c r="P290" s="185"/>
      <c r="Q290" s="185"/>
      <c r="R290" s="185"/>
      <c r="S290" s="185"/>
      <c r="T290" s="186"/>
      <c r="AT290" s="180" t="s">
        <v>175</v>
      </c>
      <c r="AU290" s="180" t="s">
        <v>83</v>
      </c>
      <c r="AV290" s="14" t="s">
        <v>169</v>
      </c>
      <c r="AW290" s="14" t="s">
        <v>29</v>
      </c>
      <c r="AX290" s="14" t="s">
        <v>30</v>
      </c>
      <c r="AY290" s="180" t="s">
        <v>163</v>
      </c>
    </row>
    <row r="291" spans="1:65" s="2" customFormat="1">
      <c r="A291" s="33"/>
      <c r="B291" s="34"/>
      <c r="C291" s="33"/>
      <c r="D291" s="169" t="s">
        <v>184</v>
      </c>
      <c r="E291" s="33"/>
      <c r="F291" s="187" t="s">
        <v>387</v>
      </c>
      <c r="G291" s="33"/>
      <c r="H291" s="33"/>
      <c r="I291" s="33"/>
      <c r="J291" s="33"/>
      <c r="K291" s="33"/>
      <c r="L291" s="34"/>
      <c r="M291" s="167"/>
      <c r="N291" s="168"/>
      <c r="O291" s="59"/>
      <c r="P291" s="59"/>
      <c r="Q291" s="59"/>
      <c r="R291" s="59"/>
      <c r="S291" s="59"/>
      <c r="T291" s="60"/>
      <c r="U291" s="33"/>
      <c r="V291" s="33"/>
      <c r="W291" s="33"/>
      <c r="X291" s="33"/>
      <c r="Y291" s="33"/>
      <c r="Z291" s="33"/>
      <c r="AA291" s="33"/>
      <c r="AB291" s="33"/>
      <c r="AC291" s="33"/>
      <c r="AD291" s="33"/>
      <c r="AE291" s="33"/>
      <c r="AU291" s="18" t="s">
        <v>83</v>
      </c>
    </row>
    <row r="292" spans="1:65" s="2" customFormat="1">
      <c r="A292" s="33"/>
      <c r="B292" s="34"/>
      <c r="C292" s="33"/>
      <c r="D292" s="169" t="s">
        <v>184</v>
      </c>
      <c r="E292" s="33"/>
      <c r="F292" s="188" t="s">
        <v>954</v>
      </c>
      <c r="G292" s="33"/>
      <c r="H292" s="189">
        <v>0</v>
      </c>
      <c r="I292" s="33"/>
      <c r="J292" s="33"/>
      <c r="K292" s="33"/>
      <c r="L292" s="34"/>
      <c r="M292" s="167"/>
      <c r="N292" s="168"/>
      <c r="O292" s="59"/>
      <c r="P292" s="59"/>
      <c r="Q292" s="59"/>
      <c r="R292" s="59"/>
      <c r="S292" s="59"/>
      <c r="T292" s="60"/>
      <c r="U292" s="33"/>
      <c r="V292" s="33"/>
      <c r="W292" s="33"/>
      <c r="X292" s="33"/>
      <c r="Y292" s="33"/>
      <c r="Z292" s="33"/>
      <c r="AA292" s="33"/>
      <c r="AB292" s="33"/>
      <c r="AC292" s="33"/>
      <c r="AD292" s="33"/>
      <c r="AE292" s="33"/>
      <c r="AU292" s="18" t="s">
        <v>83</v>
      </c>
    </row>
    <row r="293" spans="1:65" s="2" customFormat="1">
      <c r="A293" s="33"/>
      <c r="B293" s="34"/>
      <c r="C293" s="33"/>
      <c r="D293" s="169" t="s">
        <v>184</v>
      </c>
      <c r="E293" s="33"/>
      <c r="F293" s="188" t="s">
        <v>955</v>
      </c>
      <c r="G293" s="33"/>
      <c r="H293" s="189">
        <v>392.81599999999997</v>
      </c>
      <c r="I293" s="33"/>
      <c r="J293" s="33"/>
      <c r="K293" s="33"/>
      <c r="L293" s="34"/>
      <c r="M293" s="167"/>
      <c r="N293" s="168"/>
      <c r="O293" s="59"/>
      <c r="P293" s="59"/>
      <c r="Q293" s="59"/>
      <c r="R293" s="59"/>
      <c r="S293" s="59"/>
      <c r="T293" s="60"/>
      <c r="U293" s="33"/>
      <c r="V293" s="33"/>
      <c r="W293" s="33"/>
      <c r="X293" s="33"/>
      <c r="Y293" s="33"/>
      <c r="Z293" s="33"/>
      <c r="AA293" s="33"/>
      <c r="AB293" s="33"/>
      <c r="AC293" s="33"/>
      <c r="AD293" s="33"/>
      <c r="AE293" s="33"/>
      <c r="AU293" s="18" t="s">
        <v>83</v>
      </c>
    </row>
    <row r="294" spans="1:65" s="2" customFormat="1">
      <c r="A294" s="33"/>
      <c r="B294" s="34"/>
      <c r="C294" s="33"/>
      <c r="D294" s="169" t="s">
        <v>184</v>
      </c>
      <c r="E294" s="33"/>
      <c r="F294" s="188" t="s">
        <v>956</v>
      </c>
      <c r="G294" s="33"/>
      <c r="H294" s="189">
        <v>22.588999999999999</v>
      </c>
      <c r="I294" s="33"/>
      <c r="J294" s="33"/>
      <c r="K294" s="33"/>
      <c r="L294" s="34"/>
      <c r="M294" s="167"/>
      <c r="N294" s="168"/>
      <c r="O294" s="59"/>
      <c r="P294" s="59"/>
      <c r="Q294" s="59"/>
      <c r="R294" s="59"/>
      <c r="S294" s="59"/>
      <c r="T294" s="60"/>
      <c r="U294" s="33"/>
      <c r="V294" s="33"/>
      <c r="W294" s="33"/>
      <c r="X294" s="33"/>
      <c r="Y294" s="33"/>
      <c r="Z294" s="33"/>
      <c r="AA294" s="33"/>
      <c r="AB294" s="33"/>
      <c r="AC294" s="33"/>
      <c r="AD294" s="33"/>
      <c r="AE294" s="33"/>
      <c r="AU294" s="18" t="s">
        <v>83</v>
      </c>
    </row>
    <row r="295" spans="1:65" s="2" customFormat="1">
      <c r="A295" s="33"/>
      <c r="B295" s="34"/>
      <c r="C295" s="33"/>
      <c r="D295" s="169" t="s">
        <v>184</v>
      </c>
      <c r="E295" s="33"/>
      <c r="F295" s="188" t="s">
        <v>947</v>
      </c>
      <c r="G295" s="33"/>
      <c r="H295" s="189">
        <v>415.40499999999997</v>
      </c>
      <c r="I295" s="33"/>
      <c r="J295" s="33"/>
      <c r="K295" s="33"/>
      <c r="L295" s="34"/>
      <c r="M295" s="167"/>
      <c r="N295" s="168"/>
      <c r="O295" s="59"/>
      <c r="P295" s="59"/>
      <c r="Q295" s="59"/>
      <c r="R295" s="59"/>
      <c r="S295" s="59"/>
      <c r="T295" s="60"/>
      <c r="U295" s="33"/>
      <c r="V295" s="33"/>
      <c r="W295" s="33"/>
      <c r="X295" s="33"/>
      <c r="Y295" s="33"/>
      <c r="Z295" s="33"/>
      <c r="AA295" s="33"/>
      <c r="AB295" s="33"/>
      <c r="AC295" s="33"/>
      <c r="AD295" s="33"/>
      <c r="AE295" s="33"/>
      <c r="AU295" s="18" t="s">
        <v>83</v>
      </c>
    </row>
    <row r="296" spans="1:65" s="2" customFormat="1">
      <c r="A296" s="33"/>
      <c r="B296" s="34"/>
      <c r="C296" s="33"/>
      <c r="D296" s="169" t="s">
        <v>184</v>
      </c>
      <c r="E296" s="33"/>
      <c r="F296" s="219" t="s">
        <v>952</v>
      </c>
      <c r="G296" s="33"/>
      <c r="H296" s="33"/>
      <c r="I296" s="33"/>
      <c r="J296" s="33"/>
      <c r="K296" s="33"/>
      <c r="L296" s="34"/>
      <c r="M296" s="167"/>
      <c r="N296" s="168"/>
      <c r="O296" s="59"/>
      <c r="P296" s="59"/>
      <c r="Q296" s="59"/>
      <c r="R296" s="59"/>
      <c r="S296" s="59"/>
      <c r="T296" s="60"/>
      <c r="U296" s="33"/>
      <c r="V296" s="33"/>
      <c r="W296" s="33"/>
      <c r="X296" s="33"/>
      <c r="Y296" s="33"/>
      <c r="Z296" s="33"/>
      <c r="AA296" s="33"/>
      <c r="AB296" s="33"/>
      <c r="AC296" s="33"/>
      <c r="AD296" s="33"/>
      <c r="AE296" s="33"/>
      <c r="AU296" s="18" t="s">
        <v>83</v>
      </c>
    </row>
    <row r="297" spans="1:65" s="2" customFormat="1">
      <c r="A297" s="33"/>
      <c r="B297" s="34"/>
      <c r="C297" s="33"/>
      <c r="D297" s="169" t="s">
        <v>184</v>
      </c>
      <c r="E297" s="33"/>
      <c r="F297" s="220" t="s">
        <v>948</v>
      </c>
      <c r="G297" s="33"/>
      <c r="H297" s="189">
        <v>10.500999999999999</v>
      </c>
      <c r="I297" s="33"/>
      <c r="J297" s="33"/>
      <c r="K297" s="33"/>
      <c r="L297" s="34"/>
      <c r="M297" s="167"/>
      <c r="N297" s="168"/>
      <c r="O297" s="59"/>
      <c r="P297" s="59"/>
      <c r="Q297" s="59"/>
      <c r="R297" s="59"/>
      <c r="S297" s="59"/>
      <c r="T297" s="60"/>
      <c r="U297" s="33"/>
      <c r="V297" s="33"/>
      <c r="W297" s="33"/>
      <c r="X297" s="33"/>
      <c r="Y297" s="33"/>
      <c r="Z297" s="33"/>
      <c r="AA297" s="33"/>
      <c r="AB297" s="33"/>
      <c r="AC297" s="33"/>
      <c r="AD297" s="33"/>
      <c r="AE297" s="33"/>
      <c r="AU297" s="18" t="s">
        <v>83</v>
      </c>
    </row>
    <row r="298" spans="1:65" s="2" customFormat="1">
      <c r="A298" s="33"/>
      <c r="B298" s="34"/>
      <c r="C298" s="33"/>
      <c r="D298" s="169" t="s">
        <v>184</v>
      </c>
      <c r="E298" s="33"/>
      <c r="F298" s="187" t="s">
        <v>959</v>
      </c>
      <c r="G298" s="33"/>
      <c r="H298" s="33"/>
      <c r="I298" s="33"/>
      <c r="J298" s="33"/>
      <c r="K298" s="33"/>
      <c r="L298" s="34"/>
      <c r="M298" s="167"/>
      <c r="N298" s="168"/>
      <c r="O298" s="59"/>
      <c r="P298" s="59"/>
      <c r="Q298" s="59"/>
      <c r="R298" s="59"/>
      <c r="S298" s="59"/>
      <c r="T298" s="60"/>
      <c r="U298" s="33"/>
      <c r="V298" s="33"/>
      <c r="W298" s="33"/>
      <c r="X298" s="33"/>
      <c r="Y298" s="33"/>
      <c r="Z298" s="33"/>
      <c r="AA298" s="33"/>
      <c r="AB298" s="33"/>
      <c r="AC298" s="33"/>
      <c r="AD298" s="33"/>
      <c r="AE298" s="33"/>
      <c r="AU298" s="18" t="s">
        <v>83</v>
      </c>
    </row>
    <row r="299" spans="1:65" s="2" customFormat="1">
      <c r="A299" s="33"/>
      <c r="B299" s="34"/>
      <c r="C299" s="33"/>
      <c r="D299" s="169" t="s">
        <v>184</v>
      </c>
      <c r="E299" s="33"/>
      <c r="F299" s="188" t="s">
        <v>960</v>
      </c>
      <c r="G299" s="33"/>
      <c r="H299" s="189">
        <v>0</v>
      </c>
      <c r="I299" s="33"/>
      <c r="J299" s="33"/>
      <c r="K299" s="33"/>
      <c r="L299" s="34"/>
      <c r="M299" s="167"/>
      <c r="N299" s="168"/>
      <c r="O299" s="59"/>
      <c r="P299" s="59"/>
      <c r="Q299" s="59"/>
      <c r="R299" s="59"/>
      <c r="S299" s="59"/>
      <c r="T299" s="60"/>
      <c r="U299" s="33"/>
      <c r="V299" s="33"/>
      <c r="W299" s="33"/>
      <c r="X299" s="33"/>
      <c r="Y299" s="33"/>
      <c r="Z299" s="33"/>
      <c r="AA299" s="33"/>
      <c r="AB299" s="33"/>
      <c r="AC299" s="33"/>
      <c r="AD299" s="33"/>
      <c r="AE299" s="33"/>
      <c r="AU299" s="18" t="s">
        <v>83</v>
      </c>
    </row>
    <row r="300" spans="1:65" s="2" customFormat="1">
      <c r="A300" s="33"/>
      <c r="B300" s="34"/>
      <c r="C300" s="33"/>
      <c r="D300" s="169" t="s">
        <v>184</v>
      </c>
      <c r="E300" s="33"/>
      <c r="F300" s="188" t="s">
        <v>961</v>
      </c>
      <c r="G300" s="33"/>
      <c r="H300" s="189">
        <v>6.7249999999999996</v>
      </c>
      <c r="I300" s="33"/>
      <c r="J300" s="33"/>
      <c r="K300" s="33"/>
      <c r="L300" s="34"/>
      <c r="M300" s="167"/>
      <c r="N300" s="168"/>
      <c r="O300" s="59"/>
      <c r="P300" s="59"/>
      <c r="Q300" s="59"/>
      <c r="R300" s="59"/>
      <c r="S300" s="59"/>
      <c r="T300" s="60"/>
      <c r="U300" s="33"/>
      <c r="V300" s="33"/>
      <c r="W300" s="33"/>
      <c r="X300" s="33"/>
      <c r="Y300" s="33"/>
      <c r="Z300" s="33"/>
      <c r="AA300" s="33"/>
      <c r="AB300" s="33"/>
      <c r="AC300" s="33"/>
      <c r="AD300" s="33"/>
      <c r="AE300" s="33"/>
      <c r="AU300" s="18" t="s">
        <v>83</v>
      </c>
    </row>
    <row r="301" spans="1:65" s="2" customFormat="1">
      <c r="A301" s="33"/>
      <c r="B301" s="34"/>
      <c r="C301" s="33"/>
      <c r="D301" s="169" t="s">
        <v>184</v>
      </c>
      <c r="E301" s="33"/>
      <c r="F301" s="187" t="s">
        <v>964</v>
      </c>
      <c r="G301" s="33"/>
      <c r="H301" s="33"/>
      <c r="I301" s="33"/>
      <c r="J301" s="33"/>
      <c r="K301" s="33"/>
      <c r="L301" s="34"/>
      <c r="M301" s="167"/>
      <c r="N301" s="168"/>
      <c r="O301" s="59"/>
      <c r="P301" s="59"/>
      <c r="Q301" s="59"/>
      <c r="R301" s="59"/>
      <c r="S301" s="59"/>
      <c r="T301" s="60"/>
      <c r="U301" s="33"/>
      <c r="V301" s="33"/>
      <c r="W301" s="33"/>
      <c r="X301" s="33"/>
      <c r="Y301" s="33"/>
      <c r="Z301" s="33"/>
      <c r="AA301" s="33"/>
      <c r="AB301" s="33"/>
      <c r="AC301" s="33"/>
      <c r="AD301" s="33"/>
      <c r="AE301" s="33"/>
      <c r="AU301" s="18" t="s">
        <v>83</v>
      </c>
    </row>
    <row r="302" spans="1:65" s="2" customFormat="1">
      <c r="A302" s="33"/>
      <c r="B302" s="34"/>
      <c r="C302" s="33"/>
      <c r="D302" s="169" t="s">
        <v>184</v>
      </c>
      <c r="E302" s="33"/>
      <c r="F302" s="188" t="s">
        <v>965</v>
      </c>
      <c r="G302" s="33"/>
      <c r="H302" s="189">
        <v>43.232999999999997</v>
      </c>
      <c r="I302" s="33"/>
      <c r="J302" s="33"/>
      <c r="K302" s="33"/>
      <c r="L302" s="34"/>
      <c r="M302" s="167"/>
      <c r="N302" s="168"/>
      <c r="O302" s="59"/>
      <c r="P302" s="59"/>
      <c r="Q302" s="59"/>
      <c r="R302" s="59"/>
      <c r="S302" s="59"/>
      <c r="T302" s="60"/>
      <c r="U302" s="33"/>
      <c r="V302" s="33"/>
      <c r="W302" s="33"/>
      <c r="X302" s="33"/>
      <c r="Y302" s="33"/>
      <c r="Z302" s="33"/>
      <c r="AA302" s="33"/>
      <c r="AB302" s="33"/>
      <c r="AC302" s="33"/>
      <c r="AD302" s="33"/>
      <c r="AE302" s="33"/>
      <c r="AU302" s="18" t="s">
        <v>83</v>
      </c>
    </row>
    <row r="303" spans="1:65" s="2" customFormat="1" ht="21.75" customHeight="1">
      <c r="A303" s="33"/>
      <c r="B303" s="150"/>
      <c r="C303" s="151" t="s">
        <v>388</v>
      </c>
      <c r="D303" s="151" t="s">
        <v>165</v>
      </c>
      <c r="E303" s="152" t="s">
        <v>407</v>
      </c>
      <c r="F303" s="153" t="s">
        <v>408</v>
      </c>
      <c r="G303" s="154" t="s">
        <v>118</v>
      </c>
      <c r="H303" s="155">
        <v>548.34199999999998</v>
      </c>
      <c r="I303" s="156"/>
      <c r="J303" s="157">
        <f>ROUND(I303*H303,2)</f>
        <v>0</v>
      </c>
      <c r="K303" s="153" t="s">
        <v>168</v>
      </c>
      <c r="L303" s="34"/>
      <c r="M303" s="158" t="s">
        <v>1</v>
      </c>
      <c r="N303" s="159" t="s">
        <v>38</v>
      </c>
      <c r="O303" s="59"/>
      <c r="P303" s="160">
        <f>O303*H303</f>
        <v>0</v>
      </c>
      <c r="Q303" s="160">
        <v>0</v>
      </c>
      <c r="R303" s="160">
        <f>Q303*H303</f>
        <v>0</v>
      </c>
      <c r="S303" s="160">
        <v>0</v>
      </c>
      <c r="T303" s="161">
        <f>S303*H303</f>
        <v>0</v>
      </c>
      <c r="U303" s="33"/>
      <c r="V303" s="33"/>
      <c r="W303" s="33"/>
      <c r="X303" s="33"/>
      <c r="Y303" s="33"/>
      <c r="Z303" s="33"/>
      <c r="AA303" s="33"/>
      <c r="AB303" s="33"/>
      <c r="AC303" s="33"/>
      <c r="AD303" s="33"/>
      <c r="AE303" s="33"/>
      <c r="AR303" s="162" t="s">
        <v>169</v>
      </c>
      <c r="AT303" s="162" t="s">
        <v>165</v>
      </c>
      <c r="AU303" s="162" t="s">
        <v>83</v>
      </c>
      <c r="AY303" s="18" t="s">
        <v>163</v>
      </c>
      <c r="BE303" s="163">
        <f>IF(N303="základní",J303,0)</f>
        <v>0</v>
      </c>
      <c r="BF303" s="163">
        <f>IF(N303="snížená",J303,0)</f>
        <v>0</v>
      </c>
      <c r="BG303" s="163">
        <f>IF(N303="zákl. přenesená",J303,0)</f>
        <v>0</v>
      </c>
      <c r="BH303" s="163">
        <f>IF(N303="sníž. přenesená",J303,0)</f>
        <v>0</v>
      </c>
      <c r="BI303" s="163">
        <f>IF(N303="nulová",J303,0)</f>
        <v>0</v>
      </c>
      <c r="BJ303" s="18" t="s">
        <v>30</v>
      </c>
      <c r="BK303" s="163">
        <f>ROUND(I303*H303,2)</f>
        <v>0</v>
      </c>
      <c r="BL303" s="18" t="s">
        <v>169</v>
      </c>
      <c r="BM303" s="162" t="s">
        <v>974</v>
      </c>
    </row>
    <row r="304" spans="1:65" s="2" customFormat="1">
      <c r="A304" s="33"/>
      <c r="B304" s="34"/>
      <c r="C304" s="33"/>
      <c r="D304" s="164" t="s">
        <v>171</v>
      </c>
      <c r="E304" s="33"/>
      <c r="F304" s="165" t="s">
        <v>410</v>
      </c>
      <c r="G304" s="33"/>
      <c r="H304" s="33"/>
      <c r="I304" s="166"/>
      <c r="J304" s="33"/>
      <c r="K304" s="33"/>
      <c r="L304" s="34"/>
      <c r="M304" s="167"/>
      <c r="N304" s="168"/>
      <c r="O304" s="59"/>
      <c r="P304" s="59"/>
      <c r="Q304" s="59"/>
      <c r="R304" s="59"/>
      <c r="S304" s="59"/>
      <c r="T304" s="60"/>
      <c r="U304" s="33"/>
      <c r="V304" s="33"/>
      <c r="W304" s="33"/>
      <c r="X304" s="33"/>
      <c r="Y304" s="33"/>
      <c r="Z304" s="33"/>
      <c r="AA304" s="33"/>
      <c r="AB304" s="33"/>
      <c r="AC304" s="33"/>
      <c r="AD304" s="33"/>
      <c r="AE304" s="33"/>
      <c r="AT304" s="18" t="s">
        <v>171</v>
      </c>
      <c r="AU304" s="18" t="s">
        <v>83</v>
      </c>
    </row>
    <row r="305" spans="1:65" s="13" customFormat="1">
      <c r="B305" s="171"/>
      <c r="D305" s="169" t="s">
        <v>175</v>
      </c>
      <c r="E305" s="172" t="s">
        <v>1</v>
      </c>
      <c r="F305" s="173" t="s">
        <v>975</v>
      </c>
      <c r="H305" s="174">
        <v>548.34199999999998</v>
      </c>
      <c r="I305" s="175"/>
      <c r="L305" s="171"/>
      <c r="M305" s="176"/>
      <c r="N305" s="177"/>
      <c r="O305" s="177"/>
      <c r="P305" s="177"/>
      <c r="Q305" s="177"/>
      <c r="R305" s="177"/>
      <c r="S305" s="177"/>
      <c r="T305" s="178"/>
      <c r="AT305" s="172" t="s">
        <v>175</v>
      </c>
      <c r="AU305" s="172" t="s">
        <v>83</v>
      </c>
      <c r="AV305" s="13" t="s">
        <v>83</v>
      </c>
      <c r="AW305" s="13" t="s">
        <v>29</v>
      </c>
      <c r="AX305" s="13" t="s">
        <v>30</v>
      </c>
      <c r="AY305" s="172" t="s">
        <v>163</v>
      </c>
    </row>
    <row r="306" spans="1:65" s="2" customFormat="1" ht="16.5" customHeight="1">
      <c r="A306" s="33"/>
      <c r="B306" s="150"/>
      <c r="C306" s="151" t="s">
        <v>393</v>
      </c>
      <c r="D306" s="151" t="s">
        <v>165</v>
      </c>
      <c r="E306" s="152" t="s">
        <v>976</v>
      </c>
      <c r="F306" s="153" t="s">
        <v>977</v>
      </c>
      <c r="G306" s="154" t="s">
        <v>114</v>
      </c>
      <c r="H306" s="155">
        <v>3.468</v>
      </c>
      <c r="I306" s="156"/>
      <c r="J306" s="157">
        <f>ROUND(I306*H306,2)</f>
        <v>0</v>
      </c>
      <c r="K306" s="153" t="s">
        <v>168</v>
      </c>
      <c r="L306" s="34"/>
      <c r="M306" s="158" t="s">
        <v>1</v>
      </c>
      <c r="N306" s="159" t="s">
        <v>38</v>
      </c>
      <c r="O306" s="59"/>
      <c r="P306" s="160">
        <f>O306*H306</f>
        <v>0</v>
      </c>
      <c r="Q306" s="160">
        <v>0</v>
      </c>
      <c r="R306" s="160">
        <f>Q306*H306</f>
        <v>0</v>
      </c>
      <c r="S306" s="160">
        <v>0</v>
      </c>
      <c r="T306" s="161">
        <f>S306*H306</f>
        <v>0</v>
      </c>
      <c r="U306" s="33"/>
      <c r="V306" s="33"/>
      <c r="W306" s="33"/>
      <c r="X306" s="33"/>
      <c r="Y306" s="33"/>
      <c r="Z306" s="33"/>
      <c r="AA306" s="33"/>
      <c r="AB306" s="33"/>
      <c r="AC306" s="33"/>
      <c r="AD306" s="33"/>
      <c r="AE306" s="33"/>
      <c r="AR306" s="162" t="s">
        <v>169</v>
      </c>
      <c r="AT306" s="162" t="s">
        <v>165</v>
      </c>
      <c r="AU306" s="162" t="s">
        <v>83</v>
      </c>
      <c r="AY306" s="18" t="s">
        <v>163</v>
      </c>
      <c r="BE306" s="163">
        <f>IF(N306="základní",J306,0)</f>
        <v>0</v>
      </c>
      <c r="BF306" s="163">
        <f>IF(N306="snížená",J306,0)</f>
        <v>0</v>
      </c>
      <c r="BG306" s="163">
        <f>IF(N306="zákl. přenesená",J306,0)</f>
        <v>0</v>
      </c>
      <c r="BH306" s="163">
        <f>IF(N306="sníž. přenesená",J306,0)</f>
        <v>0</v>
      </c>
      <c r="BI306" s="163">
        <f>IF(N306="nulová",J306,0)</f>
        <v>0</v>
      </c>
      <c r="BJ306" s="18" t="s">
        <v>30</v>
      </c>
      <c r="BK306" s="163">
        <f>ROUND(I306*H306,2)</f>
        <v>0</v>
      </c>
      <c r="BL306" s="18" t="s">
        <v>169</v>
      </c>
      <c r="BM306" s="162" t="s">
        <v>978</v>
      </c>
    </row>
    <row r="307" spans="1:65" s="2" customFormat="1">
      <c r="A307" s="33"/>
      <c r="B307" s="34"/>
      <c r="C307" s="33"/>
      <c r="D307" s="164" t="s">
        <v>171</v>
      </c>
      <c r="E307" s="33"/>
      <c r="F307" s="165" t="s">
        <v>979</v>
      </c>
      <c r="G307" s="33"/>
      <c r="H307" s="33"/>
      <c r="I307" s="166"/>
      <c r="J307" s="33"/>
      <c r="K307" s="33"/>
      <c r="L307" s="34"/>
      <c r="M307" s="167"/>
      <c r="N307" s="168"/>
      <c r="O307" s="59"/>
      <c r="P307" s="59"/>
      <c r="Q307" s="59"/>
      <c r="R307" s="59"/>
      <c r="S307" s="59"/>
      <c r="T307" s="60"/>
      <c r="U307" s="33"/>
      <c r="V307" s="33"/>
      <c r="W307" s="33"/>
      <c r="X307" s="33"/>
      <c r="Y307" s="33"/>
      <c r="Z307" s="33"/>
      <c r="AA307" s="33"/>
      <c r="AB307" s="33"/>
      <c r="AC307" s="33"/>
      <c r="AD307" s="33"/>
      <c r="AE307" s="33"/>
      <c r="AT307" s="18" t="s">
        <v>171</v>
      </c>
      <c r="AU307" s="18" t="s">
        <v>83</v>
      </c>
    </row>
    <row r="308" spans="1:65" s="13" customFormat="1">
      <c r="B308" s="171"/>
      <c r="D308" s="169" t="s">
        <v>175</v>
      </c>
      <c r="E308" s="172" t="s">
        <v>1</v>
      </c>
      <c r="F308" s="173" t="s">
        <v>908</v>
      </c>
      <c r="H308" s="174">
        <v>3.468</v>
      </c>
      <c r="I308" s="175"/>
      <c r="L308" s="171"/>
      <c r="M308" s="176"/>
      <c r="N308" s="177"/>
      <c r="O308" s="177"/>
      <c r="P308" s="177"/>
      <c r="Q308" s="177"/>
      <c r="R308" s="177"/>
      <c r="S308" s="177"/>
      <c r="T308" s="178"/>
      <c r="AT308" s="172" t="s">
        <v>175</v>
      </c>
      <c r="AU308" s="172" t="s">
        <v>83</v>
      </c>
      <c r="AV308" s="13" t="s">
        <v>83</v>
      </c>
      <c r="AW308" s="13" t="s">
        <v>29</v>
      </c>
      <c r="AX308" s="13" t="s">
        <v>73</v>
      </c>
      <c r="AY308" s="172" t="s">
        <v>163</v>
      </c>
    </row>
    <row r="309" spans="1:65" s="14" customFormat="1">
      <c r="B309" s="179"/>
      <c r="D309" s="169" t="s">
        <v>175</v>
      </c>
      <c r="E309" s="180" t="s">
        <v>1</v>
      </c>
      <c r="F309" s="181" t="s">
        <v>179</v>
      </c>
      <c r="H309" s="182">
        <v>3.468</v>
      </c>
      <c r="I309" s="183"/>
      <c r="L309" s="179"/>
      <c r="M309" s="184"/>
      <c r="N309" s="185"/>
      <c r="O309" s="185"/>
      <c r="P309" s="185"/>
      <c r="Q309" s="185"/>
      <c r="R309" s="185"/>
      <c r="S309" s="185"/>
      <c r="T309" s="186"/>
      <c r="AT309" s="180" t="s">
        <v>175</v>
      </c>
      <c r="AU309" s="180" t="s">
        <v>83</v>
      </c>
      <c r="AV309" s="14" t="s">
        <v>169</v>
      </c>
      <c r="AW309" s="14" t="s">
        <v>29</v>
      </c>
      <c r="AX309" s="14" t="s">
        <v>30</v>
      </c>
      <c r="AY309" s="180" t="s">
        <v>163</v>
      </c>
    </row>
    <row r="310" spans="1:65" s="2" customFormat="1" ht="16.5" customHeight="1">
      <c r="A310" s="33"/>
      <c r="B310" s="150"/>
      <c r="C310" s="197" t="s">
        <v>398</v>
      </c>
      <c r="D310" s="197" t="s">
        <v>381</v>
      </c>
      <c r="E310" s="198" t="s">
        <v>980</v>
      </c>
      <c r="F310" s="199" t="s">
        <v>981</v>
      </c>
      <c r="G310" s="200" t="s">
        <v>384</v>
      </c>
      <c r="H310" s="201">
        <v>0.55500000000000005</v>
      </c>
      <c r="I310" s="202"/>
      <c r="J310" s="203">
        <f>ROUND(I310*H310,2)</f>
        <v>0</v>
      </c>
      <c r="K310" s="199" t="s">
        <v>168</v>
      </c>
      <c r="L310" s="204"/>
      <c r="M310" s="205" t="s">
        <v>1</v>
      </c>
      <c r="N310" s="206" t="s">
        <v>38</v>
      </c>
      <c r="O310" s="59"/>
      <c r="P310" s="160">
        <f>O310*H310</f>
        <v>0</v>
      </c>
      <c r="Q310" s="160">
        <v>0</v>
      </c>
      <c r="R310" s="160">
        <f>Q310*H310</f>
        <v>0</v>
      </c>
      <c r="S310" s="160">
        <v>0</v>
      </c>
      <c r="T310" s="161">
        <f>S310*H310</f>
        <v>0</v>
      </c>
      <c r="U310" s="33"/>
      <c r="V310" s="33"/>
      <c r="W310" s="33"/>
      <c r="X310" s="33"/>
      <c r="Y310" s="33"/>
      <c r="Z310" s="33"/>
      <c r="AA310" s="33"/>
      <c r="AB310" s="33"/>
      <c r="AC310" s="33"/>
      <c r="AD310" s="33"/>
      <c r="AE310" s="33"/>
      <c r="AR310" s="162" t="s">
        <v>215</v>
      </c>
      <c r="AT310" s="162" t="s">
        <v>381</v>
      </c>
      <c r="AU310" s="162" t="s">
        <v>83</v>
      </c>
      <c r="AY310" s="18" t="s">
        <v>163</v>
      </c>
      <c r="BE310" s="163">
        <f>IF(N310="základní",J310,0)</f>
        <v>0</v>
      </c>
      <c r="BF310" s="163">
        <f>IF(N310="snížená",J310,0)</f>
        <v>0</v>
      </c>
      <c r="BG310" s="163">
        <f>IF(N310="zákl. přenesená",J310,0)</f>
        <v>0</v>
      </c>
      <c r="BH310" s="163">
        <f>IF(N310="sníž. přenesená",J310,0)</f>
        <v>0</v>
      </c>
      <c r="BI310" s="163">
        <f>IF(N310="nulová",J310,0)</f>
        <v>0</v>
      </c>
      <c r="BJ310" s="18" t="s">
        <v>30</v>
      </c>
      <c r="BK310" s="163">
        <f>ROUND(I310*H310,2)</f>
        <v>0</v>
      </c>
      <c r="BL310" s="18" t="s">
        <v>169</v>
      </c>
      <c r="BM310" s="162" t="s">
        <v>982</v>
      </c>
    </row>
    <row r="311" spans="1:65" s="13" customFormat="1">
      <c r="B311" s="171"/>
      <c r="D311" s="169" t="s">
        <v>175</v>
      </c>
      <c r="E311" s="172" t="s">
        <v>1</v>
      </c>
      <c r="F311" s="173" t="s">
        <v>983</v>
      </c>
      <c r="H311" s="174">
        <v>0.55500000000000005</v>
      </c>
      <c r="I311" s="175"/>
      <c r="L311" s="171"/>
      <c r="M311" s="176"/>
      <c r="N311" s="177"/>
      <c r="O311" s="177"/>
      <c r="P311" s="177"/>
      <c r="Q311" s="177"/>
      <c r="R311" s="177"/>
      <c r="S311" s="177"/>
      <c r="T311" s="178"/>
      <c r="AT311" s="172" t="s">
        <v>175</v>
      </c>
      <c r="AU311" s="172" t="s">
        <v>83</v>
      </c>
      <c r="AV311" s="13" t="s">
        <v>83</v>
      </c>
      <c r="AW311" s="13" t="s">
        <v>29</v>
      </c>
      <c r="AX311" s="13" t="s">
        <v>73</v>
      </c>
      <c r="AY311" s="172" t="s">
        <v>163</v>
      </c>
    </row>
    <row r="312" spans="1:65" s="14" customFormat="1">
      <c r="B312" s="179"/>
      <c r="D312" s="169" t="s">
        <v>175</v>
      </c>
      <c r="E312" s="180" t="s">
        <v>1</v>
      </c>
      <c r="F312" s="181" t="s">
        <v>179</v>
      </c>
      <c r="H312" s="182">
        <v>0.55500000000000005</v>
      </c>
      <c r="I312" s="183"/>
      <c r="L312" s="179"/>
      <c r="M312" s="184"/>
      <c r="N312" s="185"/>
      <c r="O312" s="185"/>
      <c r="P312" s="185"/>
      <c r="Q312" s="185"/>
      <c r="R312" s="185"/>
      <c r="S312" s="185"/>
      <c r="T312" s="186"/>
      <c r="AT312" s="180" t="s">
        <v>175</v>
      </c>
      <c r="AU312" s="180" t="s">
        <v>83</v>
      </c>
      <c r="AV312" s="14" t="s">
        <v>169</v>
      </c>
      <c r="AW312" s="14" t="s">
        <v>29</v>
      </c>
      <c r="AX312" s="14" t="s">
        <v>30</v>
      </c>
      <c r="AY312" s="180" t="s">
        <v>163</v>
      </c>
    </row>
    <row r="313" spans="1:65" s="2" customFormat="1" ht="16.5" customHeight="1">
      <c r="A313" s="33"/>
      <c r="B313" s="150"/>
      <c r="C313" s="151" t="s">
        <v>406</v>
      </c>
      <c r="D313" s="151" t="s">
        <v>165</v>
      </c>
      <c r="E313" s="152" t="s">
        <v>984</v>
      </c>
      <c r="F313" s="153" t="s">
        <v>985</v>
      </c>
      <c r="G313" s="154" t="s">
        <v>114</v>
      </c>
      <c r="H313" s="155">
        <v>3.468</v>
      </c>
      <c r="I313" s="156"/>
      <c r="J313" s="157">
        <f>ROUND(I313*H313,2)</f>
        <v>0</v>
      </c>
      <c r="K313" s="153" t="s">
        <v>168</v>
      </c>
      <c r="L313" s="34"/>
      <c r="M313" s="158" t="s">
        <v>1</v>
      </c>
      <c r="N313" s="159" t="s">
        <v>38</v>
      </c>
      <c r="O313" s="59"/>
      <c r="P313" s="160">
        <f>O313*H313</f>
        <v>0</v>
      </c>
      <c r="Q313" s="160">
        <v>0</v>
      </c>
      <c r="R313" s="160">
        <f>Q313*H313</f>
        <v>0</v>
      </c>
      <c r="S313" s="160">
        <v>0</v>
      </c>
      <c r="T313" s="161">
        <f>S313*H313</f>
        <v>0</v>
      </c>
      <c r="U313" s="33"/>
      <c r="V313" s="33"/>
      <c r="W313" s="33"/>
      <c r="X313" s="33"/>
      <c r="Y313" s="33"/>
      <c r="Z313" s="33"/>
      <c r="AA313" s="33"/>
      <c r="AB313" s="33"/>
      <c r="AC313" s="33"/>
      <c r="AD313" s="33"/>
      <c r="AE313" s="33"/>
      <c r="AR313" s="162" t="s">
        <v>169</v>
      </c>
      <c r="AT313" s="162" t="s">
        <v>165</v>
      </c>
      <c r="AU313" s="162" t="s">
        <v>83</v>
      </c>
      <c r="AY313" s="18" t="s">
        <v>163</v>
      </c>
      <c r="BE313" s="163">
        <f>IF(N313="základní",J313,0)</f>
        <v>0</v>
      </c>
      <c r="BF313" s="163">
        <f>IF(N313="snížená",J313,0)</f>
        <v>0</v>
      </c>
      <c r="BG313" s="163">
        <f>IF(N313="zákl. přenesená",J313,0)</f>
        <v>0</v>
      </c>
      <c r="BH313" s="163">
        <f>IF(N313="sníž. přenesená",J313,0)</f>
        <v>0</v>
      </c>
      <c r="BI313" s="163">
        <f>IF(N313="nulová",J313,0)</f>
        <v>0</v>
      </c>
      <c r="BJ313" s="18" t="s">
        <v>30</v>
      </c>
      <c r="BK313" s="163">
        <f>ROUND(I313*H313,2)</f>
        <v>0</v>
      </c>
      <c r="BL313" s="18" t="s">
        <v>169</v>
      </c>
      <c r="BM313" s="162" t="s">
        <v>986</v>
      </c>
    </row>
    <row r="314" spans="1:65" s="2" customFormat="1">
      <c r="A314" s="33"/>
      <c r="B314" s="34"/>
      <c r="C314" s="33"/>
      <c r="D314" s="164" t="s">
        <v>171</v>
      </c>
      <c r="E314" s="33"/>
      <c r="F314" s="165" t="s">
        <v>987</v>
      </c>
      <c r="G314" s="33"/>
      <c r="H314" s="33"/>
      <c r="I314" s="166"/>
      <c r="J314" s="33"/>
      <c r="K314" s="33"/>
      <c r="L314" s="34"/>
      <c r="M314" s="167"/>
      <c r="N314" s="168"/>
      <c r="O314" s="59"/>
      <c r="P314" s="59"/>
      <c r="Q314" s="59"/>
      <c r="R314" s="59"/>
      <c r="S314" s="59"/>
      <c r="T314" s="60"/>
      <c r="U314" s="33"/>
      <c r="V314" s="33"/>
      <c r="W314" s="33"/>
      <c r="X314" s="33"/>
      <c r="Y314" s="33"/>
      <c r="Z314" s="33"/>
      <c r="AA314" s="33"/>
      <c r="AB314" s="33"/>
      <c r="AC314" s="33"/>
      <c r="AD314" s="33"/>
      <c r="AE314" s="33"/>
      <c r="AT314" s="18" t="s">
        <v>171</v>
      </c>
      <c r="AU314" s="18" t="s">
        <v>83</v>
      </c>
    </row>
    <row r="315" spans="1:65" s="13" customFormat="1">
      <c r="B315" s="171"/>
      <c r="D315" s="169" t="s">
        <v>175</v>
      </c>
      <c r="E315" s="172" t="s">
        <v>1</v>
      </c>
      <c r="F315" s="173" t="s">
        <v>988</v>
      </c>
      <c r="H315" s="174">
        <v>3.468</v>
      </c>
      <c r="I315" s="175"/>
      <c r="L315" s="171"/>
      <c r="M315" s="176"/>
      <c r="N315" s="177"/>
      <c r="O315" s="177"/>
      <c r="P315" s="177"/>
      <c r="Q315" s="177"/>
      <c r="R315" s="177"/>
      <c r="S315" s="177"/>
      <c r="T315" s="178"/>
      <c r="AT315" s="172" t="s">
        <v>175</v>
      </c>
      <c r="AU315" s="172" t="s">
        <v>83</v>
      </c>
      <c r="AV315" s="13" t="s">
        <v>83</v>
      </c>
      <c r="AW315" s="13" t="s">
        <v>29</v>
      </c>
      <c r="AX315" s="13" t="s">
        <v>30</v>
      </c>
      <c r="AY315" s="172" t="s">
        <v>163</v>
      </c>
    </row>
    <row r="316" spans="1:65" s="2" customFormat="1" ht="16.5" customHeight="1">
      <c r="A316" s="33"/>
      <c r="B316" s="150"/>
      <c r="C316" s="197" t="s">
        <v>413</v>
      </c>
      <c r="D316" s="197" t="s">
        <v>381</v>
      </c>
      <c r="E316" s="198" t="s">
        <v>989</v>
      </c>
      <c r="F316" s="199" t="s">
        <v>990</v>
      </c>
      <c r="G316" s="200" t="s">
        <v>991</v>
      </c>
      <c r="H316" s="201">
        <v>0.109</v>
      </c>
      <c r="I316" s="202"/>
      <c r="J316" s="203">
        <f>ROUND(I316*H316,2)</f>
        <v>0</v>
      </c>
      <c r="K316" s="199" t="s">
        <v>168</v>
      </c>
      <c r="L316" s="204"/>
      <c r="M316" s="205" t="s">
        <v>1</v>
      </c>
      <c r="N316" s="206" t="s">
        <v>38</v>
      </c>
      <c r="O316" s="59"/>
      <c r="P316" s="160">
        <f>O316*H316</f>
        <v>0</v>
      </c>
      <c r="Q316" s="160">
        <v>1E-3</v>
      </c>
      <c r="R316" s="160">
        <f>Q316*H316</f>
        <v>1.0900000000000001E-4</v>
      </c>
      <c r="S316" s="160">
        <v>0</v>
      </c>
      <c r="T316" s="161">
        <f>S316*H316</f>
        <v>0</v>
      </c>
      <c r="U316" s="33"/>
      <c r="V316" s="33"/>
      <c r="W316" s="33"/>
      <c r="X316" s="33"/>
      <c r="Y316" s="33"/>
      <c r="Z316" s="33"/>
      <c r="AA316" s="33"/>
      <c r="AB316" s="33"/>
      <c r="AC316" s="33"/>
      <c r="AD316" s="33"/>
      <c r="AE316" s="33"/>
      <c r="AR316" s="162" t="s">
        <v>215</v>
      </c>
      <c r="AT316" s="162" t="s">
        <v>381</v>
      </c>
      <c r="AU316" s="162" t="s">
        <v>83</v>
      </c>
      <c r="AY316" s="18" t="s">
        <v>163</v>
      </c>
      <c r="BE316" s="163">
        <f>IF(N316="základní",J316,0)</f>
        <v>0</v>
      </c>
      <c r="BF316" s="163">
        <f>IF(N316="snížená",J316,0)</f>
        <v>0</v>
      </c>
      <c r="BG316" s="163">
        <f>IF(N316="zákl. přenesená",J316,0)</f>
        <v>0</v>
      </c>
      <c r="BH316" s="163">
        <f>IF(N316="sníž. přenesená",J316,0)</f>
        <v>0</v>
      </c>
      <c r="BI316" s="163">
        <f>IF(N316="nulová",J316,0)</f>
        <v>0</v>
      </c>
      <c r="BJ316" s="18" t="s">
        <v>30</v>
      </c>
      <c r="BK316" s="163">
        <f>ROUND(I316*H316,2)</f>
        <v>0</v>
      </c>
      <c r="BL316" s="18" t="s">
        <v>169</v>
      </c>
      <c r="BM316" s="162" t="s">
        <v>992</v>
      </c>
    </row>
    <row r="317" spans="1:65" s="13" customFormat="1">
      <c r="B317" s="171"/>
      <c r="D317" s="169" t="s">
        <v>175</v>
      </c>
      <c r="E317" s="172" t="s">
        <v>1</v>
      </c>
      <c r="F317" s="173" t="s">
        <v>993</v>
      </c>
      <c r="H317" s="174">
        <v>0.109</v>
      </c>
      <c r="I317" s="175"/>
      <c r="L317" s="171"/>
      <c r="M317" s="176"/>
      <c r="N317" s="177"/>
      <c r="O317" s="177"/>
      <c r="P317" s="177"/>
      <c r="Q317" s="177"/>
      <c r="R317" s="177"/>
      <c r="S317" s="177"/>
      <c r="T317" s="178"/>
      <c r="AT317" s="172" t="s">
        <v>175</v>
      </c>
      <c r="AU317" s="172" t="s">
        <v>83</v>
      </c>
      <c r="AV317" s="13" t="s">
        <v>83</v>
      </c>
      <c r="AW317" s="13" t="s">
        <v>29</v>
      </c>
      <c r="AX317" s="13" t="s">
        <v>73</v>
      </c>
      <c r="AY317" s="172" t="s">
        <v>163</v>
      </c>
    </row>
    <row r="318" spans="1:65" s="14" customFormat="1">
      <c r="B318" s="179"/>
      <c r="D318" s="169" t="s">
        <v>175</v>
      </c>
      <c r="E318" s="180" t="s">
        <v>1</v>
      </c>
      <c r="F318" s="181" t="s">
        <v>179</v>
      </c>
      <c r="H318" s="182">
        <v>0.109</v>
      </c>
      <c r="I318" s="183"/>
      <c r="L318" s="179"/>
      <c r="M318" s="184"/>
      <c r="N318" s="185"/>
      <c r="O318" s="185"/>
      <c r="P318" s="185"/>
      <c r="Q318" s="185"/>
      <c r="R318" s="185"/>
      <c r="S318" s="185"/>
      <c r="T318" s="186"/>
      <c r="AT318" s="180" t="s">
        <v>175</v>
      </c>
      <c r="AU318" s="180" t="s">
        <v>83</v>
      </c>
      <c r="AV318" s="14" t="s">
        <v>169</v>
      </c>
      <c r="AW318" s="14" t="s">
        <v>29</v>
      </c>
      <c r="AX318" s="14" t="s">
        <v>30</v>
      </c>
      <c r="AY318" s="180" t="s">
        <v>163</v>
      </c>
    </row>
    <row r="319" spans="1:65" s="12" customFormat="1" ht="22.9" customHeight="1">
      <c r="B319" s="137"/>
      <c r="D319" s="138" t="s">
        <v>72</v>
      </c>
      <c r="E319" s="148" t="s">
        <v>186</v>
      </c>
      <c r="F319" s="148" t="s">
        <v>419</v>
      </c>
      <c r="I319" s="140"/>
      <c r="J319" s="149">
        <f>BK319</f>
        <v>0</v>
      </c>
      <c r="L319" s="137"/>
      <c r="M319" s="142"/>
      <c r="N319" s="143"/>
      <c r="O319" s="143"/>
      <c r="P319" s="144">
        <f>SUM(P320:P340)</f>
        <v>0</v>
      </c>
      <c r="Q319" s="143"/>
      <c r="R319" s="144">
        <f>SUM(R320:R340)</f>
        <v>0</v>
      </c>
      <c r="S319" s="143"/>
      <c r="T319" s="145">
        <f>SUM(T320:T340)</f>
        <v>0</v>
      </c>
      <c r="AR319" s="138" t="s">
        <v>30</v>
      </c>
      <c r="AT319" s="146" t="s">
        <v>72</v>
      </c>
      <c r="AU319" s="146" t="s">
        <v>30</v>
      </c>
      <c r="AY319" s="138" t="s">
        <v>163</v>
      </c>
      <c r="BK319" s="147">
        <f>SUM(BK320:BK340)</f>
        <v>0</v>
      </c>
    </row>
    <row r="320" spans="1:65" s="2" customFormat="1" ht="16.5" customHeight="1">
      <c r="A320" s="33"/>
      <c r="B320" s="150"/>
      <c r="C320" s="151" t="s">
        <v>420</v>
      </c>
      <c r="D320" s="151" t="s">
        <v>165</v>
      </c>
      <c r="E320" s="152" t="s">
        <v>421</v>
      </c>
      <c r="F320" s="153" t="s">
        <v>422</v>
      </c>
      <c r="G320" s="154" t="s">
        <v>118</v>
      </c>
      <c r="H320" s="155">
        <v>4.2060000000000004</v>
      </c>
      <c r="I320" s="156"/>
      <c r="J320" s="157">
        <f>ROUND(I320*H320,2)</f>
        <v>0</v>
      </c>
      <c r="K320" s="153" t="s">
        <v>168</v>
      </c>
      <c r="L320" s="34"/>
      <c r="M320" s="158" t="s">
        <v>1</v>
      </c>
      <c r="N320" s="159" t="s">
        <v>38</v>
      </c>
      <c r="O320" s="59"/>
      <c r="P320" s="160">
        <f>O320*H320</f>
        <v>0</v>
      </c>
      <c r="Q320" s="160">
        <v>0</v>
      </c>
      <c r="R320" s="160">
        <f>Q320*H320</f>
        <v>0</v>
      </c>
      <c r="S320" s="160">
        <v>0</v>
      </c>
      <c r="T320" s="161">
        <f>S320*H320</f>
        <v>0</v>
      </c>
      <c r="U320" s="33"/>
      <c r="V320" s="33"/>
      <c r="W320" s="33"/>
      <c r="X320" s="33"/>
      <c r="Y320" s="33"/>
      <c r="Z320" s="33"/>
      <c r="AA320" s="33"/>
      <c r="AB320" s="33"/>
      <c r="AC320" s="33"/>
      <c r="AD320" s="33"/>
      <c r="AE320" s="33"/>
      <c r="AR320" s="162" t="s">
        <v>169</v>
      </c>
      <c r="AT320" s="162" t="s">
        <v>165</v>
      </c>
      <c r="AU320" s="162" t="s">
        <v>83</v>
      </c>
      <c r="AY320" s="18" t="s">
        <v>163</v>
      </c>
      <c r="BE320" s="163">
        <f>IF(N320="základní",J320,0)</f>
        <v>0</v>
      </c>
      <c r="BF320" s="163">
        <f>IF(N320="snížená",J320,0)</f>
        <v>0</v>
      </c>
      <c r="BG320" s="163">
        <f>IF(N320="zákl. přenesená",J320,0)</f>
        <v>0</v>
      </c>
      <c r="BH320" s="163">
        <f>IF(N320="sníž. přenesená",J320,0)</f>
        <v>0</v>
      </c>
      <c r="BI320" s="163">
        <f>IF(N320="nulová",J320,0)</f>
        <v>0</v>
      </c>
      <c r="BJ320" s="18" t="s">
        <v>30</v>
      </c>
      <c r="BK320" s="163">
        <f>ROUND(I320*H320,2)</f>
        <v>0</v>
      </c>
      <c r="BL320" s="18" t="s">
        <v>169</v>
      </c>
      <c r="BM320" s="162" t="s">
        <v>994</v>
      </c>
    </row>
    <row r="321" spans="1:65" s="2" customFormat="1">
      <c r="A321" s="33"/>
      <c r="B321" s="34"/>
      <c r="C321" s="33"/>
      <c r="D321" s="164" t="s">
        <v>171</v>
      </c>
      <c r="E321" s="33"/>
      <c r="F321" s="165" t="s">
        <v>424</v>
      </c>
      <c r="G321" s="33"/>
      <c r="H321" s="33"/>
      <c r="I321" s="166"/>
      <c r="J321" s="33"/>
      <c r="K321" s="33"/>
      <c r="L321" s="34"/>
      <c r="M321" s="167"/>
      <c r="N321" s="168"/>
      <c r="O321" s="59"/>
      <c r="P321" s="59"/>
      <c r="Q321" s="59"/>
      <c r="R321" s="59"/>
      <c r="S321" s="59"/>
      <c r="T321" s="60"/>
      <c r="U321" s="33"/>
      <c r="V321" s="33"/>
      <c r="W321" s="33"/>
      <c r="X321" s="33"/>
      <c r="Y321" s="33"/>
      <c r="Z321" s="33"/>
      <c r="AA321" s="33"/>
      <c r="AB321" s="33"/>
      <c r="AC321" s="33"/>
      <c r="AD321" s="33"/>
      <c r="AE321" s="33"/>
      <c r="AT321" s="18" t="s">
        <v>171</v>
      </c>
      <c r="AU321" s="18" t="s">
        <v>83</v>
      </c>
    </row>
    <row r="322" spans="1:65" s="13" customFormat="1">
      <c r="B322" s="171"/>
      <c r="D322" s="169" t="s">
        <v>175</v>
      </c>
      <c r="E322" s="172" t="s">
        <v>1</v>
      </c>
      <c r="F322" s="173" t="s">
        <v>995</v>
      </c>
      <c r="H322" s="174">
        <v>4.2060000000000004</v>
      </c>
      <c r="I322" s="175"/>
      <c r="L322" s="171"/>
      <c r="M322" s="176"/>
      <c r="N322" s="177"/>
      <c r="O322" s="177"/>
      <c r="P322" s="177"/>
      <c r="Q322" s="177"/>
      <c r="R322" s="177"/>
      <c r="S322" s="177"/>
      <c r="T322" s="178"/>
      <c r="AT322" s="172" t="s">
        <v>175</v>
      </c>
      <c r="AU322" s="172" t="s">
        <v>83</v>
      </c>
      <c r="AV322" s="13" t="s">
        <v>83</v>
      </c>
      <c r="AW322" s="13" t="s">
        <v>29</v>
      </c>
      <c r="AX322" s="13" t="s">
        <v>30</v>
      </c>
      <c r="AY322" s="172" t="s">
        <v>163</v>
      </c>
    </row>
    <row r="323" spans="1:65" s="2" customFormat="1" ht="24.2" customHeight="1">
      <c r="A323" s="33"/>
      <c r="B323" s="150"/>
      <c r="C323" s="151" t="s">
        <v>427</v>
      </c>
      <c r="D323" s="151" t="s">
        <v>165</v>
      </c>
      <c r="E323" s="152" t="s">
        <v>448</v>
      </c>
      <c r="F323" s="153" t="s">
        <v>449</v>
      </c>
      <c r="G323" s="154" t="s">
        <v>384</v>
      </c>
      <c r="H323" s="155">
        <v>9.2530000000000001</v>
      </c>
      <c r="I323" s="156"/>
      <c r="J323" s="157">
        <f>ROUND(I323*H323,2)</f>
        <v>0</v>
      </c>
      <c r="K323" s="153" t="s">
        <v>168</v>
      </c>
      <c r="L323" s="34"/>
      <c r="M323" s="158" t="s">
        <v>1</v>
      </c>
      <c r="N323" s="159" t="s">
        <v>38</v>
      </c>
      <c r="O323" s="59"/>
      <c r="P323" s="160">
        <f>O323*H323</f>
        <v>0</v>
      </c>
      <c r="Q323" s="160">
        <v>0</v>
      </c>
      <c r="R323" s="160">
        <f>Q323*H323</f>
        <v>0</v>
      </c>
      <c r="S323" s="160">
        <v>0</v>
      </c>
      <c r="T323" s="161">
        <f>S323*H323</f>
        <v>0</v>
      </c>
      <c r="U323" s="33"/>
      <c r="V323" s="33"/>
      <c r="W323" s="33"/>
      <c r="X323" s="33"/>
      <c r="Y323" s="33"/>
      <c r="Z323" s="33"/>
      <c r="AA323" s="33"/>
      <c r="AB323" s="33"/>
      <c r="AC323" s="33"/>
      <c r="AD323" s="33"/>
      <c r="AE323" s="33"/>
      <c r="AR323" s="162" t="s">
        <v>169</v>
      </c>
      <c r="AT323" s="162" t="s">
        <v>165</v>
      </c>
      <c r="AU323" s="162" t="s">
        <v>83</v>
      </c>
      <c r="AY323" s="18" t="s">
        <v>163</v>
      </c>
      <c r="BE323" s="163">
        <f>IF(N323="základní",J323,0)</f>
        <v>0</v>
      </c>
      <c r="BF323" s="163">
        <f>IF(N323="snížená",J323,0)</f>
        <v>0</v>
      </c>
      <c r="BG323" s="163">
        <f>IF(N323="zákl. přenesená",J323,0)</f>
        <v>0</v>
      </c>
      <c r="BH323" s="163">
        <f>IF(N323="sníž. přenesená",J323,0)</f>
        <v>0</v>
      </c>
      <c r="BI323" s="163">
        <f>IF(N323="nulová",J323,0)</f>
        <v>0</v>
      </c>
      <c r="BJ323" s="18" t="s">
        <v>30</v>
      </c>
      <c r="BK323" s="163">
        <f>ROUND(I323*H323,2)</f>
        <v>0</v>
      </c>
      <c r="BL323" s="18" t="s">
        <v>169</v>
      </c>
      <c r="BM323" s="162" t="s">
        <v>996</v>
      </c>
    </row>
    <row r="324" spans="1:65" s="2" customFormat="1">
      <c r="A324" s="33"/>
      <c r="B324" s="34"/>
      <c r="C324" s="33"/>
      <c r="D324" s="164" t="s">
        <v>171</v>
      </c>
      <c r="E324" s="33"/>
      <c r="F324" s="165" t="s">
        <v>451</v>
      </c>
      <c r="G324" s="33"/>
      <c r="H324" s="33"/>
      <c r="I324" s="166"/>
      <c r="J324" s="33"/>
      <c r="K324" s="33"/>
      <c r="L324" s="34"/>
      <c r="M324" s="167"/>
      <c r="N324" s="168"/>
      <c r="O324" s="59"/>
      <c r="P324" s="59"/>
      <c r="Q324" s="59"/>
      <c r="R324" s="59"/>
      <c r="S324" s="59"/>
      <c r="T324" s="60"/>
      <c r="U324" s="33"/>
      <c r="V324" s="33"/>
      <c r="W324" s="33"/>
      <c r="X324" s="33"/>
      <c r="Y324" s="33"/>
      <c r="Z324" s="33"/>
      <c r="AA324" s="33"/>
      <c r="AB324" s="33"/>
      <c r="AC324" s="33"/>
      <c r="AD324" s="33"/>
      <c r="AE324" s="33"/>
      <c r="AT324" s="18" t="s">
        <v>171</v>
      </c>
      <c r="AU324" s="18" t="s">
        <v>83</v>
      </c>
    </row>
    <row r="325" spans="1:65" s="13" customFormat="1">
      <c r="B325" s="171"/>
      <c r="D325" s="169" t="s">
        <v>175</v>
      </c>
      <c r="E325" s="172" t="s">
        <v>1</v>
      </c>
      <c r="F325" s="173" t="s">
        <v>997</v>
      </c>
      <c r="H325" s="174">
        <v>9.2530000000000001</v>
      </c>
      <c r="I325" s="175"/>
      <c r="L325" s="171"/>
      <c r="M325" s="176"/>
      <c r="N325" s="177"/>
      <c r="O325" s="177"/>
      <c r="P325" s="177"/>
      <c r="Q325" s="177"/>
      <c r="R325" s="177"/>
      <c r="S325" s="177"/>
      <c r="T325" s="178"/>
      <c r="AT325" s="172" t="s">
        <v>175</v>
      </c>
      <c r="AU325" s="172" t="s">
        <v>83</v>
      </c>
      <c r="AV325" s="13" t="s">
        <v>83</v>
      </c>
      <c r="AW325" s="13" t="s">
        <v>29</v>
      </c>
      <c r="AX325" s="13" t="s">
        <v>73</v>
      </c>
      <c r="AY325" s="172" t="s">
        <v>163</v>
      </c>
    </row>
    <row r="326" spans="1:65" s="14" customFormat="1">
      <c r="B326" s="179"/>
      <c r="D326" s="169" t="s">
        <v>175</v>
      </c>
      <c r="E326" s="180" t="s">
        <v>1</v>
      </c>
      <c r="F326" s="181" t="s">
        <v>179</v>
      </c>
      <c r="H326" s="182">
        <v>9.2530000000000001</v>
      </c>
      <c r="I326" s="183"/>
      <c r="L326" s="179"/>
      <c r="M326" s="184"/>
      <c r="N326" s="185"/>
      <c r="O326" s="185"/>
      <c r="P326" s="185"/>
      <c r="Q326" s="185"/>
      <c r="R326" s="185"/>
      <c r="S326" s="185"/>
      <c r="T326" s="186"/>
      <c r="AT326" s="180" t="s">
        <v>175</v>
      </c>
      <c r="AU326" s="180" t="s">
        <v>83</v>
      </c>
      <c r="AV326" s="14" t="s">
        <v>169</v>
      </c>
      <c r="AW326" s="14" t="s">
        <v>29</v>
      </c>
      <c r="AX326" s="14" t="s">
        <v>30</v>
      </c>
      <c r="AY326" s="180" t="s">
        <v>163</v>
      </c>
    </row>
    <row r="327" spans="1:65" s="2" customFormat="1" ht="16.5" customHeight="1">
      <c r="A327" s="33"/>
      <c r="B327" s="150"/>
      <c r="C327" s="151" t="s">
        <v>433</v>
      </c>
      <c r="D327" s="151" t="s">
        <v>165</v>
      </c>
      <c r="E327" s="152" t="s">
        <v>457</v>
      </c>
      <c r="F327" s="153" t="s">
        <v>458</v>
      </c>
      <c r="G327" s="154" t="s">
        <v>384</v>
      </c>
      <c r="H327" s="155">
        <v>9.2530000000000001</v>
      </c>
      <c r="I327" s="156"/>
      <c r="J327" s="157">
        <f>ROUND(I327*H327,2)</f>
        <v>0</v>
      </c>
      <c r="K327" s="153" t="s">
        <v>168</v>
      </c>
      <c r="L327" s="34"/>
      <c r="M327" s="158" t="s">
        <v>1</v>
      </c>
      <c r="N327" s="159" t="s">
        <v>38</v>
      </c>
      <c r="O327" s="59"/>
      <c r="P327" s="160">
        <f>O327*H327</f>
        <v>0</v>
      </c>
      <c r="Q327" s="160">
        <v>0</v>
      </c>
      <c r="R327" s="160">
        <f>Q327*H327</f>
        <v>0</v>
      </c>
      <c r="S327" s="160">
        <v>0</v>
      </c>
      <c r="T327" s="161">
        <f>S327*H327</f>
        <v>0</v>
      </c>
      <c r="U327" s="33"/>
      <c r="V327" s="33"/>
      <c r="W327" s="33"/>
      <c r="X327" s="33"/>
      <c r="Y327" s="33"/>
      <c r="Z327" s="33"/>
      <c r="AA327" s="33"/>
      <c r="AB327" s="33"/>
      <c r="AC327" s="33"/>
      <c r="AD327" s="33"/>
      <c r="AE327" s="33"/>
      <c r="AR327" s="162" t="s">
        <v>169</v>
      </c>
      <c r="AT327" s="162" t="s">
        <v>165</v>
      </c>
      <c r="AU327" s="162" t="s">
        <v>83</v>
      </c>
      <c r="AY327" s="18" t="s">
        <v>163</v>
      </c>
      <c r="BE327" s="163">
        <f>IF(N327="základní",J327,0)</f>
        <v>0</v>
      </c>
      <c r="BF327" s="163">
        <f>IF(N327="snížená",J327,0)</f>
        <v>0</v>
      </c>
      <c r="BG327" s="163">
        <f>IF(N327="zákl. přenesená",J327,0)</f>
        <v>0</v>
      </c>
      <c r="BH327" s="163">
        <f>IF(N327="sníž. přenesená",J327,0)</f>
        <v>0</v>
      </c>
      <c r="BI327" s="163">
        <f>IF(N327="nulová",J327,0)</f>
        <v>0</v>
      </c>
      <c r="BJ327" s="18" t="s">
        <v>30</v>
      </c>
      <c r="BK327" s="163">
        <f>ROUND(I327*H327,2)</f>
        <v>0</v>
      </c>
      <c r="BL327" s="18" t="s">
        <v>169</v>
      </c>
      <c r="BM327" s="162" t="s">
        <v>998</v>
      </c>
    </row>
    <row r="328" spans="1:65" s="2" customFormat="1">
      <c r="A328" s="33"/>
      <c r="B328" s="34"/>
      <c r="C328" s="33"/>
      <c r="D328" s="164" t="s">
        <v>171</v>
      </c>
      <c r="E328" s="33"/>
      <c r="F328" s="165" t="s">
        <v>460</v>
      </c>
      <c r="G328" s="33"/>
      <c r="H328" s="33"/>
      <c r="I328" s="166"/>
      <c r="J328" s="33"/>
      <c r="K328" s="33"/>
      <c r="L328" s="34"/>
      <c r="M328" s="167"/>
      <c r="N328" s="168"/>
      <c r="O328" s="59"/>
      <c r="P328" s="59"/>
      <c r="Q328" s="59"/>
      <c r="R328" s="59"/>
      <c r="S328" s="59"/>
      <c r="T328" s="60"/>
      <c r="U328" s="33"/>
      <c r="V328" s="33"/>
      <c r="W328" s="33"/>
      <c r="X328" s="33"/>
      <c r="Y328" s="33"/>
      <c r="Z328" s="33"/>
      <c r="AA328" s="33"/>
      <c r="AB328" s="33"/>
      <c r="AC328" s="33"/>
      <c r="AD328" s="33"/>
      <c r="AE328" s="33"/>
      <c r="AT328" s="18" t="s">
        <v>171</v>
      </c>
      <c r="AU328" s="18" t="s">
        <v>83</v>
      </c>
    </row>
    <row r="329" spans="1:65" s="2" customFormat="1" ht="48.75">
      <c r="A329" s="33"/>
      <c r="B329" s="34"/>
      <c r="C329" s="33"/>
      <c r="D329" s="169" t="s">
        <v>173</v>
      </c>
      <c r="E329" s="33"/>
      <c r="F329" s="170" t="s">
        <v>461</v>
      </c>
      <c r="G329" s="33"/>
      <c r="H329" s="33"/>
      <c r="I329" s="166"/>
      <c r="J329" s="33"/>
      <c r="K329" s="33"/>
      <c r="L329" s="34"/>
      <c r="M329" s="167"/>
      <c r="N329" s="168"/>
      <c r="O329" s="59"/>
      <c r="P329" s="59"/>
      <c r="Q329" s="59"/>
      <c r="R329" s="59"/>
      <c r="S329" s="59"/>
      <c r="T329" s="60"/>
      <c r="U329" s="33"/>
      <c r="V329" s="33"/>
      <c r="W329" s="33"/>
      <c r="X329" s="33"/>
      <c r="Y329" s="33"/>
      <c r="Z329" s="33"/>
      <c r="AA329" s="33"/>
      <c r="AB329" s="33"/>
      <c r="AC329" s="33"/>
      <c r="AD329" s="33"/>
      <c r="AE329" s="33"/>
      <c r="AT329" s="18" t="s">
        <v>173</v>
      </c>
      <c r="AU329" s="18" t="s">
        <v>83</v>
      </c>
    </row>
    <row r="330" spans="1:65" s="13" customFormat="1">
      <c r="B330" s="171"/>
      <c r="D330" s="169" t="s">
        <v>175</v>
      </c>
      <c r="E330" s="172" t="s">
        <v>1</v>
      </c>
      <c r="F330" s="173" t="s">
        <v>999</v>
      </c>
      <c r="H330" s="174">
        <v>9.2530000000000001</v>
      </c>
      <c r="I330" s="175"/>
      <c r="L330" s="171"/>
      <c r="M330" s="176"/>
      <c r="N330" s="177"/>
      <c r="O330" s="177"/>
      <c r="P330" s="177"/>
      <c r="Q330" s="177"/>
      <c r="R330" s="177"/>
      <c r="S330" s="177"/>
      <c r="T330" s="178"/>
      <c r="AT330" s="172" t="s">
        <v>175</v>
      </c>
      <c r="AU330" s="172" t="s">
        <v>83</v>
      </c>
      <c r="AV330" s="13" t="s">
        <v>83</v>
      </c>
      <c r="AW330" s="13" t="s">
        <v>29</v>
      </c>
      <c r="AX330" s="13" t="s">
        <v>30</v>
      </c>
      <c r="AY330" s="172" t="s">
        <v>163</v>
      </c>
    </row>
    <row r="331" spans="1:65" s="2" customFormat="1" ht="16.5" customHeight="1">
      <c r="A331" s="33"/>
      <c r="B331" s="150"/>
      <c r="C331" s="151" t="s">
        <v>440</v>
      </c>
      <c r="D331" s="151" t="s">
        <v>165</v>
      </c>
      <c r="E331" s="152" t="s">
        <v>464</v>
      </c>
      <c r="F331" s="153" t="s">
        <v>465</v>
      </c>
      <c r="G331" s="154" t="s">
        <v>384</v>
      </c>
      <c r="H331" s="155">
        <v>64.771000000000001</v>
      </c>
      <c r="I331" s="156"/>
      <c r="J331" s="157">
        <f>ROUND(I331*H331,2)</f>
        <v>0</v>
      </c>
      <c r="K331" s="153" t="s">
        <v>168</v>
      </c>
      <c r="L331" s="34"/>
      <c r="M331" s="158" t="s">
        <v>1</v>
      </c>
      <c r="N331" s="159" t="s">
        <v>38</v>
      </c>
      <c r="O331" s="59"/>
      <c r="P331" s="160">
        <f>O331*H331</f>
        <v>0</v>
      </c>
      <c r="Q331" s="160">
        <v>0</v>
      </c>
      <c r="R331" s="160">
        <f>Q331*H331</f>
        <v>0</v>
      </c>
      <c r="S331" s="160">
        <v>0</v>
      </c>
      <c r="T331" s="161">
        <f>S331*H331</f>
        <v>0</v>
      </c>
      <c r="U331" s="33"/>
      <c r="V331" s="33"/>
      <c r="W331" s="33"/>
      <c r="X331" s="33"/>
      <c r="Y331" s="33"/>
      <c r="Z331" s="33"/>
      <c r="AA331" s="33"/>
      <c r="AB331" s="33"/>
      <c r="AC331" s="33"/>
      <c r="AD331" s="33"/>
      <c r="AE331" s="33"/>
      <c r="AR331" s="162" t="s">
        <v>169</v>
      </c>
      <c r="AT331" s="162" t="s">
        <v>165</v>
      </c>
      <c r="AU331" s="162" t="s">
        <v>83</v>
      </c>
      <c r="AY331" s="18" t="s">
        <v>163</v>
      </c>
      <c r="BE331" s="163">
        <f>IF(N331="základní",J331,0)</f>
        <v>0</v>
      </c>
      <c r="BF331" s="163">
        <f>IF(N331="snížená",J331,0)</f>
        <v>0</v>
      </c>
      <c r="BG331" s="163">
        <f>IF(N331="zákl. přenesená",J331,0)</f>
        <v>0</v>
      </c>
      <c r="BH331" s="163">
        <f>IF(N331="sníž. přenesená",J331,0)</f>
        <v>0</v>
      </c>
      <c r="BI331" s="163">
        <f>IF(N331="nulová",J331,0)</f>
        <v>0</v>
      </c>
      <c r="BJ331" s="18" t="s">
        <v>30</v>
      </c>
      <c r="BK331" s="163">
        <f>ROUND(I331*H331,2)</f>
        <v>0</v>
      </c>
      <c r="BL331" s="18" t="s">
        <v>169</v>
      </c>
      <c r="BM331" s="162" t="s">
        <v>1000</v>
      </c>
    </row>
    <row r="332" spans="1:65" s="2" customFormat="1">
      <c r="A332" s="33"/>
      <c r="B332" s="34"/>
      <c r="C332" s="33"/>
      <c r="D332" s="164" t="s">
        <v>171</v>
      </c>
      <c r="E332" s="33"/>
      <c r="F332" s="165" t="s">
        <v>467</v>
      </c>
      <c r="G332" s="33"/>
      <c r="H332" s="33"/>
      <c r="I332" s="166"/>
      <c r="J332" s="33"/>
      <c r="K332" s="33"/>
      <c r="L332" s="34"/>
      <c r="M332" s="167"/>
      <c r="N332" s="168"/>
      <c r="O332" s="59"/>
      <c r="P332" s="59"/>
      <c r="Q332" s="59"/>
      <c r="R332" s="59"/>
      <c r="S332" s="59"/>
      <c r="T332" s="60"/>
      <c r="U332" s="33"/>
      <c r="V332" s="33"/>
      <c r="W332" s="33"/>
      <c r="X332" s="33"/>
      <c r="Y332" s="33"/>
      <c r="Z332" s="33"/>
      <c r="AA332" s="33"/>
      <c r="AB332" s="33"/>
      <c r="AC332" s="33"/>
      <c r="AD332" s="33"/>
      <c r="AE332" s="33"/>
      <c r="AT332" s="18" t="s">
        <v>171</v>
      </c>
      <c r="AU332" s="18" t="s">
        <v>83</v>
      </c>
    </row>
    <row r="333" spans="1:65" s="2" customFormat="1" ht="48.75">
      <c r="A333" s="33"/>
      <c r="B333" s="34"/>
      <c r="C333" s="33"/>
      <c r="D333" s="169" t="s">
        <v>173</v>
      </c>
      <c r="E333" s="33"/>
      <c r="F333" s="170" t="s">
        <v>461</v>
      </c>
      <c r="G333" s="33"/>
      <c r="H333" s="33"/>
      <c r="I333" s="166"/>
      <c r="J333" s="33"/>
      <c r="K333" s="33"/>
      <c r="L333" s="34"/>
      <c r="M333" s="167"/>
      <c r="N333" s="168"/>
      <c r="O333" s="59"/>
      <c r="P333" s="59"/>
      <c r="Q333" s="59"/>
      <c r="R333" s="59"/>
      <c r="S333" s="59"/>
      <c r="T333" s="60"/>
      <c r="U333" s="33"/>
      <c r="V333" s="33"/>
      <c r="W333" s="33"/>
      <c r="X333" s="33"/>
      <c r="Y333" s="33"/>
      <c r="Z333" s="33"/>
      <c r="AA333" s="33"/>
      <c r="AB333" s="33"/>
      <c r="AC333" s="33"/>
      <c r="AD333" s="33"/>
      <c r="AE333" s="33"/>
      <c r="AT333" s="18" t="s">
        <v>173</v>
      </c>
      <c r="AU333" s="18" t="s">
        <v>83</v>
      </c>
    </row>
    <row r="334" spans="1:65" s="13" customFormat="1">
      <c r="B334" s="171"/>
      <c r="D334" s="169" t="s">
        <v>175</v>
      </c>
      <c r="E334" s="172" t="s">
        <v>1</v>
      </c>
      <c r="F334" s="173" t="s">
        <v>1001</v>
      </c>
      <c r="H334" s="174">
        <v>64.771000000000001</v>
      </c>
      <c r="I334" s="175"/>
      <c r="L334" s="171"/>
      <c r="M334" s="176"/>
      <c r="N334" s="177"/>
      <c r="O334" s="177"/>
      <c r="P334" s="177"/>
      <c r="Q334" s="177"/>
      <c r="R334" s="177"/>
      <c r="S334" s="177"/>
      <c r="T334" s="178"/>
      <c r="AT334" s="172" t="s">
        <v>175</v>
      </c>
      <c r="AU334" s="172" t="s">
        <v>83</v>
      </c>
      <c r="AV334" s="13" t="s">
        <v>83</v>
      </c>
      <c r="AW334" s="13" t="s">
        <v>29</v>
      </c>
      <c r="AX334" s="13" t="s">
        <v>73</v>
      </c>
      <c r="AY334" s="172" t="s">
        <v>163</v>
      </c>
    </row>
    <row r="335" spans="1:65" s="14" customFormat="1">
      <c r="B335" s="179"/>
      <c r="D335" s="169" t="s">
        <v>175</v>
      </c>
      <c r="E335" s="180" t="s">
        <v>1</v>
      </c>
      <c r="F335" s="181" t="s">
        <v>179</v>
      </c>
      <c r="H335" s="182">
        <v>64.771000000000001</v>
      </c>
      <c r="I335" s="183"/>
      <c r="L335" s="179"/>
      <c r="M335" s="184"/>
      <c r="N335" s="185"/>
      <c r="O335" s="185"/>
      <c r="P335" s="185"/>
      <c r="Q335" s="185"/>
      <c r="R335" s="185"/>
      <c r="S335" s="185"/>
      <c r="T335" s="186"/>
      <c r="AT335" s="180" t="s">
        <v>175</v>
      </c>
      <c r="AU335" s="180" t="s">
        <v>83</v>
      </c>
      <c r="AV335" s="14" t="s">
        <v>169</v>
      </c>
      <c r="AW335" s="14" t="s">
        <v>29</v>
      </c>
      <c r="AX335" s="14" t="s">
        <v>30</v>
      </c>
      <c r="AY335" s="180" t="s">
        <v>163</v>
      </c>
    </row>
    <row r="336" spans="1:65" s="2" customFormat="1" ht="16.5" customHeight="1">
      <c r="A336" s="33"/>
      <c r="B336" s="150"/>
      <c r="C336" s="151" t="s">
        <v>447</v>
      </c>
      <c r="D336" s="151" t="s">
        <v>165</v>
      </c>
      <c r="E336" s="152" t="s">
        <v>470</v>
      </c>
      <c r="F336" s="153" t="s">
        <v>471</v>
      </c>
      <c r="G336" s="154" t="s">
        <v>384</v>
      </c>
      <c r="H336" s="155">
        <v>9.2530000000000001</v>
      </c>
      <c r="I336" s="156"/>
      <c r="J336" s="157">
        <f>ROUND(I336*H336,2)</f>
        <v>0</v>
      </c>
      <c r="K336" s="153" t="s">
        <v>1</v>
      </c>
      <c r="L336" s="34"/>
      <c r="M336" s="158" t="s">
        <v>1</v>
      </c>
      <c r="N336" s="159" t="s">
        <v>38</v>
      </c>
      <c r="O336" s="59"/>
      <c r="P336" s="160">
        <f>O336*H336</f>
        <v>0</v>
      </c>
      <c r="Q336" s="160">
        <v>0</v>
      </c>
      <c r="R336" s="160">
        <f>Q336*H336</f>
        <v>0</v>
      </c>
      <c r="S336" s="160">
        <v>0</v>
      </c>
      <c r="T336" s="161">
        <f>S336*H336</f>
        <v>0</v>
      </c>
      <c r="U336" s="33"/>
      <c r="V336" s="33"/>
      <c r="W336" s="33"/>
      <c r="X336" s="33"/>
      <c r="Y336" s="33"/>
      <c r="Z336" s="33"/>
      <c r="AA336" s="33"/>
      <c r="AB336" s="33"/>
      <c r="AC336" s="33"/>
      <c r="AD336" s="33"/>
      <c r="AE336" s="33"/>
      <c r="AR336" s="162" t="s">
        <v>169</v>
      </c>
      <c r="AT336" s="162" t="s">
        <v>165</v>
      </c>
      <c r="AU336" s="162" t="s">
        <v>83</v>
      </c>
      <c r="AY336" s="18" t="s">
        <v>163</v>
      </c>
      <c r="BE336" s="163">
        <f>IF(N336="základní",J336,0)</f>
        <v>0</v>
      </c>
      <c r="BF336" s="163">
        <f>IF(N336="snížená",J336,0)</f>
        <v>0</v>
      </c>
      <c r="BG336" s="163">
        <f>IF(N336="zákl. přenesená",J336,0)</f>
        <v>0</v>
      </c>
      <c r="BH336" s="163">
        <f>IF(N336="sníž. přenesená",J336,0)</f>
        <v>0</v>
      </c>
      <c r="BI336" s="163">
        <f>IF(N336="nulová",J336,0)</f>
        <v>0</v>
      </c>
      <c r="BJ336" s="18" t="s">
        <v>30</v>
      </c>
      <c r="BK336" s="163">
        <f>ROUND(I336*H336,2)</f>
        <v>0</v>
      </c>
      <c r="BL336" s="18" t="s">
        <v>169</v>
      </c>
      <c r="BM336" s="162" t="s">
        <v>1002</v>
      </c>
    </row>
    <row r="337" spans="1:65" s="13" customFormat="1">
      <c r="B337" s="171"/>
      <c r="D337" s="169" t="s">
        <v>175</v>
      </c>
      <c r="E337" s="172" t="s">
        <v>1</v>
      </c>
      <c r="F337" s="173" t="s">
        <v>999</v>
      </c>
      <c r="H337" s="174">
        <v>9.2530000000000001</v>
      </c>
      <c r="I337" s="175"/>
      <c r="L337" s="171"/>
      <c r="M337" s="176"/>
      <c r="N337" s="177"/>
      <c r="O337" s="177"/>
      <c r="P337" s="177"/>
      <c r="Q337" s="177"/>
      <c r="R337" s="177"/>
      <c r="S337" s="177"/>
      <c r="T337" s="178"/>
      <c r="AT337" s="172" t="s">
        <v>175</v>
      </c>
      <c r="AU337" s="172" t="s">
        <v>83</v>
      </c>
      <c r="AV337" s="13" t="s">
        <v>83</v>
      </c>
      <c r="AW337" s="13" t="s">
        <v>29</v>
      </c>
      <c r="AX337" s="13" t="s">
        <v>30</v>
      </c>
      <c r="AY337" s="172" t="s">
        <v>163</v>
      </c>
    </row>
    <row r="338" spans="1:65" s="2" customFormat="1" ht="16.5" customHeight="1">
      <c r="A338" s="33"/>
      <c r="B338" s="150"/>
      <c r="C338" s="151" t="s">
        <v>456</v>
      </c>
      <c r="D338" s="151" t="s">
        <v>165</v>
      </c>
      <c r="E338" s="152" t="s">
        <v>1003</v>
      </c>
      <c r="F338" s="153" t="s">
        <v>1004</v>
      </c>
      <c r="G338" s="154" t="s">
        <v>118</v>
      </c>
      <c r="H338" s="155">
        <v>3.8</v>
      </c>
      <c r="I338" s="156"/>
      <c r="J338" s="157">
        <f>ROUND(I338*H338,2)</f>
        <v>0</v>
      </c>
      <c r="K338" s="153" t="s">
        <v>1</v>
      </c>
      <c r="L338" s="34"/>
      <c r="M338" s="158" t="s">
        <v>1</v>
      </c>
      <c r="N338" s="159" t="s">
        <v>38</v>
      </c>
      <c r="O338" s="59"/>
      <c r="P338" s="160">
        <f>O338*H338</f>
        <v>0</v>
      </c>
      <c r="Q338" s="160">
        <v>0</v>
      </c>
      <c r="R338" s="160">
        <f>Q338*H338</f>
        <v>0</v>
      </c>
      <c r="S338" s="160">
        <v>0</v>
      </c>
      <c r="T338" s="161">
        <f>S338*H338</f>
        <v>0</v>
      </c>
      <c r="U338" s="33"/>
      <c r="V338" s="33"/>
      <c r="W338" s="33"/>
      <c r="X338" s="33"/>
      <c r="Y338" s="33"/>
      <c r="Z338" s="33"/>
      <c r="AA338" s="33"/>
      <c r="AB338" s="33"/>
      <c r="AC338" s="33"/>
      <c r="AD338" s="33"/>
      <c r="AE338" s="33"/>
      <c r="AR338" s="162" t="s">
        <v>169</v>
      </c>
      <c r="AT338" s="162" t="s">
        <v>165</v>
      </c>
      <c r="AU338" s="162" t="s">
        <v>83</v>
      </c>
      <c r="AY338" s="18" t="s">
        <v>163</v>
      </c>
      <c r="BE338" s="163">
        <f>IF(N338="základní",J338,0)</f>
        <v>0</v>
      </c>
      <c r="BF338" s="163">
        <f>IF(N338="snížená",J338,0)</f>
        <v>0</v>
      </c>
      <c r="BG338" s="163">
        <f>IF(N338="zákl. přenesená",J338,0)</f>
        <v>0</v>
      </c>
      <c r="BH338" s="163">
        <f>IF(N338="sníž. přenesená",J338,0)</f>
        <v>0</v>
      </c>
      <c r="BI338" s="163">
        <f>IF(N338="nulová",J338,0)</f>
        <v>0</v>
      </c>
      <c r="BJ338" s="18" t="s">
        <v>30</v>
      </c>
      <c r="BK338" s="163">
        <f>ROUND(I338*H338,2)</f>
        <v>0</v>
      </c>
      <c r="BL338" s="18" t="s">
        <v>169</v>
      </c>
      <c r="BM338" s="162" t="s">
        <v>1005</v>
      </c>
    </row>
    <row r="339" spans="1:65" s="15" customFormat="1">
      <c r="B339" s="190"/>
      <c r="D339" s="169" t="s">
        <v>175</v>
      </c>
      <c r="E339" s="191" t="s">
        <v>1</v>
      </c>
      <c r="F339" s="192" t="s">
        <v>1006</v>
      </c>
      <c r="H339" s="191" t="s">
        <v>1</v>
      </c>
      <c r="I339" s="193"/>
      <c r="L339" s="190"/>
      <c r="M339" s="194"/>
      <c r="N339" s="195"/>
      <c r="O339" s="195"/>
      <c r="P339" s="195"/>
      <c r="Q339" s="195"/>
      <c r="R339" s="195"/>
      <c r="S339" s="195"/>
      <c r="T339" s="196"/>
      <c r="AT339" s="191" t="s">
        <v>175</v>
      </c>
      <c r="AU339" s="191" t="s">
        <v>83</v>
      </c>
      <c r="AV339" s="15" t="s">
        <v>30</v>
      </c>
      <c r="AW339" s="15" t="s">
        <v>29</v>
      </c>
      <c r="AX339" s="15" t="s">
        <v>73</v>
      </c>
      <c r="AY339" s="191" t="s">
        <v>163</v>
      </c>
    </row>
    <row r="340" spans="1:65" s="13" customFormat="1">
      <c r="B340" s="171"/>
      <c r="D340" s="169" t="s">
        <v>175</v>
      </c>
      <c r="E340" s="172" t="s">
        <v>1</v>
      </c>
      <c r="F340" s="173" t="s">
        <v>1007</v>
      </c>
      <c r="H340" s="174">
        <v>3.8</v>
      </c>
      <c r="I340" s="175"/>
      <c r="L340" s="171"/>
      <c r="M340" s="176"/>
      <c r="N340" s="177"/>
      <c r="O340" s="177"/>
      <c r="P340" s="177"/>
      <c r="Q340" s="177"/>
      <c r="R340" s="177"/>
      <c r="S340" s="177"/>
      <c r="T340" s="178"/>
      <c r="AT340" s="172" t="s">
        <v>175</v>
      </c>
      <c r="AU340" s="172" t="s">
        <v>83</v>
      </c>
      <c r="AV340" s="13" t="s">
        <v>83</v>
      </c>
      <c r="AW340" s="13" t="s">
        <v>29</v>
      </c>
      <c r="AX340" s="13" t="s">
        <v>30</v>
      </c>
      <c r="AY340" s="172" t="s">
        <v>163</v>
      </c>
    </row>
    <row r="341" spans="1:65" s="12" customFormat="1" ht="22.9" customHeight="1">
      <c r="B341" s="137"/>
      <c r="D341" s="138" t="s">
        <v>72</v>
      </c>
      <c r="E341" s="148" t="s">
        <v>169</v>
      </c>
      <c r="F341" s="148" t="s">
        <v>473</v>
      </c>
      <c r="I341" s="140"/>
      <c r="J341" s="149">
        <f>BK341</f>
        <v>0</v>
      </c>
      <c r="L341" s="137"/>
      <c r="M341" s="142"/>
      <c r="N341" s="143"/>
      <c r="O341" s="143"/>
      <c r="P341" s="144">
        <f>SUM(P342:P362)</f>
        <v>0</v>
      </c>
      <c r="Q341" s="143"/>
      <c r="R341" s="144">
        <f>SUM(R342:R362)</f>
        <v>36.465950499999998</v>
      </c>
      <c r="S341" s="143"/>
      <c r="T341" s="145">
        <f>SUM(T342:T362)</f>
        <v>0</v>
      </c>
      <c r="AR341" s="138" t="s">
        <v>30</v>
      </c>
      <c r="AT341" s="146" t="s">
        <v>72</v>
      </c>
      <c r="AU341" s="146" t="s">
        <v>30</v>
      </c>
      <c r="AY341" s="138" t="s">
        <v>163</v>
      </c>
      <c r="BK341" s="147">
        <f>SUM(BK342:BK362)</f>
        <v>0</v>
      </c>
    </row>
    <row r="342" spans="1:65" s="2" customFormat="1" ht="16.5" customHeight="1">
      <c r="A342" s="33"/>
      <c r="B342" s="150"/>
      <c r="C342" s="151" t="s">
        <v>463</v>
      </c>
      <c r="D342" s="151" t="s">
        <v>165</v>
      </c>
      <c r="E342" s="152" t="s">
        <v>475</v>
      </c>
      <c r="F342" s="153" t="s">
        <v>476</v>
      </c>
      <c r="G342" s="154" t="s">
        <v>118</v>
      </c>
      <c r="H342" s="155">
        <v>8.3480000000000008</v>
      </c>
      <c r="I342" s="156"/>
      <c r="J342" s="157">
        <f>ROUND(I342*H342,2)</f>
        <v>0</v>
      </c>
      <c r="K342" s="153" t="s">
        <v>168</v>
      </c>
      <c r="L342" s="34"/>
      <c r="M342" s="158" t="s">
        <v>1</v>
      </c>
      <c r="N342" s="159" t="s">
        <v>38</v>
      </c>
      <c r="O342" s="59"/>
      <c r="P342" s="160">
        <f>O342*H342</f>
        <v>0</v>
      </c>
      <c r="Q342" s="160">
        <v>0</v>
      </c>
      <c r="R342" s="160">
        <f>Q342*H342</f>
        <v>0</v>
      </c>
      <c r="S342" s="160">
        <v>0</v>
      </c>
      <c r="T342" s="161">
        <f>S342*H342</f>
        <v>0</v>
      </c>
      <c r="U342" s="33"/>
      <c r="V342" s="33"/>
      <c r="W342" s="33"/>
      <c r="X342" s="33"/>
      <c r="Y342" s="33"/>
      <c r="Z342" s="33"/>
      <c r="AA342" s="33"/>
      <c r="AB342" s="33"/>
      <c r="AC342" s="33"/>
      <c r="AD342" s="33"/>
      <c r="AE342" s="33"/>
      <c r="AR342" s="162" t="s">
        <v>169</v>
      </c>
      <c r="AT342" s="162" t="s">
        <v>165</v>
      </c>
      <c r="AU342" s="162" t="s">
        <v>83</v>
      </c>
      <c r="AY342" s="18" t="s">
        <v>163</v>
      </c>
      <c r="BE342" s="163">
        <f>IF(N342="základní",J342,0)</f>
        <v>0</v>
      </c>
      <c r="BF342" s="163">
        <f>IF(N342="snížená",J342,0)</f>
        <v>0</v>
      </c>
      <c r="BG342" s="163">
        <f>IF(N342="zákl. přenesená",J342,0)</f>
        <v>0</v>
      </c>
      <c r="BH342" s="163">
        <f>IF(N342="sníž. přenesená",J342,0)</f>
        <v>0</v>
      </c>
      <c r="BI342" s="163">
        <f>IF(N342="nulová",J342,0)</f>
        <v>0</v>
      </c>
      <c r="BJ342" s="18" t="s">
        <v>30</v>
      </c>
      <c r="BK342" s="163">
        <f>ROUND(I342*H342,2)</f>
        <v>0</v>
      </c>
      <c r="BL342" s="18" t="s">
        <v>169</v>
      </c>
      <c r="BM342" s="162" t="s">
        <v>1008</v>
      </c>
    </row>
    <row r="343" spans="1:65" s="2" customFormat="1">
      <c r="A343" s="33"/>
      <c r="B343" s="34"/>
      <c r="C343" s="33"/>
      <c r="D343" s="164" t="s">
        <v>171</v>
      </c>
      <c r="E343" s="33"/>
      <c r="F343" s="165" t="s">
        <v>478</v>
      </c>
      <c r="G343" s="33"/>
      <c r="H343" s="33"/>
      <c r="I343" s="166"/>
      <c r="J343" s="33"/>
      <c r="K343" s="33"/>
      <c r="L343" s="34"/>
      <c r="M343" s="167"/>
      <c r="N343" s="168"/>
      <c r="O343" s="59"/>
      <c r="P343" s="59"/>
      <c r="Q343" s="59"/>
      <c r="R343" s="59"/>
      <c r="S343" s="59"/>
      <c r="T343" s="60"/>
      <c r="U343" s="33"/>
      <c r="V343" s="33"/>
      <c r="W343" s="33"/>
      <c r="X343" s="33"/>
      <c r="Y343" s="33"/>
      <c r="Z343" s="33"/>
      <c r="AA343" s="33"/>
      <c r="AB343" s="33"/>
      <c r="AC343" s="33"/>
      <c r="AD343" s="33"/>
      <c r="AE343" s="33"/>
      <c r="AT343" s="18" t="s">
        <v>171</v>
      </c>
      <c r="AU343" s="18" t="s">
        <v>83</v>
      </c>
    </row>
    <row r="344" spans="1:65" s="13" customFormat="1">
      <c r="B344" s="171"/>
      <c r="D344" s="169" t="s">
        <v>175</v>
      </c>
      <c r="E344" s="172" t="s">
        <v>1</v>
      </c>
      <c r="F344" s="173" t="s">
        <v>1009</v>
      </c>
      <c r="H344" s="174">
        <v>8.3480000000000008</v>
      </c>
      <c r="I344" s="175"/>
      <c r="L344" s="171"/>
      <c r="M344" s="176"/>
      <c r="N344" s="177"/>
      <c r="O344" s="177"/>
      <c r="P344" s="177"/>
      <c r="Q344" s="177"/>
      <c r="R344" s="177"/>
      <c r="S344" s="177"/>
      <c r="T344" s="178"/>
      <c r="AT344" s="172" t="s">
        <v>175</v>
      </c>
      <c r="AU344" s="172" t="s">
        <v>83</v>
      </c>
      <c r="AV344" s="13" t="s">
        <v>83</v>
      </c>
      <c r="AW344" s="13" t="s">
        <v>29</v>
      </c>
      <c r="AX344" s="13" t="s">
        <v>73</v>
      </c>
      <c r="AY344" s="172" t="s">
        <v>163</v>
      </c>
    </row>
    <row r="345" spans="1:65" s="14" customFormat="1">
      <c r="B345" s="179"/>
      <c r="D345" s="169" t="s">
        <v>175</v>
      </c>
      <c r="E345" s="180" t="s">
        <v>1</v>
      </c>
      <c r="F345" s="181" t="s">
        <v>179</v>
      </c>
      <c r="H345" s="182">
        <v>8.3480000000000008</v>
      </c>
      <c r="I345" s="183"/>
      <c r="L345" s="179"/>
      <c r="M345" s="184"/>
      <c r="N345" s="185"/>
      <c r="O345" s="185"/>
      <c r="P345" s="185"/>
      <c r="Q345" s="185"/>
      <c r="R345" s="185"/>
      <c r="S345" s="185"/>
      <c r="T345" s="186"/>
      <c r="AT345" s="180" t="s">
        <v>175</v>
      </c>
      <c r="AU345" s="180" t="s">
        <v>83</v>
      </c>
      <c r="AV345" s="14" t="s">
        <v>169</v>
      </c>
      <c r="AW345" s="14" t="s">
        <v>29</v>
      </c>
      <c r="AX345" s="14" t="s">
        <v>30</v>
      </c>
      <c r="AY345" s="180" t="s">
        <v>163</v>
      </c>
    </row>
    <row r="346" spans="1:65" s="2" customFormat="1" ht="16.5" customHeight="1">
      <c r="A346" s="33"/>
      <c r="B346" s="150"/>
      <c r="C346" s="151" t="s">
        <v>469</v>
      </c>
      <c r="D346" s="151" t="s">
        <v>165</v>
      </c>
      <c r="E346" s="152" t="s">
        <v>483</v>
      </c>
      <c r="F346" s="153" t="s">
        <v>484</v>
      </c>
      <c r="G346" s="154" t="s">
        <v>118</v>
      </c>
      <c r="H346" s="155">
        <v>8.3480000000000008</v>
      </c>
      <c r="I346" s="156"/>
      <c r="J346" s="157">
        <f>ROUND(I346*H346,2)</f>
        <v>0</v>
      </c>
      <c r="K346" s="153" t="s">
        <v>168</v>
      </c>
      <c r="L346" s="34"/>
      <c r="M346" s="158" t="s">
        <v>1</v>
      </c>
      <c r="N346" s="159" t="s">
        <v>38</v>
      </c>
      <c r="O346" s="59"/>
      <c r="P346" s="160">
        <f>O346*H346</f>
        <v>0</v>
      </c>
      <c r="Q346" s="160">
        <v>0</v>
      </c>
      <c r="R346" s="160">
        <f>Q346*H346</f>
        <v>0</v>
      </c>
      <c r="S346" s="160">
        <v>0</v>
      </c>
      <c r="T346" s="161">
        <f>S346*H346</f>
        <v>0</v>
      </c>
      <c r="U346" s="33"/>
      <c r="V346" s="33"/>
      <c r="W346" s="33"/>
      <c r="X346" s="33"/>
      <c r="Y346" s="33"/>
      <c r="Z346" s="33"/>
      <c r="AA346" s="33"/>
      <c r="AB346" s="33"/>
      <c r="AC346" s="33"/>
      <c r="AD346" s="33"/>
      <c r="AE346" s="33"/>
      <c r="AR346" s="162" t="s">
        <v>169</v>
      </c>
      <c r="AT346" s="162" t="s">
        <v>165</v>
      </c>
      <c r="AU346" s="162" t="s">
        <v>83</v>
      </c>
      <c r="AY346" s="18" t="s">
        <v>163</v>
      </c>
      <c r="BE346" s="163">
        <f>IF(N346="základní",J346,0)</f>
        <v>0</v>
      </c>
      <c r="BF346" s="163">
        <f>IF(N346="snížená",J346,0)</f>
        <v>0</v>
      </c>
      <c r="BG346" s="163">
        <f>IF(N346="zákl. přenesená",J346,0)</f>
        <v>0</v>
      </c>
      <c r="BH346" s="163">
        <f>IF(N346="sníž. přenesená",J346,0)</f>
        <v>0</v>
      </c>
      <c r="BI346" s="163">
        <f>IF(N346="nulová",J346,0)</f>
        <v>0</v>
      </c>
      <c r="BJ346" s="18" t="s">
        <v>30</v>
      </c>
      <c r="BK346" s="163">
        <f>ROUND(I346*H346,2)</f>
        <v>0</v>
      </c>
      <c r="BL346" s="18" t="s">
        <v>169</v>
      </c>
      <c r="BM346" s="162" t="s">
        <v>1010</v>
      </c>
    </row>
    <row r="347" spans="1:65" s="2" customFormat="1">
      <c r="A347" s="33"/>
      <c r="B347" s="34"/>
      <c r="C347" s="33"/>
      <c r="D347" s="164" t="s">
        <v>171</v>
      </c>
      <c r="E347" s="33"/>
      <c r="F347" s="165" t="s">
        <v>486</v>
      </c>
      <c r="G347" s="33"/>
      <c r="H347" s="33"/>
      <c r="I347" s="166"/>
      <c r="J347" s="33"/>
      <c r="K347" s="33"/>
      <c r="L347" s="34"/>
      <c r="M347" s="167"/>
      <c r="N347" s="168"/>
      <c r="O347" s="59"/>
      <c r="P347" s="59"/>
      <c r="Q347" s="59"/>
      <c r="R347" s="59"/>
      <c r="S347" s="59"/>
      <c r="T347" s="60"/>
      <c r="U347" s="33"/>
      <c r="V347" s="33"/>
      <c r="W347" s="33"/>
      <c r="X347" s="33"/>
      <c r="Y347" s="33"/>
      <c r="Z347" s="33"/>
      <c r="AA347" s="33"/>
      <c r="AB347" s="33"/>
      <c r="AC347" s="33"/>
      <c r="AD347" s="33"/>
      <c r="AE347" s="33"/>
      <c r="AT347" s="18" t="s">
        <v>171</v>
      </c>
      <c r="AU347" s="18" t="s">
        <v>83</v>
      </c>
    </row>
    <row r="348" spans="1:65" s="13" customFormat="1">
      <c r="B348" s="171"/>
      <c r="D348" s="169" t="s">
        <v>175</v>
      </c>
      <c r="E348" s="172" t="s">
        <v>1</v>
      </c>
      <c r="F348" s="173" t="s">
        <v>1011</v>
      </c>
      <c r="H348" s="174">
        <v>8.3480000000000008</v>
      </c>
      <c r="I348" s="175"/>
      <c r="L348" s="171"/>
      <c r="M348" s="176"/>
      <c r="N348" s="177"/>
      <c r="O348" s="177"/>
      <c r="P348" s="177"/>
      <c r="Q348" s="177"/>
      <c r="R348" s="177"/>
      <c r="S348" s="177"/>
      <c r="T348" s="178"/>
      <c r="AT348" s="172" t="s">
        <v>175</v>
      </c>
      <c r="AU348" s="172" t="s">
        <v>83</v>
      </c>
      <c r="AV348" s="13" t="s">
        <v>83</v>
      </c>
      <c r="AW348" s="13" t="s">
        <v>29</v>
      </c>
      <c r="AX348" s="13" t="s">
        <v>30</v>
      </c>
      <c r="AY348" s="172" t="s">
        <v>163</v>
      </c>
    </row>
    <row r="349" spans="1:65" s="2" customFormat="1" ht="21.75" customHeight="1">
      <c r="A349" s="33"/>
      <c r="B349" s="150"/>
      <c r="C349" s="151" t="s">
        <v>474</v>
      </c>
      <c r="D349" s="151" t="s">
        <v>165</v>
      </c>
      <c r="E349" s="152" t="s">
        <v>407</v>
      </c>
      <c r="F349" s="153" t="s">
        <v>408</v>
      </c>
      <c r="G349" s="154" t="s">
        <v>118</v>
      </c>
      <c r="H349" s="155">
        <v>8.3480000000000008</v>
      </c>
      <c r="I349" s="156"/>
      <c r="J349" s="157">
        <f>ROUND(I349*H349,2)</f>
        <v>0</v>
      </c>
      <c r="K349" s="153" t="s">
        <v>168</v>
      </c>
      <c r="L349" s="34"/>
      <c r="M349" s="158" t="s">
        <v>1</v>
      </c>
      <c r="N349" s="159" t="s">
        <v>38</v>
      </c>
      <c r="O349" s="59"/>
      <c r="P349" s="160">
        <f>O349*H349</f>
        <v>0</v>
      </c>
      <c r="Q349" s="160">
        <v>0</v>
      </c>
      <c r="R349" s="160">
        <f>Q349*H349</f>
        <v>0</v>
      </c>
      <c r="S349" s="160">
        <v>0</v>
      </c>
      <c r="T349" s="161">
        <f>S349*H349</f>
        <v>0</v>
      </c>
      <c r="U349" s="33"/>
      <c r="V349" s="33"/>
      <c r="W349" s="33"/>
      <c r="X349" s="33"/>
      <c r="Y349" s="33"/>
      <c r="Z349" s="33"/>
      <c r="AA349" s="33"/>
      <c r="AB349" s="33"/>
      <c r="AC349" s="33"/>
      <c r="AD349" s="33"/>
      <c r="AE349" s="33"/>
      <c r="AR349" s="162" t="s">
        <v>169</v>
      </c>
      <c r="AT349" s="162" t="s">
        <v>165</v>
      </c>
      <c r="AU349" s="162" t="s">
        <v>83</v>
      </c>
      <c r="AY349" s="18" t="s">
        <v>163</v>
      </c>
      <c r="BE349" s="163">
        <f>IF(N349="základní",J349,0)</f>
        <v>0</v>
      </c>
      <c r="BF349" s="163">
        <f>IF(N349="snížená",J349,0)</f>
        <v>0</v>
      </c>
      <c r="BG349" s="163">
        <f>IF(N349="zákl. přenesená",J349,0)</f>
        <v>0</v>
      </c>
      <c r="BH349" s="163">
        <f>IF(N349="sníž. přenesená",J349,0)</f>
        <v>0</v>
      </c>
      <c r="BI349" s="163">
        <f>IF(N349="nulová",J349,0)</f>
        <v>0</v>
      </c>
      <c r="BJ349" s="18" t="s">
        <v>30</v>
      </c>
      <c r="BK349" s="163">
        <f>ROUND(I349*H349,2)</f>
        <v>0</v>
      </c>
      <c r="BL349" s="18" t="s">
        <v>169</v>
      </c>
      <c r="BM349" s="162" t="s">
        <v>1012</v>
      </c>
    </row>
    <row r="350" spans="1:65" s="2" customFormat="1">
      <c r="A350" s="33"/>
      <c r="B350" s="34"/>
      <c r="C350" s="33"/>
      <c r="D350" s="164" t="s">
        <v>171</v>
      </c>
      <c r="E350" s="33"/>
      <c r="F350" s="165" t="s">
        <v>410</v>
      </c>
      <c r="G350" s="33"/>
      <c r="H350" s="33"/>
      <c r="I350" s="166"/>
      <c r="J350" s="33"/>
      <c r="K350" s="33"/>
      <c r="L350" s="34"/>
      <c r="M350" s="167"/>
      <c r="N350" s="168"/>
      <c r="O350" s="59"/>
      <c r="P350" s="59"/>
      <c r="Q350" s="59"/>
      <c r="R350" s="59"/>
      <c r="S350" s="59"/>
      <c r="T350" s="60"/>
      <c r="U350" s="33"/>
      <c r="V350" s="33"/>
      <c r="W350" s="33"/>
      <c r="X350" s="33"/>
      <c r="Y350" s="33"/>
      <c r="Z350" s="33"/>
      <c r="AA350" s="33"/>
      <c r="AB350" s="33"/>
      <c r="AC350" s="33"/>
      <c r="AD350" s="33"/>
      <c r="AE350" s="33"/>
      <c r="AT350" s="18" t="s">
        <v>171</v>
      </c>
      <c r="AU350" s="18" t="s">
        <v>83</v>
      </c>
    </row>
    <row r="351" spans="1:65" s="13" customFormat="1">
      <c r="B351" s="171"/>
      <c r="D351" s="169" t="s">
        <v>175</v>
      </c>
      <c r="E351" s="172" t="s">
        <v>1</v>
      </c>
      <c r="F351" s="173" t="s">
        <v>1011</v>
      </c>
      <c r="H351" s="174">
        <v>8.3480000000000008</v>
      </c>
      <c r="I351" s="175"/>
      <c r="L351" s="171"/>
      <c r="M351" s="176"/>
      <c r="N351" s="177"/>
      <c r="O351" s="177"/>
      <c r="P351" s="177"/>
      <c r="Q351" s="177"/>
      <c r="R351" s="177"/>
      <c r="S351" s="177"/>
      <c r="T351" s="178"/>
      <c r="AT351" s="172" t="s">
        <v>175</v>
      </c>
      <c r="AU351" s="172" t="s">
        <v>83</v>
      </c>
      <c r="AV351" s="13" t="s">
        <v>83</v>
      </c>
      <c r="AW351" s="13" t="s">
        <v>29</v>
      </c>
      <c r="AX351" s="13" t="s">
        <v>30</v>
      </c>
      <c r="AY351" s="172" t="s">
        <v>163</v>
      </c>
    </row>
    <row r="352" spans="1:65" s="2" customFormat="1" ht="21.75" customHeight="1">
      <c r="A352" s="33"/>
      <c r="B352" s="150"/>
      <c r="C352" s="151" t="s">
        <v>482</v>
      </c>
      <c r="D352" s="151" t="s">
        <v>165</v>
      </c>
      <c r="E352" s="152" t="s">
        <v>491</v>
      </c>
      <c r="F352" s="153" t="s">
        <v>1013</v>
      </c>
      <c r="G352" s="154" t="s">
        <v>118</v>
      </c>
      <c r="H352" s="155">
        <v>13.91</v>
      </c>
      <c r="I352" s="156"/>
      <c r="J352" s="157">
        <f>ROUND(I352*H352,2)</f>
        <v>0</v>
      </c>
      <c r="K352" s="153" t="s">
        <v>168</v>
      </c>
      <c r="L352" s="34"/>
      <c r="M352" s="158" t="s">
        <v>1</v>
      </c>
      <c r="N352" s="159" t="s">
        <v>38</v>
      </c>
      <c r="O352" s="59"/>
      <c r="P352" s="160">
        <f>O352*H352</f>
        <v>0</v>
      </c>
      <c r="Q352" s="160">
        <v>2.3010199999999998</v>
      </c>
      <c r="R352" s="160">
        <f>Q352*H352</f>
        <v>32.007188200000002</v>
      </c>
      <c r="S352" s="160">
        <v>0</v>
      </c>
      <c r="T352" s="161">
        <f>S352*H352</f>
        <v>0</v>
      </c>
      <c r="U352" s="33"/>
      <c r="V352" s="33"/>
      <c r="W352" s="33"/>
      <c r="X352" s="33"/>
      <c r="Y352" s="33"/>
      <c r="Z352" s="33"/>
      <c r="AA352" s="33"/>
      <c r="AB352" s="33"/>
      <c r="AC352" s="33"/>
      <c r="AD352" s="33"/>
      <c r="AE352" s="33"/>
      <c r="AR352" s="162" t="s">
        <v>169</v>
      </c>
      <c r="AT352" s="162" t="s">
        <v>165</v>
      </c>
      <c r="AU352" s="162" t="s">
        <v>83</v>
      </c>
      <c r="AY352" s="18" t="s">
        <v>163</v>
      </c>
      <c r="BE352" s="163">
        <f>IF(N352="základní",J352,0)</f>
        <v>0</v>
      </c>
      <c r="BF352" s="163">
        <f>IF(N352="snížená",J352,0)</f>
        <v>0</v>
      </c>
      <c r="BG352" s="163">
        <f>IF(N352="zákl. přenesená",J352,0)</f>
        <v>0</v>
      </c>
      <c r="BH352" s="163">
        <f>IF(N352="sníž. přenesená",J352,0)</f>
        <v>0</v>
      </c>
      <c r="BI352" s="163">
        <f>IF(N352="nulová",J352,0)</f>
        <v>0</v>
      </c>
      <c r="BJ352" s="18" t="s">
        <v>30</v>
      </c>
      <c r="BK352" s="163">
        <f>ROUND(I352*H352,2)</f>
        <v>0</v>
      </c>
      <c r="BL352" s="18" t="s">
        <v>169</v>
      </c>
      <c r="BM352" s="162" t="s">
        <v>1014</v>
      </c>
    </row>
    <row r="353" spans="1:65" s="2" customFormat="1">
      <c r="A353" s="33"/>
      <c r="B353" s="34"/>
      <c r="C353" s="33"/>
      <c r="D353" s="164" t="s">
        <v>171</v>
      </c>
      <c r="E353" s="33"/>
      <c r="F353" s="165" t="s">
        <v>494</v>
      </c>
      <c r="G353" s="33"/>
      <c r="H353" s="33"/>
      <c r="I353" s="166"/>
      <c r="J353" s="33"/>
      <c r="K353" s="33"/>
      <c r="L353" s="34"/>
      <c r="M353" s="167"/>
      <c r="N353" s="168"/>
      <c r="O353" s="59"/>
      <c r="P353" s="59"/>
      <c r="Q353" s="59"/>
      <c r="R353" s="59"/>
      <c r="S353" s="59"/>
      <c r="T353" s="60"/>
      <c r="U353" s="33"/>
      <c r="V353" s="33"/>
      <c r="W353" s="33"/>
      <c r="X353" s="33"/>
      <c r="Y353" s="33"/>
      <c r="Z353" s="33"/>
      <c r="AA353" s="33"/>
      <c r="AB353" s="33"/>
      <c r="AC353" s="33"/>
      <c r="AD353" s="33"/>
      <c r="AE353" s="33"/>
      <c r="AT353" s="18" t="s">
        <v>171</v>
      </c>
      <c r="AU353" s="18" t="s">
        <v>83</v>
      </c>
    </row>
    <row r="354" spans="1:65" s="2" customFormat="1" ht="29.25">
      <c r="A354" s="33"/>
      <c r="B354" s="34"/>
      <c r="C354" s="33"/>
      <c r="D354" s="169" t="s">
        <v>173</v>
      </c>
      <c r="E354" s="33"/>
      <c r="F354" s="170" t="s">
        <v>495</v>
      </c>
      <c r="G354" s="33"/>
      <c r="H354" s="33"/>
      <c r="I354" s="166"/>
      <c r="J354" s="33"/>
      <c r="K354" s="33"/>
      <c r="L354" s="34"/>
      <c r="M354" s="167"/>
      <c r="N354" s="168"/>
      <c r="O354" s="59"/>
      <c r="P354" s="59"/>
      <c r="Q354" s="59"/>
      <c r="R354" s="59"/>
      <c r="S354" s="59"/>
      <c r="T354" s="60"/>
      <c r="U354" s="33"/>
      <c r="V354" s="33"/>
      <c r="W354" s="33"/>
      <c r="X354" s="33"/>
      <c r="Y354" s="33"/>
      <c r="Z354" s="33"/>
      <c r="AA354" s="33"/>
      <c r="AB354" s="33"/>
      <c r="AC354" s="33"/>
      <c r="AD354" s="33"/>
      <c r="AE354" s="33"/>
      <c r="AT354" s="18" t="s">
        <v>173</v>
      </c>
      <c r="AU354" s="18" t="s">
        <v>83</v>
      </c>
    </row>
    <row r="355" spans="1:65" s="13" customFormat="1">
      <c r="B355" s="171"/>
      <c r="D355" s="169" t="s">
        <v>175</v>
      </c>
      <c r="E355" s="172" t="s">
        <v>1</v>
      </c>
      <c r="F355" s="173" t="s">
        <v>1015</v>
      </c>
      <c r="H355" s="174">
        <v>13.91</v>
      </c>
      <c r="I355" s="175"/>
      <c r="L355" s="171"/>
      <c r="M355" s="176"/>
      <c r="N355" s="177"/>
      <c r="O355" s="177"/>
      <c r="P355" s="177"/>
      <c r="Q355" s="177"/>
      <c r="R355" s="177"/>
      <c r="S355" s="177"/>
      <c r="T355" s="178"/>
      <c r="AT355" s="172" t="s">
        <v>175</v>
      </c>
      <c r="AU355" s="172" t="s">
        <v>83</v>
      </c>
      <c r="AV355" s="13" t="s">
        <v>83</v>
      </c>
      <c r="AW355" s="13" t="s">
        <v>29</v>
      </c>
      <c r="AX355" s="13" t="s">
        <v>30</v>
      </c>
      <c r="AY355" s="172" t="s">
        <v>163</v>
      </c>
    </row>
    <row r="356" spans="1:65" s="2" customFormat="1" ht="16.5" customHeight="1">
      <c r="A356" s="33"/>
      <c r="B356" s="150"/>
      <c r="C356" s="151" t="s">
        <v>488</v>
      </c>
      <c r="D356" s="151" t="s">
        <v>165</v>
      </c>
      <c r="E356" s="152" t="s">
        <v>499</v>
      </c>
      <c r="F356" s="153" t="s">
        <v>500</v>
      </c>
      <c r="G356" s="154" t="s">
        <v>436</v>
      </c>
      <c r="H356" s="155">
        <v>204.06200000000001</v>
      </c>
      <c r="I356" s="156"/>
      <c r="J356" s="157">
        <f>ROUND(I356*H356,2)</f>
        <v>0</v>
      </c>
      <c r="K356" s="153" t="s">
        <v>168</v>
      </c>
      <c r="L356" s="34"/>
      <c r="M356" s="158" t="s">
        <v>1</v>
      </c>
      <c r="N356" s="159" t="s">
        <v>38</v>
      </c>
      <c r="O356" s="59"/>
      <c r="P356" s="160">
        <f>O356*H356</f>
        <v>0</v>
      </c>
      <c r="Q356" s="160">
        <v>1.65E-3</v>
      </c>
      <c r="R356" s="160">
        <f>Q356*H356</f>
        <v>0.33670230000000001</v>
      </c>
      <c r="S356" s="160">
        <v>0</v>
      </c>
      <c r="T356" s="161">
        <f>S356*H356</f>
        <v>0</v>
      </c>
      <c r="U356" s="33"/>
      <c r="V356" s="33"/>
      <c r="W356" s="33"/>
      <c r="X356" s="33"/>
      <c r="Y356" s="33"/>
      <c r="Z356" s="33"/>
      <c r="AA356" s="33"/>
      <c r="AB356" s="33"/>
      <c r="AC356" s="33"/>
      <c r="AD356" s="33"/>
      <c r="AE356" s="33"/>
      <c r="AR356" s="162" t="s">
        <v>169</v>
      </c>
      <c r="AT356" s="162" t="s">
        <v>165</v>
      </c>
      <c r="AU356" s="162" t="s">
        <v>83</v>
      </c>
      <c r="AY356" s="18" t="s">
        <v>163</v>
      </c>
      <c r="BE356" s="163">
        <f>IF(N356="základní",J356,0)</f>
        <v>0</v>
      </c>
      <c r="BF356" s="163">
        <f>IF(N356="snížená",J356,0)</f>
        <v>0</v>
      </c>
      <c r="BG356" s="163">
        <f>IF(N356="zákl. přenesená",J356,0)</f>
        <v>0</v>
      </c>
      <c r="BH356" s="163">
        <f>IF(N356="sníž. přenesená",J356,0)</f>
        <v>0</v>
      </c>
      <c r="BI356" s="163">
        <f>IF(N356="nulová",J356,0)</f>
        <v>0</v>
      </c>
      <c r="BJ356" s="18" t="s">
        <v>30</v>
      </c>
      <c r="BK356" s="163">
        <f>ROUND(I356*H356,2)</f>
        <v>0</v>
      </c>
      <c r="BL356" s="18" t="s">
        <v>169</v>
      </c>
      <c r="BM356" s="162" t="s">
        <v>1016</v>
      </c>
    </row>
    <row r="357" spans="1:65" s="2" customFormat="1">
      <c r="A357" s="33"/>
      <c r="B357" s="34"/>
      <c r="C357" s="33"/>
      <c r="D357" s="164" t="s">
        <v>171</v>
      </c>
      <c r="E357" s="33"/>
      <c r="F357" s="165" t="s">
        <v>502</v>
      </c>
      <c r="G357" s="33"/>
      <c r="H357" s="33"/>
      <c r="I357" s="166"/>
      <c r="J357" s="33"/>
      <c r="K357" s="33"/>
      <c r="L357" s="34"/>
      <c r="M357" s="167"/>
      <c r="N357" s="168"/>
      <c r="O357" s="59"/>
      <c r="P357" s="59"/>
      <c r="Q357" s="59"/>
      <c r="R357" s="59"/>
      <c r="S357" s="59"/>
      <c r="T357" s="60"/>
      <c r="U357" s="33"/>
      <c r="V357" s="33"/>
      <c r="W357" s="33"/>
      <c r="X357" s="33"/>
      <c r="Y357" s="33"/>
      <c r="Z357" s="33"/>
      <c r="AA357" s="33"/>
      <c r="AB357" s="33"/>
      <c r="AC357" s="33"/>
      <c r="AD357" s="33"/>
      <c r="AE357" s="33"/>
      <c r="AT357" s="18" t="s">
        <v>171</v>
      </c>
      <c r="AU357" s="18" t="s">
        <v>83</v>
      </c>
    </row>
    <row r="358" spans="1:65" s="13" customFormat="1">
      <c r="B358" s="171"/>
      <c r="D358" s="169" t="s">
        <v>175</v>
      </c>
      <c r="E358" s="172" t="s">
        <v>1</v>
      </c>
      <c r="F358" s="173" t="s">
        <v>1017</v>
      </c>
      <c r="H358" s="174">
        <v>204.06200000000001</v>
      </c>
      <c r="I358" s="175"/>
      <c r="L358" s="171"/>
      <c r="M358" s="176"/>
      <c r="N358" s="177"/>
      <c r="O358" s="177"/>
      <c r="P358" s="177"/>
      <c r="Q358" s="177"/>
      <c r="R358" s="177"/>
      <c r="S358" s="177"/>
      <c r="T358" s="178"/>
      <c r="AT358" s="172" t="s">
        <v>175</v>
      </c>
      <c r="AU358" s="172" t="s">
        <v>83</v>
      </c>
      <c r="AV358" s="13" t="s">
        <v>83</v>
      </c>
      <c r="AW358" s="13" t="s">
        <v>29</v>
      </c>
      <c r="AX358" s="13" t="s">
        <v>73</v>
      </c>
      <c r="AY358" s="172" t="s">
        <v>163</v>
      </c>
    </row>
    <row r="359" spans="1:65" s="14" customFormat="1">
      <c r="B359" s="179"/>
      <c r="D359" s="169" t="s">
        <v>175</v>
      </c>
      <c r="E359" s="180" t="s">
        <v>1</v>
      </c>
      <c r="F359" s="181" t="s">
        <v>179</v>
      </c>
      <c r="H359" s="182">
        <v>204.06200000000001</v>
      </c>
      <c r="I359" s="183"/>
      <c r="L359" s="179"/>
      <c r="M359" s="184"/>
      <c r="N359" s="185"/>
      <c r="O359" s="185"/>
      <c r="P359" s="185"/>
      <c r="Q359" s="185"/>
      <c r="R359" s="185"/>
      <c r="S359" s="185"/>
      <c r="T359" s="186"/>
      <c r="AT359" s="180" t="s">
        <v>175</v>
      </c>
      <c r="AU359" s="180" t="s">
        <v>83</v>
      </c>
      <c r="AV359" s="14" t="s">
        <v>169</v>
      </c>
      <c r="AW359" s="14" t="s">
        <v>29</v>
      </c>
      <c r="AX359" s="14" t="s">
        <v>30</v>
      </c>
      <c r="AY359" s="180" t="s">
        <v>163</v>
      </c>
    </row>
    <row r="360" spans="1:65" s="2" customFormat="1" ht="16.5" customHeight="1">
      <c r="A360" s="33"/>
      <c r="B360" s="150"/>
      <c r="C360" s="197" t="s">
        <v>490</v>
      </c>
      <c r="D360" s="197" t="s">
        <v>381</v>
      </c>
      <c r="E360" s="198" t="s">
        <v>1018</v>
      </c>
      <c r="F360" s="199" t="s">
        <v>1019</v>
      </c>
      <c r="G360" s="200" t="s">
        <v>436</v>
      </c>
      <c r="H360" s="201">
        <v>206.10300000000001</v>
      </c>
      <c r="I360" s="202"/>
      <c r="J360" s="203">
        <f>ROUND(I360*H360,2)</f>
        <v>0</v>
      </c>
      <c r="K360" s="199" t="s">
        <v>1</v>
      </c>
      <c r="L360" s="204"/>
      <c r="M360" s="205" t="s">
        <v>1</v>
      </c>
      <c r="N360" s="206" t="s">
        <v>38</v>
      </c>
      <c r="O360" s="59"/>
      <c r="P360" s="160">
        <f>O360*H360</f>
        <v>0</v>
      </c>
      <c r="Q360" s="160">
        <v>0.02</v>
      </c>
      <c r="R360" s="160">
        <f>Q360*H360</f>
        <v>4.1220600000000003</v>
      </c>
      <c r="S360" s="160">
        <v>0</v>
      </c>
      <c r="T360" s="161">
        <f>S360*H360</f>
        <v>0</v>
      </c>
      <c r="U360" s="33"/>
      <c r="V360" s="33"/>
      <c r="W360" s="33"/>
      <c r="X360" s="33"/>
      <c r="Y360" s="33"/>
      <c r="Z360" s="33"/>
      <c r="AA360" s="33"/>
      <c r="AB360" s="33"/>
      <c r="AC360" s="33"/>
      <c r="AD360" s="33"/>
      <c r="AE360" s="33"/>
      <c r="AR360" s="162" t="s">
        <v>215</v>
      </c>
      <c r="AT360" s="162" t="s">
        <v>381</v>
      </c>
      <c r="AU360" s="162" t="s">
        <v>83</v>
      </c>
      <c r="AY360" s="18" t="s">
        <v>163</v>
      </c>
      <c r="BE360" s="163">
        <f>IF(N360="základní",J360,0)</f>
        <v>0</v>
      </c>
      <c r="BF360" s="163">
        <f>IF(N360="snížená",J360,0)</f>
        <v>0</v>
      </c>
      <c r="BG360" s="163">
        <f>IF(N360="zákl. přenesená",J360,0)</f>
        <v>0</v>
      </c>
      <c r="BH360" s="163">
        <f>IF(N360="sníž. přenesená",J360,0)</f>
        <v>0</v>
      </c>
      <c r="BI360" s="163">
        <f>IF(N360="nulová",J360,0)</f>
        <v>0</v>
      </c>
      <c r="BJ360" s="18" t="s">
        <v>30</v>
      </c>
      <c r="BK360" s="163">
        <f>ROUND(I360*H360,2)</f>
        <v>0</v>
      </c>
      <c r="BL360" s="18" t="s">
        <v>169</v>
      </c>
      <c r="BM360" s="162" t="s">
        <v>1020</v>
      </c>
    </row>
    <row r="361" spans="1:65" s="13" customFormat="1">
      <c r="B361" s="171"/>
      <c r="D361" s="169" t="s">
        <v>175</v>
      </c>
      <c r="E361" s="172" t="s">
        <v>1</v>
      </c>
      <c r="F361" s="173" t="s">
        <v>1021</v>
      </c>
      <c r="H361" s="174">
        <v>206.10300000000001</v>
      </c>
      <c r="I361" s="175"/>
      <c r="L361" s="171"/>
      <c r="M361" s="176"/>
      <c r="N361" s="177"/>
      <c r="O361" s="177"/>
      <c r="P361" s="177"/>
      <c r="Q361" s="177"/>
      <c r="R361" s="177"/>
      <c r="S361" s="177"/>
      <c r="T361" s="178"/>
      <c r="AT361" s="172" t="s">
        <v>175</v>
      </c>
      <c r="AU361" s="172" t="s">
        <v>83</v>
      </c>
      <c r="AV361" s="13" t="s">
        <v>83</v>
      </c>
      <c r="AW361" s="13" t="s">
        <v>29</v>
      </c>
      <c r="AX361" s="13" t="s">
        <v>73</v>
      </c>
      <c r="AY361" s="172" t="s">
        <v>163</v>
      </c>
    </row>
    <row r="362" spans="1:65" s="14" customFormat="1">
      <c r="B362" s="179"/>
      <c r="D362" s="169" t="s">
        <v>175</v>
      </c>
      <c r="E362" s="180" t="s">
        <v>1</v>
      </c>
      <c r="F362" s="181" t="s">
        <v>179</v>
      </c>
      <c r="H362" s="182">
        <v>206.10300000000001</v>
      </c>
      <c r="I362" s="183"/>
      <c r="L362" s="179"/>
      <c r="M362" s="184"/>
      <c r="N362" s="185"/>
      <c r="O362" s="185"/>
      <c r="P362" s="185"/>
      <c r="Q362" s="185"/>
      <c r="R362" s="185"/>
      <c r="S362" s="185"/>
      <c r="T362" s="186"/>
      <c r="AT362" s="180" t="s">
        <v>175</v>
      </c>
      <c r="AU362" s="180" t="s">
        <v>83</v>
      </c>
      <c r="AV362" s="14" t="s">
        <v>169</v>
      </c>
      <c r="AW362" s="14" t="s">
        <v>29</v>
      </c>
      <c r="AX362" s="14" t="s">
        <v>30</v>
      </c>
      <c r="AY362" s="180" t="s">
        <v>163</v>
      </c>
    </row>
    <row r="363" spans="1:65" s="12" customFormat="1" ht="22.9" customHeight="1">
      <c r="B363" s="137"/>
      <c r="D363" s="138" t="s">
        <v>72</v>
      </c>
      <c r="E363" s="148" t="s">
        <v>215</v>
      </c>
      <c r="F363" s="148" t="s">
        <v>568</v>
      </c>
      <c r="I363" s="140"/>
      <c r="J363" s="149">
        <f>BK363</f>
        <v>0</v>
      </c>
      <c r="L363" s="137"/>
      <c r="M363" s="142"/>
      <c r="N363" s="143"/>
      <c r="O363" s="143"/>
      <c r="P363" s="144">
        <f>SUM(P364:P399)</f>
        <v>0</v>
      </c>
      <c r="Q363" s="143"/>
      <c r="R363" s="144">
        <f>SUM(R364:R399)</f>
        <v>87.429267639999992</v>
      </c>
      <c r="S363" s="143"/>
      <c r="T363" s="145">
        <f>SUM(T364:T399)</f>
        <v>0</v>
      </c>
      <c r="AR363" s="138" t="s">
        <v>30</v>
      </c>
      <c r="AT363" s="146" t="s">
        <v>72</v>
      </c>
      <c r="AU363" s="146" t="s">
        <v>30</v>
      </c>
      <c r="AY363" s="138" t="s">
        <v>163</v>
      </c>
      <c r="BK363" s="147">
        <f>SUM(BK364:BK399)</f>
        <v>0</v>
      </c>
    </row>
    <row r="364" spans="1:65" s="2" customFormat="1" ht="21.75" customHeight="1">
      <c r="A364" s="33"/>
      <c r="B364" s="150"/>
      <c r="C364" s="151" t="s">
        <v>498</v>
      </c>
      <c r="D364" s="151" t="s">
        <v>165</v>
      </c>
      <c r="E364" s="152" t="s">
        <v>1022</v>
      </c>
      <c r="F364" s="153" t="s">
        <v>1023</v>
      </c>
      <c r="G364" s="154" t="s">
        <v>206</v>
      </c>
      <c r="H364" s="155">
        <v>102.03100000000001</v>
      </c>
      <c r="I364" s="156"/>
      <c r="J364" s="157">
        <f>ROUND(I364*H364,2)</f>
        <v>0</v>
      </c>
      <c r="K364" s="153" t="s">
        <v>168</v>
      </c>
      <c r="L364" s="34"/>
      <c r="M364" s="158" t="s">
        <v>1</v>
      </c>
      <c r="N364" s="159" t="s">
        <v>38</v>
      </c>
      <c r="O364" s="59"/>
      <c r="P364" s="160">
        <f>O364*H364</f>
        <v>0</v>
      </c>
      <c r="Q364" s="160">
        <v>4.0000000000000003E-5</v>
      </c>
      <c r="R364" s="160">
        <f>Q364*H364</f>
        <v>4.0812400000000007E-3</v>
      </c>
      <c r="S364" s="160">
        <v>0</v>
      </c>
      <c r="T364" s="161">
        <f>S364*H364</f>
        <v>0</v>
      </c>
      <c r="U364" s="33"/>
      <c r="V364" s="33"/>
      <c r="W364" s="33"/>
      <c r="X364" s="33"/>
      <c r="Y364" s="33"/>
      <c r="Z364" s="33"/>
      <c r="AA364" s="33"/>
      <c r="AB364" s="33"/>
      <c r="AC364" s="33"/>
      <c r="AD364" s="33"/>
      <c r="AE364" s="33"/>
      <c r="AR364" s="162" t="s">
        <v>169</v>
      </c>
      <c r="AT364" s="162" t="s">
        <v>165</v>
      </c>
      <c r="AU364" s="162" t="s">
        <v>83</v>
      </c>
      <c r="AY364" s="18" t="s">
        <v>163</v>
      </c>
      <c r="BE364" s="163">
        <f>IF(N364="základní",J364,0)</f>
        <v>0</v>
      </c>
      <c r="BF364" s="163">
        <f>IF(N364="snížená",J364,0)</f>
        <v>0</v>
      </c>
      <c r="BG364" s="163">
        <f>IF(N364="zákl. přenesená",J364,0)</f>
        <v>0</v>
      </c>
      <c r="BH364" s="163">
        <f>IF(N364="sníž. přenesená",J364,0)</f>
        <v>0</v>
      </c>
      <c r="BI364" s="163">
        <f>IF(N364="nulová",J364,0)</f>
        <v>0</v>
      </c>
      <c r="BJ364" s="18" t="s">
        <v>30</v>
      </c>
      <c r="BK364" s="163">
        <f>ROUND(I364*H364,2)</f>
        <v>0</v>
      </c>
      <c r="BL364" s="18" t="s">
        <v>169</v>
      </c>
      <c r="BM364" s="162" t="s">
        <v>1024</v>
      </c>
    </row>
    <row r="365" spans="1:65" s="2" customFormat="1">
      <c r="A365" s="33"/>
      <c r="B365" s="34"/>
      <c r="C365" s="33"/>
      <c r="D365" s="164" t="s">
        <v>171</v>
      </c>
      <c r="E365" s="33"/>
      <c r="F365" s="165" t="s">
        <v>1025</v>
      </c>
      <c r="G365" s="33"/>
      <c r="H365" s="33"/>
      <c r="I365" s="166"/>
      <c r="J365" s="33"/>
      <c r="K365" s="33"/>
      <c r="L365" s="34"/>
      <c r="M365" s="167"/>
      <c r="N365" s="168"/>
      <c r="O365" s="59"/>
      <c r="P365" s="59"/>
      <c r="Q365" s="59"/>
      <c r="R365" s="59"/>
      <c r="S365" s="59"/>
      <c r="T365" s="60"/>
      <c r="U365" s="33"/>
      <c r="V365" s="33"/>
      <c r="W365" s="33"/>
      <c r="X365" s="33"/>
      <c r="Y365" s="33"/>
      <c r="Z365" s="33"/>
      <c r="AA365" s="33"/>
      <c r="AB365" s="33"/>
      <c r="AC365" s="33"/>
      <c r="AD365" s="33"/>
      <c r="AE365" s="33"/>
      <c r="AT365" s="18" t="s">
        <v>171</v>
      </c>
      <c r="AU365" s="18" t="s">
        <v>83</v>
      </c>
    </row>
    <row r="366" spans="1:65" s="2" customFormat="1" ht="48.75">
      <c r="A366" s="33"/>
      <c r="B366" s="34"/>
      <c r="C366" s="33"/>
      <c r="D366" s="169" t="s">
        <v>173</v>
      </c>
      <c r="E366" s="33"/>
      <c r="F366" s="170" t="s">
        <v>574</v>
      </c>
      <c r="G366" s="33"/>
      <c r="H366" s="33"/>
      <c r="I366" s="166"/>
      <c r="J366" s="33"/>
      <c r="K366" s="33"/>
      <c r="L366" s="34"/>
      <c r="M366" s="167"/>
      <c r="N366" s="168"/>
      <c r="O366" s="59"/>
      <c r="P366" s="59"/>
      <c r="Q366" s="59"/>
      <c r="R366" s="59"/>
      <c r="S366" s="59"/>
      <c r="T366" s="60"/>
      <c r="U366" s="33"/>
      <c r="V366" s="33"/>
      <c r="W366" s="33"/>
      <c r="X366" s="33"/>
      <c r="Y366" s="33"/>
      <c r="Z366" s="33"/>
      <c r="AA366" s="33"/>
      <c r="AB366" s="33"/>
      <c r="AC366" s="33"/>
      <c r="AD366" s="33"/>
      <c r="AE366" s="33"/>
      <c r="AT366" s="18" t="s">
        <v>173</v>
      </c>
      <c r="AU366" s="18" t="s">
        <v>83</v>
      </c>
    </row>
    <row r="367" spans="1:65" s="13" customFormat="1">
      <c r="B367" s="171"/>
      <c r="D367" s="169" t="s">
        <v>175</v>
      </c>
      <c r="E367" s="172" t="s">
        <v>1</v>
      </c>
      <c r="F367" s="173" t="s">
        <v>1026</v>
      </c>
      <c r="H367" s="174">
        <v>102.03100000000001</v>
      </c>
      <c r="I367" s="175"/>
      <c r="L367" s="171"/>
      <c r="M367" s="176"/>
      <c r="N367" s="177"/>
      <c r="O367" s="177"/>
      <c r="P367" s="177"/>
      <c r="Q367" s="177"/>
      <c r="R367" s="177"/>
      <c r="S367" s="177"/>
      <c r="T367" s="178"/>
      <c r="AT367" s="172" t="s">
        <v>175</v>
      </c>
      <c r="AU367" s="172" t="s">
        <v>83</v>
      </c>
      <c r="AV367" s="13" t="s">
        <v>83</v>
      </c>
      <c r="AW367" s="13" t="s">
        <v>29</v>
      </c>
      <c r="AX367" s="13" t="s">
        <v>30</v>
      </c>
      <c r="AY367" s="172" t="s">
        <v>163</v>
      </c>
    </row>
    <row r="368" spans="1:65" s="2" customFormat="1" ht="16.5" customHeight="1">
      <c r="A368" s="33"/>
      <c r="B368" s="150"/>
      <c r="C368" s="197" t="s">
        <v>505</v>
      </c>
      <c r="D368" s="197" t="s">
        <v>381</v>
      </c>
      <c r="E368" s="198" t="s">
        <v>1027</v>
      </c>
      <c r="F368" s="199" t="s">
        <v>1028</v>
      </c>
      <c r="G368" s="200" t="s">
        <v>206</v>
      </c>
      <c r="H368" s="201">
        <v>103.56100000000001</v>
      </c>
      <c r="I368" s="202"/>
      <c r="J368" s="203">
        <f>ROUND(I368*H368,2)</f>
        <v>0</v>
      </c>
      <c r="K368" s="199" t="s">
        <v>168</v>
      </c>
      <c r="L368" s="204"/>
      <c r="M368" s="205" t="s">
        <v>1</v>
      </c>
      <c r="N368" s="206" t="s">
        <v>38</v>
      </c>
      <c r="O368" s="59"/>
      <c r="P368" s="160">
        <f>O368*H368</f>
        <v>0</v>
      </c>
      <c r="Q368" s="160">
        <v>3.6999999999999998E-2</v>
      </c>
      <c r="R368" s="160">
        <f>Q368*H368</f>
        <v>3.8317570000000001</v>
      </c>
      <c r="S368" s="160">
        <v>0</v>
      </c>
      <c r="T368" s="161">
        <f>S368*H368</f>
        <v>0</v>
      </c>
      <c r="U368" s="33"/>
      <c r="V368" s="33"/>
      <c r="W368" s="33"/>
      <c r="X368" s="33"/>
      <c r="Y368" s="33"/>
      <c r="Z368" s="33"/>
      <c r="AA368" s="33"/>
      <c r="AB368" s="33"/>
      <c r="AC368" s="33"/>
      <c r="AD368" s="33"/>
      <c r="AE368" s="33"/>
      <c r="AR368" s="162" t="s">
        <v>215</v>
      </c>
      <c r="AT368" s="162" t="s">
        <v>381</v>
      </c>
      <c r="AU368" s="162" t="s">
        <v>83</v>
      </c>
      <c r="AY368" s="18" t="s">
        <v>163</v>
      </c>
      <c r="BE368" s="163">
        <f>IF(N368="základní",J368,0)</f>
        <v>0</v>
      </c>
      <c r="BF368" s="163">
        <f>IF(N368="snížená",J368,0)</f>
        <v>0</v>
      </c>
      <c r="BG368" s="163">
        <f>IF(N368="zákl. přenesená",J368,0)</f>
        <v>0</v>
      </c>
      <c r="BH368" s="163">
        <f>IF(N368="sníž. přenesená",J368,0)</f>
        <v>0</v>
      </c>
      <c r="BI368" s="163">
        <f>IF(N368="nulová",J368,0)</f>
        <v>0</v>
      </c>
      <c r="BJ368" s="18" t="s">
        <v>30</v>
      </c>
      <c r="BK368" s="163">
        <f>ROUND(I368*H368,2)</f>
        <v>0</v>
      </c>
      <c r="BL368" s="18" t="s">
        <v>169</v>
      </c>
      <c r="BM368" s="162" t="s">
        <v>1029</v>
      </c>
    </row>
    <row r="369" spans="1:65" s="13" customFormat="1">
      <c r="B369" s="171"/>
      <c r="D369" s="169" t="s">
        <v>175</v>
      </c>
      <c r="E369" s="172" t="s">
        <v>1</v>
      </c>
      <c r="F369" s="173" t="s">
        <v>1030</v>
      </c>
      <c r="H369" s="174">
        <v>103.56100000000001</v>
      </c>
      <c r="I369" s="175"/>
      <c r="L369" s="171"/>
      <c r="M369" s="176"/>
      <c r="N369" s="177"/>
      <c r="O369" s="177"/>
      <c r="P369" s="177"/>
      <c r="Q369" s="177"/>
      <c r="R369" s="177"/>
      <c r="S369" s="177"/>
      <c r="T369" s="178"/>
      <c r="AT369" s="172" t="s">
        <v>175</v>
      </c>
      <c r="AU369" s="172" t="s">
        <v>83</v>
      </c>
      <c r="AV369" s="13" t="s">
        <v>83</v>
      </c>
      <c r="AW369" s="13" t="s">
        <v>29</v>
      </c>
      <c r="AX369" s="13" t="s">
        <v>73</v>
      </c>
      <c r="AY369" s="172" t="s">
        <v>163</v>
      </c>
    </row>
    <row r="370" spans="1:65" s="14" customFormat="1">
      <c r="B370" s="179"/>
      <c r="D370" s="169" t="s">
        <v>175</v>
      </c>
      <c r="E370" s="180" t="s">
        <v>1</v>
      </c>
      <c r="F370" s="181" t="s">
        <v>179</v>
      </c>
      <c r="H370" s="182">
        <v>103.56100000000001</v>
      </c>
      <c r="I370" s="183"/>
      <c r="L370" s="179"/>
      <c r="M370" s="184"/>
      <c r="N370" s="185"/>
      <c r="O370" s="185"/>
      <c r="P370" s="185"/>
      <c r="Q370" s="185"/>
      <c r="R370" s="185"/>
      <c r="S370" s="185"/>
      <c r="T370" s="186"/>
      <c r="AT370" s="180" t="s">
        <v>175</v>
      </c>
      <c r="AU370" s="180" t="s">
        <v>83</v>
      </c>
      <c r="AV370" s="14" t="s">
        <v>169</v>
      </c>
      <c r="AW370" s="14" t="s">
        <v>29</v>
      </c>
      <c r="AX370" s="14" t="s">
        <v>30</v>
      </c>
      <c r="AY370" s="180" t="s">
        <v>163</v>
      </c>
    </row>
    <row r="371" spans="1:65" s="2" customFormat="1" ht="21.75" customHeight="1">
      <c r="A371" s="33"/>
      <c r="B371" s="150"/>
      <c r="C371" s="151" t="s">
        <v>510</v>
      </c>
      <c r="D371" s="151" t="s">
        <v>165</v>
      </c>
      <c r="E371" s="152" t="s">
        <v>1031</v>
      </c>
      <c r="F371" s="153" t="s">
        <v>1032</v>
      </c>
      <c r="G371" s="154" t="s">
        <v>436</v>
      </c>
      <c r="H371" s="155">
        <v>17</v>
      </c>
      <c r="I371" s="156"/>
      <c r="J371" s="157">
        <f>ROUND(I371*H371,2)</f>
        <v>0</v>
      </c>
      <c r="K371" s="153" t="s">
        <v>168</v>
      </c>
      <c r="L371" s="34"/>
      <c r="M371" s="158" t="s">
        <v>1</v>
      </c>
      <c r="N371" s="159" t="s">
        <v>38</v>
      </c>
      <c r="O371" s="59"/>
      <c r="P371" s="160">
        <f>O371*H371</f>
        <v>0</v>
      </c>
      <c r="Q371" s="160">
        <v>1E-3</v>
      </c>
      <c r="R371" s="160">
        <f>Q371*H371</f>
        <v>1.7000000000000001E-2</v>
      </c>
      <c r="S371" s="160">
        <v>0</v>
      </c>
      <c r="T371" s="161">
        <f>S371*H371</f>
        <v>0</v>
      </c>
      <c r="U371" s="33"/>
      <c r="V371" s="33"/>
      <c r="W371" s="33"/>
      <c r="X371" s="33"/>
      <c r="Y371" s="33"/>
      <c r="Z371" s="33"/>
      <c r="AA371" s="33"/>
      <c r="AB371" s="33"/>
      <c r="AC371" s="33"/>
      <c r="AD371" s="33"/>
      <c r="AE371" s="33"/>
      <c r="AR371" s="162" t="s">
        <v>169</v>
      </c>
      <c r="AT371" s="162" t="s">
        <v>165</v>
      </c>
      <c r="AU371" s="162" t="s">
        <v>83</v>
      </c>
      <c r="AY371" s="18" t="s">
        <v>163</v>
      </c>
      <c r="BE371" s="163">
        <f>IF(N371="základní",J371,0)</f>
        <v>0</v>
      </c>
      <c r="BF371" s="163">
        <f>IF(N371="snížená",J371,0)</f>
        <v>0</v>
      </c>
      <c r="BG371" s="163">
        <f>IF(N371="zákl. přenesená",J371,0)</f>
        <v>0</v>
      </c>
      <c r="BH371" s="163">
        <f>IF(N371="sníž. přenesená",J371,0)</f>
        <v>0</v>
      </c>
      <c r="BI371" s="163">
        <f>IF(N371="nulová",J371,0)</f>
        <v>0</v>
      </c>
      <c r="BJ371" s="18" t="s">
        <v>30</v>
      </c>
      <c r="BK371" s="163">
        <f>ROUND(I371*H371,2)</f>
        <v>0</v>
      </c>
      <c r="BL371" s="18" t="s">
        <v>169</v>
      </c>
      <c r="BM371" s="162" t="s">
        <v>1033</v>
      </c>
    </row>
    <row r="372" spans="1:65" s="2" customFormat="1">
      <c r="A372" s="33"/>
      <c r="B372" s="34"/>
      <c r="C372" s="33"/>
      <c r="D372" s="164" t="s">
        <v>171</v>
      </c>
      <c r="E372" s="33"/>
      <c r="F372" s="165" t="s">
        <v>1034</v>
      </c>
      <c r="G372" s="33"/>
      <c r="H372" s="33"/>
      <c r="I372" s="166"/>
      <c r="J372" s="33"/>
      <c r="K372" s="33"/>
      <c r="L372" s="34"/>
      <c r="M372" s="167"/>
      <c r="N372" s="168"/>
      <c r="O372" s="59"/>
      <c r="P372" s="59"/>
      <c r="Q372" s="59"/>
      <c r="R372" s="59"/>
      <c r="S372" s="59"/>
      <c r="T372" s="60"/>
      <c r="U372" s="33"/>
      <c r="V372" s="33"/>
      <c r="W372" s="33"/>
      <c r="X372" s="33"/>
      <c r="Y372" s="33"/>
      <c r="Z372" s="33"/>
      <c r="AA372" s="33"/>
      <c r="AB372" s="33"/>
      <c r="AC372" s="33"/>
      <c r="AD372" s="33"/>
      <c r="AE372" s="33"/>
      <c r="AT372" s="18" t="s">
        <v>171</v>
      </c>
      <c r="AU372" s="18" t="s">
        <v>83</v>
      </c>
    </row>
    <row r="373" spans="1:65" s="13" customFormat="1">
      <c r="B373" s="171"/>
      <c r="D373" s="169" t="s">
        <v>175</v>
      </c>
      <c r="E373" s="172" t="s">
        <v>1</v>
      </c>
      <c r="F373" s="173" t="s">
        <v>280</v>
      </c>
      <c r="H373" s="174">
        <v>17</v>
      </c>
      <c r="I373" s="175"/>
      <c r="L373" s="171"/>
      <c r="M373" s="176"/>
      <c r="N373" s="177"/>
      <c r="O373" s="177"/>
      <c r="P373" s="177"/>
      <c r="Q373" s="177"/>
      <c r="R373" s="177"/>
      <c r="S373" s="177"/>
      <c r="T373" s="178"/>
      <c r="AT373" s="172" t="s">
        <v>175</v>
      </c>
      <c r="AU373" s="172" t="s">
        <v>83</v>
      </c>
      <c r="AV373" s="13" t="s">
        <v>83</v>
      </c>
      <c r="AW373" s="13" t="s">
        <v>29</v>
      </c>
      <c r="AX373" s="13" t="s">
        <v>30</v>
      </c>
      <c r="AY373" s="172" t="s">
        <v>163</v>
      </c>
    </row>
    <row r="374" spans="1:65" s="2" customFormat="1" ht="16.5" customHeight="1">
      <c r="A374" s="33"/>
      <c r="B374" s="150"/>
      <c r="C374" s="151" t="s">
        <v>516</v>
      </c>
      <c r="D374" s="151" t="s">
        <v>165</v>
      </c>
      <c r="E374" s="152" t="s">
        <v>1035</v>
      </c>
      <c r="F374" s="153" t="s">
        <v>1036</v>
      </c>
      <c r="G374" s="154" t="s">
        <v>436</v>
      </c>
      <c r="H374" s="155">
        <v>23</v>
      </c>
      <c r="I374" s="156"/>
      <c r="J374" s="157">
        <f>ROUND(I374*H374,2)</f>
        <v>0</v>
      </c>
      <c r="K374" s="153" t="s">
        <v>168</v>
      </c>
      <c r="L374" s="34"/>
      <c r="M374" s="158" t="s">
        <v>1</v>
      </c>
      <c r="N374" s="159" t="s">
        <v>38</v>
      </c>
      <c r="O374" s="59"/>
      <c r="P374" s="160">
        <f>O374*H374</f>
        <v>0</v>
      </c>
      <c r="Q374" s="160">
        <v>6.9999999999999994E-5</v>
      </c>
      <c r="R374" s="160">
        <f>Q374*H374</f>
        <v>1.6099999999999999E-3</v>
      </c>
      <c r="S374" s="160">
        <v>0</v>
      </c>
      <c r="T374" s="161">
        <f>S374*H374</f>
        <v>0</v>
      </c>
      <c r="U374" s="33"/>
      <c r="V374" s="33"/>
      <c r="W374" s="33"/>
      <c r="X374" s="33"/>
      <c r="Y374" s="33"/>
      <c r="Z374" s="33"/>
      <c r="AA374" s="33"/>
      <c r="AB374" s="33"/>
      <c r="AC374" s="33"/>
      <c r="AD374" s="33"/>
      <c r="AE374" s="33"/>
      <c r="AR374" s="162" t="s">
        <v>169</v>
      </c>
      <c r="AT374" s="162" t="s">
        <v>165</v>
      </c>
      <c r="AU374" s="162" t="s">
        <v>83</v>
      </c>
      <c r="AY374" s="18" t="s">
        <v>163</v>
      </c>
      <c r="BE374" s="163">
        <f>IF(N374="základní",J374,0)</f>
        <v>0</v>
      </c>
      <c r="BF374" s="163">
        <f>IF(N374="snížená",J374,0)</f>
        <v>0</v>
      </c>
      <c r="BG374" s="163">
        <f>IF(N374="zákl. přenesená",J374,0)</f>
        <v>0</v>
      </c>
      <c r="BH374" s="163">
        <f>IF(N374="sníž. přenesená",J374,0)</f>
        <v>0</v>
      </c>
      <c r="BI374" s="163">
        <f>IF(N374="nulová",J374,0)</f>
        <v>0</v>
      </c>
      <c r="BJ374" s="18" t="s">
        <v>30</v>
      </c>
      <c r="BK374" s="163">
        <f>ROUND(I374*H374,2)</f>
        <v>0</v>
      </c>
      <c r="BL374" s="18" t="s">
        <v>169</v>
      </c>
      <c r="BM374" s="162" t="s">
        <v>1037</v>
      </c>
    </row>
    <row r="375" spans="1:65" s="2" customFormat="1">
      <c r="A375" s="33"/>
      <c r="B375" s="34"/>
      <c r="C375" s="33"/>
      <c r="D375" s="164" t="s">
        <v>171</v>
      </c>
      <c r="E375" s="33"/>
      <c r="F375" s="165" t="s">
        <v>1038</v>
      </c>
      <c r="G375" s="33"/>
      <c r="H375" s="33"/>
      <c r="I375" s="166"/>
      <c r="J375" s="33"/>
      <c r="K375" s="33"/>
      <c r="L375" s="34"/>
      <c r="M375" s="167"/>
      <c r="N375" s="168"/>
      <c r="O375" s="59"/>
      <c r="P375" s="59"/>
      <c r="Q375" s="59"/>
      <c r="R375" s="59"/>
      <c r="S375" s="59"/>
      <c r="T375" s="60"/>
      <c r="U375" s="33"/>
      <c r="V375" s="33"/>
      <c r="W375" s="33"/>
      <c r="X375" s="33"/>
      <c r="Y375" s="33"/>
      <c r="Z375" s="33"/>
      <c r="AA375" s="33"/>
      <c r="AB375" s="33"/>
      <c r="AC375" s="33"/>
      <c r="AD375" s="33"/>
      <c r="AE375" s="33"/>
      <c r="AT375" s="18" t="s">
        <v>171</v>
      </c>
      <c r="AU375" s="18" t="s">
        <v>83</v>
      </c>
    </row>
    <row r="376" spans="1:65" s="13" customFormat="1">
      <c r="B376" s="171"/>
      <c r="D376" s="169" t="s">
        <v>175</v>
      </c>
      <c r="E376" s="172" t="s">
        <v>1</v>
      </c>
      <c r="F376" s="173" t="s">
        <v>1039</v>
      </c>
      <c r="H376" s="174">
        <v>23</v>
      </c>
      <c r="I376" s="175"/>
      <c r="L376" s="171"/>
      <c r="M376" s="176"/>
      <c r="N376" s="177"/>
      <c r="O376" s="177"/>
      <c r="P376" s="177"/>
      <c r="Q376" s="177"/>
      <c r="R376" s="177"/>
      <c r="S376" s="177"/>
      <c r="T376" s="178"/>
      <c r="AT376" s="172" t="s">
        <v>175</v>
      </c>
      <c r="AU376" s="172" t="s">
        <v>83</v>
      </c>
      <c r="AV376" s="13" t="s">
        <v>83</v>
      </c>
      <c r="AW376" s="13" t="s">
        <v>29</v>
      </c>
      <c r="AX376" s="13" t="s">
        <v>73</v>
      </c>
      <c r="AY376" s="172" t="s">
        <v>163</v>
      </c>
    </row>
    <row r="377" spans="1:65" s="14" customFormat="1">
      <c r="B377" s="179"/>
      <c r="D377" s="169" t="s">
        <v>175</v>
      </c>
      <c r="E377" s="180" t="s">
        <v>1</v>
      </c>
      <c r="F377" s="181" t="s">
        <v>179</v>
      </c>
      <c r="H377" s="182">
        <v>23</v>
      </c>
      <c r="I377" s="183"/>
      <c r="L377" s="179"/>
      <c r="M377" s="184"/>
      <c r="N377" s="185"/>
      <c r="O377" s="185"/>
      <c r="P377" s="185"/>
      <c r="Q377" s="185"/>
      <c r="R377" s="185"/>
      <c r="S377" s="185"/>
      <c r="T377" s="186"/>
      <c r="AT377" s="180" t="s">
        <v>175</v>
      </c>
      <c r="AU377" s="180" t="s">
        <v>83</v>
      </c>
      <c r="AV377" s="14" t="s">
        <v>169</v>
      </c>
      <c r="AW377" s="14" t="s">
        <v>29</v>
      </c>
      <c r="AX377" s="14" t="s">
        <v>30</v>
      </c>
      <c r="AY377" s="180" t="s">
        <v>163</v>
      </c>
    </row>
    <row r="378" spans="1:65" s="2" customFormat="1" ht="16.5" customHeight="1">
      <c r="A378" s="33"/>
      <c r="B378" s="150"/>
      <c r="C378" s="197" t="s">
        <v>521</v>
      </c>
      <c r="D378" s="197" t="s">
        <v>381</v>
      </c>
      <c r="E378" s="198" t="s">
        <v>1040</v>
      </c>
      <c r="F378" s="199" t="s">
        <v>1041</v>
      </c>
      <c r="G378" s="200" t="s">
        <v>436</v>
      </c>
      <c r="H378" s="201">
        <v>6.09</v>
      </c>
      <c r="I378" s="202"/>
      <c r="J378" s="203">
        <f>ROUND(I378*H378,2)</f>
        <v>0</v>
      </c>
      <c r="K378" s="199" t="s">
        <v>168</v>
      </c>
      <c r="L378" s="204"/>
      <c r="M378" s="205" t="s">
        <v>1</v>
      </c>
      <c r="N378" s="206" t="s">
        <v>38</v>
      </c>
      <c r="O378" s="59"/>
      <c r="P378" s="160">
        <f>O378*H378</f>
        <v>0</v>
      </c>
      <c r="Q378" s="160">
        <v>3.0000000000000001E-3</v>
      </c>
      <c r="R378" s="160">
        <f>Q378*H378</f>
        <v>1.8270000000000002E-2</v>
      </c>
      <c r="S378" s="160">
        <v>0</v>
      </c>
      <c r="T378" s="161">
        <f>S378*H378</f>
        <v>0</v>
      </c>
      <c r="U378" s="33"/>
      <c r="V378" s="33"/>
      <c r="W378" s="33"/>
      <c r="X378" s="33"/>
      <c r="Y378" s="33"/>
      <c r="Z378" s="33"/>
      <c r="AA378" s="33"/>
      <c r="AB378" s="33"/>
      <c r="AC378" s="33"/>
      <c r="AD378" s="33"/>
      <c r="AE378" s="33"/>
      <c r="AR378" s="162" t="s">
        <v>215</v>
      </c>
      <c r="AT378" s="162" t="s">
        <v>381</v>
      </c>
      <c r="AU378" s="162" t="s">
        <v>83</v>
      </c>
      <c r="AY378" s="18" t="s">
        <v>163</v>
      </c>
      <c r="BE378" s="163">
        <f>IF(N378="základní",J378,0)</f>
        <v>0</v>
      </c>
      <c r="BF378" s="163">
        <f>IF(N378="snížená",J378,0)</f>
        <v>0</v>
      </c>
      <c r="BG378" s="163">
        <f>IF(N378="zákl. přenesená",J378,0)</f>
        <v>0</v>
      </c>
      <c r="BH378" s="163">
        <f>IF(N378="sníž. přenesená",J378,0)</f>
        <v>0</v>
      </c>
      <c r="BI378" s="163">
        <f>IF(N378="nulová",J378,0)</f>
        <v>0</v>
      </c>
      <c r="BJ378" s="18" t="s">
        <v>30</v>
      </c>
      <c r="BK378" s="163">
        <f>ROUND(I378*H378,2)</f>
        <v>0</v>
      </c>
      <c r="BL378" s="18" t="s">
        <v>169</v>
      </c>
      <c r="BM378" s="162" t="s">
        <v>1042</v>
      </c>
    </row>
    <row r="379" spans="1:65" s="13" customFormat="1">
      <c r="B379" s="171"/>
      <c r="D379" s="169" t="s">
        <v>175</v>
      </c>
      <c r="E379" s="172" t="s">
        <v>1</v>
      </c>
      <c r="F379" s="173" t="s">
        <v>592</v>
      </c>
      <c r="H379" s="174">
        <v>6.09</v>
      </c>
      <c r="I379" s="175"/>
      <c r="L379" s="171"/>
      <c r="M379" s="176"/>
      <c r="N379" s="177"/>
      <c r="O379" s="177"/>
      <c r="P379" s="177"/>
      <c r="Q379" s="177"/>
      <c r="R379" s="177"/>
      <c r="S379" s="177"/>
      <c r="T379" s="178"/>
      <c r="AT379" s="172" t="s">
        <v>175</v>
      </c>
      <c r="AU379" s="172" t="s">
        <v>83</v>
      </c>
      <c r="AV379" s="13" t="s">
        <v>83</v>
      </c>
      <c r="AW379" s="13" t="s">
        <v>29</v>
      </c>
      <c r="AX379" s="13" t="s">
        <v>73</v>
      </c>
      <c r="AY379" s="172" t="s">
        <v>163</v>
      </c>
    </row>
    <row r="380" spans="1:65" s="14" customFormat="1">
      <c r="B380" s="179"/>
      <c r="D380" s="169" t="s">
        <v>175</v>
      </c>
      <c r="E380" s="180" t="s">
        <v>1</v>
      </c>
      <c r="F380" s="181" t="s">
        <v>179</v>
      </c>
      <c r="H380" s="182">
        <v>6.09</v>
      </c>
      <c r="I380" s="183"/>
      <c r="L380" s="179"/>
      <c r="M380" s="184"/>
      <c r="N380" s="185"/>
      <c r="O380" s="185"/>
      <c r="P380" s="185"/>
      <c r="Q380" s="185"/>
      <c r="R380" s="185"/>
      <c r="S380" s="185"/>
      <c r="T380" s="186"/>
      <c r="AT380" s="180" t="s">
        <v>175</v>
      </c>
      <c r="AU380" s="180" t="s">
        <v>83</v>
      </c>
      <c r="AV380" s="14" t="s">
        <v>169</v>
      </c>
      <c r="AW380" s="14" t="s">
        <v>29</v>
      </c>
      <c r="AX380" s="14" t="s">
        <v>30</v>
      </c>
      <c r="AY380" s="180" t="s">
        <v>163</v>
      </c>
    </row>
    <row r="381" spans="1:65" s="2" customFormat="1" ht="16.5" customHeight="1">
      <c r="A381" s="33"/>
      <c r="B381" s="150"/>
      <c r="C381" s="197" t="s">
        <v>526</v>
      </c>
      <c r="D381" s="197" t="s">
        <v>381</v>
      </c>
      <c r="E381" s="198" t="s">
        <v>1043</v>
      </c>
      <c r="F381" s="199" t="s">
        <v>1044</v>
      </c>
      <c r="G381" s="200" t="s">
        <v>436</v>
      </c>
      <c r="H381" s="201">
        <v>17.513999999999999</v>
      </c>
      <c r="I381" s="202"/>
      <c r="J381" s="203">
        <f>ROUND(I381*H381,2)</f>
        <v>0</v>
      </c>
      <c r="K381" s="199" t="s">
        <v>168</v>
      </c>
      <c r="L381" s="204"/>
      <c r="M381" s="205" t="s">
        <v>1</v>
      </c>
      <c r="N381" s="206" t="s">
        <v>38</v>
      </c>
      <c r="O381" s="59"/>
      <c r="P381" s="160">
        <f>O381*H381</f>
        <v>0</v>
      </c>
      <c r="Q381" s="160">
        <v>0.01</v>
      </c>
      <c r="R381" s="160">
        <f>Q381*H381</f>
        <v>0.17513999999999999</v>
      </c>
      <c r="S381" s="160">
        <v>0</v>
      </c>
      <c r="T381" s="161">
        <f>S381*H381</f>
        <v>0</v>
      </c>
      <c r="U381" s="33"/>
      <c r="V381" s="33"/>
      <c r="W381" s="33"/>
      <c r="X381" s="33"/>
      <c r="Y381" s="33"/>
      <c r="Z381" s="33"/>
      <c r="AA381" s="33"/>
      <c r="AB381" s="33"/>
      <c r="AC381" s="33"/>
      <c r="AD381" s="33"/>
      <c r="AE381" s="33"/>
      <c r="AR381" s="162" t="s">
        <v>215</v>
      </c>
      <c r="AT381" s="162" t="s">
        <v>381</v>
      </c>
      <c r="AU381" s="162" t="s">
        <v>83</v>
      </c>
      <c r="AY381" s="18" t="s">
        <v>163</v>
      </c>
      <c r="BE381" s="163">
        <f>IF(N381="základní",J381,0)</f>
        <v>0</v>
      </c>
      <c r="BF381" s="163">
        <f>IF(N381="snížená",J381,0)</f>
        <v>0</v>
      </c>
      <c r="BG381" s="163">
        <f>IF(N381="zákl. přenesená",J381,0)</f>
        <v>0</v>
      </c>
      <c r="BH381" s="163">
        <f>IF(N381="sníž. přenesená",J381,0)</f>
        <v>0</v>
      </c>
      <c r="BI381" s="163">
        <f>IF(N381="nulová",J381,0)</f>
        <v>0</v>
      </c>
      <c r="BJ381" s="18" t="s">
        <v>30</v>
      </c>
      <c r="BK381" s="163">
        <f>ROUND(I381*H381,2)</f>
        <v>0</v>
      </c>
      <c r="BL381" s="18" t="s">
        <v>169</v>
      </c>
      <c r="BM381" s="162" t="s">
        <v>1045</v>
      </c>
    </row>
    <row r="382" spans="1:65" s="13" customFormat="1">
      <c r="B382" s="171"/>
      <c r="D382" s="169" t="s">
        <v>175</v>
      </c>
      <c r="E382" s="172" t="s">
        <v>1</v>
      </c>
      <c r="F382" s="173" t="s">
        <v>597</v>
      </c>
      <c r="H382" s="174">
        <v>17.254999999999999</v>
      </c>
      <c r="I382" s="175"/>
      <c r="L382" s="171"/>
      <c r="M382" s="176"/>
      <c r="N382" s="177"/>
      <c r="O382" s="177"/>
      <c r="P382" s="177"/>
      <c r="Q382" s="177"/>
      <c r="R382" s="177"/>
      <c r="S382" s="177"/>
      <c r="T382" s="178"/>
      <c r="AT382" s="172" t="s">
        <v>175</v>
      </c>
      <c r="AU382" s="172" t="s">
        <v>83</v>
      </c>
      <c r="AV382" s="13" t="s">
        <v>83</v>
      </c>
      <c r="AW382" s="13" t="s">
        <v>29</v>
      </c>
      <c r="AX382" s="13" t="s">
        <v>73</v>
      </c>
      <c r="AY382" s="172" t="s">
        <v>163</v>
      </c>
    </row>
    <row r="383" spans="1:65" s="14" customFormat="1">
      <c r="B383" s="179"/>
      <c r="D383" s="169" t="s">
        <v>175</v>
      </c>
      <c r="E383" s="180" t="s">
        <v>1</v>
      </c>
      <c r="F383" s="181" t="s">
        <v>179</v>
      </c>
      <c r="H383" s="182">
        <v>17.254999999999999</v>
      </c>
      <c r="I383" s="183"/>
      <c r="L383" s="179"/>
      <c r="M383" s="184"/>
      <c r="N383" s="185"/>
      <c r="O383" s="185"/>
      <c r="P383" s="185"/>
      <c r="Q383" s="185"/>
      <c r="R383" s="185"/>
      <c r="S383" s="185"/>
      <c r="T383" s="186"/>
      <c r="AT383" s="180" t="s">
        <v>175</v>
      </c>
      <c r="AU383" s="180" t="s">
        <v>83</v>
      </c>
      <c r="AV383" s="14" t="s">
        <v>169</v>
      </c>
      <c r="AW383" s="14" t="s">
        <v>29</v>
      </c>
      <c r="AX383" s="14" t="s">
        <v>30</v>
      </c>
      <c r="AY383" s="180" t="s">
        <v>163</v>
      </c>
    </row>
    <row r="384" spans="1:65" s="13" customFormat="1">
      <c r="B384" s="171"/>
      <c r="D384" s="169" t="s">
        <v>175</v>
      </c>
      <c r="F384" s="173" t="s">
        <v>1046</v>
      </c>
      <c r="H384" s="174">
        <v>17.513999999999999</v>
      </c>
      <c r="I384" s="175"/>
      <c r="L384" s="171"/>
      <c r="M384" s="176"/>
      <c r="N384" s="177"/>
      <c r="O384" s="177"/>
      <c r="P384" s="177"/>
      <c r="Q384" s="177"/>
      <c r="R384" s="177"/>
      <c r="S384" s="177"/>
      <c r="T384" s="178"/>
      <c r="AT384" s="172" t="s">
        <v>175</v>
      </c>
      <c r="AU384" s="172" t="s">
        <v>83</v>
      </c>
      <c r="AV384" s="13" t="s">
        <v>83</v>
      </c>
      <c r="AW384" s="13" t="s">
        <v>3</v>
      </c>
      <c r="AX384" s="13" t="s">
        <v>30</v>
      </c>
      <c r="AY384" s="172" t="s">
        <v>163</v>
      </c>
    </row>
    <row r="385" spans="1:65" s="2" customFormat="1" ht="16.5" customHeight="1">
      <c r="A385" s="33"/>
      <c r="B385" s="150"/>
      <c r="C385" s="151" t="s">
        <v>531</v>
      </c>
      <c r="D385" s="151" t="s">
        <v>165</v>
      </c>
      <c r="E385" s="152" t="s">
        <v>1047</v>
      </c>
      <c r="F385" s="153" t="s">
        <v>1048</v>
      </c>
      <c r="G385" s="154" t="s">
        <v>436</v>
      </c>
      <c r="H385" s="155">
        <v>13</v>
      </c>
      <c r="I385" s="156"/>
      <c r="J385" s="157">
        <f>ROUND(I385*H385,2)</f>
        <v>0</v>
      </c>
      <c r="K385" s="153" t="s">
        <v>168</v>
      </c>
      <c r="L385" s="34"/>
      <c r="M385" s="158" t="s">
        <v>1</v>
      </c>
      <c r="N385" s="159" t="s">
        <v>38</v>
      </c>
      <c r="O385" s="59"/>
      <c r="P385" s="160">
        <f>O385*H385</f>
        <v>0</v>
      </c>
      <c r="Q385" s="160">
        <v>6.9999999999999994E-5</v>
      </c>
      <c r="R385" s="160">
        <f>Q385*H385</f>
        <v>9.0999999999999989E-4</v>
      </c>
      <c r="S385" s="160">
        <v>0</v>
      </c>
      <c r="T385" s="161">
        <f>S385*H385</f>
        <v>0</v>
      </c>
      <c r="U385" s="33"/>
      <c r="V385" s="33"/>
      <c r="W385" s="33"/>
      <c r="X385" s="33"/>
      <c r="Y385" s="33"/>
      <c r="Z385" s="33"/>
      <c r="AA385" s="33"/>
      <c r="AB385" s="33"/>
      <c r="AC385" s="33"/>
      <c r="AD385" s="33"/>
      <c r="AE385" s="33"/>
      <c r="AR385" s="162" t="s">
        <v>169</v>
      </c>
      <c r="AT385" s="162" t="s">
        <v>165</v>
      </c>
      <c r="AU385" s="162" t="s">
        <v>83</v>
      </c>
      <c r="AY385" s="18" t="s">
        <v>163</v>
      </c>
      <c r="BE385" s="163">
        <f>IF(N385="základní",J385,0)</f>
        <v>0</v>
      </c>
      <c r="BF385" s="163">
        <f>IF(N385="snížená",J385,0)</f>
        <v>0</v>
      </c>
      <c r="BG385" s="163">
        <f>IF(N385="zákl. přenesená",J385,0)</f>
        <v>0</v>
      </c>
      <c r="BH385" s="163">
        <f>IF(N385="sníž. přenesená",J385,0)</f>
        <v>0</v>
      </c>
      <c r="BI385" s="163">
        <f>IF(N385="nulová",J385,0)</f>
        <v>0</v>
      </c>
      <c r="BJ385" s="18" t="s">
        <v>30</v>
      </c>
      <c r="BK385" s="163">
        <f>ROUND(I385*H385,2)</f>
        <v>0</v>
      </c>
      <c r="BL385" s="18" t="s">
        <v>169</v>
      </c>
      <c r="BM385" s="162" t="s">
        <v>1049</v>
      </c>
    </row>
    <row r="386" spans="1:65" s="2" customFormat="1">
      <c r="A386" s="33"/>
      <c r="B386" s="34"/>
      <c r="C386" s="33"/>
      <c r="D386" s="164" t="s">
        <v>171</v>
      </c>
      <c r="E386" s="33"/>
      <c r="F386" s="165" t="s">
        <v>1050</v>
      </c>
      <c r="G386" s="33"/>
      <c r="H386" s="33"/>
      <c r="I386" s="166"/>
      <c r="J386" s="33"/>
      <c r="K386" s="33"/>
      <c r="L386" s="34"/>
      <c r="M386" s="167"/>
      <c r="N386" s="168"/>
      <c r="O386" s="59"/>
      <c r="P386" s="59"/>
      <c r="Q386" s="59"/>
      <c r="R386" s="59"/>
      <c r="S386" s="59"/>
      <c r="T386" s="60"/>
      <c r="U386" s="33"/>
      <c r="V386" s="33"/>
      <c r="W386" s="33"/>
      <c r="X386" s="33"/>
      <c r="Y386" s="33"/>
      <c r="Z386" s="33"/>
      <c r="AA386" s="33"/>
      <c r="AB386" s="33"/>
      <c r="AC386" s="33"/>
      <c r="AD386" s="33"/>
      <c r="AE386" s="33"/>
      <c r="AT386" s="18" t="s">
        <v>171</v>
      </c>
      <c r="AU386" s="18" t="s">
        <v>83</v>
      </c>
    </row>
    <row r="387" spans="1:65" s="2" customFormat="1" ht="39">
      <c r="A387" s="33"/>
      <c r="B387" s="34"/>
      <c r="C387" s="33"/>
      <c r="D387" s="169" t="s">
        <v>173</v>
      </c>
      <c r="E387" s="33"/>
      <c r="F387" s="170" t="s">
        <v>586</v>
      </c>
      <c r="G387" s="33"/>
      <c r="H387" s="33"/>
      <c r="I387" s="166"/>
      <c r="J387" s="33"/>
      <c r="K387" s="33"/>
      <c r="L387" s="34"/>
      <c r="M387" s="167"/>
      <c r="N387" s="168"/>
      <c r="O387" s="59"/>
      <c r="P387" s="59"/>
      <c r="Q387" s="59"/>
      <c r="R387" s="59"/>
      <c r="S387" s="59"/>
      <c r="T387" s="60"/>
      <c r="U387" s="33"/>
      <c r="V387" s="33"/>
      <c r="W387" s="33"/>
      <c r="X387" s="33"/>
      <c r="Y387" s="33"/>
      <c r="Z387" s="33"/>
      <c r="AA387" s="33"/>
      <c r="AB387" s="33"/>
      <c r="AC387" s="33"/>
      <c r="AD387" s="33"/>
      <c r="AE387" s="33"/>
      <c r="AT387" s="18" t="s">
        <v>173</v>
      </c>
      <c r="AU387" s="18" t="s">
        <v>83</v>
      </c>
    </row>
    <row r="388" spans="1:65" s="13" customFormat="1">
      <c r="B388" s="171"/>
      <c r="D388" s="169" t="s">
        <v>175</v>
      </c>
      <c r="E388" s="172" t="s">
        <v>1</v>
      </c>
      <c r="F388" s="173" t="s">
        <v>1051</v>
      </c>
      <c r="H388" s="174">
        <v>13</v>
      </c>
      <c r="I388" s="175"/>
      <c r="L388" s="171"/>
      <c r="M388" s="176"/>
      <c r="N388" s="177"/>
      <c r="O388" s="177"/>
      <c r="P388" s="177"/>
      <c r="Q388" s="177"/>
      <c r="R388" s="177"/>
      <c r="S388" s="177"/>
      <c r="T388" s="178"/>
      <c r="AT388" s="172" t="s">
        <v>175</v>
      </c>
      <c r="AU388" s="172" t="s">
        <v>83</v>
      </c>
      <c r="AV388" s="13" t="s">
        <v>83</v>
      </c>
      <c r="AW388" s="13" t="s">
        <v>29</v>
      </c>
      <c r="AX388" s="13" t="s">
        <v>73</v>
      </c>
      <c r="AY388" s="172" t="s">
        <v>163</v>
      </c>
    </row>
    <row r="389" spans="1:65" s="14" customFormat="1">
      <c r="B389" s="179"/>
      <c r="D389" s="169" t="s">
        <v>175</v>
      </c>
      <c r="E389" s="180" t="s">
        <v>1</v>
      </c>
      <c r="F389" s="181" t="s">
        <v>179</v>
      </c>
      <c r="H389" s="182">
        <v>13</v>
      </c>
      <c r="I389" s="183"/>
      <c r="L389" s="179"/>
      <c r="M389" s="184"/>
      <c r="N389" s="185"/>
      <c r="O389" s="185"/>
      <c r="P389" s="185"/>
      <c r="Q389" s="185"/>
      <c r="R389" s="185"/>
      <c r="S389" s="185"/>
      <c r="T389" s="186"/>
      <c r="AT389" s="180" t="s">
        <v>175</v>
      </c>
      <c r="AU389" s="180" t="s">
        <v>83</v>
      </c>
      <c r="AV389" s="14" t="s">
        <v>169</v>
      </c>
      <c r="AW389" s="14" t="s">
        <v>29</v>
      </c>
      <c r="AX389" s="14" t="s">
        <v>30</v>
      </c>
      <c r="AY389" s="180" t="s">
        <v>163</v>
      </c>
    </row>
    <row r="390" spans="1:65" s="2" customFormat="1" ht="16.5" customHeight="1">
      <c r="A390" s="33"/>
      <c r="B390" s="150"/>
      <c r="C390" s="197" t="s">
        <v>537</v>
      </c>
      <c r="D390" s="197" t="s">
        <v>381</v>
      </c>
      <c r="E390" s="198" t="s">
        <v>1052</v>
      </c>
      <c r="F390" s="199" t="s">
        <v>1053</v>
      </c>
      <c r="G390" s="200" t="s">
        <v>436</v>
      </c>
      <c r="H390" s="201">
        <v>10.15</v>
      </c>
      <c r="I390" s="202"/>
      <c r="J390" s="203">
        <f>ROUND(I390*H390,2)</f>
        <v>0</v>
      </c>
      <c r="K390" s="199" t="s">
        <v>1</v>
      </c>
      <c r="L390" s="204"/>
      <c r="M390" s="205" t="s">
        <v>1</v>
      </c>
      <c r="N390" s="206" t="s">
        <v>38</v>
      </c>
      <c r="O390" s="59"/>
      <c r="P390" s="160">
        <f>O390*H390</f>
        <v>0</v>
      </c>
      <c r="Q390" s="160">
        <v>4.0000000000000002E-4</v>
      </c>
      <c r="R390" s="160">
        <f>Q390*H390</f>
        <v>4.0600000000000002E-3</v>
      </c>
      <c r="S390" s="160">
        <v>0</v>
      </c>
      <c r="T390" s="161">
        <f>S390*H390</f>
        <v>0</v>
      </c>
      <c r="U390" s="33"/>
      <c r="V390" s="33"/>
      <c r="W390" s="33"/>
      <c r="X390" s="33"/>
      <c r="Y390" s="33"/>
      <c r="Z390" s="33"/>
      <c r="AA390" s="33"/>
      <c r="AB390" s="33"/>
      <c r="AC390" s="33"/>
      <c r="AD390" s="33"/>
      <c r="AE390" s="33"/>
      <c r="AR390" s="162" t="s">
        <v>215</v>
      </c>
      <c r="AT390" s="162" t="s">
        <v>381</v>
      </c>
      <c r="AU390" s="162" t="s">
        <v>83</v>
      </c>
      <c r="AY390" s="18" t="s">
        <v>163</v>
      </c>
      <c r="BE390" s="163">
        <f>IF(N390="základní",J390,0)</f>
        <v>0</v>
      </c>
      <c r="BF390" s="163">
        <f>IF(N390="snížená",J390,0)</f>
        <v>0</v>
      </c>
      <c r="BG390" s="163">
        <f>IF(N390="zákl. přenesená",J390,0)</f>
        <v>0</v>
      </c>
      <c r="BH390" s="163">
        <f>IF(N390="sníž. přenesená",J390,0)</f>
        <v>0</v>
      </c>
      <c r="BI390" s="163">
        <f>IF(N390="nulová",J390,0)</f>
        <v>0</v>
      </c>
      <c r="BJ390" s="18" t="s">
        <v>30</v>
      </c>
      <c r="BK390" s="163">
        <f>ROUND(I390*H390,2)</f>
        <v>0</v>
      </c>
      <c r="BL390" s="18" t="s">
        <v>169</v>
      </c>
      <c r="BM390" s="162" t="s">
        <v>1054</v>
      </c>
    </row>
    <row r="391" spans="1:65" s="13" customFormat="1">
      <c r="B391" s="171"/>
      <c r="D391" s="169" t="s">
        <v>175</v>
      </c>
      <c r="E391" s="172" t="s">
        <v>1</v>
      </c>
      <c r="F391" s="173" t="s">
        <v>1055</v>
      </c>
      <c r="H391" s="174">
        <v>10.15</v>
      </c>
      <c r="I391" s="175"/>
      <c r="L391" s="171"/>
      <c r="M391" s="176"/>
      <c r="N391" s="177"/>
      <c r="O391" s="177"/>
      <c r="P391" s="177"/>
      <c r="Q391" s="177"/>
      <c r="R391" s="177"/>
      <c r="S391" s="177"/>
      <c r="T391" s="178"/>
      <c r="AT391" s="172" t="s">
        <v>175</v>
      </c>
      <c r="AU391" s="172" t="s">
        <v>83</v>
      </c>
      <c r="AV391" s="13" t="s">
        <v>83</v>
      </c>
      <c r="AW391" s="13" t="s">
        <v>29</v>
      </c>
      <c r="AX391" s="13" t="s">
        <v>73</v>
      </c>
      <c r="AY391" s="172" t="s">
        <v>163</v>
      </c>
    </row>
    <row r="392" spans="1:65" s="14" customFormat="1">
      <c r="B392" s="179"/>
      <c r="D392" s="169" t="s">
        <v>175</v>
      </c>
      <c r="E392" s="180" t="s">
        <v>1</v>
      </c>
      <c r="F392" s="181" t="s">
        <v>179</v>
      </c>
      <c r="H392" s="182">
        <v>10.15</v>
      </c>
      <c r="I392" s="183"/>
      <c r="L392" s="179"/>
      <c r="M392" s="184"/>
      <c r="N392" s="185"/>
      <c r="O392" s="185"/>
      <c r="P392" s="185"/>
      <c r="Q392" s="185"/>
      <c r="R392" s="185"/>
      <c r="S392" s="185"/>
      <c r="T392" s="186"/>
      <c r="AT392" s="180" t="s">
        <v>175</v>
      </c>
      <c r="AU392" s="180" t="s">
        <v>83</v>
      </c>
      <c r="AV392" s="14" t="s">
        <v>169</v>
      </c>
      <c r="AW392" s="14" t="s">
        <v>29</v>
      </c>
      <c r="AX392" s="14" t="s">
        <v>30</v>
      </c>
      <c r="AY392" s="180" t="s">
        <v>163</v>
      </c>
    </row>
    <row r="393" spans="1:65" s="2" customFormat="1" ht="21.75" customHeight="1">
      <c r="A393" s="33"/>
      <c r="B393" s="150"/>
      <c r="C393" s="197" t="s">
        <v>544</v>
      </c>
      <c r="D393" s="197" t="s">
        <v>381</v>
      </c>
      <c r="E393" s="198" t="s">
        <v>1056</v>
      </c>
      <c r="F393" s="199" t="s">
        <v>1057</v>
      </c>
      <c r="G393" s="200" t="s">
        <v>436</v>
      </c>
      <c r="H393" s="201">
        <v>3.0449999999999999</v>
      </c>
      <c r="I393" s="202"/>
      <c r="J393" s="203">
        <f>ROUND(I393*H393,2)</f>
        <v>0</v>
      </c>
      <c r="K393" s="199" t="s">
        <v>168</v>
      </c>
      <c r="L393" s="204"/>
      <c r="M393" s="205" t="s">
        <v>1</v>
      </c>
      <c r="N393" s="206" t="s">
        <v>38</v>
      </c>
      <c r="O393" s="59"/>
      <c r="P393" s="160">
        <f>O393*H393</f>
        <v>0</v>
      </c>
      <c r="Q393" s="160">
        <v>1.0999999999999999E-2</v>
      </c>
      <c r="R393" s="160">
        <f>Q393*H393</f>
        <v>3.3494999999999997E-2</v>
      </c>
      <c r="S393" s="160">
        <v>0</v>
      </c>
      <c r="T393" s="161">
        <f>S393*H393</f>
        <v>0</v>
      </c>
      <c r="U393" s="33"/>
      <c r="V393" s="33"/>
      <c r="W393" s="33"/>
      <c r="X393" s="33"/>
      <c r="Y393" s="33"/>
      <c r="Z393" s="33"/>
      <c r="AA393" s="33"/>
      <c r="AB393" s="33"/>
      <c r="AC393" s="33"/>
      <c r="AD393" s="33"/>
      <c r="AE393" s="33"/>
      <c r="AR393" s="162" t="s">
        <v>215</v>
      </c>
      <c r="AT393" s="162" t="s">
        <v>381</v>
      </c>
      <c r="AU393" s="162" t="s">
        <v>83</v>
      </c>
      <c r="AY393" s="18" t="s">
        <v>163</v>
      </c>
      <c r="BE393" s="163">
        <f>IF(N393="základní",J393,0)</f>
        <v>0</v>
      </c>
      <c r="BF393" s="163">
        <f>IF(N393="snížená",J393,0)</f>
        <v>0</v>
      </c>
      <c r="BG393" s="163">
        <f>IF(N393="zákl. přenesená",J393,0)</f>
        <v>0</v>
      </c>
      <c r="BH393" s="163">
        <f>IF(N393="sníž. přenesená",J393,0)</f>
        <v>0</v>
      </c>
      <c r="BI393" s="163">
        <f>IF(N393="nulová",J393,0)</f>
        <v>0</v>
      </c>
      <c r="BJ393" s="18" t="s">
        <v>30</v>
      </c>
      <c r="BK393" s="163">
        <f>ROUND(I393*H393,2)</f>
        <v>0</v>
      </c>
      <c r="BL393" s="18" t="s">
        <v>169</v>
      </c>
      <c r="BM393" s="162" t="s">
        <v>1058</v>
      </c>
    </row>
    <row r="394" spans="1:65" s="13" customFormat="1">
      <c r="B394" s="171"/>
      <c r="D394" s="169" t="s">
        <v>175</v>
      </c>
      <c r="E394" s="172" t="s">
        <v>1</v>
      </c>
      <c r="F394" s="173" t="s">
        <v>1059</v>
      </c>
      <c r="H394" s="174">
        <v>3.0449999999999999</v>
      </c>
      <c r="I394" s="175"/>
      <c r="L394" s="171"/>
      <c r="M394" s="176"/>
      <c r="N394" s="177"/>
      <c r="O394" s="177"/>
      <c r="P394" s="177"/>
      <c r="Q394" s="177"/>
      <c r="R394" s="177"/>
      <c r="S394" s="177"/>
      <c r="T394" s="178"/>
      <c r="AT394" s="172" t="s">
        <v>175</v>
      </c>
      <c r="AU394" s="172" t="s">
        <v>83</v>
      </c>
      <c r="AV394" s="13" t="s">
        <v>83</v>
      </c>
      <c r="AW394" s="13" t="s">
        <v>29</v>
      </c>
      <c r="AX394" s="13" t="s">
        <v>73</v>
      </c>
      <c r="AY394" s="172" t="s">
        <v>163</v>
      </c>
    </row>
    <row r="395" spans="1:65" s="14" customFormat="1">
      <c r="B395" s="179"/>
      <c r="D395" s="169" t="s">
        <v>175</v>
      </c>
      <c r="E395" s="180" t="s">
        <v>1</v>
      </c>
      <c r="F395" s="181" t="s">
        <v>179</v>
      </c>
      <c r="H395" s="182">
        <v>3.0449999999999999</v>
      </c>
      <c r="I395" s="183"/>
      <c r="L395" s="179"/>
      <c r="M395" s="184"/>
      <c r="N395" s="185"/>
      <c r="O395" s="185"/>
      <c r="P395" s="185"/>
      <c r="Q395" s="185"/>
      <c r="R395" s="185"/>
      <c r="S395" s="185"/>
      <c r="T395" s="186"/>
      <c r="AT395" s="180" t="s">
        <v>175</v>
      </c>
      <c r="AU395" s="180" t="s">
        <v>83</v>
      </c>
      <c r="AV395" s="14" t="s">
        <v>169</v>
      </c>
      <c r="AW395" s="14" t="s">
        <v>29</v>
      </c>
      <c r="AX395" s="14" t="s">
        <v>30</v>
      </c>
      <c r="AY395" s="180" t="s">
        <v>163</v>
      </c>
    </row>
    <row r="396" spans="1:65" s="2" customFormat="1" ht="16.5" customHeight="1">
      <c r="A396" s="33"/>
      <c r="B396" s="150"/>
      <c r="C396" s="151" t="s">
        <v>234</v>
      </c>
      <c r="D396" s="151" t="s">
        <v>165</v>
      </c>
      <c r="E396" s="152" t="s">
        <v>620</v>
      </c>
      <c r="F396" s="153" t="s">
        <v>621</v>
      </c>
      <c r="G396" s="154" t="s">
        <v>118</v>
      </c>
      <c r="H396" s="155">
        <v>36.22</v>
      </c>
      <c r="I396" s="156"/>
      <c r="J396" s="157">
        <f>ROUND(I396*H396,2)</f>
        <v>0</v>
      </c>
      <c r="K396" s="153" t="s">
        <v>168</v>
      </c>
      <c r="L396" s="34"/>
      <c r="M396" s="158" t="s">
        <v>1</v>
      </c>
      <c r="N396" s="159" t="s">
        <v>38</v>
      </c>
      <c r="O396" s="59"/>
      <c r="P396" s="160">
        <f>O396*H396</f>
        <v>0</v>
      </c>
      <c r="Q396" s="160">
        <v>2.3010199999999998</v>
      </c>
      <c r="R396" s="160">
        <f>Q396*H396</f>
        <v>83.342944399999993</v>
      </c>
      <c r="S396" s="160">
        <v>0</v>
      </c>
      <c r="T396" s="161">
        <f>S396*H396</f>
        <v>0</v>
      </c>
      <c r="U396" s="33"/>
      <c r="V396" s="33"/>
      <c r="W396" s="33"/>
      <c r="X396" s="33"/>
      <c r="Y396" s="33"/>
      <c r="Z396" s="33"/>
      <c r="AA396" s="33"/>
      <c r="AB396" s="33"/>
      <c r="AC396" s="33"/>
      <c r="AD396" s="33"/>
      <c r="AE396" s="33"/>
      <c r="AR396" s="162" t="s">
        <v>169</v>
      </c>
      <c r="AT396" s="162" t="s">
        <v>165</v>
      </c>
      <c r="AU396" s="162" t="s">
        <v>83</v>
      </c>
      <c r="AY396" s="18" t="s">
        <v>163</v>
      </c>
      <c r="BE396" s="163">
        <f>IF(N396="základní",J396,0)</f>
        <v>0</v>
      </c>
      <c r="BF396" s="163">
        <f>IF(N396="snížená",J396,0)</f>
        <v>0</v>
      </c>
      <c r="BG396" s="163">
        <f>IF(N396="zákl. přenesená",J396,0)</f>
        <v>0</v>
      </c>
      <c r="BH396" s="163">
        <f>IF(N396="sníž. přenesená",J396,0)</f>
        <v>0</v>
      </c>
      <c r="BI396" s="163">
        <f>IF(N396="nulová",J396,0)</f>
        <v>0</v>
      </c>
      <c r="BJ396" s="18" t="s">
        <v>30</v>
      </c>
      <c r="BK396" s="163">
        <f>ROUND(I396*H396,2)</f>
        <v>0</v>
      </c>
      <c r="BL396" s="18" t="s">
        <v>169</v>
      </c>
      <c r="BM396" s="162" t="s">
        <v>1060</v>
      </c>
    </row>
    <row r="397" spans="1:65" s="2" customFormat="1">
      <c r="A397" s="33"/>
      <c r="B397" s="34"/>
      <c r="C397" s="33"/>
      <c r="D397" s="164" t="s">
        <v>171</v>
      </c>
      <c r="E397" s="33"/>
      <c r="F397" s="165" t="s">
        <v>623</v>
      </c>
      <c r="G397" s="33"/>
      <c r="H397" s="33"/>
      <c r="I397" s="166"/>
      <c r="J397" s="33"/>
      <c r="K397" s="33"/>
      <c r="L397" s="34"/>
      <c r="M397" s="167"/>
      <c r="N397" s="168"/>
      <c r="O397" s="59"/>
      <c r="P397" s="59"/>
      <c r="Q397" s="59"/>
      <c r="R397" s="59"/>
      <c r="S397" s="59"/>
      <c r="T397" s="60"/>
      <c r="U397" s="33"/>
      <c r="V397" s="33"/>
      <c r="W397" s="33"/>
      <c r="X397" s="33"/>
      <c r="Y397" s="33"/>
      <c r="Z397" s="33"/>
      <c r="AA397" s="33"/>
      <c r="AB397" s="33"/>
      <c r="AC397" s="33"/>
      <c r="AD397" s="33"/>
      <c r="AE397" s="33"/>
      <c r="AT397" s="18" t="s">
        <v>171</v>
      </c>
      <c r="AU397" s="18" t="s">
        <v>83</v>
      </c>
    </row>
    <row r="398" spans="1:65" s="2" customFormat="1" ht="29.25">
      <c r="A398" s="33"/>
      <c r="B398" s="34"/>
      <c r="C398" s="33"/>
      <c r="D398" s="169" t="s">
        <v>173</v>
      </c>
      <c r="E398" s="33"/>
      <c r="F398" s="170" t="s">
        <v>624</v>
      </c>
      <c r="G398" s="33"/>
      <c r="H398" s="33"/>
      <c r="I398" s="166"/>
      <c r="J398" s="33"/>
      <c r="K398" s="33"/>
      <c r="L398" s="34"/>
      <c r="M398" s="167"/>
      <c r="N398" s="168"/>
      <c r="O398" s="59"/>
      <c r="P398" s="59"/>
      <c r="Q398" s="59"/>
      <c r="R398" s="59"/>
      <c r="S398" s="59"/>
      <c r="T398" s="60"/>
      <c r="U398" s="33"/>
      <c r="V398" s="33"/>
      <c r="W398" s="33"/>
      <c r="X398" s="33"/>
      <c r="Y398" s="33"/>
      <c r="Z398" s="33"/>
      <c r="AA398" s="33"/>
      <c r="AB398" s="33"/>
      <c r="AC398" s="33"/>
      <c r="AD398" s="33"/>
      <c r="AE398" s="33"/>
      <c r="AT398" s="18" t="s">
        <v>173</v>
      </c>
      <c r="AU398" s="18" t="s">
        <v>83</v>
      </c>
    </row>
    <row r="399" spans="1:65" s="13" customFormat="1">
      <c r="B399" s="171"/>
      <c r="D399" s="169" t="s">
        <v>175</v>
      </c>
      <c r="E399" s="172" t="s">
        <v>1</v>
      </c>
      <c r="F399" s="173" t="s">
        <v>1061</v>
      </c>
      <c r="H399" s="174">
        <v>36.22</v>
      </c>
      <c r="I399" s="175"/>
      <c r="L399" s="171"/>
      <c r="M399" s="176"/>
      <c r="N399" s="177"/>
      <c r="O399" s="177"/>
      <c r="P399" s="177"/>
      <c r="Q399" s="177"/>
      <c r="R399" s="177"/>
      <c r="S399" s="177"/>
      <c r="T399" s="178"/>
      <c r="AT399" s="172" t="s">
        <v>175</v>
      </c>
      <c r="AU399" s="172" t="s">
        <v>83</v>
      </c>
      <c r="AV399" s="13" t="s">
        <v>83</v>
      </c>
      <c r="AW399" s="13" t="s">
        <v>29</v>
      </c>
      <c r="AX399" s="13" t="s">
        <v>30</v>
      </c>
      <c r="AY399" s="172" t="s">
        <v>163</v>
      </c>
    </row>
    <row r="400" spans="1:65" s="12" customFormat="1" ht="22.9" customHeight="1">
      <c r="B400" s="137"/>
      <c r="D400" s="138" t="s">
        <v>72</v>
      </c>
      <c r="E400" s="148" t="s">
        <v>228</v>
      </c>
      <c r="F400" s="148" t="s">
        <v>1062</v>
      </c>
      <c r="I400" s="140"/>
      <c r="J400" s="149">
        <f>BK400</f>
        <v>0</v>
      </c>
      <c r="L400" s="137"/>
      <c r="M400" s="142"/>
      <c r="N400" s="143"/>
      <c r="O400" s="143"/>
      <c r="P400" s="144">
        <f>SUM(P401:P431)</f>
        <v>0</v>
      </c>
      <c r="Q400" s="143"/>
      <c r="R400" s="144">
        <f>SUM(R401:R431)</f>
        <v>9.0400000000000018E-4</v>
      </c>
      <c r="S400" s="143"/>
      <c r="T400" s="145">
        <f>SUM(T401:T431)</f>
        <v>0</v>
      </c>
      <c r="AR400" s="138" t="s">
        <v>30</v>
      </c>
      <c r="AT400" s="146" t="s">
        <v>72</v>
      </c>
      <c r="AU400" s="146" t="s">
        <v>30</v>
      </c>
      <c r="AY400" s="138" t="s">
        <v>163</v>
      </c>
      <c r="BK400" s="147">
        <f>SUM(BK401:BK431)</f>
        <v>0</v>
      </c>
    </row>
    <row r="401" spans="1:65" s="2" customFormat="1" ht="16.5" customHeight="1">
      <c r="A401" s="33"/>
      <c r="B401" s="150"/>
      <c r="C401" s="151" t="s">
        <v>556</v>
      </c>
      <c r="D401" s="151" t="s">
        <v>165</v>
      </c>
      <c r="E401" s="152" t="s">
        <v>1063</v>
      </c>
      <c r="F401" s="153" t="s">
        <v>1064</v>
      </c>
      <c r="G401" s="154" t="s">
        <v>206</v>
      </c>
      <c r="H401" s="155">
        <v>85.5</v>
      </c>
      <c r="I401" s="156"/>
      <c r="J401" s="157">
        <f>ROUND(I401*H401,2)</f>
        <v>0</v>
      </c>
      <c r="K401" s="153" t="s">
        <v>168</v>
      </c>
      <c r="L401" s="34"/>
      <c r="M401" s="158" t="s">
        <v>1</v>
      </c>
      <c r="N401" s="159" t="s">
        <v>38</v>
      </c>
      <c r="O401" s="59"/>
      <c r="P401" s="160">
        <f>O401*H401</f>
        <v>0</v>
      </c>
      <c r="Q401" s="160">
        <v>0</v>
      </c>
      <c r="R401" s="160">
        <f>Q401*H401</f>
        <v>0</v>
      </c>
      <c r="S401" s="160">
        <v>0</v>
      </c>
      <c r="T401" s="161">
        <f>S401*H401</f>
        <v>0</v>
      </c>
      <c r="U401" s="33"/>
      <c r="V401" s="33"/>
      <c r="W401" s="33"/>
      <c r="X401" s="33"/>
      <c r="Y401" s="33"/>
      <c r="Z401" s="33"/>
      <c r="AA401" s="33"/>
      <c r="AB401" s="33"/>
      <c r="AC401" s="33"/>
      <c r="AD401" s="33"/>
      <c r="AE401" s="33"/>
      <c r="AR401" s="162" t="s">
        <v>169</v>
      </c>
      <c r="AT401" s="162" t="s">
        <v>165</v>
      </c>
      <c r="AU401" s="162" t="s">
        <v>83</v>
      </c>
      <c r="AY401" s="18" t="s">
        <v>163</v>
      </c>
      <c r="BE401" s="163">
        <f>IF(N401="základní",J401,0)</f>
        <v>0</v>
      </c>
      <c r="BF401" s="163">
        <f>IF(N401="snížená",J401,0)</f>
        <v>0</v>
      </c>
      <c r="BG401" s="163">
        <f>IF(N401="zákl. přenesená",J401,0)</f>
        <v>0</v>
      </c>
      <c r="BH401" s="163">
        <f>IF(N401="sníž. přenesená",J401,0)</f>
        <v>0</v>
      </c>
      <c r="BI401" s="163">
        <f>IF(N401="nulová",J401,0)</f>
        <v>0</v>
      </c>
      <c r="BJ401" s="18" t="s">
        <v>30</v>
      </c>
      <c r="BK401" s="163">
        <f>ROUND(I401*H401,2)</f>
        <v>0</v>
      </c>
      <c r="BL401" s="18" t="s">
        <v>169</v>
      </c>
      <c r="BM401" s="162" t="s">
        <v>1065</v>
      </c>
    </row>
    <row r="402" spans="1:65" s="2" customFormat="1">
      <c r="A402" s="33"/>
      <c r="B402" s="34"/>
      <c r="C402" s="33"/>
      <c r="D402" s="164" t="s">
        <v>171</v>
      </c>
      <c r="E402" s="33"/>
      <c r="F402" s="165" t="s">
        <v>1066</v>
      </c>
      <c r="G402" s="33"/>
      <c r="H402" s="33"/>
      <c r="I402" s="166"/>
      <c r="J402" s="33"/>
      <c r="K402" s="33"/>
      <c r="L402" s="34"/>
      <c r="M402" s="167"/>
      <c r="N402" s="168"/>
      <c r="O402" s="59"/>
      <c r="P402" s="59"/>
      <c r="Q402" s="59"/>
      <c r="R402" s="59"/>
      <c r="S402" s="59"/>
      <c r="T402" s="60"/>
      <c r="U402" s="33"/>
      <c r="V402" s="33"/>
      <c r="W402" s="33"/>
      <c r="X402" s="33"/>
      <c r="Y402" s="33"/>
      <c r="Z402" s="33"/>
      <c r="AA402" s="33"/>
      <c r="AB402" s="33"/>
      <c r="AC402" s="33"/>
      <c r="AD402" s="33"/>
      <c r="AE402" s="33"/>
      <c r="AT402" s="18" t="s">
        <v>171</v>
      </c>
      <c r="AU402" s="18" t="s">
        <v>83</v>
      </c>
    </row>
    <row r="403" spans="1:65" s="2" customFormat="1" ht="19.5">
      <c r="A403" s="33"/>
      <c r="B403" s="34"/>
      <c r="C403" s="33"/>
      <c r="D403" s="169" t="s">
        <v>173</v>
      </c>
      <c r="E403" s="33"/>
      <c r="F403" s="170" t="s">
        <v>750</v>
      </c>
      <c r="G403" s="33"/>
      <c r="H403" s="33"/>
      <c r="I403" s="166"/>
      <c r="J403" s="33"/>
      <c r="K403" s="33"/>
      <c r="L403" s="34"/>
      <c r="M403" s="167"/>
      <c r="N403" s="168"/>
      <c r="O403" s="59"/>
      <c r="P403" s="59"/>
      <c r="Q403" s="59"/>
      <c r="R403" s="59"/>
      <c r="S403" s="59"/>
      <c r="T403" s="60"/>
      <c r="U403" s="33"/>
      <c r="V403" s="33"/>
      <c r="W403" s="33"/>
      <c r="X403" s="33"/>
      <c r="Y403" s="33"/>
      <c r="Z403" s="33"/>
      <c r="AA403" s="33"/>
      <c r="AB403" s="33"/>
      <c r="AC403" s="33"/>
      <c r="AD403" s="33"/>
      <c r="AE403" s="33"/>
      <c r="AT403" s="18" t="s">
        <v>173</v>
      </c>
      <c r="AU403" s="18" t="s">
        <v>83</v>
      </c>
    </row>
    <row r="404" spans="1:65" s="13" customFormat="1">
      <c r="B404" s="171"/>
      <c r="D404" s="169" t="s">
        <v>175</v>
      </c>
      <c r="E404" s="172" t="s">
        <v>1</v>
      </c>
      <c r="F404" s="173" t="s">
        <v>1067</v>
      </c>
      <c r="H404" s="174">
        <v>85.5</v>
      </c>
      <c r="I404" s="175"/>
      <c r="L404" s="171"/>
      <c r="M404" s="176"/>
      <c r="N404" s="177"/>
      <c r="O404" s="177"/>
      <c r="P404" s="177"/>
      <c r="Q404" s="177"/>
      <c r="R404" s="177"/>
      <c r="S404" s="177"/>
      <c r="T404" s="178"/>
      <c r="AT404" s="172" t="s">
        <v>175</v>
      </c>
      <c r="AU404" s="172" t="s">
        <v>83</v>
      </c>
      <c r="AV404" s="13" t="s">
        <v>83</v>
      </c>
      <c r="AW404" s="13" t="s">
        <v>29</v>
      </c>
      <c r="AX404" s="13" t="s">
        <v>73</v>
      </c>
      <c r="AY404" s="172" t="s">
        <v>163</v>
      </c>
    </row>
    <row r="405" spans="1:65" s="14" customFormat="1">
      <c r="B405" s="179"/>
      <c r="D405" s="169" t="s">
        <v>175</v>
      </c>
      <c r="E405" s="180" t="s">
        <v>1</v>
      </c>
      <c r="F405" s="181" t="s">
        <v>179</v>
      </c>
      <c r="H405" s="182">
        <v>85.5</v>
      </c>
      <c r="I405" s="183"/>
      <c r="L405" s="179"/>
      <c r="M405" s="184"/>
      <c r="N405" s="185"/>
      <c r="O405" s="185"/>
      <c r="P405" s="185"/>
      <c r="Q405" s="185"/>
      <c r="R405" s="185"/>
      <c r="S405" s="185"/>
      <c r="T405" s="186"/>
      <c r="AT405" s="180" t="s">
        <v>175</v>
      </c>
      <c r="AU405" s="180" t="s">
        <v>83</v>
      </c>
      <c r="AV405" s="14" t="s">
        <v>169</v>
      </c>
      <c r="AW405" s="14" t="s">
        <v>29</v>
      </c>
      <c r="AX405" s="14" t="s">
        <v>30</v>
      </c>
      <c r="AY405" s="180" t="s">
        <v>163</v>
      </c>
    </row>
    <row r="406" spans="1:65" s="2" customFormat="1" ht="16.5" customHeight="1">
      <c r="A406" s="33"/>
      <c r="B406" s="150"/>
      <c r="C406" s="151" t="s">
        <v>562</v>
      </c>
      <c r="D406" s="151" t="s">
        <v>165</v>
      </c>
      <c r="E406" s="152" t="s">
        <v>754</v>
      </c>
      <c r="F406" s="153" t="s">
        <v>755</v>
      </c>
      <c r="G406" s="154" t="s">
        <v>206</v>
      </c>
      <c r="H406" s="155">
        <v>90.4</v>
      </c>
      <c r="I406" s="156"/>
      <c r="J406" s="157">
        <f>ROUND(I406*H406,2)</f>
        <v>0</v>
      </c>
      <c r="K406" s="153" t="s">
        <v>168</v>
      </c>
      <c r="L406" s="34"/>
      <c r="M406" s="158" t="s">
        <v>1</v>
      </c>
      <c r="N406" s="159" t="s">
        <v>38</v>
      </c>
      <c r="O406" s="59"/>
      <c r="P406" s="160">
        <f>O406*H406</f>
        <v>0</v>
      </c>
      <c r="Q406" s="160">
        <v>1.0000000000000001E-5</v>
      </c>
      <c r="R406" s="160">
        <f>Q406*H406</f>
        <v>9.0400000000000018E-4</v>
      </c>
      <c r="S406" s="160">
        <v>0</v>
      </c>
      <c r="T406" s="161">
        <f>S406*H406</f>
        <v>0</v>
      </c>
      <c r="U406" s="33"/>
      <c r="V406" s="33"/>
      <c r="W406" s="33"/>
      <c r="X406" s="33"/>
      <c r="Y406" s="33"/>
      <c r="Z406" s="33"/>
      <c r="AA406" s="33"/>
      <c r="AB406" s="33"/>
      <c r="AC406" s="33"/>
      <c r="AD406" s="33"/>
      <c r="AE406" s="33"/>
      <c r="AR406" s="162" t="s">
        <v>169</v>
      </c>
      <c r="AT406" s="162" t="s">
        <v>165</v>
      </c>
      <c r="AU406" s="162" t="s">
        <v>83</v>
      </c>
      <c r="AY406" s="18" t="s">
        <v>163</v>
      </c>
      <c r="BE406" s="163">
        <f>IF(N406="základní",J406,0)</f>
        <v>0</v>
      </c>
      <c r="BF406" s="163">
        <f>IF(N406="snížená",J406,0)</f>
        <v>0</v>
      </c>
      <c r="BG406" s="163">
        <f>IF(N406="zákl. přenesená",J406,0)</f>
        <v>0</v>
      </c>
      <c r="BH406" s="163">
        <f>IF(N406="sníž. přenesená",J406,0)</f>
        <v>0</v>
      </c>
      <c r="BI406" s="163">
        <f>IF(N406="nulová",J406,0)</f>
        <v>0</v>
      </c>
      <c r="BJ406" s="18" t="s">
        <v>30</v>
      </c>
      <c r="BK406" s="163">
        <f>ROUND(I406*H406,2)</f>
        <v>0</v>
      </c>
      <c r="BL406" s="18" t="s">
        <v>169</v>
      </c>
      <c r="BM406" s="162" t="s">
        <v>1068</v>
      </c>
    </row>
    <row r="407" spans="1:65" s="2" customFormat="1">
      <c r="A407" s="33"/>
      <c r="B407" s="34"/>
      <c r="C407" s="33"/>
      <c r="D407" s="164" t="s">
        <v>171</v>
      </c>
      <c r="E407" s="33"/>
      <c r="F407" s="165" t="s">
        <v>757</v>
      </c>
      <c r="G407" s="33"/>
      <c r="H407" s="33"/>
      <c r="I407" s="166"/>
      <c r="J407" s="33"/>
      <c r="K407" s="33"/>
      <c r="L407" s="34"/>
      <c r="M407" s="167"/>
      <c r="N407" s="168"/>
      <c r="O407" s="59"/>
      <c r="P407" s="59"/>
      <c r="Q407" s="59"/>
      <c r="R407" s="59"/>
      <c r="S407" s="59"/>
      <c r="T407" s="60"/>
      <c r="U407" s="33"/>
      <c r="V407" s="33"/>
      <c r="W407" s="33"/>
      <c r="X407" s="33"/>
      <c r="Y407" s="33"/>
      <c r="Z407" s="33"/>
      <c r="AA407" s="33"/>
      <c r="AB407" s="33"/>
      <c r="AC407" s="33"/>
      <c r="AD407" s="33"/>
      <c r="AE407" s="33"/>
      <c r="AT407" s="18" t="s">
        <v>171</v>
      </c>
      <c r="AU407" s="18" t="s">
        <v>83</v>
      </c>
    </row>
    <row r="408" spans="1:65" s="2" customFormat="1" ht="19.5">
      <c r="A408" s="33"/>
      <c r="B408" s="34"/>
      <c r="C408" s="33"/>
      <c r="D408" s="169" t="s">
        <v>173</v>
      </c>
      <c r="E408" s="33"/>
      <c r="F408" s="170" t="s">
        <v>750</v>
      </c>
      <c r="G408" s="33"/>
      <c r="H408" s="33"/>
      <c r="I408" s="166"/>
      <c r="J408" s="33"/>
      <c r="K408" s="33"/>
      <c r="L408" s="34"/>
      <c r="M408" s="167"/>
      <c r="N408" s="168"/>
      <c r="O408" s="59"/>
      <c r="P408" s="59"/>
      <c r="Q408" s="59"/>
      <c r="R408" s="59"/>
      <c r="S408" s="59"/>
      <c r="T408" s="60"/>
      <c r="U408" s="33"/>
      <c r="V408" s="33"/>
      <c r="W408" s="33"/>
      <c r="X408" s="33"/>
      <c r="Y408" s="33"/>
      <c r="Z408" s="33"/>
      <c r="AA408" s="33"/>
      <c r="AB408" s="33"/>
      <c r="AC408" s="33"/>
      <c r="AD408" s="33"/>
      <c r="AE408" s="33"/>
      <c r="AT408" s="18" t="s">
        <v>173</v>
      </c>
      <c r="AU408" s="18" t="s">
        <v>83</v>
      </c>
    </row>
    <row r="409" spans="1:65" s="13" customFormat="1">
      <c r="B409" s="171"/>
      <c r="D409" s="169" t="s">
        <v>175</v>
      </c>
      <c r="E409" s="172" t="s">
        <v>1</v>
      </c>
      <c r="F409" s="173" t="s">
        <v>1069</v>
      </c>
      <c r="H409" s="174">
        <v>90.4</v>
      </c>
      <c r="I409" s="175"/>
      <c r="L409" s="171"/>
      <c r="M409" s="176"/>
      <c r="N409" s="177"/>
      <c r="O409" s="177"/>
      <c r="P409" s="177"/>
      <c r="Q409" s="177"/>
      <c r="R409" s="177"/>
      <c r="S409" s="177"/>
      <c r="T409" s="178"/>
      <c r="AT409" s="172" t="s">
        <v>175</v>
      </c>
      <c r="AU409" s="172" t="s">
        <v>83</v>
      </c>
      <c r="AV409" s="13" t="s">
        <v>83</v>
      </c>
      <c r="AW409" s="13" t="s">
        <v>29</v>
      </c>
      <c r="AX409" s="13" t="s">
        <v>73</v>
      </c>
      <c r="AY409" s="172" t="s">
        <v>163</v>
      </c>
    </row>
    <row r="410" spans="1:65" s="14" customFormat="1">
      <c r="B410" s="179"/>
      <c r="D410" s="169" t="s">
        <v>175</v>
      </c>
      <c r="E410" s="180" t="s">
        <v>1</v>
      </c>
      <c r="F410" s="181" t="s">
        <v>179</v>
      </c>
      <c r="H410" s="182">
        <v>90.4</v>
      </c>
      <c r="I410" s="183"/>
      <c r="L410" s="179"/>
      <c r="M410" s="184"/>
      <c r="N410" s="185"/>
      <c r="O410" s="185"/>
      <c r="P410" s="185"/>
      <c r="Q410" s="185"/>
      <c r="R410" s="185"/>
      <c r="S410" s="185"/>
      <c r="T410" s="186"/>
      <c r="AT410" s="180" t="s">
        <v>175</v>
      </c>
      <c r="AU410" s="180" t="s">
        <v>83</v>
      </c>
      <c r="AV410" s="14" t="s">
        <v>169</v>
      </c>
      <c r="AW410" s="14" t="s">
        <v>29</v>
      </c>
      <c r="AX410" s="14" t="s">
        <v>30</v>
      </c>
      <c r="AY410" s="180" t="s">
        <v>163</v>
      </c>
    </row>
    <row r="411" spans="1:65" s="2" customFormat="1" ht="16.5" customHeight="1">
      <c r="A411" s="33"/>
      <c r="B411" s="150"/>
      <c r="C411" s="151" t="s">
        <v>569</v>
      </c>
      <c r="D411" s="151" t="s">
        <v>165</v>
      </c>
      <c r="E411" s="152" t="s">
        <v>765</v>
      </c>
      <c r="F411" s="153" t="s">
        <v>766</v>
      </c>
      <c r="G411" s="154" t="s">
        <v>206</v>
      </c>
      <c r="H411" s="155">
        <v>90.4</v>
      </c>
      <c r="I411" s="156"/>
      <c r="J411" s="157">
        <f>ROUND(I411*H411,2)</f>
        <v>0</v>
      </c>
      <c r="K411" s="153" t="s">
        <v>1</v>
      </c>
      <c r="L411" s="34"/>
      <c r="M411" s="158" t="s">
        <v>1</v>
      </c>
      <c r="N411" s="159" t="s">
        <v>38</v>
      </c>
      <c r="O411" s="59"/>
      <c r="P411" s="160">
        <f>O411*H411</f>
        <v>0</v>
      </c>
      <c r="Q411" s="160">
        <v>0</v>
      </c>
      <c r="R411" s="160">
        <f>Q411*H411</f>
        <v>0</v>
      </c>
      <c r="S411" s="160">
        <v>0</v>
      </c>
      <c r="T411" s="161">
        <f>S411*H411</f>
        <v>0</v>
      </c>
      <c r="U411" s="33"/>
      <c r="V411" s="33"/>
      <c r="W411" s="33"/>
      <c r="X411" s="33"/>
      <c r="Y411" s="33"/>
      <c r="Z411" s="33"/>
      <c r="AA411" s="33"/>
      <c r="AB411" s="33"/>
      <c r="AC411" s="33"/>
      <c r="AD411" s="33"/>
      <c r="AE411" s="33"/>
      <c r="AR411" s="162" t="s">
        <v>169</v>
      </c>
      <c r="AT411" s="162" t="s">
        <v>165</v>
      </c>
      <c r="AU411" s="162" t="s">
        <v>83</v>
      </c>
      <c r="AY411" s="18" t="s">
        <v>163</v>
      </c>
      <c r="BE411" s="163">
        <f>IF(N411="základní",J411,0)</f>
        <v>0</v>
      </c>
      <c r="BF411" s="163">
        <f>IF(N411="snížená",J411,0)</f>
        <v>0</v>
      </c>
      <c r="BG411" s="163">
        <f>IF(N411="zákl. přenesená",J411,0)</f>
        <v>0</v>
      </c>
      <c r="BH411" s="163">
        <f>IF(N411="sníž. přenesená",J411,0)</f>
        <v>0</v>
      </c>
      <c r="BI411" s="163">
        <f>IF(N411="nulová",J411,0)</f>
        <v>0</v>
      </c>
      <c r="BJ411" s="18" t="s">
        <v>30</v>
      </c>
      <c r="BK411" s="163">
        <f>ROUND(I411*H411,2)</f>
        <v>0</v>
      </c>
      <c r="BL411" s="18" t="s">
        <v>169</v>
      </c>
      <c r="BM411" s="162" t="s">
        <v>1070</v>
      </c>
    </row>
    <row r="412" spans="1:65" s="13" customFormat="1">
      <c r="B412" s="171"/>
      <c r="D412" s="169" t="s">
        <v>175</v>
      </c>
      <c r="E412" s="172" t="s">
        <v>1</v>
      </c>
      <c r="F412" s="173" t="s">
        <v>1069</v>
      </c>
      <c r="H412" s="174">
        <v>90.4</v>
      </c>
      <c r="I412" s="175"/>
      <c r="L412" s="171"/>
      <c r="M412" s="176"/>
      <c r="N412" s="177"/>
      <c r="O412" s="177"/>
      <c r="P412" s="177"/>
      <c r="Q412" s="177"/>
      <c r="R412" s="177"/>
      <c r="S412" s="177"/>
      <c r="T412" s="178"/>
      <c r="AT412" s="172" t="s">
        <v>175</v>
      </c>
      <c r="AU412" s="172" t="s">
        <v>83</v>
      </c>
      <c r="AV412" s="13" t="s">
        <v>83</v>
      </c>
      <c r="AW412" s="13" t="s">
        <v>29</v>
      </c>
      <c r="AX412" s="13" t="s">
        <v>73</v>
      </c>
      <c r="AY412" s="172" t="s">
        <v>163</v>
      </c>
    </row>
    <row r="413" spans="1:65" s="14" customFormat="1">
      <c r="B413" s="179"/>
      <c r="D413" s="169" t="s">
        <v>175</v>
      </c>
      <c r="E413" s="180" t="s">
        <v>1</v>
      </c>
      <c r="F413" s="181" t="s">
        <v>179</v>
      </c>
      <c r="H413" s="182">
        <v>90.4</v>
      </c>
      <c r="I413" s="183"/>
      <c r="L413" s="179"/>
      <c r="M413" s="184"/>
      <c r="N413" s="185"/>
      <c r="O413" s="185"/>
      <c r="P413" s="185"/>
      <c r="Q413" s="185"/>
      <c r="R413" s="185"/>
      <c r="S413" s="185"/>
      <c r="T413" s="186"/>
      <c r="AT413" s="180" t="s">
        <v>175</v>
      </c>
      <c r="AU413" s="180" t="s">
        <v>83</v>
      </c>
      <c r="AV413" s="14" t="s">
        <v>169</v>
      </c>
      <c r="AW413" s="14" t="s">
        <v>29</v>
      </c>
      <c r="AX413" s="14" t="s">
        <v>30</v>
      </c>
      <c r="AY413" s="180" t="s">
        <v>163</v>
      </c>
    </row>
    <row r="414" spans="1:65" s="2" customFormat="1" ht="16.5" customHeight="1">
      <c r="A414" s="33"/>
      <c r="B414" s="150"/>
      <c r="C414" s="151" t="s">
        <v>576</v>
      </c>
      <c r="D414" s="151" t="s">
        <v>165</v>
      </c>
      <c r="E414" s="152" t="s">
        <v>769</v>
      </c>
      <c r="F414" s="153" t="s">
        <v>770</v>
      </c>
      <c r="G414" s="154" t="s">
        <v>384</v>
      </c>
      <c r="H414" s="155">
        <v>174.47200000000001</v>
      </c>
      <c r="I414" s="156"/>
      <c r="J414" s="157">
        <f>ROUND(I414*H414,2)</f>
        <v>0</v>
      </c>
      <c r="K414" s="153" t="s">
        <v>168</v>
      </c>
      <c r="L414" s="34"/>
      <c r="M414" s="158" t="s">
        <v>1</v>
      </c>
      <c r="N414" s="159" t="s">
        <v>38</v>
      </c>
      <c r="O414" s="59"/>
      <c r="P414" s="160">
        <f>O414*H414</f>
        <v>0</v>
      </c>
      <c r="Q414" s="160">
        <v>0</v>
      </c>
      <c r="R414" s="160">
        <f>Q414*H414</f>
        <v>0</v>
      </c>
      <c r="S414" s="160">
        <v>0</v>
      </c>
      <c r="T414" s="161">
        <f>S414*H414</f>
        <v>0</v>
      </c>
      <c r="U414" s="33"/>
      <c r="V414" s="33"/>
      <c r="W414" s="33"/>
      <c r="X414" s="33"/>
      <c r="Y414" s="33"/>
      <c r="Z414" s="33"/>
      <c r="AA414" s="33"/>
      <c r="AB414" s="33"/>
      <c r="AC414" s="33"/>
      <c r="AD414" s="33"/>
      <c r="AE414" s="33"/>
      <c r="AR414" s="162" t="s">
        <v>169</v>
      </c>
      <c r="AT414" s="162" t="s">
        <v>165</v>
      </c>
      <c r="AU414" s="162" t="s">
        <v>83</v>
      </c>
      <c r="AY414" s="18" t="s">
        <v>163</v>
      </c>
      <c r="BE414" s="163">
        <f>IF(N414="základní",J414,0)</f>
        <v>0</v>
      </c>
      <c r="BF414" s="163">
        <f>IF(N414="snížená",J414,0)</f>
        <v>0</v>
      </c>
      <c r="BG414" s="163">
        <f>IF(N414="zákl. přenesená",J414,0)</f>
        <v>0</v>
      </c>
      <c r="BH414" s="163">
        <f>IF(N414="sníž. přenesená",J414,0)</f>
        <v>0</v>
      </c>
      <c r="BI414" s="163">
        <f>IF(N414="nulová",J414,0)</f>
        <v>0</v>
      </c>
      <c r="BJ414" s="18" t="s">
        <v>30</v>
      </c>
      <c r="BK414" s="163">
        <f>ROUND(I414*H414,2)</f>
        <v>0</v>
      </c>
      <c r="BL414" s="18" t="s">
        <v>169</v>
      </c>
      <c r="BM414" s="162" t="s">
        <v>1071</v>
      </c>
    </row>
    <row r="415" spans="1:65" s="2" customFormat="1">
      <c r="A415" s="33"/>
      <c r="B415" s="34"/>
      <c r="C415" s="33"/>
      <c r="D415" s="164" t="s">
        <v>171</v>
      </c>
      <c r="E415" s="33"/>
      <c r="F415" s="165" t="s">
        <v>772</v>
      </c>
      <c r="G415" s="33"/>
      <c r="H415" s="33"/>
      <c r="I415" s="166"/>
      <c r="J415" s="33"/>
      <c r="K415" s="33"/>
      <c r="L415" s="34"/>
      <c r="M415" s="167"/>
      <c r="N415" s="168"/>
      <c r="O415" s="59"/>
      <c r="P415" s="59"/>
      <c r="Q415" s="59"/>
      <c r="R415" s="59"/>
      <c r="S415" s="59"/>
      <c r="T415" s="60"/>
      <c r="U415" s="33"/>
      <c r="V415" s="33"/>
      <c r="W415" s="33"/>
      <c r="X415" s="33"/>
      <c r="Y415" s="33"/>
      <c r="Z415" s="33"/>
      <c r="AA415" s="33"/>
      <c r="AB415" s="33"/>
      <c r="AC415" s="33"/>
      <c r="AD415" s="33"/>
      <c r="AE415" s="33"/>
      <c r="AT415" s="18" t="s">
        <v>171</v>
      </c>
      <c r="AU415" s="18" t="s">
        <v>83</v>
      </c>
    </row>
    <row r="416" spans="1:65" s="2" customFormat="1" ht="48.75">
      <c r="A416" s="33"/>
      <c r="B416" s="34"/>
      <c r="C416" s="33"/>
      <c r="D416" s="169" t="s">
        <v>173</v>
      </c>
      <c r="E416" s="33"/>
      <c r="F416" s="170" t="s">
        <v>1072</v>
      </c>
      <c r="G416" s="33"/>
      <c r="H416" s="33"/>
      <c r="I416" s="166"/>
      <c r="J416" s="33"/>
      <c r="K416" s="33"/>
      <c r="L416" s="34"/>
      <c r="M416" s="167"/>
      <c r="N416" s="168"/>
      <c r="O416" s="59"/>
      <c r="P416" s="59"/>
      <c r="Q416" s="59"/>
      <c r="R416" s="59"/>
      <c r="S416" s="59"/>
      <c r="T416" s="60"/>
      <c r="U416" s="33"/>
      <c r="V416" s="33"/>
      <c r="W416" s="33"/>
      <c r="X416" s="33"/>
      <c r="Y416" s="33"/>
      <c r="Z416" s="33"/>
      <c r="AA416" s="33"/>
      <c r="AB416" s="33"/>
      <c r="AC416" s="33"/>
      <c r="AD416" s="33"/>
      <c r="AE416" s="33"/>
      <c r="AT416" s="18" t="s">
        <v>173</v>
      </c>
      <c r="AU416" s="18" t="s">
        <v>83</v>
      </c>
    </row>
    <row r="417" spans="1:65" s="13" customFormat="1">
      <c r="B417" s="171"/>
      <c r="D417" s="169" t="s">
        <v>175</v>
      </c>
      <c r="E417" s="172" t="s">
        <v>1</v>
      </c>
      <c r="F417" s="173" t="s">
        <v>1073</v>
      </c>
      <c r="H417" s="174">
        <v>174.47200000000001</v>
      </c>
      <c r="I417" s="175"/>
      <c r="L417" s="171"/>
      <c r="M417" s="176"/>
      <c r="N417" s="177"/>
      <c r="O417" s="177"/>
      <c r="P417" s="177"/>
      <c r="Q417" s="177"/>
      <c r="R417" s="177"/>
      <c r="S417" s="177"/>
      <c r="T417" s="178"/>
      <c r="AT417" s="172" t="s">
        <v>175</v>
      </c>
      <c r="AU417" s="172" t="s">
        <v>83</v>
      </c>
      <c r="AV417" s="13" t="s">
        <v>83</v>
      </c>
      <c r="AW417" s="13" t="s">
        <v>29</v>
      </c>
      <c r="AX417" s="13" t="s">
        <v>30</v>
      </c>
      <c r="AY417" s="172" t="s">
        <v>163</v>
      </c>
    </row>
    <row r="418" spans="1:65" s="2" customFormat="1" ht="16.5" customHeight="1">
      <c r="A418" s="33"/>
      <c r="B418" s="150"/>
      <c r="C418" s="151" t="s">
        <v>581</v>
      </c>
      <c r="D418" s="151" t="s">
        <v>165</v>
      </c>
      <c r="E418" s="152" t="s">
        <v>775</v>
      </c>
      <c r="F418" s="153" t="s">
        <v>776</v>
      </c>
      <c r="G418" s="154" t="s">
        <v>384</v>
      </c>
      <c r="H418" s="155">
        <v>1221.3040000000001</v>
      </c>
      <c r="I418" s="156"/>
      <c r="J418" s="157">
        <f>ROUND(I418*H418,2)</f>
        <v>0</v>
      </c>
      <c r="K418" s="153" t="s">
        <v>168</v>
      </c>
      <c r="L418" s="34"/>
      <c r="M418" s="158" t="s">
        <v>1</v>
      </c>
      <c r="N418" s="159" t="s">
        <v>38</v>
      </c>
      <c r="O418" s="59"/>
      <c r="P418" s="160">
        <f>O418*H418</f>
        <v>0</v>
      </c>
      <c r="Q418" s="160">
        <v>0</v>
      </c>
      <c r="R418" s="160">
        <f>Q418*H418</f>
        <v>0</v>
      </c>
      <c r="S418" s="160">
        <v>0</v>
      </c>
      <c r="T418" s="161">
        <f>S418*H418</f>
        <v>0</v>
      </c>
      <c r="U418" s="33"/>
      <c r="V418" s="33"/>
      <c r="W418" s="33"/>
      <c r="X418" s="33"/>
      <c r="Y418" s="33"/>
      <c r="Z418" s="33"/>
      <c r="AA418" s="33"/>
      <c r="AB418" s="33"/>
      <c r="AC418" s="33"/>
      <c r="AD418" s="33"/>
      <c r="AE418" s="33"/>
      <c r="AR418" s="162" t="s">
        <v>169</v>
      </c>
      <c r="AT418" s="162" t="s">
        <v>165</v>
      </c>
      <c r="AU418" s="162" t="s">
        <v>83</v>
      </c>
      <c r="AY418" s="18" t="s">
        <v>163</v>
      </c>
      <c r="BE418" s="163">
        <f>IF(N418="základní",J418,0)</f>
        <v>0</v>
      </c>
      <c r="BF418" s="163">
        <f>IF(N418="snížená",J418,0)</f>
        <v>0</v>
      </c>
      <c r="BG418" s="163">
        <f>IF(N418="zákl. přenesená",J418,0)</f>
        <v>0</v>
      </c>
      <c r="BH418" s="163">
        <f>IF(N418="sníž. přenesená",J418,0)</f>
        <v>0</v>
      </c>
      <c r="BI418" s="163">
        <f>IF(N418="nulová",J418,0)</f>
        <v>0</v>
      </c>
      <c r="BJ418" s="18" t="s">
        <v>30</v>
      </c>
      <c r="BK418" s="163">
        <f>ROUND(I418*H418,2)</f>
        <v>0</v>
      </c>
      <c r="BL418" s="18" t="s">
        <v>169</v>
      </c>
      <c r="BM418" s="162" t="s">
        <v>1074</v>
      </c>
    </row>
    <row r="419" spans="1:65" s="2" customFormat="1">
      <c r="A419" s="33"/>
      <c r="B419" s="34"/>
      <c r="C419" s="33"/>
      <c r="D419" s="164" t="s">
        <v>171</v>
      </c>
      <c r="E419" s="33"/>
      <c r="F419" s="165" t="s">
        <v>778</v>
      </c>
      <c r="G419" s="33"/>
      <c r="H419" s="33"/>
      <c r="I419" s="166"/>
      <c r="J419" s="33"/>
      <c r="K419" s="33"/>
      <c r="L419" s="34"/>
      <c r="M419" s="167"/>
      <c r="N419" s="168"/>
      <c r="O419" s="59"/>
      <c r="P419" s="59"/>
      <c r="Q419" s="59"/>
      <c r="R419" s="59"/>
      <c r="S419" s="59"/>
      <c r="T419" s="60"/>
      <c r="U419" s="33"/>
      <c r="V419" s="33"/>
      <c r="W419" s="33"/>
      <c r="X419" s="33"/>
      <c r="Y419" s="33"/>
      <c r="Z419" s="33"/>
      <c r="AA419" s="33"/>
      <c r="AB419" s="33"/>
      <c r="AC419" s="33"/>
      <c r="AD419" s="33"/>
      <c r="AE419" s="33"/>
      <c r="AT419" s="18" t="s">
        <v>171</v>
      </c>
      <c r="AU419" s="18" t="s">
        <v>83</v>
      </c>
    </row>
    <row r="420" spans="1:65" s="2" customFormat="1" ht="48.75">
      <c r="A420" s="33"/>
      <c r="B420" s="34"/>
      <c r="C420" s="33"/>
      <c r="D420" s="169" t="s">
        <v>173</v>
      </c>
      <c r="E420" s="33"/>
      <c r="F420" s="170" t="s">
        <v>1072</v>
      </c>
      <c r="G420" s="33"/>
      <c r="H420" s="33"/>
      <c r="I420" s="166"/>
      <c r="J420" s="33"/>
      <c r="K420" s="33"/>
      <c r="L420" s="34"/>
      <c r="M420" s="167"/>
      <c r="N420" s="168"/>
      <c r="O420" s="59"/>
      <c r="P420" s="59"/>
      <c r="Q420" s="59"/>
      <c r="R420" s="59"/>
      <c r="S420" s="59"/>
      <c r="T420" s="60"/>
      <c r="U420" s="33"/>
      <c r="V420" s="33"/>
      <c r="W420" s="33"/>
      <c r="X420" s="33"/>
      <c r="Y420" s="33"/>
      <c r="Z420" s="33"/>
      <c r="AA420" s="33"/>
      <c r="AB420" s="33"/>
      <c r="AC420" s="33"/>
      <c r="AD420" s="33"/>
      <c r="AE420" s="33"/>
      <c r="AT420" s="18" t="s">
        <v>173</v>
      </c>
      <c r="AU420" s="18" t="s">
        <v>83</v>
      </c>
    </row>
    <row r="421" spans="1:65" s="13" customFormat="1">
      <c r="B421" s="171"/>
      <c r="D421" s="169" t="s">
        <v>175</v>
      </c>
      <c r="E421" s="172" t="s">
        <v>1</v>
      </c>
      <c r="F421" s="173" t="s">
        <v>1075</v>
      </c>
      <c r="H421" s="174">
        <v>1221.3040000000001</v>
      </c>
      <c r="I421" s="175"/>
      <c r="L421" s="171"/>
      <c r="M421" s="176"/>
      <c r="N421" s="177"/>
      <c r="O421" s="177"/>
      <c r="P421" s="177"/>
      <c r="Q421" s="177"/>
      <c r="R421" s="177"/>
      <c r="S421" s="177"/>
      <c r="T421" s="178"/>
      <c r="AT421" s="172" t="s">
        <v>175</v>
      </c>
      <c r="AU421" s="172" t="s">
        <v>83</v>
      </c>
      <c r="AV421" s="13" t="s">
        <v>83</v>
      </c>
      <c r="AW421" s="13" t="s">
        <v>29</v>
      </c>
      <c r="AX421" s="13" t="s">
        <v>73</v>
      </c>
      <c r="AY421" s="172" t="s">
        <v>163</v>
      </c>
    </row>
    <row r="422" spans="1:65" s="14" customFormat="1">
      <c r="B422" s="179"/>
      <c r="D422" s="169" t="s">
        <v>175</v>
      </c>
      <c r="E422" s="180" t="s">
        <v>1</v>
      </c>
      <c r="F422" s="181" t="s">
        <v>179</v>
      </c>
      <c r="H422" s="182">
        <v>1221.3040000000001</v>
      </c>
      <c r="I422" s="183"/>
      <c r="L422" s="179"/>
      <c r="M422" s="184"/>
      <c r="N422" s="185"/>
      <c r="O422" s="185"/>
      <c r="P422" s="185"/>
      <c r="Q422" s="185"/>
      <c r="R422" s="185"/>
      <c r="S422" s="185"/>
      <c r="T422" s="186"/>
      <c r="AT422" s="180" t="s">
        <v>175</v>
      </c>
      <c r="AU422" s="180" t="s">
        <v>83</v>
      </c>
      <c r="AV422" s="14" t="s">
        <v>169</v>
      </c>
      <c r="AW422" s="14" t="s">
        <v>29</v>
      </c>
      <c r="AX422" s="14" t="s">
        <v>30</v>
      </c>
      <c r="AY422" s="180" t="s">
        <v>163</v>
      </c>
    </row>
    <row r="423" spans="1:65" s="2" customFormat="1" ht="16.5" customHeight="1">
      <c r="A423" s="33"/>
      <c r="B423" s="150"/>
      <c r="C423" s="151" t="s">
        <v>588</v>
      </c>
      <c r="D423" s="151" t="s">
        <v>165</v>
      </c>
      <c r="E423" s="152" t="s">
        <v>781</v>
      </c>
      <c r="F423" s="153" t="s">
        <v>782</v>
      </c>
      <c r="G423" s="154" t="s">
        <v>384</v>
      </c>
      <c r="H423" s="155">
        <v>41.473999999999997</v>
      </c>
      <c r="I423" s="156"/>
      <c r="J423" s="157">
        <f>ROUND(I423*H423,2)</f>
        <v>0</v>
      </c>
      <c r="K423" s="153" t="s">
        <v>1</v>
      </c>
      <c r="L423" s="34"/>
      <c r="M423" s="158" t="s">
        <v>1</v>
      </c>
      <c r="N423" s="159" t="s">
        <v>38</v>
      </c>
      <c r="O423" s="59"/>
      <c r="P423" s="160">
        <f>O423*H423</f>
        <v>0</v>
      </c>
      <c r="Q423" s="160">
        <v>0</v>
      </c>
      <c r="R423" s="160">
        <f>Q423*H423</f>
        <v>0</v>
      </c>
      <c r="S423" s="160">
        <v>0</v>
      </c>
      <c r="T423" s="161">
        <f>S423*H423</f>
        <v>0</v>
      </c>
      <c r="U423" s="33"/>
      <c r="V423" s="33"/>
      <c r="W423" s="33"/>
      <c r="X423" s="33"/>
      <c r="Y423" s="33"/>
      <c r="Z423" s="33"/>
      <c r="AA423" s="33"/>
      <c r="AB423" s="33"/>
      <c r="AC423" s="33"/>
      <c r="AD423" s="33"/>
      <c r="AE423" s="33"/>
      <c r="AR423" s="162" t="s">
        <v>169</v>
      </c>
      <c r="AT423" s="162" t="s">
        <v>165</v>
      </c>
      <c r="AU423" s="162" t="s">
        <v>83</v>
      </c>
      <c r="AY423" s="18" t="s">
        <v>163</v>
      </c>
      <c r="BE423" s="163">
        <f>IF(N423="základní",J423,0)</f>
        <v>0</v>
      </c>
      <c r="BF423" s="163">
        <f>IF(N423="snížená",J423,0)</f>
        <v>0</v>
      </c>
      <c r="BG423" s="163">
        <f>IF(N423="zákl. přenesená",J423,0)</f>
        <v>0</v>
      </c>
      <c r="BH423" s="163">
        <f>IF(N423="sníž. přenesená",J423,0)</f>
        <v>0</v>
      </c>
      <c r="BI423" s="163">
        <f>IF(N423="nulová",J423,0)</f>
        <v>0</v>
      </c>
      <c r="BJ423" s="18" t="s">
        <v>30</v>
      </c>
      <c r="BK423" s="163">
        <f>ROUND(I423*H423,2)</f>
        <v>0</v>
      </c>
      <c r="BL423" s="18" t="s">
        <v>169</v>
      </c>
      <c r="BM423" s="162" t="s">
        <v>1076</v>
      </c>
    </row>
    <row r="424" spans="1:65" s="13" customFormat="1">
      <c r="B424" s="171"/>
      <c r="D424" s="169" t="s">
        <v>175</v>
      </c>
      <c r="E424" s="172" t="s">
        <v>1</v>
      </c>
      <c r="F424" s="173" t="s">
        <v>1077</v>
      </c>
      <c r="H424" s="174">
        <v>41.473999999999997</v>
      </c>
      <c r="I424" s="175"/>
      <c r="L424" s="171"/>
      <c r="M424" s="176"/>
      <c r="N424" s="177"/>
      <c r="O424" s="177"/>
      <c r="P424" s="177"/>
      <c r="Q424" s="177"/>
      <c r="R424" s="177"/>
      <c r="S424" s="177"/>
      <c r="T424" s="178"/>
      <c r="AT424" s="172" t="s">
        <v>175</v>
      </c>
      <c r="AU424" s="172" t="s">
        <v>83</v>
      </c>
      <c r="AV424" s="13" t="s">
        <v>83</v>
      </c>
      <c r="AW424" s="13" t="s">
        <v>29</v>
      </c>
      <c r="AX424" s="13" t="s">
        <v>73</v>
      </c>
      <c r="AY424" s="172" t="s">
        <v>163</v>
      </c>
    </row>
    <row r="425" spans="1:65" s="14" customFormat="1">
      <c r="B425" s="179"/>
      <c r="D425" s="169" t="s">
        <v>175</v>
      </c>
      <c r="E425" s="180" t="s">
        <v>1</v>
      </c>
      <c r="F425" s="181" t="s">
        <v>179</v>
      </c>
      <c r="H425" s="182">
        <v>41.473999999999997</v>
      </c>
      <c r="I425" s="183"/>
      <c r="L425" s="179"/>
      <c r="M425" s="184"/>
      <c r="N425" s="185"/>
      <c r="O425" s="185"/>
      <c r="P425" s="185"/>
      <c r="Q425" s="185"/>
      <c r="R425" s="185"/>
      <c r="S425" s="185"/>
      <c r="T425" s="186"/>
      <c r="AT425" s="180" t="s">
        <v>175</v>
      </c>
      <c r="AU425" s="180" t="s">
        <v>83</v>
      </c>
      <c r="AV425" s="14" t="s">
        <v>169</v>
      </c>
      <c r="AW425" s="14" t="s">
        <v>29</v>
      </c>
      <c r="AX425" s="14" t="s">
        <v>30</v>
      </c>
      <c r="AY425" s="180" t="s">
        <v>163</v>
      </c>
    </row>
    <row r="426" spans="1:65" s="2" customFormat="1" ht="16.5" customHeight="1">
      <c r="A426" s="33"/>
      <c r="B426" s="150"/>
      <c r="C426" s="151" t="s">
        <v>593</v>
      </c>
      <c r="D426" s="151" t="s">
        <v>165</v>
      </c>
      <c r="E426" s="152" t="s">
        <v>786</v>
      </c>
      <c r="F426" s="153" t="s">
        <v>471</v>
      </c>
      <c r="G426" s="154" t="s">
        <v>384</v>
      </c>
      <c r="H426" s="155">
        <v>132.99799999999999</v>
      </c>
      <c r="I426" s="156"/>
      <c r="J426" s="157">
        <f>ROUND(I426*H426,2)</f>
        <v>0</v>
      </c>
      <c r="K426" s="153" t="s">
        <v>1</v>
      </c>
      <c r="L426" s="34"/>
      <c r="M426" s="158" t="s">
        <v>1</v>
      </c>
      <c r="N426" s="159" t="s">
        <v>38</v>
      </c>
      <c r="O426" s="59"/>
      <c r="P426" s="160">
        <f>O426*H426</f>
        <v>0</v>
      </c>
      <c r="Q426" s="160">
        <v>0</v>
      </c>
      <c r="R426" s="160">
        <f>Q426*H426</f>
        <v>0</v>
      </c>
      <c r="S426" s="160">
        <v>0</v>
      </c>
      <c r="T426" s="161">
        <f>S426*H426</f>
        <v>0</v>
      </c>
      <c r="U426" s="33"/>
      <c r="V426" s="33"/>
      <c r="W426" s="33"/>
      <c r="X426" s="33"/>
      <c r="Y426" s="33"/>
      <c r="Z426" s="33"/>
      <c r="AA426" s="33"/>
      <c r="AB426" s="33"/>
      <c r="AC426" s="33"/>
      <c r="AD426" s="33"/>
      <c r="AE426" s="33"/>
      <c r="AR426" s="162" t="s">
        <v>169</v>
      </c>
      <c r="AT426" s="162" t="s">
        <v>165</v>
      </c>
      <c r="AU426" s="162" t="s">
        <v>83</v>
      </c>
      <c r="AY426" s="18" t="s">
        <v>163</v>
      </c>
      <c r="BE426" s="163">
        <f>IF(N426="základní",J426,0)</f>
        <v>0</v>
      </c>
      <c r="BF426" s="163">
        <f>IF(N426="snížená",J426,0)</f>
        <v>0</v>
      </c>
      <c r="BG426" s="163">
        <f>IF(N426="zákl. přenesená",J426,0)</f>
        <v>0</v>
      </c>
      <c r="BH426" s="163">
        <f>IF(N426="sníž. přenesená",J426,0)</f>
        <v>0</v>
      </c>
      <c r="BI426" s="163">
        <f>IF(N426="nulová",J426,0)</f>
        <v>0</v>
      </c>
      <c r="BJ426" s="18" t="s">
        <v>30</v>
      </c>
      <c r="BK426" s="163">
        <f>ROUND(I426*H426,2)</f>
        <v>0</v>
      </c>
      <c r="BL426" s="18" t="s">
        <v>169</v>
      </c>
      <c r="BM426" s="162" t="s">
        <v>1078</v>
      </c>
    </row>
    <row r="427" spans="1:65" s="13" customFormat="1">
      <c r="B427" s="171"/>
      <c r="D427" s="169" t="s">
        <v>175</v>
      </c>
      <c r="E427" s="172" t="s">
        <v>1</v>
      </c>
      <c r="F427" s="173" t="s">
        <v>1079</v>
      </c>
      <c r="H427" s="174">
        <v>132.99799999999999</v>
      </c>
      <c r="I427" s="175"/>
      <c r="L427" s="171"/>
      <c r="M427" s="176"/>
      <c r="N427" s="177"/>
      <c r="O427" s="177"/>
      <c r="P427" s="177"/>
      <c r="Q427" s="177"/>
      <c r="R427" s="177"/>
      <c r="S427" s="177"/>
      <c r="T427" s="178"/>
      <c r="AT427" s="172" t="s">
        <v>175</v>
      </c>
      <c r="AU427" s="172" t="s">
        <v>83</v>
      </c>
      <c r="AV427" s="13" t="s">
        <v>83</v>
      </c>
      <c r="AW427" s="13" t="s">
        <v>29</v>
      </c>
      <c r="AX427" s="13" t="s">
        <v>73</v>
      </c>
      <c r="AY427" s="172" t="s">
        <v>163</v>
      </c>
    </row>
    <row r="428" spans="1:65" s="14" customFormat="1">
      <c r="B428" s="179"/>
      <c r="D428" s="169" t="s">
        <v>175</v>
      </c>
      <c r="E428" s="180" t="s">
        <v>1</v>
      </c>
      <c r="F428" s="181" t="s">
        <v>179</v>
      </c>
      <c r="H428" s="182">
        <v>132.99799999999999</v>
      </c>
      <c r="I428" s="183"/>
      <c r="L428" s="179"/>
      <c r="M428" s="184"/>
      <c r="N428" s="185"/>
      <c r="O428" s="185"/>
      <c r="P428" s="185"/>
      <c r="Q428" s="185"/>
      <c r="R428" s="185"/>
      <c r="S428" s="185"/>
      <c r="T428" s="186"/>
      <c r="AT428" s="180" t="s">
        <v>175</v>
      </c>
      <c r="AU428" s="180" t="s">
        <v>83</v>
      </c>
      <c r="AV428" s="14" t="s">
        <v>169</v>
      </c>
      <c r="AW428" s="14" t="s">
        <v>29</v>
      </c>
      <c r="AX428" s="14" t="s">
        <v>30</v>
      </c>
      <c r="AY428" s="180" t="s">
        <v>163</v>
      </c>
    </row>
    <row r="429" spans="1:65" s="2" customFormat="1" ht="16.5" customHeight="1">
      <c r="A429" s="33"/>
      <c r="B429" s="150"/>
      <c r="C429" s="151" t="s">
        <v>598</v>
      </c>
      <c r="D429" s="151" t="s">
        <v>165</v>
      </c>
      <c r="E429" s="152" t="s">
        <v>790</v>
      </c>
      <c r="F429" s="153" t="s">
        <v>791</v>
      </c>
      <c r="G429" s="154" t="s">
        <v>384</v>
      </c>
      <c r="H429" s="155">
        <v>136.74</v>
      </c>
      <c r="I429" s="156"/>
      <c r="J429" s="157">
        <f>ROUND(I429*H429,2)</f>
        <v>0</v>
      </c>
      <c r="K429" s="153" t="s">
        <v>168</v>
      </c>
      <c r="L429" s="34"/>
      <c r="M429" s="158" t="s">
        <v>1</v>
      </c>
      <c r="N429" s="159" t="s">
        <v>38</v>
      </c>
      <c r="O429" s="59"/>
      <c r="P429" s="160">
        <f>O429*H429</f>
        <v>0</v>
      </c>
      <c r="Q429" s="160">
        <v>0</v>
      </c>
      <c r="R429" s="160">
        <f>Q429*H429</f>
        <v>0</v>
      </c>
      <c r="S429" s="160">
        <v>0</v>
      </c>
      <c r="T429" s="161">
        <f>S429*H429</f>
        <v>0</v>
      </c>
      <c r="U429" s="33"/>
      <c r="V429" s="33"/>
      <c r="W429" s="33"/>
      <c r="X429" s="33"/>
      <c r="Y429" s="33"/>
      <c r="Z429" s="33"/>
      <c r="AA429" s="33"/>
      <c r="AB429" s="33"/>
      <c r="AC429" s="33"/>
      <c r="AD429" s="33"/>
      <c r="AE429" s="33"/>
      <c r="AR429" s="162" t="s">
        <v>169</v>
      </c>
      <c r="AT429" s="162" t="s">
        <v>165</v>
      </c>
      <c r="AU429" s="162" t="s">
        <v>83</v>
      </c>
      <c r="AY429" s="18" t="s">
        <v>163</v>
      </c>
      <c r="BE429" s="163">
        <f>IF(N429="základní",J429,0)</f>
        <v>0</v>
      </c>
      <c r="BF429" s="163">
        <f>IF(N429="snížená",J429,0)</f>
        <v>0</v>
      </c>
      <c r="BG429" s="163">
        <f>IF(N429="zákl. přenesená",J429,0)</f>
        <v>0</v>
      </c>
      <c r="BH429" s="163">
        <f>IF(N429="sníž. přenesená",J429,0)</f>
        <v>0</v>
      </c>
      <c r="BI429" s="163">
        <f>IF(N429="nulová",J429,0)</f>
        <v>0</v>
      </c>
      <c r="BJ429" s="18" t="s">
        <v>30</v>
      </c>
      <c r="BK429" s="163">
        <f>ROUND(I429*H429,2)</f>
        <v>0</v>
      </c>
      <c r="BL429" s="18" t="s">
        <v>169</v>
      </c>
      <c r="BM429" s="162" t="s">
        <v>1080</v>
      </c>
    </row>
    <row r="430" spans="1:65" s="2" customFormat="1">
      <c r="A430" s="33"/>
      <c r="B430" s="34"/>
      <c r="C430" s="33"/>
      <c r="D430" s="164" t="s">
        <v>171</v>
      </c>
      <c r="E430" s="33"/>
      <c r="F430" s="165" t="s">
        <v>793</v>
      </c>
      <c r="G430" s="33"/>
      <c r="H430" s="33"/>
      <c r="I430" s="166"/>
      <c r="J430" s="33"/>
      <c r="K430" s="33"/>
      <c r="L430" s="34"/>
      <c r="M430" s="167"/>
      <c r="N430" s="168"/>
      <c r="O430" s="59"/>
      <c r="P430" s="59"/>
      <c r="Q430" s="59"/>
      <c r="R430" s="59"/>
      <c r="S430" s="59"/>
      <c r="T430" s="60"/>
      <c r="U430" s="33"/>
      <c r="V430" s="33"/>
      <c r="W430" s="33"/>
      <c r="X430" s="33"/>
      <c r="Y430" s="33"/>
      <c r="Z430" s="33"/>
      <c r="AA430" s="33"/>
      <c r="AB430" s="33"/>
      <c r="AC430" s="33"/>
      <c r="AD430" s="33"/>
      <c r="AE430" s="33"/>
      <c r="AT430" s="18" t="s">
        <v>171</v>
      </c>
      <c r="AU430" s="18" t="s">
        <v>83</v>
      </c>
    </row>
    <row r="431" spans="1:65" s="2" customFormat="1" ht="29.25">
      <c r="A431" s="33"/>
      <c r="B431" s="34"/>
      <c r="C431" s="33"/>
      <c r="D431" s="169" t="s">
        <v>173</v>
      </c>
      <c r="E431" s="33"/>
      <c r="F431" s="170" t="s">
        <v>794</v>
      </c>
      <c r="G431" s="33"/>
      <c r="H431" s="33"/>
      <c r="I431" s="166"/>
      <c r="J431" s="33"/>
      <c r="K431" s="33"/>
      <c r="L431" s="34"/>
      <c r="M431" s="207"/>
      <c r="N431" s="208"/>
      <c r="O431" s="209"/>
      <c r="P431" s="209"/>
      <c r="Q431" s="209"/>
      <c r="R431" s="209"/>
      <c r="S431" s="209"/>
      <c r="T431" s="210"/>
      <c r="U431" s="33"/>
      <c r="V431" s="33"/>
      <c r="W431" s="33"/>
      <c r="X431" s="33"/>
      <c r="Y431" s="33"/>
      <c r="Z431" s="33"/>
      <c r="AA431" s="33"/>
      <c r="AB431" s="33"/>
      <c r="AC431" s="33"/>
      <c r="AD431" s="33"/>
      <c r="AE431" s="33"/>
      <c r="AT431" s="18" t="s">
        <v>173</v>
      </c>
      <c r="AU431" s="18" t="s">
        <v>83</v>
      </c>
    </row>
    <row r="432" spans="1:65" s="2" customFormat="1" ht="6.95" customHeight="1">
      <c r="A432" s="33"/>
      <c r="B432" s="48"/>
      <c r="C432" s="49"/>
      <c r="D432" s="49"/>
      <c r="E432" s="49"/>
      <c r="F432" s="49"/>
      <c r="G432" s="49"/>
      <c r="H432" s="49"/>
      <c r="I432" s="49"/>
      <c r="J432" s="49"/>
      <c r="K432" s="49"/>
      <c r="L432" s="34"/>
      <c r="M432" s="33"/>
      <c r="O432" s="33"/>
      <c r="P432" s="33"/>
      <c r="Q432" s="33"/>
      <c r="R432" s="33"/>
      <c r="S432" s="33"/>
      <c r="T432" s="33"/>
      <c r="U432" s="33"/>
      <c r="V432" s="33"/>
      <c r="W432" s="33"/>
      <c r="X432" s="33"/>
      <c r="Y432" s="33"/>
      <c r="Z432" s="33"/>
      <c r="AA432" s="33"/>
      <c r="AB432" s="33"/>
      <c r="AC432" s="33"/>
      <c r="AD432" s="33"/>
      <c r="AE432" s="33"/>
    </row>
  </sheetData>
  <autoFilter ref="C121:K431"/>
  <mergeCells count="9">
    <mergeCell ref="E87:H87"/>
    <mergeCell ref="E112:H112"/>
    <mergeCell ref="E114:H114"/>
    <mergeCell ref="L2:V2"/>
    <mergeCell ref="E7:H7"/>
    <mergeCell ref="E9:H9"/>
    <mergeCell ref="E18:H18"/>
    <mergeCell ref="E27:H27"/>
    <mergeCell ref="E85:H85"/>
  </mergeCells>
  <hyperlinks>
    <hyperlink ref="F126" r:id="rId1"/>
    <hyperlink ref="F130" r:id="rId2"/>
    <hyperlink ref="F134" r:id="rId3"/>
    <hyperlink ref="F138" r:id="rId4"/>
    <hyperlink ref="F142" r:id="rId5"/>
    <hyperlink ref="F146" r:id="rId6"/>
    <hyperlink ref="F150" r:id="rId7"/>
    <hyperlink ref="F154" r:id="rId8"/>
    <hyperlink ref="F158" r:id="rId9"/>
    <hyperlink ref="F162" r:id="rId10"/>
    <hyperlink ref="F168" r:id="rId11"/>
    <hyperlink ref="F174" r:id="rId12"/>
    <hyperlink ref="F178" r:id="rId13"/>
    <hyperlink ref="F183" r:id="rId14"/>
    <hyperlink ref="F188" r:id="rId15"/>
    <hyperlink ref="F194" r:id="rId16"/>
    <hyperlink ref="F198" r:id="rId17"/>
    <hyperlink ref="F201" r:id="rId18"/>
    <hyperlink ref="F211" r:id="rId19"/>
    <hyperlink ref="F218" r:id="rId20"/>
    <hyperlink ref="F223" r:id="rId21"/>
    <hyperlink ref="F225" r:id="rId22"/>
    <hyperlink ref="F230" r:id="rId23"/>
    <hyperlink ref="F233" r:id="rId24"/>
    <hyperlink ref="F247" r:id="rId25"/>
    <hyperlink ref="F284" r:id="rId26"/>
    <hyperlink ref="F304" r:id="rId27"/>
    <hyperlink ref="F307" r:id="rId28"/>
    <hyperlink ref="F314" r:id="rId29"/>
    <hyperlink ref="F321" r:id="rId30"/>
    <hyperlink ref="F324" r:id="rId31"/>
    <hyperlink ref="F328" r:id="rId32"/>
    <hyperlink ref="F332" r:id="rId33"/>
    <hyperlink ref="F343" r:id="rId34"/>
    <hyperlink ref="F347" r:id="rId35"/>
    <hyperlink ref="F350" r:id="rId36"/>
    <hyperlink ref="F353" r:id="rId37"/>
    <hyperlink ref="F357" r:id="rId38"/>
    <hyperlink ref="F365" r:id="rId39"/>
    <hyperlink ref="F372" r:id="rId40"/>
    <hyperlink ref="F375" r:id="rId41"/>
    <hyperlink ref="F386" r:id="rId42"/>
    <hyperlink ref="F397" r:id="rId43"/>
    <hyperlink ref="F402" r:id="rId44"/>
    <hyperlink ref="F407" r:id="rId45"/>
    <hyperlink ref="F415" r:id="rId46"/>
    <hyperlink ref="F419" r:id="rId47"/>
    <hyperlink ref="F430" r:id="rId4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1"/>
  <sheetViews>
    <sheetView showGridLines="0" topLeftCell="A25" workbookViewId="0">
      <selection activeCell="H46" sqref="H4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36" t="s">
        <v>5</v>
      </c>
      <c r="M2" s="237"/>
      <c r="N2" s="237"/>
      <c r="O2" s="237"/>
      <c r="P2" s="237"/>
      <c r="Q2" s="237"/>
      <c r="R2" s="237"/>
      <c r="S2" s="237"/>
      <c r="T2" s="237"/>
      <c r="U2" s="237"/>
      <c r="V2" s="237"/>
      <c r="AT2" s="18" t="s">
        <v>89</v>
      </c>
      <c r="AZ2" s="99" t="s">
        <v>1081</v>
      </c>
      <c r="BA2" s="99" t="s">
        <v>1082</v>
      </c>
      <c r="BB2" s="99" t="s">
        <v>118</v>
      </c>
      <c r="BC2" s="99" t="s">
        <v>1083</v>
      </c>
      <c r="BD2" s="99" t="s">
        <v>83</v>
      </c>
    </row>
    <row r="3" spans="1:56" s="1" customFormat="1" ht="6.95" customHeight="1">
      <c r="B3" s="19"/>
      <c r="C3" s="20"/>
      <c r="D3" s="20"/>
      <c r="E3" s="20"/>
      <c r="F3" s="20"/>
      <c r="G3" s="20"/>
      <c r="H3" s="20"/>
      <c r="I3" s="20"/>
      <c r="J3" s="20"/>
      <c r="K3" s="20"/>
      <c r="L3" s="21"/>
      <c r="AT3" s="18" t="s">
        <v>83</v>
      </c>
      <c r="AZ3" s="99" t="s">
        <v>1084</v>
      </c>
      <c r="BA3" s="99" t="s">
        <v>1085</v>
      </c>
      <c r="BB3" s="99" t="s">
        <v>118</v>
      </c>
      <c r="BC3" s="99" t="s">
        <v>1086</v>
      </c>
      <c r="BD3" s="99" t="s">
        <v>83</v>
      </c>
    </row>
    <row r="4" spans="1:56" s="1" customFormat="1" ht="24.95" customHeight="1">
      <c r="B4" s="21"/>
      <c r="D4" s="22" t="s">
        <v>120</v>
      </c>
      <c r="L4" s="21"/>
      <c r="M4" s="100" t="s">
        <v>10</v>
      </c>
      <c r="AT4" s="18" t="s">
        <v>3</v>
      </c>
    </row>
    <row r="5" spans="1:56" s="1" customFormat="1" ht="6.95" customHeight="1">
      <c r="B5" s="21"/>
      <c r="L5" s="21"/>
    </row>
    <row r="6" spans="1:56" s="1" customFormat="1" ht="12" customHeight="1">
      <c r="B6" s="21"/>
      <c r="D6" s="28" t="s">
        <v>16</v>
      </c>
      <c r="L6" s="21"/>
    </row>
    <row r="7" spans="1:56" s="1" customFormat="1" ht="16.5" customHeight="1">
      <c r="B7" s="21"/>
      <c r="E7" s="280" t="str">
        <f>'Rekapitulace stavby'!K6</f>
        <v>Brno, Sobotkova - rekonstrukce kanalizace a vodovodu</v>
      </c>
      <c r="F7" s="281"/>
      <c r="G7" s="281"/>
      <c r="H7" s="281"/>
      <c r="L7" s="21"/>
    </row>
    <row r="8" spans="1:56" s="2" customFormat="1" ht="12" customHeight="1">
      <c r="A8" s="33"/>
      <c r="B8" s="34"/>
      <c r="C8" s="33"/>
      <c r="D8" s="28" t="s">
        <v>130</v>
      </c>
      <c r="E8" s="33"/>
      <c r="F8" s="33"/>
      <c r="G8" s="33"/>
      <c r="H8" s="33"/>
      <c r="I8" s="33"/>
      <c r="J8" s="33"/>
      <c r="K8" s="33"/>
      <c r="L8" s="43"/>
      <c r="S8" s="33"/>
      <c r="T8" s="33"/>
      <c r="U8" s="33"/>
      <c r="V8" s="33"/>
      <c r="W8" s="33"/>
      <c r="X8" s="33"/>
      <c r="Y8" s="33"/>
      <c r="Z8" s="33"/>
      <c r="AA8" s="33"/>
      <c r="AB8" s="33"/>
      <c r="AC8" s="33"/>
      <c r="AD8" s="33"/>
      <c r="AE8" s="33"/>
    </row>
    <row r="9" spans="1:56" s="2" customFormat="1" ht="16.5" customHeight="1">
      <c r="A9" s="33"/>
      <c r="B9" s="34"/>
      <c r="C9" s="33"/>
      <c r="D9" s="33"/>
      <c r="E9" s="270" t="s">
        <v>1087</v>
      </c>
      <c r="F9" s="279"/>
      <c r="G9" s="279"/>
      <c r="H9" s="279"/>
      <c r="I9" s="33"/>
      <c r="J9" s="33"/>
      <c r="K9" s="33"/>
      <c r="L9" s="43"/>
      <c r="S9" s="33"/>
      <c r="T9" s="33"/>
      <c r="U9" s="33"/>
      <c r="V9" s="33"/>
      <c r="W9" s="33"/>
      <c r="X9" s="33"/>
      <c r="Y9" s="33"/>
      <c r="Z9" s="33"/>
      <c r="AA9" s="33"/>
      <c r="AB9" s="33"/>
      <c r="AC9" s="33"/>
      <c r="AD9" s="33"/>
      <c r="AE9" s="33"/>
    </row>
    <row r="10" spans="1:5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56" s="2" customFormat="1" ht="12" customHeight="1">
      <c r="A11" s="33"/>
      <c r="B11" s="34"/>
      <c r="C11" s="33"/>
      <c r="D11" s="28" t="s">
        <v>18</v>
      </c>
      <c r="E11" s="33"/>
      <c r="F11" s="26" t="s">
        <v>90</v>
      </c>
      <c r="G11" s="33"/>
      <c r="H11" s="33"/>
      <c r="I11" s="28" t="s">
        <v>19</v>
      </c>
      <c r="J11" s="26" t="s">
        <v>1088</v>
      </c>
      <c r="K11" s="33"/>
      <c r="L11" s="43"/>
      <c r="S11" s="33"/>
      <c r="T11" s="33"/>
      <c r="U11" s="33"/>
      <c r="V11" s="33"/>
      <c r="W11" s="33"/>
      <c r="X11" s="33"/>
      <c r="Y11" s="33"/>
      <c r="Z11" s="33"/>
      <c r="AA11" s="33"/>
      <c r="AB11" s="33"/>
      <c r="AC11" s="33"/>
      <c r="AD11" s="33"/>
      <c r="AE11" s="33"/>
    </row>
    <row r="12" spans="1:56" s="2" customFormat="1" ht="12" customHeight="1">
      <c r="A12" s="33"/>
      <c r="B12" s="34"/>
      <c r="C12" s="33"/>
      <c r="D12" s="28" t="s">
        <v>20</v>
      </c>
      <c r="E12" s="33"/>
      <c r="F12" s="26" t="s">
        <v>1089</v>
      </c>
      <c r="G12" s="33"/>
      <c r="H12" s="33"/>
      <c r="I12" s="28" t="s">
        <v>22</v>
      </c>
      <c r="J12" s="56"/>
      <c r="K12" s="33"/>
      <c r="L12" s="43"/>
      <c r="S12" s="33"/>
      <c r="T12" s="33"/>
      <c r="U12" s="33"/>
      <c r="V12" s="33"/>
      <c r="W12" s="33"/>
      <c r="X12" s="33"/>
      <c r="Y12" s="33"/>
      <c r="Z12" s="33"/>
      <c r="AA12" s="33"/>
      <c r="AB12" s="33"/>
      <c r="AC12" s="33"/>
      <c r="AD12" s="33"/>
      <c r="AE12" s="33"/>
    </row>
    <row r="13" spans="1:5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5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56" s="2" customFormat="1" ht="18" customHeight="1">
      <c r="A15" s="33"/>
      <c r="B15" s="34"/>
      <c r="C15" s="33"/>
      <c r="D15" s="33"/>
      <c r="E15" s="26" t="s">
        <v>1090</v>
      </c>
      <c r="F15" s="33"/>
      <c r="G15" s="33"/>
      <c r="H15" s="33"/>
      <c r="I15" s="28" t="s">
        <v>25</v>
      </c>
      <c r="J15" s="26" t="s">
        <v>1</v>
      </c>
      <c r="K15" s="33"/>
      <c r="L15" s="43"/>
      <c r="S15" s="33"/>
      <c r="T15" s="33"/>
      <c r="U15" s="33"/>
      <c r="V15" s="33"/>
      <c r="W15" s="33"/>
      <c r="X15" s="33"/>
      <c r="Y15" s="33"/>
      <c r="Z15" s="33"/>
      <c r="AA15" s="33"/>
      <c r="AB15" s="33"/>
      <c r="AC15" s="33"/>
      <c r="AD15" s="33"/>
      <c r="AE15" s="33"/>
    </row>
    <row r="16" spans="1:5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48"/>
      <c r="G18" s="248"/>
      <c r="H18" s="248"/>
      <c r="I18" s="28"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28"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28"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28" t="s">
        <v>24</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1091</v>
      </c>
      <c r="F24" s="33"/>
      <c r="G24" s="33"/>
      <c r="H24" s="33"/>
      <c r="I24" s="28" t="s">
        <v>25</v>
      </c>
      <c r="J24" s="26" t="s">
        <v>1</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1"/>
      <c r="B27" s="102"/>
      <c r="C27" s="101"/>
      <c r="D27" s="101"/>
      <c r="E27" s="252" t="s">
        <v>1</v>
      </c>
      <c r="F27" s="252"/>
      <c r="G27" s="252"/>
      <c r="H27" s="252"/>
      <c r="I27" s="101"/>
      <c r="J27" s="101"/>
      <c r="K27" s="101"/>
      <c r="L27" s="103"/>
      <c r="S27" s="101"/>
      <c r="T27" s="101"/>
      <c r="U27" s="101"/>
      <c r="V27" s="101"/>
      <c r="W27" s="101"/>
      <c r="X27" s="101"/>
      <c r="Y27" s="101"/>
      <c r="Z27" s="101"/>
      <c r="AA27" s="101"/>
      <c r="AB27" s="101"/>
      <c r="AC27" s="101"/>
      <c r="AD27" s="101"/>
      <c r="AE27" s="101"/>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4" t="s">
        <v>33</v>
      </c>
      <c r="E30" s="33"/>
      <c r="F30" s="33"/>
      <c r="G30" s="33"/>
      <c r="H30" s="33"/>
      <c r="I30" s="33"/>
      <c r="J30" s="72">
        <f>ROUND(J123,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5" t="s">
        <v>37</v>
      </c>
      <c r="E33" s="28" t="s">
        <v>38</v>
      </c>
      <c r="F33" s="106">
        <f>ROUND((SUM(BE123:BE560)),  0)</f>
        <v>0</v>
      </c>
      <c r="G33" s="33"/>
      <c r="H33" s="33"/>
      <c r="I33" s="107">
        <v>0.21</v>
      </c>
      <c r="J33" s="106">
        <f>ROUND(((SUM(BE123:BE560))*I33),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06">
        <f>ROUND((SUM(BF123:BF560)),  0)</f>
        <v>0</v>
      </c>
      <c r="G34" s="33"/>
      <c r="H34" s="33"/>
      <c r="I34" s="107">
        <v>0.12</v>
      </c>
      <c r="J34" s="106">
        <f>ROUND(((SUM(BF123:BF560))*I34),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6">
        <f>ROUND((SUM(BG123:BG560)),  0)</f>
        <v>0</v>
      </c>
      <c r="G35" s="33"/>
      <c r="H35" s="33"/>
      <c r="I35" s="107">
        <v>0.21</v>
      </c>
      <c r="J35" s="106">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6">
        <f>ROUND((SUM(BH123:BH560)),  0)</f>
        <v>0</v>
      </c>
      <c r="G36" s="33"/>
      <c r="H36" s="33"/>
      <c r="I36" s="107">
        <v>0.12</v>
      </c>
      <c r="J36" s="106">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6">
        <f>ROUND((SUM(BI123:BI560)),  0)</f>
        <v>0</v>
      </c>
      <c r="G37" s="33"/>
      <c r="H37" s="33"/>
      <c r="I37" s="107">
        <v>0</v>
      </c>
      <c r="J37" s="106">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8"/>
      <c r="D39" s="109" t="s">
        <v>43</v>
      </c>
      <c r="E39" s="61"/>
      <c r="F39" s="61"/>
      <c r="G39" s="110" t="s">
        <v>44</v>
      </c>
      <c r="H39" s="111" t="s">
        <v>45</v>
      </c>
      <c r="I39" s="61"/>
      <c r="J39" s="112">
        <f>SUM(J30:J37)</f>
        <v>0</v>
      </c>
      <c r="K39" s="113"/>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130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70" t="str">
        <f>E9</f>
        <v>SO 03 - Vodovodní řady</v>
      </c>
      <c r="F87" s="279"/>
      <c r="G87" s="279"/>
      <c r="H87" s="27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Brno - město</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23</v>
      </c>
      <c r="D91" s="33"/>
      <c r="E91" s="33"/>
      <c r="F91" s="26" t="str">
        <f>E15</f>
        <v>Statutární město Brno</v>
      </c>
      <c r="G91" s="33"/>
      <c r="H91" s="33"/>
      <c r="I91" s="28" t="s">
        <v>28</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26</v>
      </c>
      <c r="D92" s="33"/>
      <c r="E92" s="33"/>
      <c r="F92" s="26" t="str">
        <f>IF(E18="","",E18)</f>
        <v>Vyplň údaj</v>
      </c>
      <c r="G92" s="33"/>
      <c r="H92" s="33"/>
      <c r="I92" s="28" t="s">
        <v>31</v>
      </c>
      <c r="J92" s="31" t="str">
        <f>E24</f>
        <v>AQUATIS a.s.</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6" t="s">
        <v>133</v>
      </c>
      <c r="D94" s="108"/>
      <c r="E94" s="108"/>
      <c r="F94" s="108"/>
      <c r="G94" s="108"/>
      <c r="H94" s="108"/>
      <c r="I94" s="108"/>
      <c r="J94" s="117" t="s">
        <v>134</v>
      </c>
      <c r="K94" s="108"/>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8" t="s">
        <v>135</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136</v>
      </c>
    </row>
    <row r="97" spans="1:31" s="9" customFormat="1" ht="24.95" customHeight="1">
      <c r="B97" s="119"/>
      <c r="D97" s="120" t="s">
        <v>137</v>
      </c>
      <c r="E97" s="121"/>
      <c r="F97" s="121"/>
      <c r="G97" s="121"/>
      <c r="H97" s="121"/>
      <c r="I97" s="121"/>
      <c r="J97" s="122">
        <f>J124</f>
        <v>0</v>
      </c>
      <c r="L97" s="119"/>
    </row>
    <row r="98" spans="1:31" s="10" customFormat="1" ht="19.899999999999999" customHeight="1">
      <c r="B98" s="123"/>
      <c r="D98" s="124" t="s">
        <v>138</v>
      </c>
      <c r="E98" s="125"/>
      <c r="F98" s="125"/>
      <c r="G98" s="125"/>
      <c r="H98" s="125"/>
      <c r="I98" s="125"/>
      <c r="J98" s="126">
        <f>J125</f>
        <v>0</v>
      </c>
      <c r="L98" s="123"/>
    </row>
    <row r="99" spans="1:31" s="10" customFormat="1" ht="19.899999999999999" customHeight="1">
      <c r="B99" s="123"/>
      <c r="D99" s="124" t="s">
        <v>140</v>
      </c>
      <c r="E99" s="125"/>
      <c r="F99" s="125"/>
      <c r="G99" s="125"/>
      <c r="H99" s="125"/>
      <c r="I99" s="125"/>
      <c r="J99" s="126">
        <f>J319</f>
        <v>0</v>
      </c>
      <c r="L99" s="123"/>
    </row>
    <row r="100" spans="1:31" s="10" customFormat="1" ht="19.899999999999999" customHeight="1">
      <c r="B100" s="123"/>
      <c r="D100" s="124" t="s">
        <v>141</v>
      </c>
      <c r="E100" s="125"/>
      <c r="F100" s="125"/>
      <c r="G100" s="125"/>
      <c r="H100" s="125"/>
      <c r="I100" s="125"/>
      <c r="J100" s="126">
        <f>J349</f>
        <v>0</v>
      </c>
      <c r="L100" s="123"/>
    </row>
    <row r="101" spans="1:31" s="10" customFormat="1" ht="19.899999999999999" customHeight="1">
      <c r="B101" s="123"/>
      <c r="D101" s="124" t="s">
        <v>1092</v>
      </c>
      <c r="E101" s="125"/>
      <c r="F101" s="125"/>
      <c r="G101" s="125"/>
      <c r="H101" s="125"/>
      <c r="I101" s="125"/>
      <c r="J101" s="126">
        <f>J373</f>
        <v>0</v>
      </c>
      <c r="L101" s="123"/>
    </row>
    <row r="102" spans="1:31" s="10" customFormat="1" ht="19.899999999999999" customHeight="1">
      <c r="B102" s="123"/>
      <c r="D102" s="124" t="s">
        <v>144</v>
      </c>
      <c r="E102" s="125"/>
      <c r="F102" s="125"/>
      <c r="G102" s="125"/>
      <c r="H102" s="125"/>
      <c r="I102" s="125"/>
      <c r="J102" s="126">
        <f>J394</f>
        <v>0</v>
      </c>
      <c r="L102" s="123"/>
    </row>
    <row r="103" spans="1:31" s="10" customFormat="1" ht="19.899999999999999" customHeight="1">
      <c r="B103" s="123"/>
      <c r="D103" s="124" t="s">
        <v>842</v>
      </c>
      <c r="E103" s="125"/>
      <c r="F103" s="125"/>
      <c r="G103" s="125"/>
      <c r="H103" s="125"/>
      <c r="I103" s="125"/>
      <c r="J103" s="126">
        <f>J524</f>
        <v>0</v>
      </c>
      <c r="L103" s="123"/>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5" customHeight="1">
      <c r="A110" s="33"/>
      <c r="B110" s="34"/>
      <c r="C110" s="22" t="s">
        <v>148</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80" t="str">
        <f>E7</f>
        <v>Brno, Sobotkova - rekonstrukce kanalizace a vodovodu</v>
      </c>
      <c r="F113" s="281"/>
      <c r="G113" s="281"/>
      <c r="H113" s="281"/>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130</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70" t="str">
        <f>E9</f>
        <v>SO 03 - Vodovodní řady</v>
      </c>
      <c r="F115" s="279"/>
      <c r="G115" s="279"/>
      <c r="H115" s="279"/>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F12</f>
        <v>Brno - město</v>
      </c>
      <c r="G117" s="33"/>
      <c r="H117" s="33"/>
      <c r="I117" s="28" t="s">
        <v>22</v>
      </c>
      <c r="J117" s="56" t="str">
        <f>IF(J12="","",J12)</f>
        <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23</v>
      </c>
      <c r="D119" s="33"/>
      <c r="E119" s="33"/>
      <c r="F119" s="26" t="str">
        <f>E15</f>
        <v>Statutární město Brno</v>
      </c>
      <c r="G119" s="33"/>
      <c r="H119" s="33"/>
      <c r="I119" s="28" t="s">
        <v>28</v>
      </c>
      <c r="J119" s="31" t="str">
        <f>E21</f>
        <v xml:space="preserve"> </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26</v>
      </c>
      <c r="D120" s="33"/>
      <c r="E120" s="33"/>
      <c r="F120" s="26" t="str">
        <f>IF(E18="","",E18)</f>
        <v>Vyplň údaj</v>
      </c>
      <c r="G120" s="33"/>
      <c r="H120" s="33"/>
      <c r="I120" s="28" t="s">
        <v>31</v>
      </c>
      <c r="J120" s="31" t="str">
        <f>E24</f>
        <v>AQUATIS a.s.</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7"/>
      <c r="B122" s="128"/>
      <c r="C122" s="129" t="s">
        <v>149</v>
      </c>
      <c r="D122" s="130" t="s">
        <v>58</v>
      </c>
      <c r="E122" s="130" t="s">
        <v>54</v>
      </c>
      <c r="F122" s="130" t="s">
        <v>55</v>
      </c>
      <c r="G122" s="130" t="s">
        <v>150</v>
      </c>
      <c r="H122" s="130" t="s">
        <v>151</v>
      </c>
      <c r="I122" s="130" t="s">
        <v>152</v>
      </c>
      <c r="J122" s="130" t="s">
        <v>134</v>
      </c>
      <c r="K122" s="131" t="s">
        <v>153</v>
      </c>
      <c r="L122" s="132"/>
      <c r="M122" s="63" t="s">
        <v>1</v>
      </c>
      <c r="N122" s="64" t="s">
        <v>37</v>
      </c>
      <c r="O122" s="64" t="s">
        <v>154</v>
      </c>
      <c r="P122" s="64" t="s">
        <v>155</v>
      </c>
      <c r="Q122" s="64" t="s">
        <v>156</v>
      </c>
      <c r="R122" s="64" t="s">
        <v>157</v>
      </c>
      <c r="S122" s="64" t="s">
        <v>158</v>
      </c>
      <c r="T122" s="65" t="s">
        <v>159</v>
      </c>
      <c r="U122" s="127"/>
      <c r="V122" s="127"/>
      <c r="W122" s="127"/>
      <c r="X122" s="127"/>
      <c r="Y122" s="127"/>
      <c r="Z122" s="127"/>
      <c r="AA122" s="127"/>
      <c r="AB122" s="127"/>
      <c r="AC122" s="127"/>
      <c r="AD122" s="127"/>
      <c r="AE122" s="127"/>
    </row>
    <row r="123" spans="1:65" s="2" customFormat="1" ht="22.9" customHeight="1">
      <c r="A123" s="33"/>
      <c r="B123" s="34"/>
      <c r="C123" s="70" t="s">
        <v>160</v>
      </c>
      <c r="D123" s="33"/>
      <c r="E123" s="33"/>
      <c r="F123" s="33"/>
      <c r="G123" s="33"/>
      <c r="H123" s="33"/>
      <c r="I123" s="33"/>
      <c r="J123" s="133">
        <f>BK123</f>
        <v>0</v>
      </c>
      <c r="K123" s="33"/>
      <c r="L123" s="34"/>
      <c r="M123" s="66"/>
      <c r="N123" s="57"/>
      <c r="O123" s="67"/>
      <c r="P123" s="134">
        <f>P124</f>
        <v>0</v>
      </c>
      <c r="Q123" s="67"/>
      <c r="R123" s="134">
        <f>R124</f>
        <v>57.85323386200001</v>
      </c>
      <c r="S123" s="67"/>
      <c r="T123" s="135">
        <f>T124</f>
        <v>308.96499999999997</v>
      </c>
      <c r="U123" s="33"/>
      <c r="V123" s="33"/>
      <c r="W123" s="33"/>
      <c r="X123" s="33"/>
      <c r="Y123" s="33"/>
      <c r="Z123" s="33"/>
      <c r="AA123" s="33"/>
      <c r="AB123" s="33"/>
      <c r="AC123" s="33"/>
      <c r="AD123" s="33"/>
      <c r="AE123" s="33"/>
      <c r="AT123" s="18" t="s">
        <v>72</v>
      </c>
      <c r="AU123" s="18" t="s">
        <v>136</v>
      </c>
      <c r="BK123" s="136">
        <f>BK124</f>
        <v>0</v>
      </c>
    </row>
    <row r="124" spans="1:65" s="12" customFormat="1" ht="25.9" customHeight="1">
      <c r="B124" s="137"/>
      <c r="D124" s="138" t="s">
        <v>72</v>
      </c>
      <c r="E124" s="139" t="s">
        <v>161</v>
      </c>
      <c r="F124" s="139" t="s">
        <v>162</v>
      </c>
      <c r="I124" s="140"/>
      <c r="J124" s="141">
        <f>BK124</f>
        <v>0</v>
      </c>
      <c r="L124" s="137"/>
      <c r="M124" s="142"/>
      <c r="N124" s="143"/>
      <c r="O124" s="143"/>
      <c r="P124" s="144">
        <f>P125+P319+P349+P373+P394+P524</f>
        <v>0</v>
      </c>
      <c r="Q124" s="143"/>
      <c r="R124" s="144">
        <f>R125+R319+R349+R373+R394+R524</f>
        <v>57.85323386200001</v>
      </c>
      <c r="S124" s="143"/>
      <c r="T124" s="145">
        <f>T125+T319+T349+T373+T394+T524</f>
        <v>308.96499999999997</v>
      </c>
      <c r="AR124" s="138" t="s">
        <v>30</v>
      </c>
      <c r="AT124" s="146" t="s">
        <v>72</v>
      </c>
      <c r="AU124" s="146" t="s">
        <v>73</v>
      </c>
      <c r="AY124" s="138" t="s">
        <v>163</v>
      </c>
      <c r="BK124" s="147">
        <f>BK125+BK319+BK349+BK373+BK394+BK524</f>
        <v>0</v>
      </c>
    </row>
    <row r="125" spans="1:65" s="12" customFormat="1" ht="22.9" customHeight="1">
      <c r="B125" s="137"/>
      <c r="D125" s="138" t="s">
        <v>72</v>
      </c>
      <c r="E125" s="148" t="s">
        <v>30</v>
      </c>
      <c r="F125" s="148" t="s">
        <v>164</v>
      </c>
      <c r="I125" s="140"/>
      <c r="J125" s="149">
        <f>BK125</f>
        <v>0</v>
      </c>
      <c r="L125" s="137"/>
      <c r="M125" s="142"/>
      <c r="N125" s="143"/>
      <c r="O125" s="143"/>
      <c r="P125" s="144">
        <f>SUM(P126:P318)</f>
        <v>0</v>
      </c>
      <c r="Q125" s="143"/>
      <c r="R125" s="144">
        <f>SUM(R126:R318)</f>
        <v>1.6259368620000003</v>
      </c>
      <c r="S125" s="143"/>
      <c r="T125" s="145">
        <f>SUM(T126:T318)</f>
        <v>308.96499999999997</v>
      </c>
      <c r="AR125" s="138" t="s">
        <v>30</v>
      </c>
      <c r="AT125" s="146" t="s">
        <v>72</v>
      </c>
      <c r="AU125" s="146" t="s">
        <v>30</v>
      </c>
      <c r="AY125" s="138" t="s">
        <v>163</v>
      </c>
      <c r="BK125" s="147">
        <f>SUM(BK126:BK318)</f>
        <v>0</v>
      </c>
    </row>
    <row r="126" spans="1:65" s="2" customFormat="1" ht="16.5" customHeight="1">
      <c r="A126" s="33"/>
      <c r="B126" s="150"/>
      <c r="C126" s="151" t="s">
        <v>30</v>
      </c>
      <c r="D126" s="151" t="s">
        <v>165</v>
      </c>
      <c r="E126" s="152" t="s">
        <v>843</v>
      </c>
      <c r="F126" s="153" t="s">
        <v>844</v>
      </c>
      <c r="G126" s="154" t="s">
        <v>114</v>
      </c>
      <c r="H126" s="155">
        <v>1</v>
      </c>
      <c r="I126" s="156"/>
      <c r="J126" s="157">
        <f>ROUND(I126*H126,2)</f>
        <v>0</v>
      </c>
      <c r="K126" s="153" t="s">
        <v>168</v>
      </c>
      <c r="L126" s="34"/>
      <c r="M126" s="158" t="s">
        <v>1</v>
      </c>
      <c r="N126" s="159" t="s">
        <v>38</v>
      </c>
      <c r="O126" s="59"/>
      <c r="P126" s="160">
        <f>O126*H126</f>
        <v>0</v>
      </c>
      <c r="Q126" s="160">
        <v>0</v>
      </c>
      <c r="R126" s="160">
        <f>Q126*H126</f>
        <v>0</v>
      </c>
      <c r="S126" s="160">
        <v>0.26</v>
      </c>
      <c r="T126" s="161">
        <f>S126*H126</f>
        <v>0.26</v>
      </c>
      <c r="U126" s="33"/>
      <c r="V126" s="33"/>
      <c r="W126" s="33"/>
      <c r="X126" s="33"/>
      <c r="Y126" s="33"/>
      <c r="Z126" s="33"/>
      <c r="AA126" s="33"/>
      <c r="AB126" s="33"/>
      <c r="AC126" s="33"/>
      <c r="AD126" s="33"/>
      <c r="AE126" s="33"/>
      <c r="AR126" s="162" t="s">
        <v>169</v>
      </c>
      <c r="AT126" s="162" t="s">
        <v>165</v>
      </c>
      <c r="AU126" s="162" t="s">
        <v>83</v>
      </c>
      <c r="AY126" s="18" t="s">
        <v>163</v>
      </c>
      <c r="BE126" s="163">
        <f>IF(N126="základní",J126,0)</f>
        <v>0</v>
      </c>
      <c r="BF126" s="163">
        <f>IF(N126="snížená",J126,0)</f>
        <v>0</v>
      </c>
      <c r="BG126" s="163">
        <f>IF(N126="zákl. přenesená",J126,0)</f>
        <v>0</v>
      </c>
      <c r="BH126" s="163">
        <f>IF(N126="sníž. přenesená",J126,0)</f>
        <v>0</v>
      </c>
      <c r="BI126" s="163">
        <f>IF(N126="nulová",J126,0)</f>
        <v>0</v>
      </c>
      <c r="BJ126" s="18" t="s">
        <v>30</v>
      </c>
      <c r="BK126" s="163">
        <f>ROUND(I126*H126,2)</f>
        <v>0</v>
      </c>
      <c r="BL126" s="18" t="s">
        <v>169</v>
      </c>
      <c r="BM126" s="162" t="s">
        <v>1093</v>
      </c>
    </row>
    <row r="127" spans="1:65" s="2" customFormat="1">
      <c r="A127" s="33"/>
      <c r="B127" s="34"/>
      <c r="C127" s="33"/>
      <c r="D127" s="164" t="s">
        <v>171</v>
      </c>
      <c r="E127" s="33"/>
      <c r="F127" s="165" t="s">
        <v>846</v>
      </c>
      <c r="G127" s="33"/>
      <c r="H127" s="33"/>
      <c r="I127" s="166"/>
      <c r="J127" s="33"/>
      <c r="K127" s="33"/>
      <c r="L127" s="34"/>
      <c r="M127" s="167"/>
      <c r="N127" s="168"/>
      <c r="O127" s="59"/>
      <c r="P127" s="59"/>
      <c r="Q127" s="59"/>
      <c r="R127" s="59"/>
      <c r="S127" s="59"/>
      <c r="T127" s="60"/>
      <c r="U127" s="33"/>
      <c r="V127" s="33"/>
      <c r="W127" s="33"/>
      <c r="X127" s="33"/>
      <c r="Y127" s="33"/>
      <c r="Z127" s="33"/>
      <c r="AA127" s="33"/>
      <c r="AB127" s="33"/>
      <c r="AC127" s="33"/>
      <c r="AD127" s="33"/>
      <c r="AE127" s="33"/>
      <c r="AT127" s="18" t="s">
        <v>171</v>
      </c>
      <c r="AU127" s="18" t="s">
        <v>83</v>
      </c>
    </row>
    <row r="128" spans="1:65" s="2" customFormat="1" ht="78">
      <c r="A128" s="33"/>
      <c r="B128" s="34"/>
      <c r="C128" s="33"/>
      <c r="D128" s="169" t="s">
        <v>173</v>
      </c>
      <c r="E128" s="33"/>
      <c r="F128" s="170" t="s">
        <v>847</v>
      </c>
      <c r="G128" s="33"/>
      <c r="H128" s="33"/>
      <c r="I128" s="166"/>
      <c r="J128" s="33"/>
      <c r="K128" s="33"/>
      <c r="L128" s="34"/>
      <c r="M128" s="167"/>
      <c r="N128" s="168"/>
      <c r="O128" s="59"/>
      <c r="P128" s="59"/>
      <c r="Q128" s="59"/>
      <c r="R128" s="59"/>
      <c r="S128" s="59"/>
      <c r="T128" s="60"/>
      <c r="U128" s="33"/>
      <c r="V128" s="33"/>
      <c r="W128" s="33"/>
      <c r="X128" s="33"/>
      <c r="Y128" s="33"/>
      <c r="Z128" s="33"/>
      <c r="AA128" s="33"/>
      <c r="AB128" s="33"/>
      <c r="AC128" s="33"/>
      <c r="AD128" s="33"/>
      <c r="AE128" s="33"/>
      <c r="AT128" s="18" t="s">
        <v>173</v>
      </c>
      <c r="AU128" s="18" t="s">
        <v>83</v>
      </c>
    </row>
    <row r="129" spans="1:65" s="13" customFormat="1">
      <c r="B129" s="171"/>
      <c r="D129" s="169" t="s">
        <v>175</v>
      </c>
      <c r="E129" s="172" t="s">
        <v>1</v>
      </c>
      <c r="F129" s="173" t="s">
        <v>1094</v>
      </c>
      <c r="H129" s="174">
        <v>1</v>
      </c>
      <c r="I129" s="175"/>
      <c r="L129" s="171"/>
      <c r="M129" s="176"/>
      <c r="N129" s="177"/>
      <c r="O129" s="177"/>
      <c r="P129" s="177"/>
      <c r="Q129" s="177"/>
      <c r="R129" s="177"/>
      <c r="S129" s="177"/>
      <c r="T129" s="178"/>
      <c r="AT129" s="172" t="s">
        <v>175</v>
      </c>
      <c r="AU129" s="172" t="s">
        <v>83</v>
      </c>
      <c r="AV129" s="13" t="s">
        <v>83</v>
      </c>
      <c r="AW129" s="13" t="s">
        <v>29</v>
      </c>
      <c r="AX129" s="13" t="s">
        <v>30</v>
      </c>
      <c r="AY129" s="172" t="s">
        <v>163</v>
      </c>
    </row>
    <row r="130" spans="1:65" s="2" customFormat="1" ht="16.5" customHeight="1">
      <c r="A130" s="33"/>
      <c r="B130" s="150"/>
      <c r="C130" s="151" t="s">
        <v>83</v>
      </c>
      <c r="D130" s="151" t="s">
        <v>165</v>
      </c>
      <c r="E130" s="152" t="s">
        <v>1095</v>
      </c>
      <c r="F130" s="153" t="s">
        <v>1096</v>
      </c>
      <c r="G130" s="154" t="s">
        <v>114</v>
      </c>
      <c r="H130" s="155">
        <v>1</v>
      </c>
      <c r="I130" s="156"/>
      <c r="J130" s="157">
        <f>ROUND(I130*H130,2)</f>
        <v>0</v>
      </c>
      <c r="K130" s="153" t="s">
        <v>168</v>
      </c>
      <c r="L130" s="34"/>
      <c r="M130" s="158" t="s">
        <v>1</v>
      </c>
      <c r="N130" s="159" t="s">
        <v>38</v>
      </c>
      <c r="O130" s="59"/>
      <c r="P130" s="160">
        <f>O130*H130</f>
        <v>0</v>
      </c>
      <c r="Q130" s="160">
        <v>0</v>
      </c>
      <c r="R130" s="160">
        <f>Q130*H130</f>
        <v>0</v>
      </c>
      <c r="S130" s="160">
        <v>0.17</v>
      </c>
      <c r="T130" s="161">
        <f>S130*H130</f>
        <v>0.17</v>
      </c>
      <c r="U130" s="33"/>
      <c r="V130" s="33"/>
      <c r="W130" s="33"/>
      <c r="X130" s="33"/>
      <c r="Y130" s="33"/>
      <c r="Z130" s="33"/>
      <c r="AA130" s="33"/>
      <c r="AB130" s="33"/>
      <c r="AC130" s="33"/>
      <c r="AD130" s="33"/>
      <c r="AE130" s="33"/>
      <c r="AR130" s="162" t="s">
        <v>169</v>
      </c>
      <c r="AT130" s="162" t="s">
        <v>165</v>
      </c>
      <c r="AU130" s="162" t="s">
        <v>83</v>
      </c>
      <c r="AY130" s="18" t="s">
        <v>163</v>
      </c>
      <c r="BE130" s="163">
        <f>IF(N130="základní",J130,0)</f>
        <v>0</v>
      </c>
      <c r="BF130" s="163">
        <f>IF(N130="snížená",J130,0)</f>
        <v>0</v>
      </c>
      <c r="BG130" s="163">
        <f>IF(N130="zákl. přenesená",J130,0)</f>
        <v>0</v>
      </c>
      <c r="BH130" s="163">
        <f>IF(N130="sníž. přenesená",J130,0)</f>
        <v>0</v>
      </c>
      <c r="BI130" s="163">
        <f>IF(N130="nulová",J130,0)</f>
        <v>0</v>
      </c>
      <c r="BJ130" s="18" t="s">
        <v>30</v>
      </c>
      <c r="BK130" s="163">
        <f>ROUND(I130*H130,2)</f>
        <v>0</v>
      </c>
      <c r="BL130" s="18" t="s">
        <v>169</v>
      </c>
      <c r="BM130" s="162" t="s">
        <v>1097</v>
      </c>
    </row>
    <row r="131" spans="1:65" s="2" customFormat="1">
      <c r="A131" s="33"/>
      <c r="B131" s="34"/>
      <c r="C131" s="33"/>
      <c r="D131" s="164" t="s">
        <v>171</v>
      </c>
      <c r="E131" s="33"/>
      <c r="F131" s="165" t="s">
        <v>1098</v>
      </c>
      <c r="G131" s="33"/>
      <c r="H131" s="33"/>
      <c r="I131" s="166"/>
      <c r="J131" s="33"/>
      <c r="K131" s="33"/>
      <c r="L131" s="34"/>
      <c r="M131" s="167"/>
      <c r="N131" s="168"/>
      <c r="O131" s="59"/>
      <c r="P131" s="59"/>
      <c r="Q131" s="59"/>
      <c r="R131" s="59"/>
      <c r="S131" s="59"/>
      <c r="T131" s="60"/>
      <c r="U131" s="33"/>
      <c r="V131" s="33"/>
      <c r="W131" s="33"/>
      <c r="X131" s="33"/>
      <c r="Y131" s="33"/>
      <c r="Z131" s="33"/>
      <c r="AA131" s="33"/>
      <c r="AB131" s="33"/>
      <c r="AC131" s="33"/>
      <c r="AD131" s="33"/>
      <c r="AE131" s="33"/>
      <c r="AT131" s="18" t="s">
        <v>171</v>
      </c>
      <c r="AU131" s="18" t="s">
        <v>83</v>
      </c>
    </row>
    <row r="132" spans="1:65" s="2" customFormat="1" ht="126.75">
      <c r="A132" s="33"/>
      <c r="B132" s="34"/>
      <c r="C132" s="33"/>
      <c r="D132" s="169" t="s">
        <v>173</v>
      </c>
      <c r="E132" s="33"/>
      <c r="F132" s="170" t="s">
        <v>174</v>
      </c>
      <c r="G132" s="33"/>
      <c r="H132" s="33"/>
      <c r="I132" s="166"/>
      <c r="J132" s="33"/>
      <c r="K132" s="33"/>
      <c r="L132" s="34"/>
      <c r="M132" s="167"/>
      <c r="N132" s="168"/>
      <c r="O132" s="59"/>
      <c r="P132" s="59"/>
      <c r="Q132" s="59"/>
      <c r="R132" s="59"/>
      <c r="S132" s="59"/>
      <c r="T132" s="60"/>
      <c r="U132" s="33"/>
      <c r="V132" s="33"/>
      <c r="W132" s="33"/>
      <c r="X132" s="33"/>
      <c r="Y132" s="33"/>
      <c r="Z132" s="33"/>
      <c r="AA132" s="33"/>
      <c r="AB132" s="33"/>
      <c r="AC132" s="33"/>
      <c r="AD132" s="33"/>
      <c r="AE132" s="33"/>
      <c r="AT132" s="18" t="s">
        <v>173</v>
      </c>
      <c r="AU132" s="18" t="s">
        <v>83</v>
      </c>
    </row>
    <row r="133" spans="1:65" s="13" customFormat="1">
      <c r="B133" s="171"/>
      <c r="D133" s="169" t="s">
        <v>175</v>
      </c>
      <c r="E133" s="172" t="s">
        <v>1</v>
      </c>
      <c r="F133" s="173" t="s">
        <v>1094</v>
      </c>
      <c r="H133" s="174">
        <v>1</v>
      </c>
      <c r="I133" s="175"/>
      <c r="L133" s="171"/>
      <c r="M133" s="176"/>
      <c r="N133" s="177"/>
      <c r="O133" s="177"/>
      <c r="P133" s="177"/>
      <c r="Q133" s="177"/>
      <c r="R133" s="177"/>
      <c r="S133" s="177"/>
      <c r="T133" s="178"/>
      <c r="AT133" s="172" t="s">
        <v>175</v>
      </c>
      <c r="AU133" s="172" t="s">
        <v>83</v>
      </c>
      <c r="AV133" s="13" t="s">
        <v>83</v>
      </c>
      <c r="AW133" s="13" t="s">
        <v>29</v>
      </c>
      <c r="AX133" s="13" t="s">
        <v>30</v>
      </c>
      <c r="AY133" s="172" t="s">
        <v>163</v>
      </c>
    </row>
    <row r="134" spans="1:65" s="2" customFormat="1" ht="16.5" customHeight="1">
      <c r="A134" s="33"/>
      <c r="B134" s="150"/>
      <c r="C134" s="151" t="s">
        <v>186</v>
      </c>
      <c r="D134" s="151" t="s">
        <v>165</v>
      </c>
      <c r="E134" s="152" t="s">
        <v>1099</v>
      </c>
      <c r="F134" s="153" t="s">
        <v>1100</v>
      </c>
      <c r="G134" s="154" t="s">
        <v>114</v>
      </c>
      <c r="H134" s="155">
        <v>1</v>
      </c>
      <c r="I134" s="156"/>
      <c r="J134" s="157">
        <f>ROUND(I134*H134,2)</f>
        <v>0</v>
      </c>
      <c r="K134" s="153" t="s">
        <v>168</v>
      </c>
      <c r="L134" s="34"/>
      <c r="M134" s="158" t="s">
        <v>1</v>
      </c>
      <c r="N134" s="159" t="s">
        <v>38</v>
      </c>
      <c r="O134" s="59"/>
      <c r="P134" s="160">
        <f>O134*H134</f>
        <v>0</v>
      </c>
      <c r="Q134" s="160">
        <v>0</v>
      </c>
      <c r="R134" s="160">
        <f>Q134*H134</f>
        <v>0</v>
      </c>
      <c r="S134" s="160">
        <v>0.28999999999999998</v>
      </c>
      <c r="T134" s="161">
        <f>S134*H134</f>
        <v>0.28999999999999998</v>
      </c>
      <c r="U134" s="33"/>
      <c r="V134" s="33"/>
      <c r="W134" s="33"/>
      <c r="X134" s="33"/>
      <c r="Y134" s="33"/>
      <c r="Z134" s="33"/>
      <c r="AA134" s="33"/>
      <c r="AB134" s="33"/>
      <c r="AC134" s="33"/>
      <c r="AD134" s="33"/>
      <c r="AE134" s="33"/>
      <c r="AR134" s="162" t="s">
        <v>169</v>
      </c>
      <c r="AT134" s="162" t="s">
        <v>165</v>
      </c>
      <c r="AU134" s="162" t="s">
        <v>83</v>
      </c>
      <c r="AY134" s="18" t="s">
        <v>163</v>
      </c>
      <c r="BE134" s="163">
        <f>IF(N134="základní",J134,0)</f>
        <v>0</v>
      </c>
      <c r="BF134" s="163">
        <f>IF(N134="snížená",J134,0)</f>
        <v>0</v>
      </c>
      <c r="BG134" s="163">
        <f>IF(N134="zákl. přenesená",J134,0)</f>
        <v>0</v>
      </c>
      <c r="BH134" s="163">
        <f>IF(N134="sníž. přenesená",J134,0)</f>
        <v>0</v>
      </c>
      <c r="BI134" s="163">
        <f>IF(N134="nulová",J134,0)</f>
        <v>0</v>
      </c>
      <c r="BJ134" s="18" t="s">
        <v>30</v>
      </c>
      <c r="BK134" s="163">
        <f>ROUND(I134*H134,2)</f>
        <v>0</v>
      </c>
      <c r="BL134" s="18" t="s">
        <v>169</v>
      </c>
      <c r="BM134" s="162" t="s">
        <v>1101</v>
      </c>
    </row>
    <row r="135" spans="1:65" s="2" customFormat="1">
      <c r="A135" s="33"/>
      <c r="B135" s="34"/>
      <c r="C135" s="33"/>
      <c r="D135" s="164" t="s">
        <v>171</v>
      </c>
      <c r="E135" s="33"/>
      <c r="F135" s="165" t="s">
        <v>1102</v>
      </c>
      <c r="G135" s="33"/>
      <c r="H135" s="33"/>
      <c r="I135" s="166"/>
      <c r="J135" s="33"/>
      <c r="K135" s="33"/>
      <c r="L135" s="34"/>
      <c r="M135" s="167"/>
      <c r="N135" s="168"/>
      <c r="O135" s="59"/>
      <c r="P135" s="59"/>
      <c r="Q135" s="59"/>
      <c r="R135" s="59"/>
      <c r="S135" s="59"/>
      <c r="T135" s="60"/>
      <c r="U135" s="33"/>
      <c r="V135" s="33"/>
      <c r="W135" s="33"/>
      <c r="X135" s="33"/>
      <c r="Y135" s="33"/>
      <c r="Z135" s="33"/>
      <c r="AA135" s="33"/>
      <c r="AB135" s="33"/>
      <c r="AC135" s="33"/>
      <c r="AD135" s="33"/>
      <c r="AE135" s="33"/>
      <c r="AT135" s="18" t="s">
        <v>171</v>
      </c>
      <c r="AU135" s="18" t="s">
        <v>83</v>
      </c>
    </row>
    <row r="136" spans="1:65" s="2" customFormat="1" ht="126.75">
      <c r="A136" s="33"/>
      <c r="B136" s="34"/>
      <c r="C136" s="33"/>
      <c r="D136" s="169" t="s">
        <v>173</v>
      </c>
      <c r="E136" s="33"/>
      <c r="F136" s="170" t="s">
        <v>174</v>
      </c>
      <c r="G136" s="33"/>
      <c r="H136" s="33"/>
      <c r="I136" s="166"/>
      <c r="J136" s="33"/>
      <c r="K136" s="33"/>
      <c r="L136" s="34"/>
      <c r="M136" s="167"/>
      <c r="N136" s="168"/>
      <c r="O136" s="59"/>
      <c r="P136" s="59"/>
      <c r="Q136" s="59"/>
      <c r="R136" s="59"/>
      <c r="S136" s="59"/>
      <c r="T136" s="60"/>
      <c r="U136" s="33"/>
      <c r="V136" s="33"/>
      <c r="W136" s="33"/>
      <c r="X136" s="33"/>
      <c r="Y136" s="33"/>
      <c r="Z136" s="33"/>
      <c r="AA136" s="33"/>
      <c r="AB136" s="33"/>
      <c r="AC136" s="33"/>
      <c r="AD136" s="33"/>
      <c r="AE136" s="33"/>
      <c r="AT136" s="18" t="s">
        <v>173</v>
      </c>
      <c r="AU136" s="18" t="s">
        <v>83</v>
      </c>
    </row>
    <row r="137" spans="1:65" s="13" customFormat="1">
      <c r="B137" s="171"/>
      <c r="D137" s="169" t="s">
        <v>175</v>
      </c>
      <c r="E137" s="172" t="s">
        <v>1</v>
      </c>
      <c r="F137" s="173" t="s">
        <v>1094</v>
      </c>
      <c r="H137" s="174">
        <v>1</v>
      </c>
      <c r="I137" s="175"/>
      <c r="L137" s="171"/>
      <c r="M137" s="176"/>
      <c r="N137" s="177"/>
      <c r="O137" s="177"/>
      <c r="P137" s="177"/>
      <c r="Q137" s="177"/>
      <c r="R137" s="177"/>
      <c r="S137" s="177"/>
      <c r="T137" s="178"/>
      <c r="AT137" s="172" t="s">
        <v>175</v>
      </c>
      <c r="AU137" s="172" t="s">
        <v>83</v>
      </c>
      <c r="AV137" s="13" t="s">
        <v>83</v>
      </c>
      <c r="AW137" s="13" t="s">
        <v>29</v>
      </c>
      <c r="AX137" s="13" t="s">
        <v>30</v>
      </c>
      <c r="AY137" s="172" t="s">
        <v>163</v>
      </c>
    </row>
    <row r="138" spans="1:65" s="2" customFormat="1" ht="16.5" customHeight="1">
      <c r="A138" s="33"/>
      <c r="B138" s="150"/>
      <c r="C138" s="151" t="s">
        <v>169</v>
      </c>
      <c r="D138" s="151" t="s">
        <v>165</v>
      </c>
      <c r="E138" s="152" t="s">
        <v>1103</v>
      </c>
      <c r="F138" s="153" t="s">
        <v>1104</v>
      </c>
      <c r="G138" s="154" t="s">
        <v>114</v>
      </c>
      <c r="H138" s="155">
        <v>1</v>
      </c>
      <c r="I138" s="156"/>
      <c r="J138" s="157">
        <f>ROUND(I138*H138,2)</f>
        <v>0</v>
      </c>
      <c r="K138" s="153" t="s">
        <v>168</v>
      </c>
      <c r="L138" s="34"/>
      <c r="M138" s="158" t="s">
        <v>1</v>
      </c>
      <c r="N138" s="159" t="s">
        <v>38</v>
      </c>
      <c r="O138" s="59"/>
      <c r="P138" s="160">
        <f>O138*H138</f>
        <v>0</v>
      </c>
      <c r="Q138" s="160">
        <v>0</v>
      </c>
      <c r="R138" s="160">
        <f>Q138*H138</f>
        <v>0</v>
      </c>
      <c r="S138" s="160">
        <v>0.625</v>
      </c>
      <c r="T138" s="161">
        <f>S138*H138</f>
        <v>0.625</v>
      </c>
      <c r="U138" s="33"/>
      <c r="V138" s="33"/>
      <c r="W138" s="33"/>
      <c r="X138" s="33"/>
      <c r="Y138" s="33"/>
      <c r="Z138" s="33"/>
      <c r="AA138" s="33"/>
      <c r="AB138" s="33"/>
      <c r="AC138" s="33"/>
      <c r="AD138" s="33"/>
      <c r="AE138" s="33"/>
      <c r="AR138" s="162" t="s">
        <v>169</v>
      </c>
      <c r="AT138" s="162" t="s">
        <v>165</v>
      </c>
      <c r="AU138" s="162" t="s">
        <v>83</v>
      </c>
      <c r="AY138" s="18" t="s">
        <v>163</v>
      </c>
      <c r="BE138" s="163">
        <f>IF(N138="základní",J138,0)</f>
        <v>0</v>
      </c>
      <c r="BF138" s="163">
        <f>IF(N138="snížená",J138,0)</f>
        <v>0</v>
      </c>
      <c r="BG138" s="163">
        <f>IF(N138="zákl. přenesená",J138,0)</f>
        <v>0</v>
      </c>
      <c r="BH138" s="163">
        <f>IF(N138="sníž. přenesená",J138,0)</f>
        <v>0</v>
      </c>
      <c r="BI138" s="163">
        <f>IF(N138="nulová",J138,0)</f>
        <v>0</v>
      </c>
      <c r="BJ138" s="18" t="s">
        <v>30</v>
      </c>
      <c r="BK138" s="163">
        <f>ROUND(I138*H138,2)</f>
        <v>0</v>
      </c>
      <c r="BL138" s="18" t="s">
        <v>169</v>
      </c>
      <c r="BM138" s="162" t="s">
        <v>1105</v>
      </c>
    </row>
    <row r="139" spans="1:65" s="2" customFormat="1">
      <c r="A139" s="33"/>
      <c r="B139" s="34"/>
      <c r="C139" s="33"/>
      <c r="D139" s="164" t="s">
        <v>171</v>
      </c>
      <c r="E139" s="33"/>
      <c r="F139" s="165" t="s">
        <v>1106</v>
      </c>
      <c r="G139" s="33"/>
      <c r="H139" s="33"/>
      <c r="I139" s="166"/>
      <c r="J139" s="33"/>
      <c r="K139" s="33"/>
      <c r="L139" s="34"/>
      <c r="M139" s="167"/>
      <c r="N139" s="168"/>
      <c r="O139" s="59"/>
      <c r="P139" s="59"/>
      <c r="Q139" s="59"/>
      <c r="R139" s="59"/>
      <c r="S139" s="59"/>
      <c r="T139" s="60"/>
      <c r="U139" s="33"/>
      <c r="V139" s="33"/>
      <c r="W139" s="33"/>
      <c r="X139" s="33"/>
      <c r="Y139" s="33"/>
      <c r="Z139" s="33"/>
      <c r="AA139" s="33"/>
      <c r="AB139" s="33"/>
      <c r="AC139" s="33"/>
      <c r="AD139" s="33"/>
      <c r="AE139" s="33"/>
      <c r="AT139" s="18" t="s">
        <v>171</v>
      </c>
      <c r="AU139" s="18" t="s">
        <v>83</v>
      </c>
    </row>
    <row r="140" spans="1:65" s="2" customFormat="1" ht="126.75">
      <c r="A140" s="33"/>
      <c r="B140" s="34"/>
      <c r="C140" s="33"/>
      <c r="D140" s="169" t="s">
        <v>173</v>
      </c>
      <c r="E140" s="33"/>
      <c r="F140" s="170" t="s">
        <v>174</v>
      </c>
      <c r="G140" s="33"/>
      <c r="H140" s="33"/>
      <c r="I140" s="166"/>
      <c r="J140" s="33"/>
      <c r="K140" s="33"/>
      <c r="L140" s="34"/>
      <c r="M140" s="167"/>
      <c r="N140" s="168"/>
      <c r="O140" s="59"/>
      <c r="P140" s="59"/>
      <c r="Q140" s="59"/>
      <c r="R140" s="59"/>
      <c r="S140" s="59"/>
      <c r="T140" s="60"/>
      <c r="U140" s="33"/>
      <c r="V140" s="33"/>
      <c r="W140" s="33"/>
      <c r="X140" s="33"/>
      <c r="Y140" s="33"/>
      <c r="Z140" s="33"/>
      <c r="AA140" s="33"/>
      <c r="AB140" s="33"/>
      <c r="AC140" s="33"/>
      <c r="AD140" s="33"/>
      <c r="AE140" s="33"/>
      <c r="AT140" s="18" t="s">
        <v>173</v>
      </c>
      <c r="AU140" s="18" t="s">
        <v>83</v>
      </c>
    </row>
    <row r="141" spans="1:65" s="13" customFormat="1">
      <c r="B141" s="171"/>
      <c r="D141" s="169" t="s">
        <v>175</v>
      </c>
      <c r="E141" s="172" t="s">
        <v>1</v>
      </c>
      <c r="F141" s="173" t="s">
        <v>1107</v>
      </c>
      <c r="H141" s="174">
        <v>1</v>
      </c>
      <c r="I141" s="175"/>
      <c r="L141" s="171"/>
      <c r="M141" s="176"/>
      <c r="N141" s="177"/>
      <c r="O141" s="177"/>
      <c r="P141" s="177"/>
      <c r="Q141" s="177"/>
      <c r="R141" s="177"/>
      <c r="S141" s="177"/>
      <c r="T141" s="178"/>
      <c r="AT141" s="172" t="s">
        <v>175</v>
      </c>
      <c r="AU141" s="172" t="s">
        <v>83</v>
      </c>
      <c r="AV141" s="13" t="s">
        <v>83</v>
      </c>
      <c r="AW141" s="13" t="s">
        <v>29</v>
      </c>
      <c r="AX141" s="13" t="s">
        <v>30</v>
      </c>
      <c r="AY141" s="172" t="s">
        <v>163</v>
      </c>
    </row>
    <row r="142" spans="1:65" s="2" customFormat="1" ht="16.5" customHeight="1">
      <c r="A142" s="33"/>
      <c r="B142" s="150"/>
      <c r="C142" s="151" t="s">
        <v>197</v>
      </c>
      <c r="D142" s="151" t="s">
        <v>165</v>
      </c>
      <c r="E142" s="152" t="s">
        <v>198</v>
      </c>
      <c r="F142" s="153" t="s">
        <v>199</v>
      </c>
      <c r="G142" s="154" t="s">
        <v>114</v>
      </c>
      <c r="H142" s="155">
        <v>4.0999999999999996</v>
      </c>
      <c r="I142" s="156"/>
      <c r="J142" s="157">
        <f>ROUND(I142*H142,2)</f>
        <v>0</v>
      </c>
      <c r="K142" s="153" t="s">
        <v>168</v>
      </c>
      <c r="L142" s="34"/>
      <c r="M142" s="158" t="s">
        <v>1</v>
      </c>
      <c r="N142" s="159" t="s">
        <v>38</v>
      </c>
      <c r="O142" s="59"/>
      <c r="P142" s="160">
        <f>O142*H142</f>
        <v>0</v>
      </c>
      <c r="Q142" s="160">
        <v>0</v>
      </c>
      <c r="R142" s="160">
        <f>Q142*H142</f>
        <v>0</v>
      </c>
      <c r="S142" s="160">
        <v>0.316</v>
      </c>
      <c r="T142" s="161">
        <f>S142*H142</f>
        <v>1.2955999999999999</v>
      </c>
      <c r="U142" s="33"/>
      <c r="V142" s="33"/>
      <c r="W142" s="33"/>
      <c r="X142" s="33"/>
      <c r="Y142" s="33"/>
      <c r="Z142" s="33"/>
      <c r="AA142" s="33"/>
      <c r="AB142" s="33"/>
      <c r="AC142" s="33"/>
      <c r="AD142" s="33"/>
      <c r="AE142" s="33"/>
      <c r="AR142" s="162" t="s">
        <v>169</v>
      </c>
      <c r="AT142" s="162" t="s">
        <v>165</v>
      </c>
      <c r="AU142" s="162" t="s">
        <v>83</v>
      </c>
      <c r="AY142" s="18" t="s">
        <v>163</v>
      </c>
      <c r="BE142" s="163">
        <f>IF(N142="základní",J142,0)</f>
        <v>0</v>
      </c>
      <c r="BF142" s="163">
        <f>IF(N142="snížená",J142,0)</f>
        <v>0</v>
      </c>
      <c r="BG142" s="163">
        <f>IF(N142="zákl. přenesená",J142,0)</f>
        <v>0</v>
      </c>
      <c r="BH142" s="163">
        <f>IF(N142="sníž. přenesená",J142,0)</f>
        <v>0</v>
      </c>
      <c r="BI142" s="163">
        <f>IF(N142="nulová",J142,0)</f>
        <v>0</v>
      </c>
      <c r="BJ142" s="18" t="s">
        <v>30</v>
      </c>
      <c r="BK142" s="163">
        <f>ROUND(I142*H142,2)</f>
        <v>0</v>
      </c>
      <c r="BL142" s="18" t="s">
        <v>169</v>
      </c>
      <c r="BM142" s="162" t="s">
        <v>1108</v>
      </c>
    </row>
    <row r="143" spans="1:65" s="2" customFormat="1">
      <c r="A143" s="33"/>
      <c r="B143" s="34"/>
      <c r="C143" s="33"/>
      <c r="D143" s="164" t="s">
        <v>171</v>
      </c>
      <c r="E143" s="33"/>
      <c r="F143" s="165" t="s">
        <v>201</v>
      </c>
      <c r="G143" s="33"/>
      <c r="H143" s="33"/>
      <c r="I143" s="166"/>
      <c r="J143" s="33"/>
      <c r="K143" s="33"/>
      <c r="L143" s="34"/>
      <c r="M143" s="167"/>
      <c r="N143" s="168"/>
      <c r="O143" s="59"/>
      <c r="P143" s="59"/>
      <c r="Q143" s="59"/>
      <c r="R143" s="59"/>
      <c r="S143" s="59"/>
      <c r="T143" s="60"/>
      <c r="U143" s="33"/>
      <c r="V143" s="33"/>
      <c r="W143" s="33"/>
      <c r="X143" s="33"/>
      <c r="Y143" s="33"/>
      <c r="Z143" s="33"/>
      <c r="AA143" s="33"/>
      <c r="AB143" s="33"/>
      <c r="AC143" s="33"/>
      <c r="AD143" s="33"/>
      <c r="AE143" s="33"/>
      <c r="AT143" s="18" t="s">
        <v>171</v>
      </c>
      <c r="AU143" s="18" t="s">
        <v>83</v>
      </c>
    </row>
    <row r="144" spans="1:65" s="13" customFormat="1">
      <c r="B144" s="171"/>
      <c r="D144" s="169" t="s">
        <v>175</v>
      </c>
      <c r="E144" s="172" t="s">
        <v>1</v>
      </c>
      <c r="F144" s="173" t="s">
        <v>1109</v>
      </c>
      <c r="H144" s="174">
        <v>4.0999999999999996</v>
      </c>
      <c r="I144" s="175"/>
      <c r="L144" s="171"/>
      <c r="M144" s="176"/>
      <c r="N144" s="177"/>
      <c r="O144" s="177"/>
      <c r="P144" s="177"/>
      <c r="Q144" s="177"/>
      <c r="R144" s="177"/>
      <c r="S144" s="177"/>
      <c r="T144" s="178"/>
      <c r="AT144" s="172" t="s">
        <v>175</v>
      </c>
      <c r="AU144" s="172" t="s">
        <v>83</v>
      </c>
      <c r="AV144" s="13" t="s">
        <v>83</v>
      </c>
      <c r="AW144" s="13" t="s">
        <v>29</v>
      </c>
      <c r="AX144" s="13" t="s">
        <v>30</v>
      </c>
      <c r="AY144" s="172" t="s">
        <v>163</v>
      </c>
    </row>
    <row r="145" spans="1:65" s="2" customFormat="1" ht="16.5" customHeight="1">
      <c r="A145" s="33"/>
      <c r="B145" s="150"/>
      <c r="C145" s="151" t="s">
        <v>203</v>
      </c>
      <c r="D145" s="151" t="s">
        <v>165</v>
      </c>
      <c r="E145" s="152" t="s">
        <v>1110</v>
      </c>
      <c r="F145" s="153" t="s">
        <v>1111</v>
      </c>
      <c r="G145" s="154" t="s">
        <v>114</v>
      </c>
      <c r="H145" s="155">
        <v>5</v>
      </c>
      <c r="I145" s="156"/>
      <c r="J145" s="157">
        <f>ROUND(I145*H145,2)</f>
        <v>0</v>
      </c>
      <c r="K145" s="153" t="s">
        <v>168</v>
      </c>
      <c r="L145" s="34"/>
      <c r="M145" s="158" t="s">
        <v>1</v>
      </c>
      <c r="N145" s="159" t="s">
        <v>38</v>
      </c>
      <c r="O145" s="59"/>
      <c r="P145" s="160">
        <f>O145*H145</f>
        <v>0</v>
      </c>
      <c r="Q145" s="160">
        <v>0</v>
      </c>
      <c r="R145" s="160">
        <f>Q145*H145</f>
        <v>0</v>
      </c>
      <c r="S145" s="160">
        <v>0.58199999999999996</v>
      </c>
      <c r="T145" s="161">
        <f>S145*H145</f>
        <v>2.9099999999999997</v>
      </c>
      <c r="U145" s="33"/>
      <c r="V145" s="33"/>
      <c r="W145" s="33"/>
      <c r="X145" s="33"/>
      <c r="Y145" s="33"/>
      <c r="Z145" s="33"/>
      <c r="AA145" s="33"/>
      <c r="AB145" s="33"/>
      <c r="AC145" s="33"/>
      <c r="AD145" s="33"/>
      <c r="AE145" s="33"/>
      <c r="AR145" s="162" t="s">
        <v>169</v>
      </c>
      <c r="AT145" s="162" t="s">
        <v>165</v>
      </c>
      <c r="AU145" s="162" t="s">
        <v>83</v>
      </c>
      <c r="AY145" s="18" t="s">
        <v>163</v>
      </c>
      <c r="BE145" s="163">
        <f>IF(N145="základní",J145,0)</f>
        <v>0</v>
      </c>
      <c r="BF145" s="163">
        <f>IF(N145="snížená",J145,0)</f>
        <v>0</v>
      </c>
      <c r="BG145" s="163">
        <f>IF(N145="zákl. přenesená",J145,0)</f>
        <v>0</v>
      </c>
      <c r="BH145" s="163">
        <f>IF(N145="sníž. přenesená",J145,0)</f>
        <v>0</v>
      </c>
      <c r="BI145" s="163">
        <f>IF(N145="nulová",J145,0)</f>
        <v>0</v>
      </c>
      <c r="BJ145" s="18" t="s">
        <v>30</v>
      </c>
      <c r="BK145" s="163">
        <f>ROUND(I145*H145,2)</f>
        <v>0</v>
      </c>
      <c r="BL145" s="18" t="s">
        <v>169</v>
      </c>
      <c r="BM145" s="162" t="s">
        <v>1112</v>
      </c>
    </row>
    <row r="146" spans="1:65" s="2" customFormat="1">
      <c r="A146" s="33"/>
      <c r="B146" s="34"/>
      <c r="C146" s="33"/>
      <c r="D146" s="164" t="s">
        <v>171</v>
      </c>
      <c r="E146" s="33"/>
      <c r="F146" s="165" t="s">
        <v>1113</v>
      </c>
      <c r="G146" s="33"/>
      <c r="H146" s="33"/>
      <c r="I146" s="166"/>
      <c r="J146" s="33"/>
      <c r="K146" s="33"/>
      <c r="L146" s="34"/>
      <c r="M146" s="167"/>
      <c r="N146" s="168"/>
      <c r="O146" s="59"/>
      <c r="P146" s="59"/>
      <c r="Q146" s="59"/>
      <c r="R146" s="59"/>
      <c r="S146" s="59"/>
      <c r="T146" s="60"/>
      <c r="U146" s="33"/>
      <c r="V146" s="33"/>
      <c r="W146" s="33"/>
      <c r="X146" s="33"/>
      <c r="Y146" s="33"/>
      <c r="Z146" s="33"/>
      <c r="AA146" s="33"/>
      <c r="AB146" s="33"/>
      <c r="AC146" s="33"/>
      <c r="AD146" s="33"/>
      <c r="AE146" s="33"/>
      <c r="AT146" s="18" t="s">
        <v>171</v>
      </c>
      <c r="AU146" s="18" t="s">
        <v>83</v>
      </c>
    </row>
    <row r="147" spans="1:65" s="13" customFormat="1">
      <c r="B147" s="171"/>
      <c r="D147" s="169" t="s">
        <v>175</v>
      </c>
      <c r="E147" s="172" t="s">
        <v>1</v>
      </c>
      <c r="F147" s="173" t="s">
        <v>1114</v>
      </c>
      <c r="H147" s="174">
        <v>4</v>
      </c>
      <c r="I147" s="175"/>
      <c r="L147" s="171"/>
      <c r="M147" s="176"/>
      <c r="N147" s="177"/>
      <c r="O147" s="177"/>
      <c r="P147" s="177"/>
      <c r="Q147" s="177"/>
      <c r="R147" s="177"/>
      <c r="S147" s="177"/>
      <c r="T147" s="178"/>
      <c r="AT147" s="172" t="s">
        <v>175</v>
      </c>
      <c r="AU147" s="172" t="s">
        <v>83</v>
      </c>
      <c r="AV147" s="13" t="s">
        <v>83</v>
      </c>
      <c r="AW147" s="13" t="s">
        <v>29</v>
      </c>
      <c r="AX147" s="13" t="s">
        <v>73</v>
      </c>
      <c r="AY147" s="172" t="s">
        <v>163</v>
      </c>
    </row>
    <row r="148" spans="1:65" s="13" customFormat="1">
      <c r="B148" s="171"/>
      <c r="D148" s="169" t="s">
        <v>175</v>
      </c>
      <c r="E148" s="172" t="s">
        <v>1</v>
      </c>
      <c r="F148" s="173" t="s">
        <v>1115</v>
      </c>
      <c r="H148" s="174">
        <v>1</v>
      </c>
      <c r="I148" s="175"/>
      <c r="L148" s="171"/>
      <c r="M148" s="176"/>
      <c r="N148" s="177"/>
      <c r="O148" s="177"/>
      <c r="P148" s="177"/>
      <c r="Q148" s="177"/>
      <c r="R148" s="177"/>
      <c r="S148" s="177"/>
      <c r="T148" s="178"/>
      <c r="AT148" s="172" t="s">
        <v>175</v>
      </c>
      <c r="AU148" s="172" t="s">
        <v>83</v>
      </c>
      <c r="AV148" s="13" t="s">
        <v>83</v>
      </c>
      <c r="AW148" s="13" t="s">
        <v>29</v>
      </c>
      <c r="AX148" s="13" t="s">
        <v>73</v>
      </c>
      <c r="AY148" s="172" t="s">
        <v>163</v>
      </c>
    </row>
    <row r="149" spans="1:65" s="14" customFormat="1">
      <c r="B149" s="179"/>
      <c r="D149" s="169" t="s">
        <v>175</v>
      </c>
      <c r="E149" s="180" t="s">
        <v>1</v>
      </c>
      <c r="F149" s="181" t="s">
        <v>179</v>
      </c>
      <c r="H149" s="182">
        <v>5</v>
      </c>
      <c r="I149" s="183"/>
      <c r="L149" s="179"/>
      <c r="M149" s="184"/>
      <c r="N149" s="185"/>
      <c r="O149" s="185"/>
      <c r="P149" s="185"/>
      <c r="Q149" s="185"/>
      <c r="R149" s="185"/>
      <c r="S149" s="185"/>
      <c r="T149" s="186"/>
      <c r="AT149" s="180" t="s">
        <v>175</v>
      </c>
      <c r="AU149" s="180" t="s">
        <v>83</v>
      </c>
      <c r="AV149" s="14" t="s">
        <v>169</v>
      </c>
      <c r="AW149" s="14" t="s">
        <v>29</v>
      </c>
      <c r="AX149" s="14" t="s">
        <v>30</v>
      </c>
      <c r="AY149" s="180" t="s">
        <v>163</v>
      </c>
    </row>
    <row r="150" spans="1:65" s="2" customFormat="1" ht="16.5" customHeight="1">
      <c r="A150" s="33"/>
      <c r="B150" s="150"/>
      <c r="C150" s="151" t="s">
        <v>209</v>
      </c>
      <c r="D150" s="151" t="s">
        <v>165</v>
      </c>
      <c r="E150" s="152" t="s">
        <v>1103</v>
      </c>
      <c r="F150" s="153" t="s">
        <v>1104</v>
      </c>
      <c r="G150" s="154" t="s">
        <v>114</v>
      </c>
      <c r="H150" s="155">
        <v>4</v>
      </c>
      <c r="I150" s="156"/>
      <c r="J150" s="157">
        <f>ROUND(I150*H150,2)</f>
        <v>0</v>
      </c>
      <c r="K150" s="153" t="s">
        <v>168</v>
      </c>
      <c r="L150" s="34"/>
      <c r="M150" s="158" t="s">
        <v>1</v>
      </c>
      <c r="N150" s="159" t="s">
        <v>38</v>
      </c>
      <c r="O150" s="59"/>
      <c r="P150" s="160">
        <f>O150*H150</f>
        <v>0</v>
      </c>
      <c r="Q150" s="160">
        <v>0</v>
      </c>
      <c r="R150" s="160">
        <f>Q150*H150</f>
        <v>0</v>
      </c>
      <c r="S150" s="160">
        <v>0.625</v>
      </c>
      <c r="T150" s="161">
        <f>S150*H150</f>
        <v>2.5</v>
      </c>
      <c r="U150" s="33"/>
      <c r="V150" s="33"/>
      <c r="W150" s="33"/>
      <c r="X150" s="33"/>
      <c r="Y150" s="33"/>
      <c r="Z150" s="33"/>
      <c r="AA150" s="33"/>
      <c r="AB150" s="33"/>
      <c r="AC150" s="33"/>
      <c r="AD150" s="33"/>
      <c r="AE150" s="33"/>
      <c r="AR150" s="162" t="s">
        <v>169</v>
      </c>
      <c r="AT150" s="162" t="s">
        <v>165</v>
      </c>
      <c r="AU150" s="162" t="s">
        <v>83</v>
      </c>
      <c r="AY150" s="18" t="s">
        <v>163</v>
      </c>
      <c r="BE150" s="163">
        <f>IF(N150="základní",J150,0)</f>
        <v>0</v>
      </c>
      <c r="BF150" s="163">
        <f>IF(N150="snížená",J150,0)</f>
        <v>0</v>
      </c>
      <c r="BG150" s="163">
        <f>IF(N150="zákl. přenesená",J150,0)</f>
        <v>0</v>
      </c>
      <c r="BH150" s="163">
        <f>IF(N150="sníž. přenesená",J150,0)</f>
        <v>0</v>
      </c>
      <c r="BI150" s="163">
        <f>IF(N150="nulová",J150,0)</f>
        <v>0</v>
      </c>
      <c r="BJ150" s="18" t="s">
        <v>30</v>
      </c>
      <c r="BK150" s="163">
        <f>ROUND(I150*H150,2)</f>
        <v>0</v>
      </c>
      <c r="BL150" s="18" t="s">
        <v>169</v>
      </c>
      <c r="BM150" s="162" t="s">
        <v>1116</v>
      </c>
    </row>
    <row r="151" spans="1:65" s="2" customFormat="1">
      <c r="A151" s="33"/>
      <c r="B151" s="34"/>
      <c r="C151" s="33"/>
      <c r="D151" s="164" t="s">
        <v>171</v>
      </c>
      <c r="E151" s="33"/>
      <c r="F151" s="165" t="s">
        <v>1106</v>
      </c>
      <c r="G151" s="33"/>
      <c r="H151" s="33"/>
      <c r="I151" s="166"/>
      <c r="J151" s="33"/>
      <c r="K151" s="33"/>
      <c r="L151" s="34"/>
      <c r="M151" s="167"/>
      <c r="N151" s="168"/>
      <c r="O151" s="59"/>
      <c r="P151" s="59"/>
      <c r="Q151" s="59"/>
      <c r="R151" s="59"/>
      <c r="S151" s="59"/>
      <c r="T151" s="60"/>
      <c r="U151" s="33"/>
      <c r="V151" s="33"/>
      <c r="W151" s="33"/>
      <c r="X151" s="33"/>
      <c r="Y151" s="33"/>
      <c r="Z151" s="33"/>
      <c r="AA151" s="33"/>
      <c r="AB151" s="33"/>
      <c r="AC151" s="33"/>
      <c r="AD151" s="33"/>
      <c r="AE151" s="33"/>
      <c r="AT151" s="18" t="s">
        <v>171</v>
      </c>
      <c r="AU151" s="18" t="s">
        <v>83</v>
      </c>
    </row>
    <row r="152" spans="1:65" s="2" customFormat="1" ht="126.75">
      <c r="A152" s="33"/>
      <c r="B152" s="34"/>
      <c r="C152" s="33"/>
      <c r="D152" s="169" t="s">
        <v>173</v>
      </c>
      <c r="E152" s="33"/>
      <c r="F152" s="170" t="s">
        <v>174</v>
      </c>
      <c r="G152" s="33"/>
      <c r="H152" s="33"/>
      <c r="I152" s="166"/>
      <c r="J152" s="33"/>
      <c r="K152" s="33"/>
      <c r="L152" s="34"/>
      <c r="M152" s="167"/>
      <c r="N152" s="168"/>
      <c r="O152" s="59"/>
      <c r="P152" s="59"/>
      <c r="Q152" s="59"/>
      <c r="R152" s="59"/>
      <c r="S152" s="59"/>
      <c r="T152" s="60"/>
      <c r="U152" s="33"/>
      <c r="V152" s="33"/>
      <c r="W152" s="33"/>
      <c r="X152" s="33"/>
      <c r="Y152" s="33"/>
      <c r="Z152" s="33"/>
      <c r="AA152" s="33"/>
      <c r="AB152" s="33"/>
      <c r="AC152" s="33"/>
      <c r="AD152" s="33"/>
      <c r="AE152" s="33"/>
      <c r="AT152" s="18" t="s">
        <v>173</v>
      </c>
      <c r="AU152" s="18" t="s">
        <v>83</v>
      </c>
    </row>
    <row r="153" spans="1:65" s="13" customFormat="1">
      <c r="B153" s="171"/>
      <c r="D153" s="169" t="s">
        <v>175</v>
      </c>
      <c r="E153" s="172" t="s">
        <v>1</v>
      </c>
      <c r="F153" s="173" t="s">
        <v>1117</v>
      </c>
      <c r="H153" s="174">
        <v>4</v>
      </c>
      <c r="I153" s="175"/>
      <c r="L153" s="171"/>
      <c r="M153" s="176"/>
      <c r="N153" s="177"/>
      <c r="O153" s="177"/>
      <c r="P153" s="177"/>
      <c r="Q153" s="177"/>
      <c r="R153" s="177"/>
      <c r="S153" s="177"/>
      <c r="T153" s="178"/>
      <c r="AT153" s="172" t="s">
        <v>175</v>
      </c>
      <c r="AU153" s="172" t="s">
        <v>83</v>
      </c>
      <c r="AV153" s="13" t="s">
        <v>83</v>
      </c>
      <c r="AW153" s="13" t="s">
        <v>29</v>
      </c>
      <c r="AX153" s="13" t="s">
        <v>30</v>
      </c>
      <c r="AY153" s="172" t="s">
        <v>163</v>
      </c>
    </row>
    <row r="154" spans="1:65" s="2" customFormat="1" ht="16.5" customHeight="1">
      <c r="A154" s="33"/>
      <c r="B154" s="150"/>
      <c r="C154" s="151" t="s">
        <v>215</v>
      </c>
      <c r="D154" s="151" t="s">
        <v>165</v>
      </c>
      <c r="E154" s="152" t="s">
        <v>1118</v>
      </c>
      <c r="F154" s="153" t="s">
        <v>1119</v>
      </c>
      <c r="G154" s="154" t="s">
        <v>114</v>
      </c>
      <c r="H154" s="155">
        <v>1</v>
      </c>
      <c r="I154" s="156"/>
      <c r="J154" s="157">
        <f>ROUND(I154*H154,2)</f>
        <v>0</v>
      </c>
      <c r="K154" s="153" t="s">
        <v>168</v>
      </c>
      <c r="L154" s="34"/>
      <c r="M154" s="158" t="s">
        <v>1</v>
      </c>
      <c r="N154" s="159" t="s">
        <v>38</v>
      </c>
      <c r="O154" s="59"/>
      <c r="P154" s="160">
        <f>O154*H154</f>
        <v>0</v>
      </c>
      <c r="Q154" s="160">
        <v>0</v>
      </c>
      <c r="R154" s="160">
        <f>Q154*H154</f>
        <v>0</v>
      </c>
      <c r="S154" s="160">
        <v>1.1200000000000001</v>
      </c>
      <c r="T154" s="161">
        <f>S154*H154</f>
        <v>1.1200000000000001</v>
      </c>
      <c r="U154" s="33"/>
      <c r="V154" s="33"/>
      <c r="W154" s="33"/>
      <c r="X154" s="33"/>
      <c r="Y154" s="33"/>
      <c r="Z154" s="33"/>
      <c r="AA154" s="33"/>
      <c r="AB154" s="33"/>
      <c r="AC154" s="33"/>
      <c r="AD154" s="33"/>
      <c r="AE154" s="33"/>
      <c r="AR154" s="162" t="s">
        <v>169</v>
      </c>
      <c r="AT154" s="162" t="s">
        <v>165</v>
      </c>
      <c r="AU154" s="162" t="s">
        <v>83</v>
      </c>
      <c r="AY154" s="18" t="s">
        <v>163</v>
      </c>
      <c r="BE154" s="163">
        <f>IF(N154="základní",J154,0)</f>
        <v>0</v>
      </c>
      <c r="BF154" s="163">
        <f>IF(N154="snížená",J154,0)</f>
        <v>0</v>
      </c>
      <c r="BG154" s="163">
        <f>IF(N154="zákl. přenesená",J154,0)</f>
        <v>0</v>
      </c>
      <c r="BH154" s="163">
        <f>IF(N154="sníž. přenesená",J154,0)</f>
        <v>0</v>
      </c>
      <c r="BI154" s="163">
        <f>IF(N154="nulová",J154,0)</f>
        <v>0</v>
      </c>
      <c r="BJ154" s="18" t="s">
        <v>30</v>
      </c>
      <c r="BK154" s="163">
        <f>ROUND(I154*H154,2)</f>
        <v>0</v>
      </c>
      <c r="BL154" s="18" t="s">
        <v>169</v>
      </c>
      <c r="BM154" s="162" t="s">
        <v>1120</v>
      </c>
    </row>
    <row r="155" spans="1:65" s="2" customFormat="1">
      <c r="A155" s="33"/>
      <c r="B155" s="34"/>
      <c r="C155" s="33"/>
      <c r="D155" s="164" t="s">
        <v>171</v>
      </c>
      <c r="E155" s="33"/>
      <c r="F155" s="165" t="s">
        <v>1121</v>
      </c>
      <c r="G155" s="33"/>
      <c r="H155" s="33"/>
      <c r="I155" s="166"/>
      <c r="J155" s="33"/>
      <c r="K155" s="33"/>
      <c r="L155" s="34"/>
      <c r="M155" s="167"/>
      <c r="N155" s="168"/>
      <c r="O155" s="59"/>
      <c r="P155" s="59"/>
      <c r="Q155" s="59"/>
      <c r="R155" s="59"/>
      <c r="S155" s="59"/>
      <c r="T155" s="60"/>
      <c r="U155" s="33"/>
      <c r="V155" s="33"/>
      <c r="W155" s="33"/>
      <c r="X155" s="33"/>
      <c r="Y155" s="33"/>
      <c r="Z155" s="33"/>
      <c r="AA155" s="33"/>
      <c r="AB155" s="33"/>
      <c r="AC155" s="33"/>
      <c r="AD155" s="33"/>
      <c r="AE155" s="33"/>
      <c r="AT155" s="18" t="s">
        <v>171</v>
      </c>
      <c r="AU155" s="18" t="s">
        <v>83</v>
      </c>
    </row>
    <row r="156" spans="1:65" s="13" customFormat="1">
      <c r="B156" s="171"/>
      <c r="D156" s="169" t="s">
        <v>175</v>
      </c>
      <c r="E156" s="172" t="s">
        <v>1</v>
      </c>
      <c r="F156" s="173" t="s">
        <v>1115</v>
      </c>
      <c r="H156" s="174">
        <v>1</v>
      </c>
      <c r="I156" s="175"/>
      <c r="L156" s="171"/>
      <c r="M156" s="176"/>
      <c r="N156" s="177"/>
      <c r="O156" s="177"/>
      <c r="P156" s="177"/>
      <c r="Q156" s="177"/>
      <c r="R156" s="177"/>
      <c r="S156" s="177"/>
      <c r="T156" s="178"/>
      <c r="AT156" s="172" t="s">
        <v>175</v>
      </c>
      <c r="AU156" s="172" t="s">
        <v>83</v>
      </c>
      <c r="AV156" s="13" t="s">
        <v>83</v>
      </c>
      <c r="AW156" s="13" t="s">
        <v>29</v>
      </c>
      <c r="AX156" s="13" t="s">
        <v>30</v>
      </c>
      <c r="AY156" s="172" t="s">
        <v>163</v>
      </c>
    </row>
    <row r="157" spans="1:65" s="2" customFormat="1" ht="16.5" customHeight="1">
      <c r="A157" s="33"/>
      <c r="B157" s="150"/>
      <c r="C157" s="151" t="s">
        <v>228</v>
      </c>
      <c r="D157" s="151" t="s">
        <v>165</v>
      </c>
      <c r="E157" s="152" t="s">
        <v>1122</v>
      </c>
      <c r="F157" s="153" t="s">
        <v>1123</v>
      </c>
      <c r="G157" s="154" t="s">
        <v>114</v>
      </c>
      <c r="H157" s="155">
        <v>1</v>
      </c>
      <c r="I157" s="156"/>
      <c r="J157" s="157">
        <f>ROUND(I157*H157,2)</f>
        <v>0</v>
      </c>
      <c r="K157" s="153" t="s">
        <v>168</v>
      </c>
      <c r="L157" s="34"/>
      <c r="M157" s="158" t="s">
        <v>1</v>
      </c>
      <c r="N157" s="159" t="s">
        <v>38</v>
      </c>
      <c r="O157" s="59"/>
      <c r="P157" s="160">
        <f>O157*H157</f>
        <v>0</v>
      </c>
      <c r="Q157" s="160">
        <v>0</v>
      </c>
      <c r="R157" s="160">
        <f>Q157*H157</f>
        <v>0</v>
      </c>
      <c r="S157" s="160">
        <v>0.18</v>
      </c>
      <c r="T157" s="161">
        <f>S157*H157</f>
        <v>0.18</v>
      </c>
      <c r="U157" s="33"/>
      <c r="V157" s="33"/>
      <c r="W157" s="33"/>
      <c r="X157" s="33"/>
      <c r="Y157" s="33"/>
      <c r="Z157" s="33"/>
      <c r="AA157" s="33"/>
      <c r="AB157" s="33"/>
      <c r="AC157" s="33"/>
      <c r="AD157" s="33"/>
      <c r="AE157" s="33"/>
      <c r="AR157" s="162" t="s">
        <v>169</v>
      </c>
      <c r="AT157" s="162" t="s">
        <v>165</v>
      </c>
      <c r="AU157" s="162" t="s">
        <v>83</v>
      </c>
      <c r="AY157" s="18" t="s">
        <v>163</v>
      </c>
      <c r="BE157" s="163">
        <f>IF(N157="základní",J157,0)</f>
        <v>0</v>
      </c>
      <c r="BF157" s="163">
        <f>IF(N157="snížená",J157,0)</f>
        <v>0</v>
      </c>
      <c r="BG157" s="163">
        <f>IF(N157="zákl. přenesená",J157,0)</f>
        <v>0</v>
      </c>
      <c r="BH157" s="163">
        <f>IF(N157="sníž. přenesená",J157,0)</f>
        <v>0</v>
      </c>
      <c r="BI157" s="163">
        <f>IF(N157="nulová",J157,0)</f>
        <v>0</v>
      </c>
      <c r="BJ157" s="18" t="s">
        <v>30</v>
      </c>
      <c r="BK157" s="163">
        <f>ROUND(I157*H157,2)</f>
        <v>0</v>
      </c>
      <c r="BL157" s="18" t="s">
        <v>169</v>
      </c>
      <c r="BM157" s="162" t="s">
        <v>1124</v>
      </c>
    </row>
    <row r="158" spans="1:65" s="2" customFormat="1">
      <c r="A158" s="33"/>
      <c r="B158" s="34"/>
      <c r="C158" s="33"/>
      <c r="D158" s="164" t="s">
        <v>171</v>
      </c>
      <c r="E158" s="33"/>
      <c r="F158" s="165" t="s">
        <v>1125</v>
      </c>
      <c r="G158" s="33"/>
      <c r="H158" s="33"/>
      <c r="I158" s="166"/>
      <c r="J158" s="33"/>
      <c r="K158" s="33"/>
      <c r="L158" s="34"/>
      <c r="M158" s="167"/>
      <c r="N158" s="168"/>
      <c r="O158" s="59"/>
      <c r="P158" s="59"/>
      <c r="Q158" s="59"/>
      <c r="R158" s="59"/>
      <c r="S158" s="59"/>
      <c r="T158" s="60"/>
      <c r="U158" s="33"/>
      <c r="V158" s="33"/>
      <c r="W158" s="33"/>
      <c r="X158" s="33"/>
      <c r="Y158" s="33"/>
      <c r="Z158" s="33"/>
      <c r="AA158" s="33"/>
      <c r="AB158" s="33"/>
      <c r="AC158" s="33"/>
      <c r="AD158" s="33"/>
      <c r="AE158" s="33"/>
      <c r="AT158" s="18" t="s">
        <v>171</v>
      </c>
      <c r="AU158" s="18" t="s">
        <v>83</v>
      </c>
    </row>
    <row r="159" spans="1:65" s="13" customFormat="1">
      <c r="B159" s="171"/>
      <c r="D159" s="169" t="s">
        <v>175</v>
      </c>
      <c r="E159" s="172" t="s">
        <v>1</v>
      </c>
      <c r="F159" s="173" t="s">
        <v>1115</v>
      </c>
      <c r="H159" s="174">
        <v>1</v>
      </c>
      <c r="I159" s="175"/>
      <c r="L159" s="171"/>
      <c r="M159" s="176"/>
      <c r="N159" s="177"/>
      <c r="O159" s="177"/>
      <c r="P159" s="177"/>
      <c r="Q159" s="177"/>
      <c r="R159" s="177"/>
      <c r="S159" s="177"/>
      <c r="T159" s="178"/>
      <c r="AT159" s="172" t="s">
        <v>175</v>
      </c>
      <c r="AU159" s="172" t="s">
        <v>83</v>
      </c>
      <c r="AV159" s="13" t="s">
        <v>83</v>
      </c>
      <c r="AW159" s="13" t="s">
        <v>29</v>
      </c>
      <c r="AX159" s="13" t="s">
        <v>30</v>
      </c>
      <c r="AY159" s="172" t="s">
        <v>163</v>
      </c>
    </row>
    <row r="160" spans="1:65" s="2" customFormat="1" ht="16.5" customHeight="1">
      <c r="A160" s="33"/>
      <c r="B160" s="150"/>
      <c r="C160" s="151" t="s">
        <v>235</v>
      </c>
      <c r="D160" s="151" t="s">
        <v>165</v>
      </c>
      <c r="E160" s="152" t="s">
        <v>187</v>
      </c>
      <c r="F160" s="153" t="s">
        <v>188</v>
      </c>
      <c r="G160" s="154" t="s">
        <v>114</v>
      </c>
      <c r="H160" s="155">
        <v>159.19999999999999</v>
      </c>
      <c r="I160" s="156"/>
      <c r="J160" s="157">
        <f>ROUND(I160*H160,2)</f>
        <v>0</v>
      </c>
      <c r="K160" s="153" t="s">
        <v>168</v>
      </c>
      <c r="L160" s="34"/>
      <c r="M160" s="158" t="s">
        <v>1</v>
      </c>
      <c r="N160" s="159" t="s">
        <v>38</v>
      </c>
      <c r="O160" s="59"/>
      <c r="P160" s="160">
        <f>O160*H160</f>
        <v>0</v>
      </c>
      <c r="Q160" s="160">
        <v>0</v>
      </c>
      <c r="R160" s="160">
        <f>Q160*H160</f>
        <v>0</v>
      </c>
      <c r="S160" s="160">
        <v>0.58199999999999996</v>
      </c>
      <c r="T160" s="161">
        <f>S160*H160</f>
        <v>92.654399999999981</v>
      </c>
      <c r="U160" s="33"/>
      <c r="V160" s="33"/>
      <c r="W160" s="33"/>
      <c r="X160" s="33"/>
      <c r="Y160" s="33"/>
      <c r="Z160" s="33"/>
      <c r="AA160" s="33"/>
      <c r="AB160" s="33"/>
      <c r="AC160" s="33"/>
      <c r="AD160" s="33"/>
      <c r="AE160" s="33"/>
      <c r="AR160" s="162" t="s">
        <v>169</v>
      </c>
      <c r="AT160" s="162" t="s">
        <v>165</v>
      </c>
      <c r="AU160" s="162" t="s">
        <v>83</v>
      </c>
      <c r="AY160" s="18" t="s">
        <v>163</v>
      </c>
      <c r="BE160" s="163">
        <f>IF(N160="základní",J160,0)</f>
        <v>0</v>
      </c>
      <c r="BF160" s="163">
        <f>IF(N160="snížená",J160,0)</f>
        <v>0</v>
      </c>
      <c r="BG160" s="163">
        <f>IF(N160="zákl. přenesená",J160,0)</f>
        <v>0</v>
      </c>
      <c r="BH160" s="163">
        <f>IF(N160="sníž. přenesená",J160,0)</f>
        <v>0</v>
      </c>
      <c r="BI160" s="163">
        <f>IF(N160="nulová",J160,0)</f>
        <v>0</v>
      </c>
      <c r="BJ160" s="18" t="s">
        <v>30</v>
      </c>
      <c r="BK160" s="163">
        <f>ROUND(I160*H160,2)</f>
        <v>0</v>
      </c>
      <c r="BL160" s="18" t="s">
        <v>169</v>
      </c>
      <c r="BM160" s="162" t="s">
        <v>1126</v>
      </c>
    </row>
    <row r="161" spans="1:65" s="2" customFormat="1">
      <c r="A161" s="33"/>
      <c r="B161" s="34"/>
      <c r="C161" s="33"/>
      <c r="D161" s="164" t="s">
        <v>171</v>
      </c>
      <c r="E161" s="33"/>
      <c r="F161" s="165" t="s">
        <v>190</v>
      </c>
      <c r="G161" s="33"/>
      <c r="H161" s="33"/>
      <c r="I161" s="166"/>
      <c r="J161" s="33"/>
      <c r="K161" s="33"/>
      <c r="L161" s="34"/>
      <c r="M161" s="167"/>
      <c r="N161" s="168"/>
      <c r="O161" s="59"/>
      <c r="P161" s="59"/>
      <c r="Q161" s="59"/>
      <c r="R161" s="59"/>
      <c r="S161" s="59"/>
      <c r="T161" s="60"/>
      <c r="U161" s="33"/>
      <c r="V161" s="33"/>
      <c r="W161" s="33"/>
      <c r="X161" s="33"/>
      <c r="Y161" s="33"/>
      <c r="Z161" s="33"/>
      <c r="AA161" s="33"/>
      <c r="AB161" s="33"/>
      <c r="AC161" s="33"/>
      <c r="AD161" s="33"/>
      <c r="AE161" s="33"/>
      <c r="AT161" s="18" t="s">
        <v>171</v>
      </c>
      <c r="AU161" s="18" t="s">
        <v>83</v>
      </c>
    </row>
    <row r="162" spans="1:65" s="2" customFormat="1" ht="126.75">
      <c r="A162" s="33"/>
      <c r="B162" s="34"/>
      <c r="C162" s="33"/>
      <c r="D162" s="169" t="s">
        <v>173</v>
      </c>
      <c r="E162" s="33"/>
      <c r="F162" s="170" t="s">
        <v>174</v>
      </c>
      <c r="G162" s="33"/>
      <c r="H162" s="33"/>
      <c r="I162" s="166"/>
      <c r="J162" s="33"/>
      <c r="K162" s="33"/>
      <c r="L162" s="34"/>
      <c r="M162" s="167"/>
      <c r="N162" s="168"/>
      <c r="O162" s="59"/>
      <c r="P162" s="59"/>
      <c r="Q162" s="59"/>
      <c r="R162" s="59"/>
      <c r="S162" s="59"/>
      <c r="T162" s="60"/>
      <c r="U162" s="33"/>
      <c r="V162" s="33"/>
      <c r="W162" s="33"/>
      <c r="X162" s="33"/>
      <c r="Y162" s="33"/>
      <c r="Z162" s="33"/>
      <c r="AA162" s="33"/>
      <c r="AB162" s="33"/>
      <c r="AC162" s="33"/>
      <c r="AD162" s="33"/>
      <c r="AE162" s="33"/>
      <c r="AT162" s="18" t="s">
        <v>173</v>
      </c>
      <c r="AU162" s="18" t="s">
        <v>83</v>
      </c>
    </row>
    <row r="163" spans="1:65" s="13" customFormat="1">
      <c r="B163" s="171"/>
      <c r="D163" s="169" t="s">
        <v>175</v>
      </c>
      <c r="E163" s="172" t="s">
        <v>1</v>
      </c>
      <c r="F163" s="173" t="s">
        <v>1127</v>
      </c>
      <c r="H163" s="174">
        <v>159.19999999999999</v>
      </c>
      <c r="I163" s="175"/>
      <c r="L163" s="171"/>
      <c r="M163" s="176"/>
      <c r="N163" s="177"/>
      <c r="O163" s="177"/>
      <c r="P163" s="177"/>
      <c r="Q163" s="177"/>
      <c r="R163" s="177"/>
      <c r="S163" s="177"/>
      <c r="T163" s="178"/>
      <c r="AT163" s="172" t="s">
        <v>175</v>
      </c>
      <c r="AU163" s="172" t="s">
        <v>83</v>
      </c>
      <c r="AV163" s="13" t="s">
        <v>83</v>
      </c>
      <c r="AW163" s="13" t="s">
        <v>29</v>
      </c>
      <c r="AX163" s="13" t="s">
        <v>30</v>
      </c>
      <c r="AY163" s="172" t="s">
        <v>163</v>
      </c>
    </row>
    <row r="164" spans="1:65" s="2" customFormat="1" ht="21.75" customHeight="1">
      <c r="A164" s="33"/>
      <c r="B164" s="150"/>
      <c r="C164" s="151" t="s">
        <v>242</v>
      </c>
      <c r="D164" s="151" t="s">
        <v>165</v>
      </c>
      <c r="E164" s="152" t="s">
        <v>180</v>
      </c>
      <c r="F164" s="153" t="s">
        <v>181</v>
      </c>
      <c r="G164" s="154" t="s">
        <v>114</v>
      </c>
      <c r="H164" s="155">
        <v>159.19999999999999</v>
      </c>
      <c r="I164" s="156"/>
      <c r="J164" s="157">
        <f>ROUND(I164*H164,2)</f>
        <v>0</v>
      </c>
      <c r="K164" s="153" t="s">
        <v>168</v>
      </c>
      <c r="L164" s="34"/>
      <c r="M164" s="158" t="s">
        <v>1</v>
      </c>
      <c r="N164" s="159" t="s">
        <v>38</v>
      </c>
      <c r="O164" s="59"/>
      <c r="P164" s="160">
        <f>O164*H164</f>
        <v>0</v>
      </c>
      <c r="Q164" s="160">
        <v>0</v>
      </c>
      <c r="R164" s="160">
        <f>Q164*H164</f>
        <v>0</v>
      </c>
      <c r="S164" s="160">
        <v>1.1200000000000001</v>
      </c>
      <c r="T164" s="161">
        <f>S164*H164</f>
        <v>178.304</v>
      </c>
      <c r="U164" s="33"/>
      <c r="V164" s="33"/>
      <c r="W164" s="33"/>
      <c r="X164" s="33"/>
      <c r="Y164" s="33"/>
      <c r="Z164" s="33"/>
      <c r="AA164" s="33"/>
      <c r="AB164" s="33"/>
      <c r="AC164" s="33"/>
      <c r="AD164" s="33"/>
      <c r="AE164" s="33"/>
      <c r="AR164" s="162" t="s">
        <v>169</v>
      </c>
      <c r="AT164" s="162" t="s">
        <v>165</v>
      </c>
      <c r="AU164" s="162" t="s">
        <v>83</v>
      </c>
      <c r="AY164" s="18" t="s">
        <v>163</v>
      </c>
      <c r="BE164" s="163">
        <f>IF(N164="základní",J164,0)</f>
        <v>0</v>
      </c>
      <c r="BF164" s="163">
        <f>IF(N164="snížená",J164,0)</f>
        <v>0</v>
      </c>
      <c r="BG164" s="163">
        <f>IF(N164="zákl. přenesená",J164,0)</f>
        <v>0</v>
      </c>
      <c r="BH164" s="163">
        <f>IF(N164="sníž. přenesená",J164,0)</f>
        <v>0</v>
      </c>
      <c r="BI164" s="163">
        <f>IF(N164="nulová",J164,0)</f>
        <v>0</v>
      </c>
      <c r="BJ164" s="18" t="s">
        <v>30</v>
      </c>
      <c r="BK164" s="163">
        <f>ROUND(I164*H164,2)</f>
        <v>0</v>
      </c>
      <c r="BL164" s="18" t="s">
        <v>169</v>
      </c>
      <c r="BM164" s="162" t="s">
        <v>1128</v>
      </c>
    </row>
    <row r="165" spans="1:65" s="2" customFormat="1">
      <c r="A165" s="33"/>
      <c r="B165" s="34"/>
      <c r="C165" s="33"/>
      <c r="D165" s="164" t="s">
        <v>171</v>
      </c>
      <c r="E165" s="33"/>
      <c r="F165" s="165" t="s">
        <v>183</v>
      </c>
      <c r="G165" s="33"/>
      <c r="H165" s="33"/>
      <c r="I165" s="166"/>
      <c r="J165" s="33"/>
      <c r="K165" s="33"/>
      <c r="L165" s="34"/>
      <c r="M165" s="167"/>
      <c r="N165" s="168"/>
      <c r="O165" s="59"/>
      <c r="P165" s="59"/>
      <c r="Q165" s="59"/>
      <c r="R165" s="59"/>
      <c r="S165" s="59"/>
      <c r="T165" s="60"/>
      <c r="U165" s="33"/>
      <c r="V165" s="33"/>
      <c r="W165" s="33"/>
      <c r="X165" s="33"/>
      <c r="Y165" s="33"/>
      <c r="Z165" s="33"/>
      <c r="AA165" s="33"/>
      <c r="AB165" s="33"/>
      <c r="AC165" s="33"/>
      <c r="AD165" s="33"/>
      <c r="AE165" s="33"/>
      <c r="AT165" s="18" t="s">
        <v>171</v>
      </c>
      <c r="AU165" s="18" t="s">
        <v>83</v>
      </c>
    </row>
    <row r="166" spans="1:65" s="2" customFormat="1" ht="126.75">
      <c r="A166" s="33"/>
      <c r="B166" s="34"/>
      <c r="C166" s="33"/>
      <c r="D166" s="169" t="s">
        <v>173</v>
      </c>
      <c r="E166" s="33"/>
      <c r="F166" s="170" t="s">
        <v>174</v>
      </c>
      <c r="G166" s="33"/>
      <c r="H166" s="33"/>
      <c r="I166" s="166"/>
      <c r="J166" s="33"/>
      <c r="K166" s="33"/>
      <c r="L166" s="34"/>
      <c r="M166" s="167"/>
      <c r="N166" s="168"/>
      <c r="O166" s="59"/>
      <c r="P166" s="59"/>
      <c r="Q166" s="59"/>
      <c r="R166" s="59"/>
      <c r="S166" s="59"/>
      <c r="T166" s="60"/>
      <c r="U166" s="33"/>
      <c r="V166" s="33"/>
      <c r="W166" s="33"/>
      <c r="X166" s="33"/>
      <c r="Y166" s="33"/>
      <c r="Z166" s="33"/>
      <c r="AA166" s="33"/>
      <c r="AB166" s="33"/>
      <c r="AC166" s="33"/>
      <c r="AD166" s="33"/>
      <c r="AE166" s="33"/>
      <c r="AT166" s="18" t="s">
        <v>173</v>
      </c>
      <c r="AU166" s="18" t="s">
        <v>83</v>
      </c>
    </row>
    <row r="167" spans="1:65" s="13" customFormat="1">
      <c r="B167" s="171"/>
      <c r="D167" s="169" t="s">
        <v>175</v>
      </c>
      <c r="E167" s="172" t="s">
        <v>1</v>
      </c>
      <c r="F167" s="173" t="s">
        <v>1127</v>
      </c>
      <c r="H167" s="174">
        <v>159.19999999999999</v>
      </c>
      <c r="I167" s="175"/>
      <c r="L167" s="171"/>
      <c r="M167" s="176"/>
      <c r="N167" s="177"/>
      <c r="O167" s="177"/>
      <c r="P167" s="177"/>
      <c r="Q167" s="177"/>
      <c r="R167" s="177"/>
      <c r="S167" s="177"/>
      <c r="T167" s="178"/>
      <c r="AT167" s="172" t="s">
        <v>175</v>
      </c>
      <c r="AU167" s="172" t="s">
        <v>83</v>
      </c>
      <c r="AV167" s="13" t="s">
        <v>83</v>
      </c>
      <c r="AW167" s="13" t="s">
        <v>29</v>
      </c>
      <c r="AX167" s="13" t="s">
        <v>30</v>
      </c>
      <c r="AY167" s="172" t="s">
        <v>163</v>
      </c>
    </row>
    <row r="168" spans="1:65" s="2" customFormat="1" ht="16.5" customHeight="1">
      <c r="A168" s="33"/>
      <c r="B168" s="150"/>
      <c r="C168" s="151" t="s">
        <v>8</v>
      </c>
      <c r="D168" s="151" t="s">
        <v>165</v>
      </c>
      <c r="E168" s="152" t="s">
        <v>166</v>
      </c>
      <c r="F168" s="153" t="s">
        <v>167</v>
      </c>
      <c r="G168" s="154" t="s">
        <v>114</v>
      </c>
      <c r="H168" s="155">
        <v>159.19999999999999</v>
      </c>
      <c r="I168" s="156"/>
      <c r="J168" s="157">
        <f>ROUND(I168*H168,2)</f>
        <v>0</v>
      </c>
      <c r="K168" s="153" t="s">
        <v>168</v>
      </c>
      <c r="L168" s="34"/>
      <c r="M168" s="158" t="s">
        <v>1</v>
      </c>
      <c r="N168" s="159" t="s">
        <v>38</v>
      </c>
      <c r="O168" s="59"/>
      <c r="P168" s="160">
        <f>O168*H168</f>
        <v>0</v>
      </c>
      <c r="Q168" s="160">
        <v>0</v>
      </c>
      <c r="R168" s="160">
        <f>Q168*H168</f>
        <v>0</v>
      </c>
      <c r="S168" s="160">
        <v>0.18</v>
      </c>
      <c r="T168" s="161">
        <f>S168*H168</f>
        <v>28.655999999999995</v>
      </c>
      <c r="U168" s="33"/>
      <c r="V168" s="33"/>
      <c r="W168" s="33"/>
      <c r="X168" s="33"/>
      <c r="Y168" s="33"/>
      <c r="Z168" s="33"/>
      <c r="AA168" s="33"/>
      <c r="AB168" s="33"/>
      <c r="AC168" s="33"/>
      <c r="AD168" s="33"/>
      <c r="AE168" s="33"/>
      <c r="AR168" s="162" t="s">
        <v>169</v>
      </c>
      <c r="AT168" s="162" t="s">
        <v>165</v>
      </c>
      <c r="AU168" s="162" t="s">
        <v>83</v>
      </c>
      <c r="AY168" s="18" t="s">
        <v>163</v>
      </c>
      <c r="BE168" s="163">
        <f>IF(N168="základní",J168,0)</f>
        <v>0</v>
      </c>
      <c r="BF168" s="163">
        <f>IF(N168="snížená",J168,0)</f>
        <v>0</v>
      </c>
      <c r="BG168" s="163">
        <f>IF(N168="zákl. přenesená",J168,0)</f>
        <v>0</v>
      </c>
      <c r="BH168" s="163">
        <f>IF(N168="sníž. přenesená",J168,0)</f>
        <v>0</v>
      </c>
      <c r="BI168" s="163">
        <f>IF(N168="nulová",J168,0)</f>
        <v>0</v>
      </c>
      <c r="BJ168" s="18" t="s">
        <v>30</v>
      </c>
      <c r="BK168" s="163">
        <f>ROUND(I168*H168,2)</f>
        <v>0</v>
      </c>
      <c r="BL168" s="18" t="s">
        <v>169</v>
      </c>
      <c r="BM168" s="162" t="s">
        <v>1129</v>
      </c>
    </row>
    <row r="169" spans="1:65" s="2" customFormat="1">
      <c r="A169" s="33"/>
      <c r="B169" s="34"/>
      <c r="C169" s="33"/>
      <c r="D169" s="164" t="s">
        <v>171</v>
      </c>
      <c r="E169" s="33"/>
      <c r="F169" s="165" t="s">
        <v>172</v>
      </c>
      <c r="G169" s="33"/>
      <c r="H169" s="33"/>
      <c r="I169" s="166"/>
      <c r="J169" s="33"/>
      <c r="K169" s="33"/>
      <c r="L169" s="34"/>
      <c r="M169" s="167"/>
      <c r="N169" s="168"/>
      <c r="O169" s="59"/>
      <c r="P169" s="59"/>
      <c r="Q169" s="59"/>
      <c r="R169" s="59"/>
      <c r="S169" s="59"/>
      <c r="T169" s="60"/>
      <c r="U169" s="33"/>
      <c r="V169" s="33"/>
      <c r="W169" s="33"/>
      <c r="X169" s="33"/>
      <c r="Y169" s="33"/>
      <c r="Z169" s="33"/>
      <c r="AA169" s="33"/>
      <c r="AB169" s="33"/>
      <c r="AC169" s="33"/>
      <c r="AD169" s="33"/>
      <c r="AE169" s="33"/>
      <c r="AT169" s="18" t="s">
        <v>171</v>
      </c>
      <c r="AU169" s="18" t="s">
        <v>83</v>
      </c>
    </row>
    <row r="170" spans="1:65" s="2" customFormat="1" ht="126.75">
      <c r="A170" s="33"/>
      <c r="B170" s="34"/>
      <c r="C170" s="33"/>
      <c r="D170" s="169" t="s">
        <v>173</v>
      </c>
      <c r="E170" s="33"/>
      <c r="F170" s="170" t="s">
        <v>174</v>
      </c>
      <c r="G170" s="33"/>
      <c r="H170" s="33"/>
      <c r="I170" s="166"/>
      <c r="J170" s="33"/>
      <c r="K170" s="33"/>
      <c r="L170" s="34"/>
      <c r="M170" s="167"/>
      <c r="N170" s="168"/>
      <c r="O170" s="59"/>
      <c r="P170" s="59"/>
      <c r="Q170" s="59"/>
      <c r="R170" s="59"/>
      <c r="S170" s="59"/>
      <c r="T170" s="60"/>
      <c r="U170" s="33"/>
      <c r="V170" s="33"/>
      <c r="W170" s="33"/>
      <c r="X170" s="33"/>
      <c r="Y170" s="33"/>
      <c r="Z170" s="33"/>
      <c r="AA170" s="33"/>
      <c r="AB170" s="33"/>
      <c r="AC170" s="33"/>
      <c r="AD170" s="33"/>
      <c r="AE170" s="33"/>
      <c r="AT170" s="18" t="s">
        <v>173</v>
      </c>
      <c r="AU170" s="18" t="s">
        <v>83</v>
      </c>
    </row>
    <row r="171" spans="1:65" s="13" customFormat="1">
      <c r="B171" s="171"/>
      <c r="D171" s="169" t="s">
        <v>175</v>
      </c>
      <c r="E171" s="172" t="s">
        <v>1</v>
      </c>
      <c r="F171" s="173" t="s">
        <v>1127</v>
      </c>
      <c r="H171" s="174">
        <v>159.19999999999999</v>
      </c>
      <c r="I171" s="175"/>
      <c r="L171" s="171"/>
      <c r="M171" s="176"/>
      <c r="N171" s="177"/>
      <c r="O171" s="177"/>
      <c r="P171" s="177"/>
      <c r="Q171" s="177"/>
      <c r="R171" s="177"/>
      <c r="S171" s="177"/>
      <c r="T171" s="178"/>
      <c r="AT171" s="172" t="s">
        <v>175</v>
      </c>
      <c r="AU171" s="172" t="s">
        <v>83</v>
      </c>
      <c r="AV171" s="13" t="s">
        <v>83</v>
      </c>
      <c r="AW171" s="13" t="s">
        <v>29</v>
      </c>
      <c r="AX171" s="13" t="s">
        <v>30</v>
      </c>
      <c r="AY171" s="172" t="s">
        <v>163</v>
      </c>
    </row>
    <row r="172" spans="1:65" s="2" customFormat="1" ht="16.5" customHeight="1">
      <c r="A172" s="33"/>
      <c r="B172" s="150"/>
      <c r="C172" s="151" t="s">
        <v>253</v>
      </c>
      <c r="D172" s="151" t="s">
        <v>165</v>
      </c>
      <c r="E172" s="152" t="s">
        <v>216</v>
      </c>
      <c r="F172" s="153" t="s">
        <v>217</v>
      </c>
      <c r="G172" s="154" t="s">
        <v>218</v>
      </c>
      <c r="H172" s="155">
        <v>35</v>
      </c>
      <c r="I172" s="156"/>
      <c r="J172" s="157">
        <f>ROUND(I172*H172,2)</f>
        <v>0</v>
      </c>
      <c r="K172" s="153" t="s">
        <v>168</v>
      </c>
      <c r="L172" s="34"/>
      <c r="M172" s="158" t="s">
        <v>1</v>
      </c>
      <c r="N172" s="159" t="s">
        <v>38</v>
      </c>
      <c r="O172" s="59"/>
      <c r="P172" s="160">
        <f>O172*H172</f>
        <v>0</v>
      </c>
      <c r="Q172" s="160">
        <v>0</v>
      </c>
      <c r="R172" s="160">
        <f>Q172*H172</f>
        <v>0</v>
      </c>
      <c r="S172" s="160">
        <v>0</v>
      </c>
      <c r="T172" s="161">
        <f>S172*H172</f>
        <v>0</v>
      </c>
      <c r="U172" s="33"/>
      <c r="V172" s="33"/>
      <c r="W172" s="33"/>
      <c r="X172" s="33"/>
      <c r="Y172" s="33"/>
      <c r="Z172" s="33"/>
      <c r="AA172" s="33"/>
      <c r="AB172" s="33"/>
      <c r="AC172" s="33"/>
      <c r="AD172" s="33"/>
      <c r="AE172" s="33"/>
      <c r="AR172" s="162" t="s">
        <v>169</v>
      </c>
      <c r="AT172" s="162" t="s">
        <v>165</v>
      </c>
      <c r="AU172" s="162" t="s">
        <v>83</v>
      </c>
      <c r="AY172" s="18" t="s">
        <v>163</v>
      </c>
      <c r="BE172" s="163">
        <f>IF(N172="základní",J172,0)</f>
        <v>0</v>
      </c>
      <c r="BF172" s="163">
        <f>IF(N172="snížená",J172,0)</f>
        <v>0</v>
      </c>
      <c r="BG172" s="163">
        <f>IF(N172="zákl. přenesená",J172,0)</f>
        <v>0</v>
      </c>
      <c r="BH172" s="163">
        <f>IF(N172="sníž. přenesená",J172,0)</f>
        <v>0</v>
      </c>
      <c r="BI172" s="163">
        <f>IF(N172="nulová",J172,0)</f>
        <v>0</v>
      </c>
      <c r="BJ172" s="18" t="s">
        <v>30</v>
      </c>
      <c r="BK172" s="163">
        <f>ROUND(I172*H172,2)</f>
        <v>0</v>
      </c>
      <c r="BL172" s="18" t="s">
        <v>169</v>
      </c>
      <c r="BM172" s="162" t="s">
        <v>1130</v>
      </c>
    </row>
    <row r="173" spans="1:65" s="2" customFormat="1">
      <c r="A173" s="33"/>
      <c r="B173" s="34"/>
      <c r="C173" s="33"/>
      <c r="D173" s="164" t="s">
        <v>171</v>
      </c>
      <c r="E173" s="33"/>
      <c r="F173" s="165" t="s">
        <v>220</v>
      </c>
      <c r="G173" s="33"/>
      <c r="H173" s="33"/>
      <c r="I173" s="166"/>
      <c r="J173" s="33"/>
      <c r="K173" s="33"/>
      <c r="L173" s="34"/>
      <c r="M173" s="167"/>
      <c r="N173" s="168"/>
      <c r="O173" s="59"/>
      <c r="P173" s="59"/>
      <c r="Q173" s="59"/>
      <c r="R173" s="59"/>
      <c r="S173" s="59"/>
      <c r="T173" s="60"/>
      <c r="U173" s="33"/>
      <c r="V173" s="33"/>
      <c r="W173" s="33"/>
      <c r="X173" s="33"/>
      <c r="Y173" s="33"/>
      <c r="Z173" s="33"/>
      <c r="AA173" s="33"/>
      <c r="AB173" s="33"/>
      <c r="AC173" s="33"/>
      <c r="AD173" s="33"/>
      <c r="AE173" s="33"/>
      <c r="AT173" s="18" t="s">
        <v>171</v>
      </c>
      <c r="AU173" s="18" t="s">
        <v>83</v>
      </c>
    </row>
    <row r="174" spans="1:65" s="2" customFormat="1" ht="136.5">
      <c r="A174" s="33"/>
      <c r="B174" s="34"/>
      <c r="C174" s="33"/>
      <c r="D174" s="169" t="s">
        <v>173</v>
      </c>
      <c r="E174" s="33"/>
      <c r="F174" s="170" t="s">
        <v>221</v>
      </c>
      <c r="G174" s="33"/>
      <c r="H174" s="33"/>
      <c r="I174" s="166"/>
      <c r="J174" s="33"/>
      <c r="K174" s="33"/>
      <c r="L174" s="34"/>
      <c r="M174" s="167"/>
      <c r="N174" s="168"/>
      <c r="O174" s="59"/>
      <c r="P174" s="59"/>
      <c r="Q174" s="59"/>
      <c r="R174" s="59"/>
      <c r="S174" s="59"/>
      <c r="T174" s="60"/>
      <c r="U174" s="33"/>
      <c r="V174" s="33"/>
      <c r="W174" s="33"/>
      <c r="X174" s="33"/>
      <c r="Y174" s="33"/>
      <c r="Z174" s="33"/>
      <c r="AA174" s="33"/>
      <c r="AB174" s="33"/>
      <c r="AC174" s="33"/>
      <c r="AD174" s="33"/>
      <c r="AE174" s="33"/>
      <c r="AT174" s="18" t="s">
        <v>173</v>
      </c>
      <c r="AU174" s="18" t="s">
        <v>83</v>
      </c>
    </row>
    <row r="175" spans="1:65" s="15" customFormat="1">
      <c r="B175" s="190"/>
      <c r="D175" s="169" t="s">
        <v>175</v>
      </c>
      <c r="E175" s="191" t="s">
        <v>1</v>
      </c>
      <c r="F175" s="192" t="s">
        <v>1131</v>
      </c>
      <c r="H175" s="191" t="s">
        <v>1</v>
      </c>
      <c r="I175" s="193"/>
      <c r="L175" s="190"/>
      <c r="M175" s="194"/>
      <c r="N175" s="195"/>
      <c r="O175" s="195"/>
      <c r="P175" s="195"/>
      <c r="Q175" s="195"/>
      <c r="R175" s="195"/>
      <c r="S175" s="195"/>
      <c r="T175" s="196"/>
      <c r="AT175" s="191" t="s">
        <v>175</v>
      </c>
      <c r="AU175" s="191" t="s">
        <v>83</v>
      </c>
      <c r="AV175" s="15" t="s">
        <v>30</v>
      </c>
      <c r="AW175" s="15" t="s">
        <v>29</v>
      </c>
      <c r="AX175" s="15" t="s">
        <v>73</v>
      </c>
      <c r="AY175" s="191" t="s">
        <v>163</v>
      </c>
    </row>
    <row r="176" spans="1:65" s="15" customFormat="1">
      <c r="B176" s="190"/>
      <c r="D176" s="169" t="s">
        <v>175</v>
      </c>
      <c r="E176" s="191" t="s">
        <v>1</v>
      </c>
      <c r="F176" s="192" t="s">
        <v>1132</v>
      </c>
      <c r="H176" s="191" t="s">
        <v>1</v>
      </c>
      <c r="I176" s="193"/>
      <c r="L176" s="190"/>
      <c r="M176" s="194"/>
      <c r="N176" s="195"/>
      <c r="O176" s="195"/>
      <c r="P176" s="195"/>
      <c r="Q176" s="195"/>
      <c r="R176" s="195"/>
      <c r="S176" s="195"/>
      <c r="T176" s="196"/>
      <c r="AT176" s="191" t="s">
        <v>175</v>
      </c>
      <c r="AU176" s="191" t="s">
        <v>83</v>
      </c>
      <c r="AV176" s="15" t="s">
        <v>30</v>
      </c>
      <c r="AW176" s="15" t="s">
        <v>29</v>
      </c>
      <c r="AX176" s="15" t="s">
        <v>73</v>
      </c>
      <c r="AY176" s="191" t="s">
        <v>163</v>
      </c>
    </row>
    <row r="177" spans="1:65" s="13" customFormat="1">
      <c r="B177" s="171"/>
      <c r="D177" s="169" t="s">
        <v>175</v>
      </c>
      <c r="E177" s="172" t="s">
        <v>1</v>
      </c>
      <c r="F177" s="173" t="s">
        <v>393</v>
      </c>
      <c r="H177" s="174">
        <v>35</v>
      </c>
      <c r="I177" s="175"/>
      <c r="L177" s="171"/>
      <c r="M177" s="176"/>
      <c r="N177" s="177"/>
      <c r="O177" s="177"/>
      <c r="P177" s="177"/>
      <c r="Q177" s="177"/>
      <c r="R177" s="177"/>
      <c r="S177" s="177"/>
      <c r="T177" s="178"/>
      <c r="AT177" s="172" t="s">
        <v>175</v>
      </c>
      <c r="AU177" s="172" t="s">
        <v>83</v>
      </c>
      <c r="AV177" s="13" t="s">
        <v>83</v>
      </c>
      <c r="AW177" s="13" t="s">
        <v>29</v>
      </c>
      <c r="AX177" s="13" t="s">
        <v>30</v>
      </c>
      <c r="AY177" s="172" t="s">
        <v>163</v>
      </c>
    </row>
    <row r="178" spans="1:65" s="2" customFormat="1" ht="16.5" customHeight="1">
      <c r="A178" s="33"/>
      <c r="B178" s="150"/>
      <c r="C178" s="151" t="s">
        <v>257</v>
      </c>
      <c r="D178" s="151" t="s">
        <v>165</v>
      </c>
      <c r="E178" s="152" t="s">
        <v>229</v>
      </c>
      <c r="F178" s="153" t="s">
        <v>230</v>
      </c>
      <c r="G178" s="154" t="s">
        <v>231</v>
      </c>
      <c r="H178" s="155">
        <v>65</v>
      </c>
      <c r="I178" s="156"/>
      <c r="J178" s="157">
        <f>ROUND(I178*H178,2)</f>
        <v>0</v>
      </c>
      <c r="K178" s="153" t="s">
        <v>168</v>
      </c>
      <c r="L178" s="34"/>
      <c r="M178" s="158" t="s">
        <v>1</v>
      </c>
      <c r="N178" s="159" t="s">
        <v>38</v>
      </c>
      <c r="O178" s="59"/>
      <c r="P178" s="160">
        <f>O178*H178</f>
        <v>0</v>
      </c>
      <c r="Q178" s="160">
        <v>0</v>
      </c>
      <c r="R178" s="160">
        <f>Q178*H178</f>
        <v>0</v>
      </c>
      <c r="S178" s="160">
        <v>0</v>
      </c>
      <c r="T178" s="161">
        <f>S178*H178</f>
        <v>0</v>
      </c>
      <c r="U178" s="33"/>
      <c r="V178" s="33"/>
      <c r="W178" s="33"/>
      <c r="X178" s="33"/>
      <c r="Y178" s="33"/>
      <c r="Z178" s="33"/>
      <c r="AA178" s="33"/>
      <c r="AB178" s="33"/>
      <c r="AC178" s="33"/>
      <c r="AD178" s="33"/>
      <c r="AE178" s="33"/>
      <c r="AR178" s="162" t="s">
        <v>169</v>
      </c>
      <c r="AT178" s="162" t="s">
        <v>165</v>
      </c>
      <c r="AU178" s="162" t="s">
        <v>83</v>
      </c>
      <c r="AY178" s="18" t="s">
        <v>163</v>
      </c>
      <c r="BE178" s="163">
        <f>IF(N178="základní",J178,0)</f>
        <v>0</v>
      </c>
      <c r="BF178" s="163">
        <f>IF(N178="snížená",J178,0)</f>
        <v>0</v>
      </c>
      <c r="BG178" s="163">
        <f>IF(N178="zákl. přenesená",J178,0)</f>
        <v>0</v>
      </c>
      <c r="BH178" s="163">
        <f>IF(N178="sníž. přenesená",J178,0)</f>
        <v>0</v>
      </c>
      <c r="BI178" s="163">
        <f>IF(N178="nulová",J178,0)</f>
        <v>0</v>
      </c>
      <c r="BJ178" s="18" t="s">
        <v>30</v>
      </c>
      <c r="BK178" s="163">
        <f>ROUND(I178*H178,2)</f>
        <v>0</v>
      </c>
      <c r="BL178" s="18" t="s">
        <v>169</v>
      </c>
      <c r="BM178" s="162" t="s">
        <v>1133</v>
      </c>
    </row>
    <row r="179" spans="1:65" s="2" customFormat="1">
      <c r="A179" s="33"/>
      <c r="B179" s="34"/>
      <c r="C179" s="33"/>
      <c r="D179" s="164" t="s">
        <v>171</v>
      </c>
      <c r="E179" s="33"/>
      <c r="F179" s="165" t="s">
        <v>233</v>
      </c>
      <c r="G179" s="33"/>
      <c r="H179" s="33"/>
      <c r="I179" s="166"/>
      <c r="J179" s="33"/>
      <c r="K179" s="33"/>
      <c r="L179" s="34"/>
      <c r="M179" s="167"/>
      <c r="N179" s="168"/>
      <c r="O179" s="59"/>
      <c r="P179" s="59"/>
      <c r="Q179" s="59"/>
      <c r="R179" s="59"/>
      <c r="S179" s="59"/>
      <c r="T179" s="60"/>
      <c r="U179" s="33"/>
      <c r="V179" s="33"/>
      <c r="W179" s="33"/>
      <c r="X179" s="33"/>
      <c r="Y179" s="33"/>
      <c r="Z179" s="33"/>
      <c r="AA179" s="33"/>
      <c r="AB179" s="33"/>
      <c r="AC179" s="33"/>
      <c r="AD179" s="33"/>
      <c r="AE179" s="33"/>
      <c r="AT179" s="18" t="s">
        <v>171</v>
      </c>
      <c r="AU179" s="18" t="s">
        <v>83</v>
      </c>
    </row>
    <row r="180" spans="1:65" s="13" customFormat="1">
      <c r="B180" s="171"/>
      <c r="D180" s="169" t="s">
        <v>175</v>
      </c>
      <c r="E180" s="172" t="s">
        <v>1</v>
      </c>
      <c r="F180" s="173" t="s">
        <v>581</v>
      </c>
      <c r="H180" s="174">
        <v>65</v>
      </c>
      <c r="I180" s="175"/>
      <c r="L180" s="171"/>
      <c r="M180" s="176"/>
      <c r="N180" s="177"/>
      <c r="O180" s="177"/>
      <c r="P180" s="177"/>
      <c r="Q180" s="177"/>
      <c r="R180" s="177"/>
      <c r="S180" s="177"/>
      <c r="T180" s="178"/>
      <c r="AT180" s="172" t="s">
        <v>175</v>
      </c>
      <c r="AU180" s="172" t="s">
        <v>83</v>
      </c>
      <c r="AV180" s="13" t="s">
        <v>83</v>
      </c>
      <c r="AW180" s="13" t="s">
        <v>29</v>
      </c>
      <c r="AX180" s="13" t="s">
        <v>30</v>
      </c>
      <c r="AY180" s="172" t="s">
        <v>163</v>
      </c>
    </row>
    <row r="181" spans="1:65" s="2" customFormat="1" ht="16.5" customHeight="1">
      <c r="A181" s="33"/>
      <c r="B181" s="150"/>
      <c r="C181" s="151" t="s">
        <v>268</v>
      </c>
      <c r="D181" s="151" t="s">
        <v>165</v>
      </c>
      <c r="E181" s="152" t="s">
        <v>243</v>
      </c>
      <c r="F181" s="153" t="s">
        <v>244</v>
      </c>
      <c r="G181" s="154" t="s">
        <v>206</v>
      </c>
      <c r="H181" s="155">
        <v>6.6</v>
      </c>
      <c r="I181" s="156"/>
      <c r="J181" s="157">
        <f>ROUND(I181*H181,2)</f>
        <v>0</v>
      </c>
      <c r="K181" s="153" t="s">
        <v>168</v>
      </c>
      <c r="L181" s="34"/>
      <c r="M181" s="158" t="s">
        <v>1</v>
      </c>
      <c r="N181" s="159" t="s">
        <v>38</v>
      </c>
      <c r="O181" s="59"/>
      <c r="P181" s="160">
        <f>O181*H181</f>
        <v>0</v>
      </c>
      <c r="Q181" s="160">
        <v>3.6904300000000001E-2</v>
      </c>
      <c r="R181" s="160">
        <f>Q181*H181</f>
        <v>0.24356838</v>
      </c>
      <c r="S181" s="160">
        <v>0</v>
      </c>
      <c r="T181" s="161">
        <f>S181*H181</f>
        <v>0</v>
      </c>
      <c r="U181" s="33"/>
      <c r="V181" s="33"/>
      <c r="W181" s="33"/>
      <c r="X181" s="33"/>
      <c r="Y181" s="33"/>
      <c r="Z181" s="33"/>
      <c r="AA181" s="33"/>
      <c r="AB181" s="33"/>
      <c r="AC181" s="33"/>
      <c r="AD181" s="33"/>
      <c r="AE181" s="33"/>
      <c r="AR181" s="162" t="s">
        <v>169</v>
      </c>
      <c r="AT181" s="162" t="s">
        <v>165</v>
      </c>
      <c r="AU181" s="162" t="s">
        <v>83</v>
      </c>
      <c r="AY181" s="18" t="s">
        <v>163</v>
      </c>
      <c r="BE181" s="163">
        <f>IF(N181="základní",J181,0)</f>
        <v>0</v>
      </c>
      <c r="BF181" s="163">
        <f>IF(N181="snížená",J181,0)</f>
        <v>0</v>
      </c>
      <c r="BG181" s="163">
        <f>IF(N181="zákl. přenesená",J181,0)</f>
        <v>0</v>
      </c>
      <c r="BH181" s="163">
        <f>IF(N181="sníž. přenesená",J181,0)</f>
        <v>0</v>
      </c>
      <c r="BI181" s="163">
        <f>IF(N181="nulová",J181,0)</f>
        <v>0</v>
      </c>
      <c r="BJ181" s="18" t="s">
        <v>30</v>
      </c>
      <c r="BK181" s="163">
        <f>ROUND(I181*H181,2)</f>
        <v>0</v>
      </c>
      <c r="BL181" s="18" t="s">
        <v>169</v>
      </c>
      <c r="BM181" s="162" t="s">
        <v>1134</v>
      </c>
    </row>
    <row r="182" spans="1:65" s="2" customFormat="1">
      <c r="A182" s="33"/>
      <c r="B182" s="34"/>
      <c r="C182" s="33"/>
      <c r="D182" s="164" t="s">
        <v>171</v>
      </c>
      <c r="E182" s="33"/>
      <c r="F182" s="165" t="s">
        <v>246</v>
      </c>
      <c r="G182" s="33"/>
      <c r="H182" s="33"/>
      <c r="I182" s="166"/>
      <c r="J182" s="33"/>
      <c r="K182" s="33"/>
      <c r="L182" s="34"/>
      <c r="M182" s="167"/>
      <c r="N182" s="168"/>
      <c r="O182" s="59"/>
      <c r="P182" s="59"/>
      <c r="Q182" s="59"/>
      <c r="R182" s="59"/>
      <c r="S182" s="59"/>
      <c r="T182" s="60"/>
      <c r="U182" s="33"/>
      <c r="V182" s="33"/>
      <c r="W182" s="33"/>
      <c r="X182" s="33"/>
      <c r="Y182" s="33"/>
      <c r="Z182" s="33"/>
      <c r="AA182" s="33"/>
      <c r="AB182" s="33"/>
      <c r="AC182" s="33"/>
      <c r="AD182" s="33"/>
      <c r="AE182" s="33"/>
      <c r="AT182" s="18" t="s">
        <v>171</v>
      </c>
      <c r="AU182" s="18" t="s">
        <v>83</v>
      </c>
    </row>
    <row r="183" spans="1:65" s="2" customFormat="1" ht="48.75">
      <c r="A183" s="33"/>
      <c r="B183" s="34"/>
      <c r="C183" s="33"/>
      <c r="D183" s="169" t="s">
        <v>173</v>
      </c>
      <c r="E183" s="33"/>
      <c r="F183" s="170" t="s">
        <v>240</v>
      </c>
      <c r="G183" s="33"/>
      <c r="H183" s="33"/>
      <c r="I183" s="166"/>
      <c r="J183" s="33"/>
      <c r="K183" s="33"/>
      <c r="L183" s="34"/>
      <c r="M183" s="167"/>
      <c r="N183" s="168"/>
      <c r="O183" s="59"/>
      <c r="P183" s="59"/>
      <c r="Q183" s="59"/>
      <c r="R183" s="59"/>
      <c r="S183" s="59"/>
      <c r="T183" s="60"/>
      <c r="U183" s="33"/>
      <c r="V183" s="33"/>
      <c r="W183" s="33"/>
      <c r="X183" s="33"/>
      <c r="Y183" s="33"/>
      <c r="Z183" s="33"/>
      <c r="AA183" s="33"/>
      <c r="AB183" s="33"/>
      <c r="AC183" s="33"/>
      <c r="AD183" s="33"/>
      <c r="AE183" s="33"/>
      <c r="AT183" s="18" t="s">
        <v>173</v>
      </c>
      <c r="AU183" s="18" t="s">
        <v>83</v>
      </c>
    </row>
    <row r="184" spans="1:65" s="15" customFormat="1">
      <c r="B184" s="190"/>
      <c r="D184" s="169" t="s">
        <v>175</v>
      </c>
      <c r="E184" s="191" t="s">
        <v>1</v>
      </c>
      <c r="F184" s="192" t="s">
        <v>1135</v>
      </c>
      <c r="H184" s="191" t="s">
        <v>1</v>
      </c>
      <c r="I184" s="193"/>
      <c r="L184" s="190"/>
      <c r="M184" s="194"/>
      <c r="N184" s="195"/>
      <c r="O184" s="195"/>
      <c r="P184" s="195"/>
      <c r="Q184" s="195"/>
      <c r="R184" s="195"/>
      <c r="S184" s="195"/>
      <c r="T184" s="196"/>
      <c r="AT184" s="191" t="s">
        <v>175</v>
      </c>
      <c r="AU184" s="191" t="s">
        <v>83</v>
      </c>
      <c r="AV184" s="15" t="s">
        <v>30</v>
      </c>
      <c r="AW184" s="15" t="s">
        <v>29</v>
      </c>
      <c r="AX184" s="15" t="s">
        <v>73</v>
      </c>
      <c r="AY184" s="191" t="s">
        <v>163</v>
      </c>
    </row>
    <row r="185" spans="1:65" s="13" customFormat="1">
      <c r="B185" s="171"/>
      <c r="D185" s="169" t="s">
        <v>175</v>
      </c>
      <c r="E185" s="172" t="s">
        <v>1</v>
      </c>
      <c r="F185" s="173" t="s">
        <v>1136</v>
      </c>
      <c r="H185" s="174">
        <v>6.6</v>
      </c>
      <c r="I185" s="175"/>
      <c r="L185" s="171"/>
      <c r="M185" s="176"/>
      <c r="N185" s="177"/>
      <c r="O185" s="177"/>
      <c r="P185" s="177"/>
      <c r="Q185" s="177"/>
      <c r="R185" s="177"/>
      <c r="S185" s="177"/>
      <c r="T185" s="178"/>
      <c r="AT185" s="172" t="s">
        <v>175</v>
      </c>
      <c r="AU185" s="172" t="s">
        <v>83</v>
      </c>
      <c r="AV185" s="13" t="s">
        <v>83</v>
      </c>
      <c r="AW185" s="13" t="s">
        <v>29</v>
      </c>
      <c r="AX185" s="13" t="s">
        <v>73</v>
      </c>
      <c r="AY185" s="172" t="s">
        <v>163</v>
      </c>
    </row>
    <row r="186" spans="1:65" s="14" customFormat="1">
      <c r="B186" s="179"/>
      <c r="D186" s="169" t="s">
        <v>175</v>
      </c>
      <c r="E186" s="180" t="s">
        <v>1</v>
      </c>
      <c r="F186" s="181" t="s">
        <v>179</v>
      </c>
      <c r="H186" s="182">
        <v>6.6</v>
      </c>
      <c r="I186" s="183"/>
      <c r="L186" s="179"/>
      <c r="M186" s="184"/>
      <c r="N186" s="185"/>
      <c r="O186" s="185"/>
      <c r="P186" s="185"/>
      <c r="Q186" s="185"/>
      <c r="R186" s="185"/>
      <c r="S186" s="185"/>
      <c r="T186" s="186"/>
      <c r="AT186" s="180" t="s">
        <v>175</v>
      </c>
      <c r="AU186" s="180" t="s">
        <v>83</v>
      </c>
      <c r="AV186" s="14" t="s">
        <v>169</v>
      </c>
      <c r="AW186" s="14" t="s">
        <v>29</v>
      </c>
      <c r="AX186" s="14" t="s">
        <v>30</v>
      </c>
      <c r="AY186" s="180" t="s">
        <v>163</v>
      </c>
    </row>
    <row r="187" spans="1:65" s="2" customFormat="1" ht="16.5" customHeight="1">
      <c r="A187" s="33"/>
      <c r="B187" s="150"/>
      <c r="C187" s="151" t="s">
        <v>274</v>
      </c>
      <c r="D187" s="151" t="s">
        <v>165</v>
      </c>
      <c r="E187" s="152" t="s">
        <v>248</v>
      </c>
      <c r="F187" s="153" t="s">
        <v>1137</v>
      </c>
      <c r="G187" s="154" t="s">
        <v>206</v>
      </c>
      <c r="H187" s="155">
        <v>12</v>
      </c>
      <c r="I187" s="156"/>
      <c r="J187" s="157">
        <f>ROUND(I187*H187,2)</f>
        <v>0</v>
      </c>
      <c r="K187" s="153" t="s">
        <v>168</v>
      </c>
      <c r="L187" s="34"/>
      <c r="M187" s="158" t="s">
        <v>1</v>
      </c>
      <c r="N187" s="159" t="s">
        <v>38</v>
      </c>
      <c r="O187" s="59"/>
      <c r="P187" s="160">
        <f>O187*H187</f>
        <v>0</v>
      </c>
      <c r="Q187" s="160">
        <v>6.9999999999999994E-5</v>
      </c>
      <c r="R187" s="160">
        <f>Q187*H187</f>
        <v>8.3999999999999993E-4</v>
      </c>
      <c r="S187" s="160">
        <v>0</v>
      </c>
      <c r="T187" s="161">
        <f>S187*H187</f>
        <v>0</v>
      </c>
      <c r="U187" s="33"/>
      <c r="V187" s="33"/>
      <c r="W187" s="33"/>
      <c r="X187" s="33"/>
      <c r="Y187" s="33"/>
      <c r="Z187" s="33"/>
      <c r="AA187" s="33"/>
      <c r="AB187" s="33"/>
      <c r="AC187" s="33"/>
      <c r="AD187" s="33"/>
      <c r="AE187" s="33"/>
      <c r="AR187" s="162" t="s">
        <v>169</v>
      </c>
      <c r="AT187" s="162" t="s">
        <v>165</v>
      </c>
      <c r="AU187" s="162" t="s">
        <v>83</v>
      </c>
      <c r="AY187" s="18" t="s">
        <v>163</v>
      </c>
      <c r="BE187" s="163">
        <f>IF(N187="základní",J187,0)</f>
        <v>0</v>
      </c>
      <c r="BF187" s="163">
        <f>IF(N187="snížená",J187,0)</f>
        <v>0</v>
      </c>
      <c r="BG187" s="163">
        <f>IF(N187="zákl. přenesená",J187,0)</f>
        <v>0</v>
      </c>
      <c r="BH187" s="163">
        <f>IF(N187="sníž. přenesená",J187,0)</f>
        <v>0</v>
      </c>
      <c r="BI187" s="163">
        <f>IF(N187="nulová",J187,0)</f>
        <v>0</v>
      </c>
      <c r="BJ187" s="18" t="s">
        <v>30</v>
      </c>
      <c r="BK187" s="163">
        <f>ROUND(I187*H187,2)</f>
        <v>0</v>
      </c>
      <c r="BL187" s="18" t="s">
        <v>169</v>
      </c>
      <c r="BM187" s="162" t="s">
        <v>1138</v>
      </c>
    </row>
    <row r="188" spans="1:65" s="2" customFormat="1">
      <c r="A188" s="33"/>
      <c r="B188" s="34"/>
      <c r="C188" s="33"/>
      <c r="D188" s="164" t="s">
        <v>171</v>
      </c>
      <c r="E188" s="33"/>
      <c r="F188" s="165" t="s">
        <v>251</v>
      </c>
      <c r="G188" s="33"/>
      <c r="H188" s="33"/>
      <c r="I188" s="166"/>
      <c r="J188" s="33"/>
      <c r="K188" s="33"/>
      <c r="L188" s="34"/>
      <c r="M188" s="167"/>
      <c r="N188" s="168"/>
      <c r="O188" s="59"/>
      <c r="P188" s="59"/>
      <c r="Q188" s="59"/>
      <c r="R188" s="59"/>
      <c r="S188" s="59"/>
      <c r="T188" s="60"/>
      <c r="U188" s="33"/>
      <c r="V188" s="33"/>
      <c r="W188" s="33"/>
      <c r="X188" s="33"/>
      <c r="Y188" s="33"/>
      <c r="Z188" s="33"/>
      <c r="AA188" s="33"/>
      <c r="AB188" s="33"/>
      <c r="AC188" s="33"/>
      <c r="AD188" s="33"/>
      <c r="AE188" s="33"/>
      <c r="AT188" s="18" t="s">
        <v>171</v>
      </c>
      <c r="AU188" s="18" t="s">
        <v>83</v>
      </c>
    </row>
    <row r="189" spans="1:65" s="13" customFormat="1">
      <c r="B189" s="171"/>
      <c r="D189" s="169" t="s">
        <v>175</v>
      </c>
      <c r="E189" s="172" t="s">
        <v>1</v>
      </c>
      <c r="F189" s="173" t="s">
        <v>252</v>
      </c>
      <c r="H189" s="174">
        <v>12</v>
      </c>
      <c r="I189" s="175"/>
      <c r="L189" s="171"/>
      <c r="M189" s="176"/>
      <c r="N189" s="177"/>
      <c r="O189" s="177"/>
      <c r="P189" s="177"/>
      <c r="Q189" s="177"/>
      <c r="R189" s="177"/>
      <c r="S189" s="177"/>
      <c r="T189" s="178"/>
      <c r="AT189" s="172" t="s">
        <v>175</v>
      </c>
      <c r="AU189" s="172" t="s">
        <v>83</v>
      </c>
      <c r="AV189" s="13" t="s">
        <v>83</v>
      </c>
      <c r="AW189" s="13" t="s">
        <v>29</v>
      </c>
      <c r="AX189" s="13" t="s">
        <v>73</v>
      </c>
      <c r="AY189" s="172" t="s">
        <v>163</v>
      </c>
    </row>
    <row r="190" spans="1:65" s="14" customFormat="1">
      <c r="B190" s="179"/>
      <c r="D190" s="169" t="s">
        <v>175</v>
      </c>
      <c r="E190" s="180" t="s">
        <v>1</v>
      </c>
      <c r="F190" s="181" t="s">
        <v>179</v>
      </c>
      <c r="H190" s="182">
        <v>12</v>
      </c>
      <c r="I190" s="183"/>
      <c r="L190" s="179"/>
      <c r="M190" s="184"/>
      <c r="N190" s="185"/>
      <c r="O190" s="185"/>
      <c r="P190" s="185"/>
      <c r="Q190" s="185"/>
      <c r="R190" s="185"/>
      <c r="S190" s="185"/>
      <c r="T190" s="186"/>
      <c r="AT190" s="180" t="s">
        <v>175</v>
      </c>
      <c r="AU190" s="180" t="s">
        <v>83</v>
      </c>
      <c r="AV190" s="14" t="s">
        <v>169</v>
      </c>
      <c r="AW190" s="14" t="s">
        <v>29</v>
      </c>
      <c r="AX190" s="14" t="s">
        <v>30</v>
      </c>
      <c r="AY190" s="180" t="s">
        <v>163</v>
      </c>
    </row>
    <row r="191" spans="1:65" s="2" customFormat="1" ht="21.75" customHeight="1">
      <c r="A191" s="33"/>
      <c r="B191" s="150"/>
      <c r="C191" s="151" t="s">
        <v>280</v>
      </c>
      <c r="D191" s="151" t="s">
        <v>165</v>
      </c>
      <c r="E191" s="152" t="s">
        <v>254</v>
      </c>
      <c r="F191" s="153" t="s">
        <v>255</v>
      </c>
      <c r="G191" s="154" t="s">
        <v>206</v>
      </c>
      <c r="H191" s="155">
        <v>12</v>
      </c>
      <c r="I191" s="156"/>
      <c r="J191" s="157">
        <f>ROUND(I191*H191,2)</f>
        <v>0</v>
      </c>
      <c r="K191" s="153" t="s">
        <v>1</v>
      </c>
      <c r="L191" s="34"/>
      <c r="M191" s="158" t="s">
        <v>1</v>
      </c>
      <c r="N191" s="159" t="s">
        <v>38</v>
      </c>
      <c r="O191" s="59"/>
      <c r="P191" s="160">
        <f>O191*H191</f>
        <v>0</v>
      </c>
      <c r="Q191" s="160">
        <v>7.9200000000000007E-2</v>
      </c>
      <c r="R191" s="160">
        <f>Q191*H191</f>
        <v>0.95040000000000013</v>
      </c>
      <c r="S191" s="160">
        <v>0</v>
      </c>
      <c r="T191" s="161">
        <f>S191*H191</f>
        <v>0</v>
      </c>
      <c r="U191" s="33"/>
      <c r="V191" s="33"/>
      <c r="W191" s="33"/>
      <c r="X191" s="33"/>
      <c r="Y191" s="33"/>
      <c r="Z191" s="33"/>
      <c r="AA191" s="33"/>
      <c r="AB191" s="33"/>
      <c r="AC191" s="33"/>
      <c r="AD191" s="33"/>
      <c r="AE191" s="33"/>
      <c r="AR191" s="162" t="s">
        <v>169</v>
      </c>
      <c r="AT191" s="162" t="s">
        <v>165</v>
      </c>
      <c r="AU191" s="162" t="s">
        <v>83</v>
      </c>
      <c r="AY191" s="18" t="s">
        <v>163</v>
      </c>
      <c r="BE191" s="163">
        <f>IF(N191="základní",J191,0)</f>
        <v>0</v>
      </c>
      <c r="BF191" s="163">
        <f>IF(N191="snížená",J191,0)</f>
        <v>0</v>
      </c>
      <c r="BG191" s="163">
        <f>IF(N191="zákl. přenesená",J191,0)</f>
        <v>0</v>
      </c>
      <c r="BH191" s="163">
        <f>IF(N191="sníž. přenesená",J191,0)</f>
        <v>0</v>
      </c>
      <c r="BI191" s="163">
        <f>IF(N191="nulová",J191,0)</f>
        <v>0</v>
      </c>
      <c r="BJ191" s="18" t="s">
        <v>30</v>
      </c>
      <c r="BK191" s="163">
        <f>ROUND(I191*H191,2)</f>
        <v>0</v>
      </c>
      <c r="BL191" s="18" t="s">
        <v>169</v>
      </c>
      <c r="BM191" s="162" t="s">
        <v>1139</v>
      </c>
    </row>
    <row r="192" spans="1:65" s="13" customFormat="1">
      <c r="B192" s="171"/>
      <c r="D192" s="169" t="s">
        <v>175</v>
      </c>
      <c r="E192" s="172" t="s">
        <v>1</v>
      </c>
      <c r="F192" s="173" t="s">
        <v>8</v>
      </c>
      <c r="H192" s="174">
        <v>12</v>
      </c>
      <c r="I192" s="175"/>
      <c r="L192" s="171"/>
      <c r="M192" s="176"/>
      <c r="N192" s="177"/>
      <c r="O192" s="177"/>
      <c r="P192" s="177"/>
      <c r="Q192" s="177"/>
      <c r="R192" s="177"/>
      <c r="S192" s="177"/>
      <c r="T192" s="178"/>
      <c r="AT192" s="172" t="s">
        <v>175</v>
      </c>
      <c r="AU192" s="172" t="s">
        <v>83</v>
      </c>
      <c r="AV192" s="13" t="s">
        <v>83</v>
      </c>
      <c r="AW192" s="13" t="s">
        <v>29</v>
      </c>
      <c r="AX192" s="13" t="s">
        <v>30</v>
      </c>
      <c r="AY192" s="172" t="s">
        <v>163</v>
      </c>
    </row>
    <row r="193" spans="1:65" s="2" customFormat="1" ht="16.5" customHeight="1">
      <c r="A193" s="33"/>
      <c r="B193" s="150"/>
      <c r="C193" s="151" t="s">
        <v>286</v>
      </c>
      <c r="D193" s="151" t="s">
        <v>165</v>
      </c>
      <c r="E193" s="152" t="s">
        <v>258</v>
      </c>
      <c r="F193" s="153" t="s">
        <v>259</v>
      </c>
      <c r="G193" s="154" t="s">
        <v>118</v>
      </c>
      <c r="H193" s="155">
        <v>26.72</v>
      </c>
      <c r="I193" s="156"/>
      <c r="J193" s="157">
        <f>ROUND(I193*H193,2)</f>
        <v>0</v>
      </c>
      <c r="K193" s="153" t="s">
        <v>168</v>
      </c>
      <c r="L193" s="34"/>
      <c r="M193" s="158" t="s">
        <v>1</v>
      </c>
      <c r="N193" s="159" t="s">
        <v>38</v>
      </c>
      <c r="O193" s="59"/>
      <c r="P193" s="160">
        <f>O193*H193</f>
        <v>0</v>
      </c>
      <c r="Q193" s="160">
        <v>0</v>
      </c>
      <c r="R193" s="160">
        <f>Q193*H193</f>
        <v>0</v>
      </c>
      <c r="S193" s="160">
        <v>0</v>
      </c>
      <c r="T193" s="161">
        <f>S193*H193</f>
        <v>0</v>
      </c>
      <c r="U193" s="33"/>
      <c r="V193" s="33"/>
      <c r="W193" s="33"/>
      <c r="X193" s="33"/>
      <c r="Y193" s="33"/>
      <c r="Z193" s="33"/>
      <c r="AA193" s="33"/>
      <c r="AB193" s="33"/>
      <c r="AC193" s="33"/>
      <c r="AD193" s="33"/>
      <c r="AE193" s="33"/>
      <c r="AR193" s="162" t="s">
        <v>169</v>
      </c>
      <c r="AT193" s="162" t="s">
        <v>165</v>
      </c>
      <c r="AU193" s="162" t="s">
        <v>83</v>
      </c>
      <c r="AY193" s="18" t="s">
        <v>163</v>
      </c>
      <c r="BE193" s="163">
        <f>IF(N193="základní",J193,0)</f>
        <v>0</v>
      </c>
      <c r="BF193" s="163">
        <f>IF(N193="snížená",J193,0)</f>
        <v>0</v>
      </c>
      <c r="BG193" s="163">
        <f>IF(N193="zákl. přenesená",J193,0)</f>
        <v>0</v>
      </c>
      <c r="BH193" s="163">
        <f>IF(N193="sníž. přenesená",J193,0)</f>
        <v>0</v>
      </c>
      <c r="BI193" s="163">
        <f>IF(N193="nulová",J193,0)</f>
        <v>0</v>
      </c>
      <c r="BJ193" s="18" t="s">
        <v>30</v>
      </c>
      <c r="BK193" s="163">
        <f>ROUND(I193*H193,2)</f>
        <v>0</v>
      </c>
      <c r="BL193" s="18" t="s">
        <v>169</v>
      </c>
      <c r="BM193" s="162" t="s">
        <v>1140</v>
      </c>
    </row>
    <row r="194" spans="1:65" s="2" customFormat="1">
      <c r="A194" s="33"/>
      <c r="B194" s="34"/>
      <c r="C194" s="33"/>
      <c r="D194" s="164" t="s">
        <v>171</v>
      </c>
      <c r="E194" s="33"/>
      <c r="F194" s="165" t="s">
        <v>261</v>
      </c>
      <c r="G194" s="33"/>
      <c r="H194" s="33"/>
      <c r="I194" s="166"/>
      <c r="J194" s="33"/>
      <c r="K194" s="33"/>
      <c r="L194" s="34"/>
      <c r="M194" s="167"/>
      <c r="N194" s="168"/>
      <c r="O194" s="59"/>
      <c r="P194" s="59"/>
      <c r="Q194" s="59"/>
      <c r="R194" s="59"/>
      <c r="S194" s="59"/>
      <c r="T194" s="60"/>
      <c r="U194" s="33"/>
      <c r="V194" s="33"/>
      <c r="W194" s="33"/>
      <c r="X194" s="33"/>
      <c r="Y194" s="33"/>
      <c r="Z194" s="33"/>
      <c r="AA194" s="33"/>
      <c r="AB194" s="33"/>
      <c r="AC194" s="33"/>
      <c r="AD194" s="33"/>
      <c r="AE194" s="33"/>
      <c r="AT194" s="18" t="s">
        <v>171</v>
      </c>
      <c r="AU194" s="18" t="s">
        <v>83</v>
      </c>
    </row>
    <row r="195" spans="1:65" s="13" customFormat="1">
      <c r="B195" s="171"/>
      <c r="D195" s="169" t="s">
        <v>175</v>
      </c>
      <c r="E195" s="172" t="s">
        <v>1</v>
      </c>
      <c r="F195" s="173" t="s">
        <v>1141</v>
      </c>
      <c r="H195" s="174">
        <v>26.72</v>
      </c>
      <c r="I195" s="175"/>
      <c r="L195" s="171"/>
      <c r="M195" s="176"/>
      <c r="N195" s="177"/>
      <c r="O195" s="177"/>
      <c r="P195" s="177"/>
      <c r="Q195" s="177"/>
      <c r="R195" s="177"/>
      <c r="S195" s="177"/>
      <c r="T195" s="178"/>
      <c r="AT195" s="172" t="s">
        <v>175</v>
      </c>
      <c r="AU195" s="172" t="s">
        <v>83</v>
      </c>
      <c r="AV195" s="13" t="s">
        <v>83</v>
      </c>
      <c r="AW195" s="13" t="s">
        <v>29</v>
      </c>
      <c r="AX195" s="13" t="s">
        <v>30</v>
      </c>
      <c r="AY195" s="172" t="s">
        <v>163</v>
      </c>
    </row>
    <row r="196" spans="1:65" s="2" customFormat="1" ht="24.2" customHeight="1">
      <c r="A196" s="33"/>
      <c r="B196" s="150"/>
      <c r="C196" s="151" t="s">
        <v>292</v>
      </c>
      <c r="D196" s="151" t="s">
        <v>165</v>
      </c>
      <c r="E196" s="152" t="s">
        <v>910</v>
      </c>
      <c r="F196" s="153" t="s">
        <v>911</v>
      </c>
      <c r="G196" s="154" t="s">
        <v>118</v>
      </c>
      <c r="H196" s="155">
        <v>132.26400000000001</v>
      </c>
      <c r="I196" s="156"/>
      <c r="J196" s="157">
        <f>ROUND(I196*H196,2)</f>
        <v>0</v>
      </c>
      <c r="K196" s="153" t="s">
        <v>168</v>
      </c>
      <c r="L196" s="34"/>
      <c r="M196" s="158" t="s">
        <v>1</v>
      </c>
      <c r="N196" s="159" t="s">
        <v>38</v>
      </c>
      <c r="O196" s="59"/>
      <c r="P196" s="160">
        <f>O196*H196</f>
        <v>0</v>
      </c>
      <c r="Q196" s="160">
        <v>0</v>
      </c>
      <c r="R196" s="160">
        <f>Q196*H196</f>
        <v>0</v>
      </c>
      <c r="S196" s="160">
        <v>0</v>
      </c>
      <c r="T196" s="161">
        <f>S196*H196</f>
        <v>0</v>
      </c>
      <c r="U196" s="33"/>
      <c r="V196" s="33"/>
      <c r="W196" s="33"/>
      <c r="X196" s="33"/>
      <c r="Y196" s="33"/>
      <c r="Z196" s="33"/>
      <c r="AA196" s="33"/>
      <c r="AB196" s="33"/>
      <c r="AC196" s="33"/>
      <c r="AD196" s="33"/>
      <c r="AE196" s="33"/>
      <c r="AR196" s="162" t="s">
        <v>169</v>
      </c>
      <c r="AT196" s="162" t="s">
        <v>165</v>
      </c>
      <c r="AU196" s="162" t="s">
        <v>83</v>
      </c>
      <c r="AY196" s="18" t="s">
        <v>163</v>
      </c>
      <c r="BE196" s="163">
        <f>IF(N196="základní",J196,0)</f>
        <v>0</v>
      </c>
      <c r="BF196" s="163">
        <f>IF(N196="snížená",J196,0)</f>
        <v>0</v>
      </c>
      <c r="BG196" s="163">
        <f>IF(N196="zákl. přenesená",J196,0)</f>
        <v>0</v>
      </c>
      <c r="BH196" s="163">
        <f>IF(N196="sníž. přenesená",J196,0)</f>
        <v>0</v>
      </c>
      <c r="BI196" s="163">
        <f>IF(N196="nulová",J196,0)</f>
        <v>0</v>
      </c>
      <c r="BJ196" s="18" t="s">
        <v>30</v>
      </c>
      <c r="BK196" s="163">
        <f>ROUND(I196*H196,2)</f>
        <v>0</v>
      </c>
      <c r="BL196" s="18" t="s">
        <v>169</v>
      </c>
      <c r="BM196" s="162" t="s">
        <v>1142</v>
      </c>
    </row>
    <row r="197" spans="1:65" s="2" customFormat="1">
      <c r="A197" s="33"/>
      <c r="B197" s="34"/>
      <c r="C197" s="33"/>
      <c r="D197" s="164" t="s">
        <v>171</v>
      </c>
      <c r="E197" s="33"/>
      <c r="F197" s="165" t="s">
        <v>913</v>
      </c>
      <c r="G197" s="33"/>
      <c r="H197" s="33"/>
      <c r="I197" s="166"/>
      <c r="J197" s="33"/>
      <c r="K197" s="33"/>
      <c r="L197" s="34"/>
      <c r="M197" s="167"/>
      <c r="N197" s="168"/>
      <c r="O197" s="59"/>
      <c r="P197" s="59"/>
      <c r="Q197" s="59"/>
      <c r="R197" s="59"/>
      <c r="S197" s="59"/>
      <c r="T197" s="60"/>
      <c r="U197" s="33"/>
      <c r="V197" s="33"/>
      <c r="W197" s="33"/>
      <c r="X197" s="33"/>
      <c r="Y197" s="33"/>
      <c r="Z197" s="33"/>
      <c r="AA197" s="33"/>
      <c r="AB197" s="33"/>
      <c r="AC197" s="33"/>
      <c r="AD197" s="33"/>
      <c r="AE197" s="33"/>
      <c r="AT197" s="18" t="s">
        <v>171</v>
      </c>
      <c r="AU197" s="18" t="s">
        <v>83</v>
      </c>
    </row>
    <row r="198" spans="1:65" s="13" customFormat="1">
      <c r="B198" s="171"/>
      <c r="D198" s="169" t="s">
        <v>175</v>
      </c>
      <c r="E198" s="172" t="s">
        <v>1</v>
      </c>
      <c r="F198" s="173" t="s">
        <v>1143</v>
      </c>
      <c r="H198" s="174">
        <v>133.6</v>
      </c>
      <c r="I198" s="175"/>
      <c r="L198" s="171"/>
      <c r="M198" s="176"/>
      <c r="N198" s="177"/>
      <c r="O198" s="177"/>
      <c r="P198" s="177"/>
      <c r="Q198" s="177"/>
      <c r="R198" s="177"/>
      <c r="S198" s="177"/>
      <c r="T198" s="178"/>
      <c r="AT198" s="172" t="s">
        <v>175</v>
      </c>
      <c r="AU198" s="172" t="s">
        <v>83</v>
      </c>
      <c r="AV198" s="13" t="s">
        <v>83</v>
      </c>
      <c r="AW198" s="13" t="s">
        <v>29</v>
      </c>
      <c r="AX198" s="13" t="s">
        <v>73</v>
      </c>
      <c r="AY198" s="172" t="s">
        <v>163</v>
      </c>
    </row>
    <row r="199" spans="1:65" s="15" customFormat="1">
      <c r="B199" s="190"/>
      <c r="D199" s="169" t="s">
        <v>175</v>
      </c>
      <c r="E199" s="191" t="s">
        <v>1</v>
      </c>
      <c r="F199" s="192" t="s">
        <v>1144</v>
      </c>
      <c r="H199" s="191" t="s">
        <v>1</v>
      </c>
      <c r="I199" s="193"/>
      <c r="L199" s="190"/>
      <c r="M199" s="194"/>
      <c r="N199" s="195"/>
      <c r="O199" s="195"/>
      <c r="P199" s="195"/>
      <c r="Q199" s="195"/>
      <c r="R199" s="195"/>
      <c r="S199" s="195"/>
      <c r="T199" s="196"/>
      <c r="AT199" s="191" t="s">
        <v>175</v>
      </c>
      <c r="AU199" s="191" t="s">
        <v>83</v>
      </c>
      <c r="AV199" s="15" t="s">
        <v>30</v>
      </c>
      <c r="AW199" s="15" t="s">
        <v>29</v>
      </c>
      <c r="AX199" s="15" t="s">
        <v>73</v>
      </c>
      <c r="AY199" s="191" t="s">
        <v>163</v>
      </c>
    </row>
    <row r="200" spans="1:65" s="13" customFormat="1">
      <c r="B200" s="171"/>
      <c r="D200" s="169" t="s">
        <v>175</v>
      </c>
      <c r="E200" s="172" t="s">
        <v>1</v>
      </c>
      <c r="F200" s="173" t="s">
        <v>1145</v>
      </c>
      <c r="H200" s="174">
        <v>132.26400000000001</v>
      </c>
      <c r="I200" s="175"/>
      <c r="L200" s="171"/>
      <c r="M200" s="176"/>
      <c r="N200" s="177"/>
      <c r="O200" s="177"/>
      <c r="P200" s="177"/>
      <c r="Q200" s="177"/>
      <c r="R200" s="177"/>
      <c r="S200" s="177"/>
      <c r="T200" s="178"/>
      <c r="AT200" s="172" t="s">
        <v>175</v>
      </c>
      <c r="AU200" s="172" t="s">
        <v>83</v>
      </c>
      <c r="AV200" s="13" t="s">
        <v>83</v>
      </c>
      <c r="AW200" s="13" t="s">
        <v>29</v>
      </c>
      <c r="AX200" s="13" t="s">
        <v>30</v>
      </c>
      <c r="AY200" s="172" t="s">
        <v>163</v>
      </c>
    </row>
    <row r="201" spans="1:65" s="2" customFormat="1">
      <c r="A201" s="33"/>
      <c r="B201" s="34"/>
      <c r="C201" s="33"/>
      <c r="D201" s="169" t="s">
        <v>184</v>
      </c>
      <c r="E201" s="33"/>
      <c r="F201" s="187" t="s">
        <v>1146</v>
      </c>
      <c r="G201" s="33"/>
      <c r="H201" s="33"/>
      <c r="I201" s="33"/>
      <c r="J201" s="33"/>
      <c r="K201" s="33"/>
      <c r="L201" s="34"/>
      <c r="M201" s="167"/>
      <c r="N201" s="168"/>
      <c r="O201" s="59"/>
      <c r="P201" s="59"/>
      <c r="Q201" s="59"/>
      <c r="R201" s="59"/>
      <c r="S201" s="59"/>
      <c r="T201" s="60"/>
      <c r="U201" s="33"/>
      <c r="V201" s="33"/>
      <c r="W201" s="33"/>
      <c r="X201" s="33"/>
      <c r="Y201" s="33"/>
      <c r="Z201" s="33"/>
      <c r="AA201" s="33"/>
      <c r="AB201" s="33"/>
      <c r="AC201" s="33"/>
      <c r="AD201" s="33"/>
      <c r="AE201" s="33"/>
      <c r="AU201" s="18" t="s">
        <v>83</v>
      </c>
    </row>
    <row r="202" spans="1:65" s="2" customFormat="1">
      <c r="A202" s="33"/>
      <c r="B202" s="34"/>
      <c r="C202" s="33"/>
      <c r="D202" s="169" t="s">
        <v>184</v>
      </c>
      <c r="E202" s="33"/>
      <c r="F202" s="188" t="s">
        <v>1143</v>
      </c>
      <c r="G202" s="33"/>
      <c r="H202" s="189">
        <v>133.6</v>
      </c>
      <c r="I202" s="33"/>
      <c r="J202" s="33"/>
      <c r="K202" s="33"/>
      <c r="L202" s="34"/>
      <c r="M202" s="167"/>
      <c r="N202" s="168"/>
      <c r="O202" s="59"/>
      <c r="P202" s="59"/>
      <c r="Q202" s="59"/>
      <c r="R202" s="59"/>
      <c r="S202" s="59"/>
      <c r="T202" s="60"/>
      <c r="U202" s="33"/>
      <c r="V202" s="33"/>
      <c r="W202" s="33"/>
      <c r="X202" s="33"/>
      <c r="Y202" s="33"/>
      <c r="Z202" s="33"/>
      <c r="AA202" s="33"/>
      <c r="AB202" s="33"/>
      <c r="AC202" s="33"/>
      <c r="AD202" s="33"/>
      <c r="AE202" s="33"/>
      <c r="AU202" s="18" t="s">
        <v>83</v>
      </c>
    </row>
    <row r="203" spans="1:65" s="2" customFormat="1" ht="24.2" customHeight="1">
      <c r="A203" s="33"/>
      <c r="B203" s="150"/>
      <c r="C203" s="151" t="s">
        <v>300</v>
      </c>
      <c r="D203" s="151" t="s">
        <v>165</v>
      </c>
      <c r="E203" s="152" t="s">
        <v>916</v>
      </c>
      <c r="F203" s="153" t="s">
        <v>917</v>
      </c>
      <c r="G203" s="154" t="s">
        <v>118</v>
      </c>
      <c r="H203" s="155">
        <v>1.3360000000000001</v>
      </c>
      <c r="I203" s="156"/>
      <c r="J203" s="157">
        <f>ROUND(I203*H203,2)</f>
        <v>0</v>
      </c>
      <c r="K203" s="153" t="s">
        <v>168</v>
      </c>
      <c r="L203" s="34"/>
      <c r="M203" s="158" t="s">
        <v>1</v>
      </c>
      <c r="N203" s="159" t="s">
        <v>38</v>
      </c>
      <c r="O203" s="59"/>
      <c r="P203" s="160">
        <f>O203*H203</f>
        <v>0</v>
      </c>
      <c r="Q203" s="160">
        <v>0</v>
      </c>
      <c r="R203" s="160">
        <f>Q203*H203</f>
        <v>0</v>
      </c>
      <c r="S203" s="160">
        <v>0</v>
      </c>
      <c r="T203" s="161">
        <f>S203*H203</f>
        <v>0</v>
      </c>
      <c r="U203" s="33"/>
      <c r="V203" s="33"/>
      <c r="W203" s="33"/>
      <c r="X203" s="33"/>
      <c r="Y203" s="33"/>
      <c r="Z203" s="33"/>
      <c r="AA203" s="33"/>
      <c r="AB203" s="33"/>
      <c r="AC203" s="33"/>
      <c r="AD203" s="33"/>
      <c r="AE203" s="33"/>
      <c r="AR203" s="162" t="s">
        <v>169</v>
      </c>
      <c r="AT203" s="162" t="s">
        <v>165</v>
      </c>
      <c r="AU203" s="162" t="s">
        <v>83</v>
      </c>
      <c r="AY203" s="18" t="s">
        <v>163</v>
      </c>
      <c r="BE203" s="163">
        <f>IF(N203="základní",J203,0)</f>
        <v>0</v>
      </c>
      <c r="BF203" s="163">
        <f>IF(N203="snížená",J203,0)</f>
        <v>0</v>
      </c>
      <c r="BG203" s="163">
        <f>IF(N203="zákl. přenesená",J203,0)</f>
        <v>0</v>
      </c>
      <c r="BH203" s="163">
        <f>IF(N203="sníž. přenesená",J203,0)</f>
        <v>0</v>
      </c>
      <c r="BI203" s="163">
        <f>IF(N203="nulová",J203,0)</f>
        <v>0</v>
      </c>
      <c r="BJ203" s="18" t="s">
        <v>30</v>
      </c>
      <c r="BK203" s="163">
        <f>ROUND(I203*H203,2)</f>
        <v>0</v>
      </c>
      <c r="BL203" s="18" t="s">
        <v>169</v>
      </c>
      <c r="BM203" s="162" t="s">
        <v>1147</v>
      </c>
    </row>
    <row r="204" spans="1:65" s="2" customFormat="1">
      <c r="A204" s="33"/>
      <c r="B204" s="34"/>
      <c r="C204" s="33"/>
      <c r="D204" s="164" t="s">
        <v>171</v>
      </c>
      <c r="E204" s="33"/>
      <c r="F204" s="165" t="s">
        <v>919</v>
      </c>
      <c r="G204" s="33"/>
      <c r="H204" s="33"/>
      <c r="I204" s="166"/>
      <c r="J204" s="33"/>
      <c r="K204" s="33"/>
      <c r="L204" s="34"/>
      <c r="M204" s="167"/>
      <c r="N204" s="168"/>
      <c r="O204" s="59"/>
      <c r="P204" s="59"/>
      <c r="Q204" s="59"/>
      <c r="R204" s="59"/>
      <c r="S204" s="59"/>
      <c r="T204" s="60"/>
      <c r="U204" s="33"/>
      <c r="V204" s="33"/>
      <c r="W204" s="33"/>
      <c r="X204" s="33"/>
      <c r="Y204" s="33"/>
      <c r="Z204" s="33"/>
      <c r="AA204" s="33"/>
      <c r="AB204" s="33"/>
      <c r="AC204" s="33"/>
      <c r="AD204" s="33"/>
      <c r="AE204" s="33"/>
      <c r="AT204" s="18" t="s">
        <v>171</v>
      </c>
      <c r="AU204" s="18" t="s">
        <v>83</v>
      </c>
    </row>
    <row r="205" spans="1:65" s="15" customFormat="1">
      <c r="B205" s="190"/>
      <c r="D205" s="169" t="s">
        <v>175</v>
      </c>
      <c r="E205" s="191" t="s">
        <v>1</v>
      </c>
      <c r="F205" s="192" t="s">
        <v>1144</v>
      </c>
      <c r="H205" s="191" t="s">
        <v>1</v>
      </c>
      <c r="I205" s="193"/>
      <c r="L205" s="190"/>
      <c r="M205" s="194"/>
      <c r="N205" s="195"/>
      <c r="O205" s="195"/>
      <c r="P205" s="195"/>
      <c r="Q205" s="195"/>
      <c r="R205" s="195"/>
      <c r="S205" s="195"/>
      <c r="T205" s="196"/>
      <c r="AT205" s="191" t="s">
        <v>175</v>
      </c>
      <c r="AU205" s="191" t="s">
        <v>83</v>
      </c>
      <c r="AV205" s="15" t="s">
        <v>30</v>
      </c>
      <c r="AW205" s="15" t="s">
        <v>29</v>
      </c>
      <c r="AX205" s="15" t="s">
        <v>73</v>
      </c>
      <c r="AY205" s="191" t="s">
        <v>163</v>
      </c>
    </row>
    <row r="206" spans="1:65" s="13" customFormat="1">
      <c r="B206" s="171"/>
      <c r="D206" s="169" t="s">
        <v>175</v>
      </c>
      <c r="E206" s="172" t="s">
        <v>1</v>
      </c>
      <c r="F206" s="173" t="s">
        <v>1148</v>
      </c>
      <c r="H206" s="174">
        <v>1.3360000000000001</v>
      </c>
      <c r="I206" s="175"/>
      <c r="L206" s="171"/>
      <c r="M206" s="176"/>
      <c r="N206" s="177"/>
      <c r="O206" s="177"/>
      <c r="P206" s="177"/>
      <c r="Q206" s="177"/>
      <c r="R206" s="177"/>
      <c r="S206" s="177"/>
      <c r="T206" s="178"/>
      <c r="AT206" s="172" t="s">
        <v>175</v>
      </c>
      <c r="AU206" s="172" t="s">
        <v>83</v>
      </c>
      <c r="AV206" s="13" t="s">
        <v>83</v>
      </c>
      <c r="AW206" s="13" t="s">
        <v>29</v>
      </c>
      <c r="AX206" s="13" t="s">
        <v>30</v>
      </c>
      <c r="AY206" s="172" t="s">
        <v>163</v>
      </c>
    </row>
    <row r="207" spans="1:65" s="2" customFormat="1">
      <c r="A207" s="33"/>
      <c r="B207" s="34"/>
      <c r="C207" s="33"/>
      <c r="D207" s="169" t="s">
        <v>184</v>
      </c>
      <c r="E207" s="33"/>
      <c r="F207" s="187" t="s">
        <v>1146</v>
      </c>
      <c r="G207" s="33"/>
      <c r="H207" s="33"/>
      <c r="I207" s="33"/>
      <c r="J207" s="33"/>
      <c r="K207" s="33"/>
      <c r="L207" s="34"/>
      <c r="M207" s="167"/>
      <c r="N207" s="168"/>
      <c r="O207" s="59"/>
      <c r="P207" s="59"/>
      <c r="Q207" s="59"/>
      <c r="R207" s="59"/>
      <c r="S207" s="59"/>
      <c r="T207" s="60"/>
      <c r="U207" s="33"/>
      <c r="V207" s="33"/>
      <c r="W207" s="33"/>
      <c r="X207" s="33"/>
      <c r="Y207" s="33"/>
      <c r="Z207" s="33"/>
      <c r="AA207" s="33"/>
      <c r="AB207" s="33"/>
      <c r="AC207" s="33"/>
      <c r="AD207" s="33"/>
      <c r="AE207" s="33"/>
      <c r="AU207" s="18" t="s">
        <v>83</v>
      </c>
    </row>
    <row r="208" spans="1:65" s="2" customFormat="1">
      <c r="A208" s="33"/>
      <c r="B208" s="34"/>
      <c r="C208" s="33"/>
      <c r="D208" s="169" t="s">
        <v>184</v>
      </c>
      <c r="E208" s="33"/>
      <c r="F208" s="188" t="s">
        <v>1143</v>
      </c>
      <c r="G208" s="33"/>
      <c r="H208" s="189">
        <v>133.6</v>
      </c>
      <c r="I208" s="33"/>
      <c r="J208" s="33"/>
      <c r="K208" s="33"/>
      <c r="L208" s="34"/>
      <c r="M208" s="167"/>
      <c r="N208" s="168"/>
      <c r="O208" s="59"/>
      <c r="P208" s="59"/>
      <c r="Q208" s="59"/>
      <c r="R208" s="59"/>
      <c r="S208" s="59"/>
      <c r="T208" s="60"/>
      <c r="U208" s="33"/>
      <c r="V208" s="33"/>
      <c r="W208" s="33"/>
      <c r="X208" s="33"/>
      <c r="Y208" s="33"/>
      <c r="Z208" s="33"/>
      <c r="AA208" s="33"/>
      <c r="AB208" s="33"/>
      <c r="AC208" s="33"/>
      <c r="AD208" s="33"/>
      <c r="AE208" s="33"/>
      <c r="AU208" s="18" t="s">
        <v>83</v>
      </c>
    </row>
    <row r="209" spans="1:65" s="2" customFormat="1" ht="24.2" customHeight="1">
      <c r="A209" s="33"/>
      <c r="B209" s="150"/>
      <c r="C209" s="151" t="s">
        <v>7</v>
      </c>
      <c r="D209" s="151" t="s">
        <v>165</v>
      </c>
      <c r="E209" s="152" t="s">
        <v>1149</v>
      </c>
      <c r="F209" s="153" t="s">
        <v>1150</v>
      </c>
      <c r="G209" s="154" t="s">
        <v>118</v>
      </c>
      <c r="H209" s="155">
        <v>3.4649999999999999</v>
      </c>
      <c r="I209" s="156"/>
      <c r="J209" s="157">
        <f>ROUND(I209*H209,2)</f>
        <v>0</v>
      </c>
      <c r="K209" s="153" t="s">
        <v>168</v>
      </c>
      <c r="L209" s="34"/>
      <c r="M209" s="158" t="s">
        <v>1</v>
      </c>
      <c r="N209" s="159" t="s">
        <v>38</v>
      </c>
      <c r="O209" s="59"/>
      <c r="P209" s="160">
        <f>O209*H209</f>
        <v>0</v>
      </c>
      <c r="Q209" s="160">
        <v>0</v>
      </c>
      <c r="R209" s="160">
        <f>Q209*H209</f>
        <v>0</v>
      </c>
      <c r="S209" s="160">
        <v>0</v>
      </c>
      <c r="T209" s="161">
        <f>S209*H209</f>
        <v>0</v>
      </c>
      <c r="U209" s="33"/>
      <c r="V209" s="33"/>
      <c r="W209" s="33"/>
      <c r="X209" s="33"/>
      <c r="Y209" s="33"/>
      <c r="Z209" s="33"/>
      <c r="AA209" s="33"/>
      <c r="AB209" s="33"/>
      <c r="AC209" s="33"/>
      <c r="AD209" s="33"/>
      <c r="AE209" s="33"/>
      <c r="AR209" s="162" t="s">
        <v>169</v>
      </c>
      <c r="AT209" s="162" t="s">
        <v>165</v>
      </c>
      <c r="AU209" s="162" t="s">
        <v>83</v>
      </c>
      <c r="AY209" s="18" t="s">
        <v>163</v>
      </c>
      <c r="BE209" s="163">
        <f>IF(N209="základní",J209,0)</f>
        <v>0</v>
      </c>
      <c r="BF209" s="163">
        <f>IF(N209="snížená",J209,0)</f>
        <v>0</v>
      </c>
      <c r="BG209" s="163">
        <f>IF(N209="zákl. přenesená",J209,0)</f>
        <v>0</v>
      </c>
      <c r="BH209" s="163">
        <f>IF(N209="sníž. přenesená",J209,0)</f>
        <v>0</v>
      </c>
      <c r="BI209" s="163">
        <f>IF(N209="nulová",J209,0)</f>
        <v>0</v>
      </c>
      <c r="BJ209" s="18" t="s">
        <v>30</v>
      </c>
      <c r="BK209" s="163">
        <f>ROUND(I209*H209,2)</f>
        <v>0</v>
      </c>
      <c r="BL209" s="18" t="s">
        <v>169</v>
      </c>
      <c r="BM209" s="162" t="s">
        <v>1151</v>
      </c>
    </row>
    <row r="210" spans="1:65" s="2" customFormat="1">
      <c r="A210" s="33"/>
      <c r="B210" s="34"/>
      <c r="C210" s="33"/>
      <c r="D210" s="164" t="s">
        <v>171</v>
      </c>
      <c r="E210" s="33"/>
      <c r="F210" s="165" t="s">
        <v>1152</v>
      </c>
      <c r="G210" s="33"/>
      <c r="H210" s="33"/>
      <c r="I210" s="166"/>
      <c r="J210" s="33"/>
      <c r="K210" s="33"/>
      <c r="L210" s="34"/>
      <c r="M210" s="167"/>
      <c r="N210" s="168"/>
      <c r="O210" s="59"/>
      <c r="P210" s="59"/>
      <c r="Q210" s="59"/>
      <c r="R210" s="59"/>
      <c r="S210" s="59"/>
      <c r="T210" s="60"/>
      <c r="U210" s="33"/>
      <c r="V210" s="33"/>
      <c r="W210" s="33"/>
      <c r="X210" s="33"/>
      <c r="Y210" s="33"/>
      <c r="Z210" s="33"/>
      <c r="AA210" s="33"/>
      <c r="AB210" s="33"/>
      <c r="AC210" s="33"/>
      <c r="AD210" s="33"/>
      <c r="AE210" s="33"/>
      <c r="AT210" s="18" t="s">
        <v>171</v>
      </c>
      <c r="AU210" s="18" t="s">
        <v>83</v>
      </c>
    </row>
    <row r="211" spans="1:65" s="15" customFormat="1">
      <c r="B211" s="190"/>
      <c r="D211" s="169" t="s">
        <v>175</v>
      </c>
      <c r="E211" s="191" t="s">
        <v>1</v>
      </c>
      <c r="F211" s="192" t="s">
        <v>1153</v>
      </c>
      <c r="H211" s="191" t="s">
        <v>1</v>
      </c>
      <c r="I211" s="193"/>
      <c r="L211" s="190"/>
      <c r="M211" s="194"/>
      <c r="N211" s="195"/>
      <c r="O211" s="195"/>
      <c r="P211" s="195"/>
      <c r="Q211" s="195"/>
      <c r="R211" s="195"/>
      <c r="S211" s="195"/>
      <c r="T211" s="196"/>
      <c r="AT211" s="191" t="s">
        <v>175</v>
      </c>
      <c r="AU211" s="191" t="s">
        <v>83</v>
      </c>
      <c r="AV211" s="15" t="s">
        <v>30</v>
      </c>
      <c r="AW211" s="15" t="s">
        <v>29</v>
      </c>
      <c r="AX211" s="15" t="s">
        <v>73</v>
      </c>
      <c r="AY211" s="191" t="s">
        <v>163</v>
      </c>
    </row>
    <row r="212" spans="1:65" s="15" customFormat="1">
      <c r="B212" s="190"/>
      <c r="D212" s="169" t="s">
        <v>175</v>
      </c>
      <c r="E212" s="191" t="s">
        <v>1</v>
      </c>
      <c r="F212" s="192" t="s">
        <v>1144</v>
      </c>
      <c r="H212" s="191" t="s">
        <v>1</v>
      </c>
      <c r="I212" s="193"/>
      <c r="L212" s="190"/>
      <c r="M212" s="194"/>
      <c r="N212" s="195"/>
      <c r="O212" s="195"/>
      <c r="P212" s="195"/>
      <c r="Q212" s="195"/>
      <c r="R212" s="195"/>
      <c r="S212" s="195"/>
      <c r="T212" s="196"/>
      <c r="AT212" s="191" t="s">
        <v>175</v>
      </c>
      <c r="AU212" s="191" t="s">
        <v>83</v>
      </c>
      <c r="AV212" s="15" t="s">
        <v>30</v>
      </c>
      <c r="AW212" s="15" t="s">
        <v>29</v>
      </c>
      <c r="AX212" s="15" t="s">
        <v>73</v>
      </c>
      <c r="AY212" s="191" t="s">
        <v>163</v>
      </c>
    </row>
    <row r="213" spans="1:65" s="13" customFormat="1">
      <c r="B213" s="171"/>
      <c r="D213" s="169" t="s">
        <v>175</v>
      </c>
      <c r="E213" s="172" t="s">
        <v>1</v>
      </c>
      <c r="F213" s="173" t="s">
        <v>1154</v>
      </c>
      <c r="H213" s="174">
        <v>3.5</v>
      </c>
      <c r="I213" s="175"/>
      <c r="L213" s="171"/>
      <c r="M213" s="176"/>
      <c r="N213" s="177"/>
      <c r="O213" s="177"/>
      <c r="P213" s="177"/>
      <c r="Q213" s="177"/>
      <c r="R213" s="177"/>
      <c r="S213" s="177"/>
      <c r="T213" s="178"/>
      <c r="AT213" s="172" t="s">
        <v>175</v>
      </c>
      <c r="AU213" s="172" t="s">
        <v>83</v>
      </c>
      <c r="AV213" s="13" t="s">
        <v>83</v>
      </c>
      <c r="AW213" s="13" t="s">
        <v>29</v>
      </c>
      <c r="AX213" s="13" t="s">
        <v>73</v>
      </c>
      <c r="AY213" s="172" t="s">
        <v>163</v>
      </c>
    </row>
    <row r="214" spans="1:65" s="13" customFormat="1">
      <c r="B214" s="171"/>
      <c r="D214" s="169" t="s">
        <v>175</v>
      </c>
      <c r="E214" s="172" t="s">
        <v>1</v>
      </c>
      <c r="F214" s="173" t="s">
        <v>1155</v>
      </c>
      <c r="H214" s="174">
        <v>3.4649999999999999</v>
      </c>
      <c r="I214" s="175"/>
      <c r="L214" s="171"/>
      <c r="M214" s="176"/>
      <c r="N214" s="177"/>
      <c r="O214" s="177"/>
      <c r="P214" s="177"/>
      <c r="Q214" s="177"/>
      <c r="R214" s="177"/>
      <c r="S214" s="177"/>
      <c r="T214" s="178"/>
      <c r="AT214" s="172" t="s">
        <v>175</v>
      </c>
      <c r="AU214" s="172" t="s">
        <v>83</v>
      </c>
      <c r="AV214" s="13" t="s">
        <v>83</v>
      </c>
      <c r="AW214" s="13" t="s">
        <v>29</v>
      </c>
      <c r="AX214" s="13" t="s">
        <v>30</v>
      </c>
      <c r="AY214" s="172" t="s">
        <v>163</v>
      </c>
    </row>
    <row r="215" spans="1:65" s="2" customFormat="1">
      <c r="A215" s="33"/>
      <c r="B215" s="34"/>
      <c r="C215" s="33"/>
      <c r="D215" s="169" t="s">
        <v>184</v>
      </c>
      <c r="E215" s="33"/>
      <c r="F215" s="187" t="s">
        <v>1156</v>
      </c>
      <c r="G215" s="33"/>
      <c r="H215" s="33"/>
      <c r="I215" s="33"/>
      <c r="J215" s="33"/>
      <c r="K215" s="33"/>
      <c r="L215" s="34"/>
      <c r="M215" s="167"/>
      <c r="N215" s="168"/>
      <c r="O215" s="59"/>
      <c r="P215" s="59"/>
      <c r="Q215" s="59"/>
      <c r="R215" s="59"/>
      <c r="S215" s="59"/>
      <c r="T215" s="60"/>
      <c r="U215" s="33"/>
      <c r="V215" s="33"/>
      <c r="W215" s="33"/>
      <c r="X215" s="33"/>
      <c r="Y215" s="33"/>
      <c r="Z215" s="33"/>
      <c r="AA215" s="33"/>
      <c r="AB215" s="33"/>
      <c r="AC215" s="33"/>
      <c r="AD215" s="33"/>
      <c r="AE215" s="33"/>
      <c r="AU215" s="18" t="s">
        <v>83</v>
      </c>
    </row>
    <row r="216" spans="1:65" s="2" customFormat="1">
      <c r="A216" s="33"/>
      <c r="B216" s="34"/>
      <c r="C216" s="33"/>
      <c r="D216" s="169" t="s">
        <v>184</v>
      </c>
      <c r="E216" s="33"/>
      <c r="F216" s="188" t="s">
        <v>1153</v>
      </c>
      <c r="G216" s="33"/>
      <c r="H216" s="189">
        <v>0</v>
      </c>
      <c r="I216" s="33"/>
      <c r="J216" s="33"/>
      <c r="K216" s="33"/>
      <c r="L216" s="34"/>
      <c r="M216" s="167"/>
      <c r="N216" s="168"/>
      <c r="O216" s="59"/>
      <c r="P216" s="59"/>
      <c r="Q216" s="59"/>
      <c r="R216" s="59"/>
      <c r="S216" s="59"/>
      <c r="T216" s="60"/>
      <c r="U216" s="33"/>
      <c r="V216" s="33"/>
      <c r="W216" s="33"/>
      <c r="X216" s="33"/>
      <c r="Y216" s="33"/>
      <c r="Z216" s="33"/>
      <c r="AA216" s="33"/>
      <c r="AB216" s="33"/>
      <c r="AC216" s="33"/>
      <c r="AD216" s="33"/>
      <c r="AE216" s="33"/>
      <c r="AU216" s="18" t="s">
        <v>83</v>
      </c>
    </row>
    <row r="217" spans="1:65" s="2" customFormat="1">
      <c r="A217" s="33"/>
      <c r="B217" s="34"/>
      <c r="C217" s="33"/>
      <c r="D217" s="169" t="s">
        <v>184</v>
      </c>
      <c r="E217" s="33"/>
      <c r="F217" s="188" t="s">
        <v>1144</v>
      </c>
      <c r="G217" s="33"/>
      <c r="H217" s="189">
        <v>0</v>
      </c>
      <c r="I217" s="33"/>
      <c r="J217" s="33"/>
      <c r="K217" s="33"/>
      <c r="L217" s="34"/>
      <c r="M217" s="167"/>
      <c r="N217" s="168"/>
      <c r="O217" s="59"/>
      <c r="P217" s="59"/>
      <c r="Q217" s="59"/>
      <c r="R217" s="59"/>
      <c r="S217" s="59"/>
      <c r="T217" s="60"/>
      <c r="U217" s="33"/>
      <c r="V217" s="33"/>
      <c r="W217" s="33"/>
      <c r="X217" s="33"/>
      <c r="Y217" s="33"/>
      <c r="Z217" s="33"/>
      <c r="AA217" s="33"/>
      <c r="AB217" s="33"/>
      <c r="AC217" s="33"/>
      <c r="AD217" s="33"/>
      <c r="AE217" s="33"/>
      <c r="AU217" s="18" t="s">
        <v>83</v>
      </c>
    </row>
    <row r="218" spans="1:65" s="2" customFormat="1">
      <c r="A218" s="33"/>
      <c r="B218" s="34"/>
      <c r="C218" s="33"/>
      <c r="D218" s="169" t="s">
        <v>184</v>
      </c>
      <c r="E218" s="33"/>
      <c r="F218" s="188" t="s">
        <v>1154</v>
      </c>
      <c r="G218" s="33"/>
      <c r="H218" s="189">
        <v>3.5</v>
      </c>
      <c r="I218" s="33"/>
      <c r="J218" s="33"/>
      <c r="K218" s="33"/>
      <c r="L218" s="34"/>
      <c r="M218" s="167"/>
      <c r="N218" s="168"/>
      <c r="O218" s="59"/>
      <c r="P218" s="59"/>
      <c r="Q218" s="59"/>
      <c r="R218" s="59"/>
      <c r="S218" s="59"/>
      <c r="T218" s="60"/>
      <c r="U218" s="33"/>
      <c r="V218" s="33"/>
      <c r="W218" s="33"/>
      <c r="X218" s="33"/>
      <c r="Y218" s="33"/>
      <c r="Z218" s="33"/>
      <c r="AA218" s="33"/>
      <c r="AB218" s="33"/>
      <c r="AC218" s="33"/>
      <c r="AD218" s="33"/>
      <c r="AE218" s="33"/>
      <c r="AU218" s="18" t="s">
        <v>83</v>
      </c>
    </row>
    <row r="219" spans="1:65" s="2" customFormat="1" ht="24.2" customHeight="1">
      <c r="A219" s="33"/>
      <c r="B219" s="150"/>
      <c r="C219" s="151" t="s">
        <v>312</v>
      </c>
      <c r="D219" s="151" t="s">
        <v>165</v>
      </c>
      <c r="E219" s="152" t="s">
        <v>1157</v>
      </c>
      <c r="F219" s="153" t="s">
        <v>1158</v>
      </c>
      <c r="G219" s="154" t="s">
        <v>118</v>
      </c>
      <c r="H219" s="155">
        <v>3.5000000000000003E-2</v>
      </c>
      <c r="I219" s="156"/>
      <c r="J219" s="157">
        <f>ROUND(I219*H219,2)</f>
        <v>0</v>
      </c>
      <c r="K219" s="153" t="s">
        <v>168</v>
      </c>
      <c r="L219" s="34"/>
      <c r="M219" s="158" t="s">
        <v>1</v>
      </c>
      <c r="N219" s="159" t="s">
        <v>38</v>
      </c>
      <c r="O219" s="59"/>
      <c r="P219" s="160">
        <f>O219*H219</f>
        <v>0</v>
      </c>
      <c r="Q219" s="160">
        <v>0</v>
      </c>
      <c r="R219" s="160">
        <f>Q219*H219</f>
        <v>0</v>
      </c>
      <c r="S219" s="160">
        <v>0</v>
      </c>
      <c r="T219" s="161">
        <f>S219*H219</f>
        <v>0</v>
      </c>
      <c r="U219" s="33"/>
      <c r="V219" s="33"/>
      <c r="W219" s="33"/>
      <c r="X219" s="33"/>
      <c r="Y219" s="33"/>
      <c r="Z219" s="33"/>
      <c r="AA219" s="33"/>
      <c r="AB219" s="33"/>
      <c r="AC219" s="33"/>
      <c r="AD219" s="33"/>
      <c r="AE219" s="33"/>
      <c r="AR219" s="162" t="s">
        <v>169</v>
      </c>
      <c r="AT219" s="162" t="s">
        <v>165</v>
      </c>
      <c r="AU219" s="162" t="s">
        <v>83</v>
      </c>
      <c r="AY219" s="18" t="s">
        <v>163</v>
      </c>
      <c r="BE219" s="163">
        <f>IF(N219="základní",J219,0)</f>
        <v>0</v>
      </c>
      <c r="BF219" s="163">
        <f>IF(N219="snížená",J219,0)</f>
        <v>0</v>
      </c>
      <c r="BG219" s="163">
        <f>IF(N219="zákl. přenesená",J219,0)</f>
        <v>0</v>
      </c>
      <c r="BH219" s="163">
        <f>IF(N219="sníž. přenesená",J219,0)</f>
        <v>0</v>
      </c>
      <c r="BI219" s="163">
        <f>IF(N219="nulová",J219,0)</f>
        <v>0</v>
      </c>
      <c r="BJ219" s="18" t="s">
        <v>30</v>
      </c>
      <c r="BK219" s="163">
        <f>ROUND(I219*H219,2)</f>
        <v>0</v>
      </c>
      <c r="BL219" s="18" t="s">
        <v>169</v>
      </c>
      <c r="BM219" s="162" t="s">
        <v>1159</v>
      </c>
    </row>
    <row r="220" spans="1:65" s="2" customFormat="1">
      <c r="A220" s="33"/>
      <c r="B220" s="34"/>
      <c r="C220" s="33"/>
      <c r="D220" s="164" t="s">
        <v>171</v>
      </c>
      <c r="E220" s="33"/>
      <c r="F220" s="165" t="s">
        <v>1160</v>
      </c>
      <c r="G220" s="33"/>
      <c r="H220" s="33"/>
      <c r="I220" s="166"/>
      <c r="J220" s="33"/>
      <c r="K220" s="33"/>
      <c r="L220" s="34"/>
      <c r="M220" s="167"/>
      <c r="N220" s="168"/>
      <c r="O220" s="59"/>
      <c r="P220" s="59"/>
      <c r="Q220" s="59"/>
      <c r="R220" s="59"/>
      <c r="S220" s="59"/>
      <c r="T220" s="60"/>
      <c r="U220" s="33"/>
      <c r="V220" s="33"/>
      <c r="W220" s="33"/>
      <c r="X220" s="33"/>
      <c r="Y220" s="33"/>
      <c r="Z220" s="33"/>
      <c r="AA220" s="33"/>
      <c r="AB220" s="33"/>
      <c r="AC220" s="33"/>
      <c r="AD220" s="33"/>
      <c r="AE220" s="33"/>
      <c r="AT220" s="18" t="s">
        <v>171</v>
      </c>
      <c r="AU220" s="18" t="s">
        <v>83</v>
      </c>
    </row>
    <row r="221" spans="1:65" s="15" customFormat="1">
      <c r="B221" s="190"/>
      <c r="D221" s="169" t="s">
        <v>175</v>
      </c>
      <c r="E221" s="191" t="s">
        <v>1</v>
      </c>
      <c r="F221" s="192" t="s">
        <v>1144</v>
      </c>
      <c r="H221" s="191" t="s">
        <v>1</v>
      </c>
      <c r="I221" s="193"/>
      <c r="L221" s="190"/>
      <c r="M221" s="194"/>
      <c r="N221" s="195"/>
      <c r="O221" s="195"/>
      <c r="P221" s="195"/>
      <c r="Q221" s="195"/>
      <c r="R221" s="195"/>
      <c r="S221" s="195"/>
      <c r="T221" s="196"/>
      <c r="AT221" s="191" t="s">
        <v>175</v>
      </c>
      <c r="AU221" s="191" t="s">
        <v>83</v>
      </c>
      <c r="AV221" s="15" t="s">
        <v>30</v>
      </c>
      <c r="AW221" s="15" t="s">
        <v>29</v>
      </c>
      <c r="AX221" s="15" t="s">
        <v>73</v>
      </c>
      <c r="AY221" s="191" t="s">
        <v>163</v>
      </c>
    </row>
    <row r="222" spans="1:65" s="13" customFormat="1">
      <c r="B222" s="171"/>
      <c r="D222" s="169" t="s">
        <v>175</v>
      </c>
      <c r="E222" s="172" t="s">
        <v>1</v>
      </c>
      <c r="F222" s="173" t="s">
        <v>1161</v>
      </c>
      <c r="H222" s="174">
        <v>3.5000000000000003E-2</v>
      </c>
      <c r="I222" s="175"/>
      <c r="L222" s="171"/>
      <c r="M222" s="176"/>
      <c r="N222" s="177"/>
      <c r="O222" s="177"/>
      <c r="P222" s="177"/>
      <c r="Q222" s="177"/>
      <c r="R222" s="177"/>
      <c r="S222" s="177"/>
      <c r="T222" s="178"/>
      <c r="AT222" s="172" t="s">
        <v>175</v>
      </c>
      <c r="AU222" s="172" t="s">
        <v>83</v>
      </c>
      <c r="AV222" s="13" t="s">
        <v>83</v>
      </c>
      <c r="AW222" s="13" t="s">
        <v>29</v>
      </c>
      <c r="AX222" s="13" t="s">
        <v>30</v>
      </c>
      <c r="AY222" s="172" t="s">
        <v>163</v>
      </c>
    </row>
    <row r="223" spans="1:65" s="2" customFormat="1">
      <c r="A223" s="33"/>
      <c r="B223" s="34"/>
      <c r="C223" s="33"/>
      <c r="D223" s="169" t="s">
        <v>184</v>
      </c>
      <c r="E223" s="33"/>
      <c r="F223" s="187" t="s">
        <v>1156</v>
      </c>
      <c r="G223" s="33"/>
      <c r="H223" s="33"/>
      <c r="I223" s="33"/>
      <c r="J223" s="33"/>
      <c r="K223" s="33"/>
      <c r="L223" s="34"/>
      <c r="M223" s="167"/>
      <c r="N223" s="168"/>
      <c r="O223" s="59"/>
      <c r="P223" s="59"/>
      <c r="Q223" s="59"/>
      <c r="R223" s="59"/>
      <c r="S223" s="59"/>
      <c r="T223" s="60"/>
      <c r="U223" s="33"/>
      <c r="V223" s="33"/>
      <c r="W223" s="33"/>
      <c r="X223" s="33"/>
      <c r="Y223" s="33"/>
      <c r="Z223" s="33"/>
      <c r="AA223" s="33"/>
      <c r="AB223" s="33"/>
      <c r="AC223" s="33"/>
      <c r="AD223" s="33"/>
      <c r="AE223" s="33"/>
      <c r="AU223" s="18" t="s">
        <v>83</v>
      </c>
    </row>
    <row r="224" spans="1:65" s="2" customFormat="1">
      <c r="A224" s="33"/>
      <c r="B224" s="34"/>
      <c r="C224" s="33"/>
      <c r="D224" s="169" t="s">
        <v>184</v>
      </c>
      <c r="E224" s="33"/>
      <c r="F224" s="188" t="s">
        <v>1153</v>
      </c>
      <c r="G224" s="33"/>
      <c r="H224" s="189">
        <v>0</v>
      </c>
      <c r="I224" s="33"/>
      <c r="J224" s="33"/>
      <c r="K224" s="33"/>
      <c r="L224" s="34"/>
      <c r="M224" s="167"/>
      <c r="N224" s="168"/>
      <c r="O224" s="59"/>
      <c r="P224" s="59"/>
      <c r="Q224" s="59"/>
      <c r="R224" s="59"/>
      <c r="S224" s="59"/>
      <c r="T224" s="60"/>
      <c r="U224" s="33"/>
      <c r="V224" s="33"/>
      <c r="W224" s="33"/>
      <c r="X224" s="33"/>
      <c r="Y224" s="33"/>
      <c r="Z224" s="33"/>
      <c r="AA224" s="33"/>
      <c r="AB224" s="33"/>
      <c r="AC224" s="33"/>
      <c r="AD224" s="33"/>
      <c r="AE224" s="33"/>
      <c r="AU224" s="18" t="s">
        <v>83</v>
      </c>
    </row>
    <row r="225" spans="1:65" s="2" customFormat="1">
      <c r="A225" s="33"/>
      <c r="B225" s="34"/>
      <c r="C225" s="33"/>
      <c r="D225" s="169" t="s">
        <v>184</v>
      </c>
      <c r="E225" s="33"/>
      <c r="F225" s="188" t="s">
        <v>1144</v>
      </c>
      <c r="G225" s="33"/>
      <c r="H225" s="189">
        <v>0</v>
      </c>
      <c r="I225" s="33"/>
      <c r="J225" s="33"/>
      <c r="K225" s="33"/>
      <c r="L225" s="34"/>
      <c r="M225" s="167"/>
      <c r="N225" s="168"/>
      <c r="O225" s="59"/>
      <c r="P225" s="59"/>
      <c r="Q225" s="59"/>
      <c r="R225" s="59"/>
      <c r="S225" s="59"/>
      <c r="T225" s="60"/>
      <c r="U225" s="33"/>
      <c r="V225" s="33"/>
      <c r="W225" s="33"/>
      <c r="X225" s="33"/>
      <c r="Y225" s="33"/>
      <c r="Z225" s="33"/>
      <c r="AA225" s="33"/>
      <c r="AB225" s="33"/>
      <c r="AC225" s="33"/>
      <c r="AD225" s="33"/>
      <c r="AE225" s="33"/>
      <c r="AU225" s="18" t="s">
        <v>83</v>
      </c>
    </row>
    <row r="226" spans="1:65" s="2" customFormat="1">
      <c r="A226" s="33"/>
      <c r="B226" s="34"/>
      <c r="C226" s="33"/>
      <c r="D226" s="169" t="s">
        <v>184</v>
      </c>
      <c r="E226" s="33"/>
      <c r="F226" s="188" t="s">
        <v>1154</v>
      </c>
      <c r="G226" s="33"/>
      <c r="H226" s="189">
        <v>3.5</v>
      </c>
      <c r="I226" s="33"/>
      <c r="J226" s="33"/>
      <c r="K226" s="33"/>
      <c r="L226" s="34"/>
      <c r="M226" s="167"/>
      <c r="N226" s="168"/>
      <c r="O226" s="59"/>
      <c r="P226" s="59"/>
      <c r="Q226" s="59"/>
      <c r="R226" s="59"/>
      <c r="S226" s="59"/>
      <c r="T226" s="60"/>
      <c r="U226" s="33"/>
      <c r="V226" s="33"/>
      <c r="W226" s="33"/>
      <c r="X226" s="33"/>
      <c r="Y226" s="33"/>
      <c r="Z226" s="33"/>
      <c r="AA226" s="33"/>
      <c r="AB226" s="33"/>
      <c r="AC226" s="33"/>
      <c r="AD226" s="33"/>
      <c r="AE226" s="33"/>
      <c r="AU226" s="18" t="s">
        <v>83</v>
      </c>
    </row>
    <row r="227" spans="1:65" s="2" customFormat="1" ht="16.5" customHeight="1">
      <c r="A227" s="33"/>
      <c r="B227" s="150"/>
      <c r="C227" s="151" t="s">
        <v>317</v>
      </c>
      <c r="D227" s="151" t="s">
        <v>165</v>
      </c>
      <c r="E227" s="152" t="s">
        <v>1162</v>
      </c>
      <c r="F227" s="153" t="s">
        <v>1163</v>
      </c>
      <c r="G227" s="154" t="s">
        <v>114</v>
      </c>
      <c r="H227" s="155">
        <v>496.2</v>
      </c>
      <c r="I227" s="156"/>
      <c r="J227" s="157">
        <f>ROUND(I227*H227,2)</f>
        <v>0</v>
      </c>
      <c r="K227" s="153" t="s">
        <v>168</v>
      </c>
      <c r="L227" s="34"/>
      <c r="M227" s="158" t="s">
        <v>1</v>
      </c>
      <c r="N227" s="159" t="s">
        <v>38</v>
      </c>
      <c r="O227" s="59"/>
      <c r="P227" s="160">
        <f>O227*H227</f>
        <v>0</v>
      </c>
      <c r="Q227" s="160">
        <v>8.3850999999999999E-4</v>
      </c>
      <c r="R227" s="160">
        <f>Q227*H227</f>
        <v>0.41606866199999998</v>
      </c>
      <c r="S227" s="160">
        <v>0</v>
      </c>
      <c r="T227" s="161">
        <f>S227*H227</f>
        <v>0</v>
      </c>
      <c r="U227" s="33"/>
      <c r="V227" s="33"/>
      <c r="W227" s="33"/>
      <c r="X227" s="33"/>
      <c r="Y227" s="33"/>
      <c r="Z227" s="33"/>
      <c r="AA227" s="33"/>
      <c r="AB227" s="33"/>
      <c r="AC227" s="33"/>
      <c r="AD227" s="33"/>
      <c r="AE227" s="33"/>
      <c r="AR227" s="162" t="s">
        <v>169</v>
      </c>
      <c r="AT227" s="162" t="s">
        <v>165</v>
      </c>
      <c r="AU227" s="162" t="s">
        <v>83</v>
      </c>
      <c r="AY227" s="18" t="s">
        <v>163</v>
      </c>
      <c r="BE227" s="163">
        <f>IF(N227="základní",J227,0)</f>
        <v>0</v>
      </c>
      <c r="BF227" s="163">
        <f>IF(N227="snížená",J227,0)</f>
        <v>0</v>
      </c>
      <c r="BG227" s="163">
        <f>IF(N227="zákl. přenesená",J227,0)</f>
        <v>0</v>
      </c>
      <c r="BH227" s="163">
        <f>IF(N227="sníž. přenesená",J227,0)</f>
        <v>0</v>
      </c>
      <c r="BI227" s="163">
        <f>IF(N227="nulová",J227,0)</f>
        <v>0</v>
      </c>
      <c r="BJ227" s="18" t="s">
        <v>30</v>
      </c>
      <c r="BK227" s="163">
        <f>ROUND(I227*H227,2)</f>
        <v>0</v>
      </c>
      <c r="BL227" s="18" t="s">
        <v>169</v>
      </c>
      <c r="BM227" s="162" t="s">
        <v>1164</v>
      </c>
    </row>
    <row r="228" spans="1:65" s="2" customFormat="1">
      <c r="A228" s="33"/>
      <c r="B228" s="34"/>
      <c r="C228" s="33"/>
      <c r="D228" s="164" t="s">
        <v>171</v>
      </c>
      <c r="E228" s="33"/>
      <c r="F228" s="165" t="s">
        <v>1165</v>
      </c>
      <c r="G228" s="33"/>
      <c r="H228" s="33"/>
      <c r="I228" s="166"/>
      <c r="J228" s="33"/>
      <c r="K228" s="33"/>
      <c r="L228" s="34"/>
      <c r="M228" s="167"/>
      <c r="N228" s="168"/>
      <c r="O228" s="59"/>
      <c r="P228" s="59"/>
      <c r="Q228" s="59"/>
      <c r="R228" s="59"/>
      <c r="S228" s="59"/>
      <c r="T228" s="60"/>
      <c r="U228" s="33"/>
      <c r="V228" s="33"/>
      <c r="W228" s="33"/>
      <c r="X228" s="33"/>
      <c r="Y228" s="33"/>
      <c r="Z228" s="33"/>
      <c r="AA228" s="33"/>
      <c r="AB228" s="33"/>
      <c r="AC228" s="33"/>
      <c r="AD228" s="33"/>
      <c r="AE228" s="33"/>
      <c r="AT228" s="18" t="s">
        <v>171</v>
      </c>
      <c r="AU228" s="18" t="s">
        <v>83</v>
      </c>
    </row>
    <row r="229" spans="1:65" s="2" customFormat="1" ht="78">
      <c r="A229" s="33"/>
      <c r="B229" s="34"/>
      <c r="C229" s="33"/>
      <c r="D229" s="169" t="s">
        <v>173</v>
      </c>
      <c r="E229" s="33"/>
      <c r="F229" s="170" t="s">
        <v>310</v>
      </c>
      <c r="G229" s="33"/>
      <c r="H229" s="33"/>
      <c r="I229" s="166"/>
      <c r="J229" s="33"/>
      <c r="K229" s="33"/>
      <c r="L229" s="34"/>
      <c r="M229" s="167"/>
      <c r="N229" s="168"/>
      <c r="O229" s="59"/>
      <c r="P229" s="59"/>
      <c r="Q229" s="59"/>
      <c r="R229" s="59"/>
      <c r="S229" s="59"/>
      <c r="T229" s="60"/>
      <c r="U229" s="33"/>
      <c r="V229" s="33"/>
      <c r="W229" s="33"/>
      <c r="X229" s="33"/>
      <c r="Y229" s="33"/>
      <c r="Z229" s="33"/>
      <c r="AA229" s="33"/>
      <c r="AB229" s="33"/>
      <c r="AC229" s="33"/>
      <c r="AD229" s="33"/>
      <c r="AE229" s="33"/>
      <c r="AT229" s="18" t="s">
        <v>173</v>
      </c>
      <c r="AU229" s="18" t="s">
        <v>83</v>
      </c>
    </row>
    <row r="230" spans="1:65" s="13" customFormat="1">
      <c r="B230" s="171"/>
      <c r="D230" s="169" t="s">
        <v>175</v>
      </c>
      <c r="E230" s="172" t="s">
        <v>1</v>
      </c>
      <c r="F230" s="173" t="s">
        <v>1166</v>
      </c>
      <c r="H230" s="174">
        <v>496.2</v>
      </c>
      <c r="I230" s="175"/>
      <c r="L230" s="171"/>
      <c r="M230" s="176"/>
      <c r="N230" s="177"/>
      <c r="O230" s="177"/>
      <c r="P230" s="177"/>
      <c r="Q230" s="177"/>
      <c r="R230" s="177"/>
      <c r="S230" s="177"/>
      <c r="T230" s="178"/>
      <c r="AT230" s="172" t="s">
        <v>175</v>
      </c>
      <c r="AU230" s="172" t="s">
        <v>83</v>
      </c>
      <c r="AV230" s="13" t="s">
        <v>83</v>
      </c>
      <c r="AW230" s="13" t="s">
        <v>29</v>
      </c>
      <c r="AX230" s="13" t="s">
        <v>30</v>
      </c>
      <c r="AY230" s="172" t="s">
        <v>163</v>
      </c>
    </row>
    <row r="231" spans="1:65" s="2" customFormat="1" ht="16.5" customHeight="1">
      <c r="A231" s="33"/>
      <c r="B231" s="150"/>
      <c r="C231" s="151" t="s">
        <v>323</v>
      </c>
      <c r="D231" s="151" t="s">
        <v>165</v>
      </c>
      <c r="E231" s="152" t="s">
        <v>1167</v>
      </c>
      <c r="F231" s="153" t="s">
        <v>1168</v>
      </c>
      <c r="G231" s="154" t="s">
        <v>114</v>
      </c>
      <c r="H231" s="155">
        <v>496.2</v>
      </c>
      <c r="I231" s="156"/>
      <c r="J231" s="157">
        <f>ROUND(I231*H231,2)</f>
        <v>0</v>
      </c>
      <c r="K231" s="153" t="s">
        <v>168</v>
      </c>
      <c r="L231" s="34"/>
      <c r="M231" s="158" t="s">
        <v>1</v>
      </c>
      <c r="N231" s="159" t="s">
        <v>38</v>
      </c>
      <c r="O231" s="59"/>
      <c r="P231" s="160">
        <f>O231*H231</f>
        <v>0</v>
      </c>
      <c r="Q231" s="160">
        <v>0</v>
      </c>
      <c r="R231" s="160">
        <f>Q231*H231</f>
        <v>0</v>
      </c>
      <c r="S231" s="160">
        <v>0</v>
      </c>
      <c r="T231" s="161">
        <f>S231*H231</f>
        <v>0</v>
      </c>
      <c r="U231" s="33"/>
      <c r="V231" s="33"/>
      <c r="W231" s="33"/>
      <c r="X231" s="33"/>
      <c r="Y231" s="33"/>
      <c r="Z231" s="33"/>
      <c r="AA231" s="33"/>
      <c r="AB231" s="33"/>
      <c r="AC231" s="33"/>
      <c r="AD231" s="33"/>
      <c r="AE231" s="33"/>
      <c r="AR231" s="162" t="s">
        <v>169</v>
      </c>
      <c r="AT231" s="162" t="s">
        <v>165</v>
      </c>
      <c r="AU231" s="162" t="s">
        <v>83</v>
      </c>
      <c r="AY231" s="18" t="s">
        <v>163</v>
      </c>
      <c r="BE231" s="163">
        <f>IF(N231="základní",J231,0)</f>
        <v>0</v>
      </c>
      <c r="BF231" s="163">
        <f>IF(N231="snížená",J231,0)</f>
        <v>0</v>
      </c>
      <c r="BG231" s="163">
        <f>IF(N231="zákl. přenesená",J231,0)</f>
        <v>0</v>
      </c>
      <c r="BH231" s="163">
        <f>IF(N231="sníž. přenesená",J231,0)</f>
        <v>0</v>
      </c>
      <c r="BI231" s="163">
        <f>IF(N231="nulová",J231,0)</f>
        <v>0</v>
      </c>
      <c r="BJ231" s="18" t="s">
        <v>30</v>
      </c>
      <c r="BK231" s="163">
        <f>ROUND(I231*H231,2)</f>
        <v>0</v>
      </c>
      <c r="BL231" s="18" t="s">
        <v>169</v>
      </c>
      <c r="BM231" s="162" t="s">
        <v>1169</v>
      </c>
    </row>
    <row r="232" spans="1:65" s="2" customFormat="1">
      <c r="A232" s="33"/>
      <c r="B232" s="34"/>
      <c r="C232" s="33"/>
      <c r="D232" s="164" t="s">
        <v>171</v>
      </c>
      <c r="E232" s="33"/>
      <c r="F232" s="165" t="s">
        <v>1170</v>
      </c>
      <c r="G232" s="33"/>
      <c r="H232" s="33"/>
      <c r="I232" s="166"/>
      <c r="J232" s="33"/>
      <c r="K232" s="33"/>
      <c r="L232" s="34"/>
      <c r="M232" s="167"/>
      <c r="N232" s="168"/>
      <c r="O232" s="59"/>
      <c r="P232" s="59"/>
      <c r="Q232" s="59"/>
      <c r="R232" s="59"/>
      <c r="S232" s="59"/>
      <c r="T232" s="60"/>
      <c r="U232" s="33"/>
      <c r="V232" s="33"/>
      <c r="W232" s="33"/>
      <c r="X232" s="33"/>
      <c r="Y232" s="33"/>
      <c r="Z232" s="33"/>
      <c r="AA232" s="33"/>
      <c r="AB232" s="33"/>
      <c r="AC232" s="33"/>
      <c r="AD232" s="33"/>
      <c r="AE232" s="33"/>
      <c r="AT232" s="18" t="s">
        <v>171</v>
      </c>
      <c r="AU232" s="18" t="s">
        <v>83</v>
      </c>
    </row>
    <row r="233" spans="1:65" s="2" customFormat="1" ht="16.5" customHeight="1">
      <c r="A233" s="33"/>
      <c r="B233" s="150"/>
      <c r="C233" s="151" t="s">
        <v>329</v>
      </c>
      <c r="D233" s="151" t="s">
        <v>165</v>
      </c>
      <c r="E233" s="152" t="s">
        <v>1171</v>
      </c>
      <c r="F233" s="153" t="s">
        <v>1172</v>
      </c>
      <c r="G233" s="154" t="s">
        <v>114</v>
      </c>
      <c r="H233" s="155">
        <v>19.2</v>
      </c>
      <c r="I233" s="156"/>
      <c r="J233" s="157">
        <f>ROUND(I233*H233,2)</f>
        <v>0</v>
      </c>
      <c r="K233" s="153" t="s">
        <v>168</v>
      </c>
      <c r="L233" s="34"/>
      <c r="M233" s="158" t="s">
        <v>1</v>
      </c>
      <c r="N233" s="159" t="s">
        <v>38</v>
      </c>
      <c r="O233" s="59"/>
      <c r="P233" s="160">
        <f>O233*H233</f>
        <v>0</v>
      </c>
      <c r="Q233" s="160">
        <v>7.0100000000000002E-4</v>
      </c>
      <c r="R233" s="160">
        <f>Q233*H233</f>
        <v>1.3459199999999999E-2</v>
      </c>
      <c r="S233" s="160">
        <v>0</v>
      </c>
      <c r="T233" s="161">
        <f>S233*H233</f>
        <v>0</v>
      </c>
      <c r="U233" s="33"/>
      <c r="V233" s="33"/>
      <c r="W233" s="33"/>
      <c r="X233" s="33"/>
      <c r="Y233" s="33"/>
      <c r="Z233" s="33"/>
      <c r="AA233" s="33"/>
      <c r="AB233" s="33"/>
      <c r="AC233" s="33"/>
      <c r="AD233" s="33"/>
      <c r="AE233" s="33"/>
      <c r="AR233" s="162" t="s">
        <v>169</v>
      </c>
      <c r="AT233" s="162" t="s">
        <v>165</v>
      </c>
      <c r="AU233" s="162" t="s">
        <v>83</v>
      </c>
      <c r="AY233" s="18" t="s">
        <v>163</v>
      </c>
      <c r="BE233" s="163">
        <f>IF(N233="základní",J233,0)</f>
        <v>0</v>
      </c>
      <c r="BF233" s="163">
        <f>IF(N233="snížená",J233,0)</f>
        <v>0</v>
      </c>
      <c r="BG233" s="163">
        <f>IF(N233="zákl. přenesená",J233,0)</f>
        <v>0</v>
      </c>
      <c r="BH233" s="163">
        <f>IF(N233="sníž. přenesená",J233,0)</f>
        <v>0</v>
      </c>
      <c r="BI233" s="163">
        <f>IF(N233="nulová",J233,0)</f>
        <v>0</v>
      </c>
      <c r="BJ233" s="18" t="s">
        <v>30</v>
      </c>
      <c r="BK233" s="163">
        <f>ROUND(I233*H233,2)</f>
        <v>0</v>
      </c>
      <c r="BL233" s="18" t="s">
        <v>169</v>
      </c>
      <c r="BM233" s="162" t="s">
        <v>1173</v>
      </c>
    </row>
    <row r="234" spans="1:65" s="2" customFormat="1">
      <c r="A234" s="33"/>
      <c r="B234" s="34"/>
      <c r="C234" s="33"/>
      <c r="D234" s="164" t="s">
        <v>171</v>
      </c>
      <c r="E234" s="33"/>
      <c r="F234" s="165" t="s">
        <v>1174</v>
      </c>
      <c r="G234" s="33"/>
      <c r="H234" s="33"/>
      <c r="I234" s="166"/>
      <c r="J234" s="33"/>
      <c r="K234" s="33"/>
      <c r="L234" s="34"/>
      <c r="M234" s="167"/>
      <c r="N234" s="168"/>
      <c r="O234" s="59"/>
      <c r="P234" s="59"/>
      <c r="Q234" s="59"/>
      <c r="R234" s="59"/>
      <c r="S234" s="59"/>
      <c r="T234" s="60"/>
      <c r="U234" s="33"/>
      <c r="V234" s="33"/>
      <c r="W234" s="33"/>
      <c r="X234" s="33"/>
      <c r="Y234" s="33"/>
      <c r="Z234" s="33"/>
      <c r="AA234" s="33"/>
      <c r="AB234" s="33"/>
      <c r="AC234" s="33"/>
      <c r="AD234" s="33"/>
      <c r="AE234" s="33"/>
      <c r="AT234" s="18" t="s">
        <v>171</v>
      </c>
      <c r="AU234" s="18" t="s">
        <v>83</v>
      </c>
    </row>
    <row r="235" spans="1:65" s="2" customFormat="1" ht="39">
      <c r="A235" s="33"/>
      <c r="B235" s="34"/>
      <c r="C235" s="33"/>
      <c r="D235" s="169" t="s">
        <v>173</v>
      </c>
      <c r="E235" s="33"/>
      <c r="F235" s="170" t="s">
        <v>1175</v>
      </c>
      <c r="G235" s="33"/>
      <c r="H235" s="33"/>
      <c r="I235" s="166"/>
      <c r="J235" s="33"/>
      <c r="K235" s="33"/>
      <c r="L235" s="34"/>
      <c r="M235" s="167"/>
      <c r="N235" s="168"/>
      <c r="O235" s="59"/>
      <c r="P235" s="59"/>
      <c r="Q235" s="59"/>
      <c r="R235" s="59"/>
      <c r="S235" s="59"/>
      <c r="T235" s="60"/>
      <c r="U235" s="33"/>
      <c r="V235" s="33"/>
      <c r="W235" s="33"/>
      <c r="X235" s="33"/>
      <c r="Y235" s="33"/>
      <c r="Z235" s="33"/>
      <c r="AA235" s="33"/>
      <c r="AB235" s="33"/>
      <c r="AC235" s="33"/>
      <c r="AD235" s="33"/>
      <c r="AE235" s="33"/>
      <c r="AT235" s="18" t="s">
        <v>173</v>
      </c>
      <c r="AU235" s="18" t="s">
        <v>83</v>
      </c>
    </row>
    <row r="236" spans="1:65" s="13" customFormat="1">
      <c r="B236" s="171"/>
      <c r="D236" s="169" t="s">
        <v>175</v>
      </c>
      <c r="E236" s="172" t="s">
        <v>1</v>
      </c>
      <c r="F236" s="173" t="s">
        <v>1176</v>
      </c>
      <c r="H236" s="174">
        <v>19.2</v>
      </c>
      <c r="I236" s="175"/>
      <c r="L236" s="171"/>
      <c r="M236" s="176"/>
      <c r="N236" s="177"/>
      <c r="O236" s="177"/>
      <c r="P236" s="177"/>
      <c r="Q236" s="177"/>
      <c r="R236" s="177"/>
      <c r="S236" s="177"/>
      <c r="T236" s="178"/>
      <c r="AT236" s="172" t="s">
        <v>175</v>
      </c>
      <c r="AU236" s="172" t="s">
        <v>83</v>
      </c>
      <c r="AV236" s="13" t="s">
        <v>83</v>
      </c>
      <c r="AW236" s="13" t="s">
        <v>29</v>
      </c>
      <c r="AX236" s="13" t="s">
        <v>30</v>
      </c>
      <c r="AY236" s="172" t="s">
        <v>163</v>
      </c>
    </row>
    <row r="237" spans="1:65" s="2" customFormat="1" ht="16.5" customHeight="1">
      <c r="A237" s="33"/>
      <c r="B237" s="150"/>
      <c r="C237" s="151" t="s">
        <v>334</v>
      </c>
      <c r="D237" s="151" t="s">
        <v>165</v>
      </c>
      <c r="E237" s="152" t="s">
        <v>1177</v>
      </c>
      <c r="F237" s="153" t="s">
        <v>1178</v>
      </c>
      <c r="G237" s="154" t="s">
        <v>114</v>
      </c>
      <c r="H237" s="155">
        <v>19.2</v>
      </c>
      <c r="I237" s="156"/>
      <c r="J237" s="157">
        <f>ROUND(I237*H237,2)</f>
        <v>0</v>
      </c>
      <c r="K237" s="153" t="s">
        <v>168</v>
      </c>
      <c r="L237" s="34"/>
      <c r="M237" s="158" t="s">
        <v>1</v>
      </c>
      <c r="N237" s="159" t="s">
        <v>38</v>
      </c>
      <c r="O237" s="59"/>
      <c r="P237" s="160">
        <f>O237*H237</f>
        <v>0</v>
      </c>
      <c r="Q237" s="160">
        <v>0</v>
      </c>
      <c r="R237" s="160">
        <f>Q237*H237</f>
        <v>0</v>
      </c>
      <c r="S237" s="160">
        <v>0</v>
      </c>
      <c r="T237" s="161">
        <f>S237*H237</f>
        <v>0</v>
      </c>
      <c r="U237" s="33"/>
      <c r="V237" s="33"/>
      <c r="W237" s="33"/>
      <c r="X237" s="33"/>
      <c r="Y237" s="33"/>
      <c r="Z237" s="33"/>
      <c r="AA237" s="33"/>
      <c r="AB237" s="33"/>
      <c r="AC237" s="33"/>
      <c r="AD237" s="33"/>
      <c r="AE237" s="33"/>
      <c r="AR237" s="162" t="s">
        <v>169</v>
      </c>
      <c r="AT237" s="162" t="s">
        <v>165</v>
      </c>
      <c r="AU237" s="162" t="s">
        <v>83</v>
      </c>
      <c r="AY237" s="18" t="s">
        <v>163</v>
      </c>
      <c r="BE237" s="163">
        <f>IF(N237="základní",J237,0)</f>
        <v>0</v>
      </c>
      <c r="BF237" s="163">
        <f>IF(N237="snížená",J237,0)</f>
        <v>0</v>
      </c>
      <c r="BG237" s="163">
        <f>IF(N237="zákl. přenesená",J237,0)</f>
        <v>0</v>
      </c>
      <c r="BH237" s="163">
        <f>IF(N237="sníž. přenesená",J237,0)</f>
        <v>0</v>
      </c>
      <c r="BI237" s="163">
        <f>IF(N237="nulová",J237,0)</f>
        <v>0</v>
      </c>
      <c r="BJ237" s="18" t="s">
        <v>30</v>
      </c>
      <c r="BK237" s="163">
        <f>ROUND(I237*H237,2)</f>
        <v>0</v>
      </c>
      <c r="BL237" s="18" t="s">
        <v>169</v>
      </c>
      <c r="BM237" s="162" t="s">
        <v>1179</v>
      </c>
    </row>
    <row r="238" spans="1:65" s="2" customFormat="1">
      <c r="A238" s="33"/>
      <c r="B238" s="34"/>
      <c r="C238" s="33"/>
      <c r="D238" s="164" t="s">
        <v>171</v>
      </c>
      <c r="E238" s="33"/>
      <c r="F238" s="165" t="s">
        <v>1180</v>
      </c>
      <c r="G238" s="33"/>
      <c r="H238" s="33"/>
      <c r="I238" s="166"/>
      <c r="J238" s="33"/>
      <c r="K238" s="33"/>
      <c r="L238" s="34"/>
      <c r="M238" s="167"/>
      <c r="N238" s="168"/>
      <c r="O238" s="59"/>
      <c r="P238" s="59"/>
      <c r="Q238" s="59"/>
      <c r="R238" s="59"/>
      <c r="S238" s="59"/>
      <c r="T238" s="60"/>
      <c r="U238" s="33"/>
      <c r="V238" s="33"/>
      <c r="W238" s="33"/>
      <c r="X238" s="33"/>
      <c r="Y238" s="33"/>
      <c r="Z238" s="33"/>
      <c r="AA238" s="33"/>
      <c r="AB238" s="33"/>
      <c r="AC238" s="33"/>
      <c r="AD238" s="33"/>
      <c r="AE238" s="33"/>
      <c r="AT238" s="18" t="s">
        <v>171</v>
      </c>
      <c r="AU238" s="18" t="s">
        <v>83</v>
      </c>
    </row>
    <row r="239" spans="1:65" s="2" customFormat="1" ht="16.5" customHeight="1">
      <c r="A239" s="33"/>
      <c r="B239" s="150"/>
      <c r="C239" s="151" t="s">
        <v>340</v>
      </c>
      <c r="D239" s="151" t="s">
        <v>165</v>
      </c>
      <c r="E239" s="152" t="s">
        <v>1181</v>
      </c>
      <c r="F239" s="153" t="s">
        <v>1182</v>
      </c>
      <c r="G239" s="154" t="s">
        <v>118</v>
      </c>
      <c r="H239" s="155">
        <v>3.5</v>
      </c>
      <c r="I239" s="156"/>
      <c r="J239" s="157">
        <f>ROUND(I239*H239,2)</f>
        <v>0</v>
      </c>
      <c r="K239" s="153" t="s">
        <v>168</v>
      </c>
      <c r="L239" s="34"/>
      <c r="M239" s="158" t="s">
        <v>1</v>
      </c>
      <c r="N239" s="159" t="s">
        <v>38</v>
      </c>
      <c r="O239" s="59"/>
      <c r="P239" s="160">
        <f>O239*H239</f>
        <v>0</v>
      </c>
      <c r="Q239" s="160">
        <v>4.5731999999999999E-4</v>
      </c>
      <c r="R239" s="160">
        <f>Q239*H239</f>
        <v>1.6006200000000001E-3</v>
      </c>
      <c r="S239" s="160">
        <v>0</v>
      </c>
      <c r="T239" s="161">
        <f>S239*H239</f>
        <v>0</v>
      </c>
      <c r="U239" s="33"/>
      <c r="V239" s="33"/>
      <c r="W239" s="33"/>
      <c r="X239" s="33"/>
      <c r="Y239" s="33"/>
      <c r="Z239" s="33"/>
      <c r="AA239" s="33"/>
      <c r="AB239" s="33"/>
      <c r="AC239" s="33"/>
      <c r="AD239" s="33"/>
      <c r="AE239" s="33"/>
      <c r="AR239" s="162" t="s">
        <v>169</v>
      </c>
      <c r="AT239" s="162" t="s">
        <v>165</v>
      </c>
      <c r="AU239" s="162" t="s">
        <v>83</v>
      </c>
      <c r="AY239" s="18" t="s">
        <v>163</v>
      </c>
      <c r="BE239" s="163">
        <f>IF(N239="základní",J239,0)</f>
        <v>0</v>
      </c>
      <c r="BF239" s="163">
        <f>IF(N239="snížená",J239,0)</f>
        <v>0</v>
      </c>
      <c r="BG239" s="163">
        <f>IF(N239="zákl. přenesená",J239,0)</f>
        <v>0</v>
      </c>
      <c r="BH239" s="163">
        <f>IF(N239="sníž. přenesená",J239,0)</f>
        <v>0</v>
      </c>
      <c r="BI239" s="163">
        <f>IF(N239="nulová",J239,0)</f>
        <v>0</v>
      </c>
      <c r="BJ239" s="18" t="s">
        <v>30</v>
      </c>
      <c r="BK239" s="163">
        <f>ROUND(I239*H239,2)</f>
        <v>0</v>
      </c>
      <c r="BL239" s="18" t="s">
        <v>169</v>
      </c>
      <c r="BM239" s="162" t="s">
        <v>1183</v>
      </c>
    </row>
    <row r="240" spans="1:65" s="2" customFormat="1">
      <c r="A240" s="33"/>
      <c r="B240" s="34"/>
      <c r="C240" s="33"/>
      <c r="D240" s="164" t="s">
        <v>171</v>
      </c>
      <c r="E240" s="33"/>
      <c r="F240" s="165" t="s">
        <v>1184</v>
      </c>
      <c r="G240" s="33"/>
      <c r="H240" s="33"/>
      <c r="I240" s="166"/>
      <c r="J240" s="33"/>
      <c r="K240" s="33"/>
      <c r="L240" s="34"/>
      <c r="M240" s="167"/>
      <c r="N240" s="168"/>
      <c r="O240" s="59"/>
      <c r="P240" s="59"/>
      <c r="Q240" s="59"/>
      <c r="R240" s="59"/>
      <c r="S240" s="59"/>
      <c r="T240" s="60"/>
      <c r="U240" s="33"/>
      <c r="V240" s="33"/>
      <c r="W240" s="33"/>
      <c r="X240" s="33"/>
      <c r="Y240" s="33"/>
      <c r="Z240" s="33"/>
      <c r="AA240" s="33"/>
      <c r="AB240" s="33"/>
      <c r="AC240" s="33"/>
      <c r="AD240" s="33"/>
      <c r="AE240" s="33"/>
      <c r="AT240" s="18" t="s">
        <v>171</v>
      </c>
      <c r="AU240" s="18" t="s">
        <v>83</v>
      </c>
    </row>
    <row r="241" spans="1:65" s="2" customFormat="1" ht="29.25">
      <c r="A241" s="33"/>
      <c r="B241" s="34"/>
      <c r="C241" s="33"/>
      <c r="D241" s="169" t="s">
        <v>173</v>
      </c>
      <c r="E241" s="33"/>
      <c r="F241" s="170" t="s">
        <v>1185</v>
      </c>
      <c r="G241" s="33"/>
      <c r="H241" s="33"/>
      <c r="I241" s="166"/>
      <c r="J241" s="33"/>
      <c r="K241" s="33"/>
      <c r="L241" s="34"/>
      <c r="M241" s="167"/>
      <c r="N241" s="168"/>
      <c r="O241" s="59"/>
      <c r="P241" s="59"/>
      <c r="Q241" s="59"/>
      <c r="R241" s="59"/>
      <c r="S241" s="59"/>
      <c r="T241" s="60"/>
      <c r="U241" s="33"/>
      <c r="V241" s="33"/>
      <c r="W241" s="33"/>
      <c r="X241" s="33"/>
      <c r="Y241" s="33"/>
      <c r="Z241" s="33"/>
      <c r="AA241" s="33"/>
      <c r="AB241" s="33"/>
      <c r="AC241" s="33"/>
      <c r="AD241" s="33"/>
      <c r="AE241" s="33"/>
      <c r="AT241" s="18" t="s">
        <v>173</v>
      </c>
      <c r="AU241" s="18" t="s">
        <v>83</v>
      </c>
    </row>
    <row r="242" spans="1:65" s="2" customFormat="1" ht="16.5" customHeight="1">
      <c r="A242" s="33"/>
      <c r="B242" s="150"/>
      <c r="C242" s="151" t="s">
        <v>346</v>
      </c>
      <c r="D242" s="151" t="s">
        <v>165</v>
      </c>
      <c r="E242" s="152" t="s">
        <v>1186</v>
      </c>
      <c r="F242" s="153" t="s">
        <v>1187</v>
      </c>
      <c r="G242" s="154" t="s">
        <v>118</v>
      </c>
      <c r="H242" s="155">
        <v>3.5</v>
      </c>
      <c r="I242" s="156"/>
      <c r="J242" s="157">
        <f>ROUND(I242*H242,2)</f>
        <v>0</v>
      </c>
      <c r="K242" s="153" t="s">
        <v>168</v>
      </c>
      <c r="L242" s="34"/>
      <c r="M242" s="158" t="s">
        <v>1</v>
      </c>
      <c r="N242" s="159" t="s">
        <v>38</v>
      </c>
      <c r="O242" s="59"/>
      <c r="P242" s="160">
        <f>O242*H242</f>
        <v>0</v>
      </c>
      <c r="Q242" s="160">
        <v>0</v>
      </c>
      <c r="R242" s="160">
        <f>Q242*H242</f>
        <v>0</v>
      </c>
      <c r="S242" s="160">
        <v>0</v>
      </c>
      <c r="T242" s="161">
        <f>S242*H242</f>
        <v>0</v>
      </c>
      <c r="U242" s="33"/>
      <c r="V242" s="33"/>
      <c r="W242" s="33"/>
      <c r="X242" s="33"/>
      <c r="Y242" s="33"/>
      <c r="Z242" s="33"/>
      <c r="AA242" s="33"/>
      <c r="AB242" s="33"/>
      <c r="AC242" s="33"/>
      <c r="AD242" s="33"/>
      <c r="AE242" s="33"/>
      <c r="AR242" s="162" t="s">
        <v>169</v>
      </c>
      <c r="AT242" s="162" t="s">
        <v>165</v>
      </c>
      <c r="AU242" s="162" t="s">
        <v>83</v>
      </c>
      <c r="AY242" s="18" t="s">
        <v>163</v>
      </c>
      <c r="BE242" s="163">
        <f>IF(N242="základní",J242,0)</f>
        <v>0</v>
      </c>
      <c r="BF242" s="163">
        <f>IF(N242="snížená",J242,0)</f>
        <v>0</v>
      </c>
      <c r="BG242" s="163">
        <f>IF(N242="zákl. přenesená",J242,0)</f>
        <v>0</v>
      </c>
      <c r="BH242" s="163">
        <f>IF(N242="sníž. přenesená",J242,0)</f>
        <v>0</v>
      </c>
      <c r="BI242" s="163">
        <f>IF(N242="nulová",J242,0)</f>
        <v>0</v>
      </c>
      <c r="BJ242" s="18" t="s">
        <v>30</v>
      </c>
      <c r="BK242" s="163">
        <f>ROUND(I242*H242,2)</f>
        <v>0</v>
      </c>
      <c r="BL242" s="18" t="s">
        <v>169</v>
      </c>
      <c r="BM242" s="162" t="s">
        <v>1188</v>
      </c>
    </row>
    <row r="243" spans="1:65" s="2" customFormat="1">
      <c r="A243" s="33"/>
      <c r="B243" s="34"/>
      <c r="C243" s="33"/>
      <c r="D243" s="164" t="s">
        <v>171</v>
      </c>
      <c r="E243" s="33"/>
      <c r="F243" s="165" t="s">
        <v>1189</v>
      </c>
      <c r="G243" s="33"/>
      <c r="H243" s="33"/>
      <c r="I243" s="166"/>
      <c r="J243" s="33"/>
      <c r="K243" s="33"/>
      <c r="L243" s="34"/>
      <c r="M243" s="167"/>
      <c r="N243" s="168"/>
      <c r="O243" s="59"/>
      <c r="P243" s="59"/>
      <c r="Q243" s="59"/>
      <c r="R243" s="59"/>
      <c r="S243" s="59"/>
      <c r="T243" s="60"/>
      <c r="U243" s="33"/>
      <c r="V243" s="33"/>
      <c r="W243" s="33"/>
      <c r="X243" s="33"/>
      <c r="Y243" s="33"/>
      <c r="Z243" s="33"/>
      <c r="AA243" s="33"/>
      <c r="AB243" s="33"/>
      <c r="AC243" s="33"/>
      <c r="AD243" s="33"/>
      <c r="AE243" s="33"/>
      <c r="AT243" s="18" t="s">
        <v>171</v>
      </c>
      <c r="AU243" s="18" t="s">
        <v>83</v>
      </c>
    </row>
    <row r="244" spans="1:65" s="2" customFormat="1" ht="21.75" customHeight="1">
      <c r="A244" s="33"/>
      <c r="B244" s="150"/>
      <c r="C244" s="151" t="s">
        <v>352</v>
      </c>
      <c r="D244" s="151" t="s">
        <v>165</v>
      </c>
      <c r="E244" s="152" t="s">
        <v>341</v>
      </c>
      <c r="F244" s="153" t="s">
        <v>342</v>
      </c>
      <c r="G244" s="154" t="s">
        <v>118</v>
      </c>
      <c r="H244" s="155">
        <v>135.72900000000001</v>
      </c>
      <c r="I244" s="156"/>
      <c r="J244" s="157">
        <f>ROUND(I244*H244,2)</f>
        <v>0</v>
      </c>
      <c r="K244" s="153" t="s">
        <v>168</v>
      </c>
      <c r="L244" s="34"/>
      <c r="M244" s="158" t="s">
        <v>1</v>
      </c>
      <c r="N244" s="159" t="s">
        <v>38</v>
      </c>
      <c r="O244" s="59"/>
      <c r="P244" s="160">
        <f>O244*H244</f>
        <v>0</v>
      </c>
      <c r="Q244" s="160">
        <v>0</v>
      </c>
      <c r="R244" s="160">
        <f>Q244*H244</f>
        <v>0</v>
      </c>
      <c r="S244" s="160">
        <v>0</v>
      </c>
      <c r="T244" s="161">
        <f>S244*H244</f>
        <v>0</v>
      </c>
      <c r="U244" s="33"/>
      <c r="V244" s="33"/>
      <c r="W244" s="33"/>
      <c r="X244" s="33"/>
      <c r="Y244" s="33"/>
      <c r="Z244" s="33"/>
      <c r="AA244" s="33"/>
      <c r="AB244" s="33"/>
      <c r="AC244" s="33"/>
      <c r="AD244" s="33"/>
      <c r="AE244" s="33"/>
      <c r="AR244" s="162" t="s">
        <v>169</v>
      </c>
      <c r="AT244" s="162" t="s">
        <v>165</v>
      </c>
      <c r="AU244" s="162" t="s">
        <v>83</v>
      </c>
      <c r="AY244" s="18" t="s">
        <v>163</v>
      </c>
      <c r="BE244" s="163">
        <f>IF(N244="základní",J244,0)</f>
        <v>0</v>
      </c>
      <c r="BF244" s="163">
        <f>IF(N244="snížená",J244,0)</f>
        <v>0</v>
      </c>
      <c r="BG244" s="163">
        <f>IF(N244="zákl. přenesená",J244,0)</f>
        <v>0</v>
      </c>
      <c r="BH244" s="163">
        <f>IF(N244="sníž. přenesená",J244,0)</f>
        <v>0</v>
      </c>
      <c r="BI244" s="163">
        <f>IF(N244="nulová",J244,0)</f>
        <v>0</v>
      </c>
      <c r="BJ244" s="18" t="s">
        <v>30</v>
      </c>
      <c r="BK244" s="163">
        <f>ROUND(I244*H244,2)</f>
        <v>0</v>
      </c>
      <c r="BL244" s="18" t="s">
        <v>169</v>
      </c>
      <c r="BM244" s="162" t="s">
        <v>1190</v>
      </c>
    </row>
    <row r="245" spans="1:65" s="2" customFormat="1">
      <c r="A245" s="33"/>
      <c r="B245" s="34"/>
      <c r="C245" s="33"/>
      <c r="D245" s="164" t="s">
        <v>171</v>
      </c>
      <c r="E245" s="33"/>
      <c r="F245" s="165" t="s">
        <v>344</v>
      </c>
      <c r="G245" s="33"/>
      <c r="H245" s="33"/>
      <c r="I245" s="166"/>
      <c r="J245" s="33"/>
      <c r="K245" s="33"/>
      <c r="L245" s="34"/>
      <c r="M245" s="167"/>
      <c r="N245" s="168"/>
      <c r="O245" s="59"/>
      <c r="P245" s="59"/>
      <c r="Q245" s="59"/>
      <c r="R245" s="59"/>
      <c r="S245" s="59"/>
      <c r="T245" s="60"/>
      <c r="U245" s="33"/>
      <c r="V245" s="33"/>
      <c r="W245" s="33"/>
      <c r="X245" s="33"/>
      <c r="Y245" s="33"/>
      <c r="Z245" s="33"/>
      <c r="AA245" s="33"/>
      <c r="AB245" s="33"/>
      <c r="AC245" s="33"/>
      <c r="AD245" s="33"/>
      <c r="AE245" s="33"/>
      <c r="AT245" s="18" t="s">
        <v>171</v>
      </c>
      <c r="AU245" s="18" t="s">
        <v>83</v>
      </c>
    </row>
    <row r="246" spans="1:65" s="13" customFormat="1">
      <c r="B246" s="171"/>
      <c r="D246" s="169" t="s">
        <v>175</v>
      </c>
      <c r="E246" s="172" t="s">
        <v>1</v>
      </c>
      <c r="F246" s="173" t="s">
        <v>1191</v>
      </c>
      <c r="H246" s="174">
        <v>132.26400000000001</v>
      </c>
      <c r="I246" s="175"/>
      <c r="L246" s="171"/>
      <c r="M246" s="176"/>
      <c r="N246" s="177"/>
      <c r="O246" s="177"/>
      <c r="P246" s="177"/>
      <c r="Q246" s="177"/>
      <c r="R246" s="177"/>
      <c r="S246" s="177"/>
      <c r="T246" s="178"/>
      <c r="AT246" s="172" t="s">
        <v>175</v>
      </c>
      <c r="AU246" s="172" t="s">
        <v>83</v>
      </c>
      <c r="AV246" s="13" t="s">
        <v>83</v>
      </c>
      <c r="AW246" s="13" t="s">
        <v>29</v>
      </c>
      <c r="AX246" s="13" t="s">
        <v>73</v>
      </c>
      <c r="AY246" s="172" t="s">
        <v>163</v>
      </c>
    </row>
    <row r="247" spans="1:65" s="13" customFormat="1">
      <c r="B247" s="171"/>
      <c r="D247" s="169" t="s">
        <v>175</v>
      </c>
      <c r="E247" s="172" t="s">
        <v>1</v>
      </c>
      <c r="F247" s="173" t="s">
        <v>1192</v>
      </c>
      <c r="H247" s="174">
        <v>3.4649999999999999</v>
      </c>
      <c r="I247" s="175"/>
      <c r="L247" s="171"/>
      <c r="M247" s="176"/>
      <c r="N247" s="177"/>
      <c r="O247" s="177"/>
      <c r="P247" s="177"/>
      <c r="Q247" s="177"/>
      <c r="R247" s="177"/>
      <c r="S247" s="177"/>
      <c r="T247" s="178"/>
      <c r="AT247" s="172" t="s">
        <v>175</v>
      </c>
      <c r="AU247" s="172" t="s">
        <v>83</v>
      </c>
      <c r="AV247" s="13" t="s">
        <v>83</v>
      </c>
      <c r="AW247" s="13" t="s">
        <v>29</v>
      </c>
      <c r="AX247" s="13" t="s">
        <v>73</v>
      </c>
      <c r="AY247" s="172" t="s">
        <v>163</v>
      </c>
    </row>
    <row r="248" spans="1:65" s="14" customFormat="1">
      <c r="B248" s="179"/>
      <c r="D248" s="169" t="s">
        <v>175</v>
      </c>
      <c r="E248" s="180" t="s">
        <v>1</v>
      </c>
      <c r="F248" s="181" t="s">
        <v>179</v>
      </c>
      <c r="H248" s="182">
        <v>135.72900000000001</v>
      </c>
      <c r="I248" s="183"/>
      <c r="L248" s="179"/>
      <c r="M248" s="184"/>
      <c r="N248" s="185"/>
      <c r="O248" s="185"/>
      <c r="P248" s="185"/>
      <c r="Q248" s="185"/>
      <c r="R248" s="185"/>
      <c r="S248" s="185"/>
      <c r="T248" s="186"/>
      <c r="AT248" s="180" t="s">
        <v>175</v>
      </c>
      <c r="AU248" s="180" t="s">
        <v>83</v>
      </c>
      <c r="AV248" s="14" t="s">
        <v>169</v>
      </c>
      <c r="AW248" s="14" t="s">
        <v>29</v>
      </c>
      <c r="AX248" s="14" t="s">
        <v>30</v>
      </c>
      <c r="AY248" s="180" t="s">
        <v>163</v>
      </c>
    </row>
    <row r="249" spans="1:65" s="2" customFormat="1" ht="21.75" customHeight="1">
      <c r="A249" s="33"/>
      <c r="B249" s="150"/>
      <c r="C249" s="151" t="s">
        <v>359</v>
      </c>
      <c r="D249" s="151" t="s">
        <v>165</v>
      </c>
      <c r="E249" s="152" t="s">
        <v>347</v>
      </c>
      <c r="F249" s="153" t="s">
        <v>348</v>
      </c>
      <c r="G249" s="154" t="s">
        <v>118</v>
      </c>
      <c r="H249" s="155">
        <v>1.371</v>
      </c>
      <c r="I249" s="156"/>
      <c r="J249" s="157">
        <f>ROUND(I249*H249,2)</f>
        <v>0</v>
      </c>
      <c r="K249" s="153" t="s">
        <v>168</v>
      </c>
      <c r="L249" s="34"/>
      <c r="M249" s="158" t="s">
        <v>1</v>
      </c>
      <c r="N249" s="159" t="s">
        <v>38</v>
      </c>
      <c r="O249" s="59"/>
      <c r="P249" s="160">
        <f>O249*H249</f>
        <v>0</v>
      </c>
      <c r="Q249" s="160">
        <v>0</v>
      </c>
      <c r="R249" s="160">
        <f>Q249*H249</f>
        <v>0</v>
      </c>
      <c r="S249" s="160">
        <v>0</v>
      </c>
      <c r="T249" s="161">
        <f>S249*H249</f>
        <v>0</v>
      </c>
      <c r="U249" s="33"/>
      <c r="V249" s="33"/>
      <c r="W249" s="33"/>
      <c r="X249" s="33"/>
      <c r="Y249" s="33"/>
      <c r="Z249" s="33"/>
      <c r="AA249" s="33"/>
      <c r="AB249" s="33"/>
      <c r="AC249" s="33"/>
      <c r="AD249" s="33"/>
      <c r="AE249" s="33"/>
      <c r="AR249" s="162" t="s">
        <v>169</v>
      </c>
      <c r="AT249" s="162" t="s">
        <v>165</v>
      </c>
      <c r="AU249" s="162" t="s">
        <v>83</v>
      </c>
      <c r="AY249" s="18" t="s">
        <v>163</v>
      </c>
      <c r="BE249" s="163">
        <f>IF(N249="základní",J249,0)</f>
        <v>0</v>
      </c>
      <c r="BF249" s="163">
        <f>IF(N249="snížená",J249,0)</f>
        <v>0</v>
      </c>
      <c r="BG249" s="163">
        <f>IF(N249="zákl. přenesená",J249,0)</f>
        <v>0</v>
      </c>
      <c r="BH249" s="163">
        <f>IF(N249="sníž. přenesená",J249,0)</f>
        <v>0</v>
      </c>
      <c r="BI249" s="163">
        <f>IF(N249="nulová",J249,0)</f>
        <v>0</v>
      </c>
      <c r="BJ249" s="18" t="s">
        <v>30</v>
      </c>
      <c r="BK249" s="163">
        <f>ROUND(I249*H249,2)</f>
        <v>0</v>
      </c>
      <c r="BL249" s="18" t="s">
        <v>169</v>
      </c>
      <c r="BM249" s="162" t="s">
        <v>1193</v>
      </c>
    </row>
    <row r="250" spans="1:65" s="2" customFormat="1">
      <c r="A250" s="33"/>
      <c r="B250" s="34"/>
      <c r="C250" s="33"/>
      <c r="D250" s="164" t="s">
        <v>171</v>
      </c>
      <c r="E250" s="33"/>
      <c r="F250" s="165" t="s">
        <v>350</v>
      </c>
      <c r="G250" s="33"/>
      <c r="H250" s="33"/>
      <c r="I250" s="166"/>
      <c r="J250" s="33"/>
      <c r="K250" s="33"/>
      <c r="L250" s="34"/>
      <c r="M250" s="167"/>
      <c r="N250" s="168"/>
      <c r="O250" s="59"/>
      <c r="P250" s="59"/>
      <c r="Q250" s="59"/>
      <c r="R250" s="59"/>
      <c r="S250" s="59"/>
      <c r="T250" s="60"/>
      <c r="U250" s="33"/>
      <c r="V250" s="33"/>
      <c r="W250" s="33"/>
      <c r="X250" s="33"/>
      <c r="Y250" s="33"/>
      <c r="Z250" s="33"/>
      <c r="AA250" s="33"/>
      <c r="AB250" s="33"/>
      <c r="AC250" s="33"/>
      <c r="AD250" s="33"/>
      <c r="AE250" s="33"/>
      <c r="AT250" s="18" t="s">
        <v>171</v>
      </c>
      <c r="AU250" s="18" t="s">
        <v>83</v>
      </c>
    </row>
    <row r="251" spans="1:65" s="13" customFormat="1">
      <c r="B251" s="171"/>
      <c r="D251" s="169" t="s">
        <v>175</v>
      </c>
      <c r="E251" s="172" t="s">
        <v>1</v>
      </c>
      <c r="F251" s="173" t="s">
        <v>1194</v>
      </c>
      <c r="H251" s="174">
        <v>1.3360000000000001</v>
      </c>
      <c r="I251" s="175"/>
      <c r="L251" s="171"/>
      <c r="M251" s="176"/>
      <c r="N251" s="177"/>
      <c r="O251" s="177"/>
      <c r="P251" s="177"/>
      <c r="Q251" s="177"/>
      <c r="R251" s="177"/>
      <c r="S251" s="177"/>
      <c r="T251" s="178"/>
      <c r="AT251" s="172" t="s">
        <v>175</v>
      </c>
      <c r="AU251" s="172" t="s">
        <v>83</v>
      </c>
      <c r="AV251" s="13" t="s">
        <v>83</v>
      </c>
      <c r="AW251" s="13" t="s">
        <v>29</v>
      </c>
      <c r="AX251" s="13" t="s">
        <v>73</v>
      </c>
      <c r="AY251" s="172" t="s">
        <v>163</v>
      </c>
    </row>
    <row r="252" spans="1:65" s="13" customFormat="1">
      <c r="B252" s="171"/>
      <c r="D252" s="169" t="s">
        <v>175</v>
      </c>
      <c r="E252" s="172" t="s">
        <v>1</v>
      </c>
      <c r="F252" s="173" t="s">
        <v>1195</v>
      </c>
      <c r="H252" s="174">
        <v>3.5000000000000003E-2</v>
      </c>
      <c r="I252" s="175"/>
      <c r="L252" s="171"/>
      <c r="M252" s="176"/>
      <c r="N252" s="177"/>
      <c r="O252" s="177"/>
      <c r="P252" s="177"/>
      <c r="Q252" s="177"/>
      <c r="R252" s="177"/>
      <c r="S252" s="177"/>
      <c r="T252" s="178"/>
      <c r="AT252" s="172" t="s">
        <v>175</v>
      </c>
      <c r="AU252" s="172" t="s">
        <v>83</v>
      </c>
      <c r="AV252" s="13" t="s">
        <v>83</v>
      </c>
      <c r="AW252" s="13" t="s">
        <v>29</v>
      </c>
      <c r="AX252" s="13" t="s">
        <v>73</v>
      </c>
      <c r="AY252" s="172" t="s">
        <v>163</v>
      </c>
    </row>
    <row r="253" spans="1:65" s="14" customFormat="1">
      <c r="B253" s="179"/>
      <c r="D253" s="169" t="s">
        <v>175</v>
      </c>
      <c r="E253" s="180" t="s">
        <v>1</v>
      </c>
      <c r="F253" s="181" t="s">
        <v>179</v>
      </c>
      <c r="H253" s="182">
        <v>1.371</v>
      </c>
      <c r="I253" s="183"/>
      <c r="L253" s="179"/>
      <c r="M253" s="184"/>
      <c r="N253" s="185"/>
      <c r="O253" s="185"/>
      <c r="P253" s="185"/>
      <c r="Q253" s="185"/>
      <c r="R253" s="185"/>
      <c r="S253" s="185"/>
      <c r="T253" s="186"/>
      <c r="AT253" s="180" t="s">
        <v>175</v>
      </c>
      <c r="AU253" s="180" t="s">
        <v>83</v>
      </c>
      <c r="AV253" s="14" t="s">
        <v>169</v>
      </c>
      <c r="AW253" s="14" t="s">
        <v>29</v>
      </c>
      <c r="AX253" s="14" t="s">
        <v>30</v>
      </c>
      <c r="AY253" s="180" t="s">
        <v>163</v>
      </c>
    </row>
    <row r="254" spans="1:65" s="2" customFormat="1" ht="16.5" customHeight="1">
      <c r="A254" s="33"/>
      <c r="B254" s="150"/>
      <c r="C254" s="151" t="s">
        <v>364</v>
      </c>
      <c r="D254" s="151" t="s">
        <v>165</v>
      </c>
      <c r="E254" s="152" t="s">
        <v>353</v>
      </c>
      <c r="F254" s="153" t="s">
        <v>354</v>
      </c>
      <c r="G254" s="154" t="s">
        <v>118</v>
      </c>
      <c r="H254" s="155">
        <v>137.1</v>
      </c>
      <c r="I254" s="156"/>
      <c r="J254" s="157">
        <f>ROUND(I254*H254,2)</f>
        <v>0</v>
      </c>
      <c r="K254" s="153" t="s">
        <v>168</v>
      </c>
      <c r="L254" s="34"/>
      <c r="M254" s="158" t="s">
        <v>1</v>
      </c>
      <c r="N254" s="159" t="s">
        <v>38</v>
      </c>
      <c r="O254" s="59"/>
      <c r="P254" s="160">
        <f>O254*H254</f>
        <v>0</v>
      </c>
      <c r="Q254" s="160">
        <v>0</v>
      </c>
      <c r="R254" s="160">
        <f>Q254*H254</f>
        <v>0</v>
      </c>
      <c r="S254" s="160">
        <v>0</v>
      </c>
      <c r="T254" s="161">
        <f>S254*H254</f>
        <v>0</v>
      </c>
      <c r="U254" s="33"/>
      <c r="V254" s="33"/>
      <c r="W254" s="33"/>
      <c r="X254" s="33"/>
      <c r="Y254" s="33"/>
      <c r="Z254" s="33"/>
      <c r="AA254" s="33"/>
      <c r="AB254" s="33"/>
      <c r="AC254" s="33"/>
      <c r="AD254" s="33"/>
      <c r="AE254" s="33"/>
      <c r="AR254" s="162" t="s">
        <v>169</v>
      </c>
      <c r="AT254" s="162" t="s">
        <v>165</v>
      </c>
      <c r="AU254" s="162" t="s">
        <v>83</v>
      </c>
      <c r="AY254" s="18" t="s">
        <v>163</v>
      </c>
      <c r="BE254" s="163">
        <f>IF(N254="základní",J254,0)</f>
        <v>0</v>
      </c>
      <c r="BF254" s="163">
        <f>IF(N254="snížená",J254,0)</f>
        <v>0</v>
      </c>
      <c r="BG254" s="163">
        <f>IF(N254="zákl. přenesená",J254,0)</f>
        <v>0</v>
      </c>
      <c r="BH254" s="163">
        <f>IF(N254="sníž. přenesená",J254,0)</f>
        <v>0</v>
      </c>
      <c r="BI254" s="163">
        <f>IF(N254="nulová",J254,0)</f>
        <v>0</v>
      </c>
      <c r="BJ254" s="18" t="s">
        <v>30</v>
      </c>
      <c r="BK254" s="163">
        <f>ROUND(I254*H254,2)</f>
        <v>0</v>
      </c>
      <c r="BL254" s="18" t="s">
        <v>169</v>
      </c>
      <c r="BM254" s="162" t="s">
        <v>1196</v>
      </c>
    </row>
    <row r="255" spans="1:65" s="2" customFormat="1">
      <c r="A255" s="33"/>
      <c r="B255" s="34"/>
      <c r="C255" s="33"/>
      <c r="D255" s="164" t="s">
        <v>171</v>
      </c>
      <c r="E255" s="33"/>
      <c r="F255" s="165" t="s">
        <v>356</v>
      </c>
      <c r="G255" s="33"/>
      <c r="H255" s="33"/>
      <c r="I255" s="166"/>
      <c r="J255" s="33"/>
      <c r="K255" s="33"/>
      <c r="L255" s="34"/>
      <c r="M255" s="167"/>
      <c r="N255" s="168"/>
      <c r="O255" s="59"/>
      <c r="P255" s="59"/>
      <c r="Q255" s="59"/>
      <c r="R255" s="59"/>
      <c r="S255" s="59"/>
      <c r="T255" s="60"/>
      <c r="U255" s="33"/>
      <c r="V255" s="33"/>
      <c r="W255" s="33"/>
      <c r="X255" s="33"/>
      <c r="Y255" s="33"/>
      <c r="Z255" s="33"/>
      <c r="AA255" s="33"/>
      <c r="AB255" s="33"/>
      <c r="AC255" s="33"/>
      <c r="AD255" s="33"/>
      <c r="AE255" s="33"/>
      <c r="AT255" s="18" t="s">
        <v>171</v>
      </c>
      <c r="AU255" s="18" t="s">
        <v>83</v>
      </c>
    </row>
    <row r="256" spans="1:65" s="13" customFormat="1">
      <c r="B256" s="171"/>
      <c r="D256" s="169" t="s">
        <v>175</v>
      </c>
      <c r="E256" s="172" t="s">
        <v>1</v>
      </c>
      <c r="F256" s="173" t="s">
        <v>1197</v>
      </c>
      <c r="H256" s="174">
        <v>135.72900000000001</v>
      </c>
      <c r="I256" s="175"/>
      <c r="L256" s="171"/>
      <c r="M256" s="176"/>
      <c r="N256" s="177"/>
      <c r="O256" s="177"/>
      <c r="P256" s="177"/>
      <c r="Q256" s="177"/>
      <c r="R256" s="177"/>
      <c r="S256" s="177"/>
      <c r="T256" s="178"/>
      <c r="AT256" s="172" t="s">
        <v>175</v>
      </c>
      <c r="AU256" s="172" t="s">
        <v>83</v>
      </c>
      <c r="AV256" s="13" t="s">
        <v>83</v>
      </c>
      <c r="AW256" s="13" t="s">
        <v>29</v>
      </c>
      <c r="AX256" s="13" t="s">
        <v>73</v>
      </c>
      <c r="AY256" s="172" t="s">
        <v>163</v>
      </c>
    </row>
    <row r="257" spans="1:65" s="13" customFormat="1">
      <c r="B257" s="171"/>
      <c r="D257" s="169" t="s">
        <v>175</v>
      </c>
      <c r="E257" s="172" t="s">
        <v>1</v>
      </c>
      <c r="F257" s="173" t="s">
        <v>1198</v>
      </c>
      <c r="H257" s="174">
        <v>1.371</v>
      </c>
      <c r="I257" s="175"/>
      <c r="L257" s="171"/>
      <c r="M257" s="176"/>
      <c r="N257" s="177"/>
      <c r="O257" s="177"/>
      <c r="P257" s="177"/>
      <c r="Q257" s="177"/>
      <c r="R257" s="177"/>
      <c r="S257" s="177"/>
      <c r="T257" s="178"/>
      <c r="AT257" s="172" t="s">
        <v>175</v>
      </c>
      <c r="AU257" s="172" t="s">
        <v>83</v>
      </c>
      <c r="AV257" s="13" t="s">
        <v>83</v>
      </c>
      <c r="AW257" s="13" t="s">
        <v>29</v>
      </c>
      <c r="AX257" s="13" t="s">
        <v>73</v>
      </c>
      <c r="AY257" s="172" t="s">
        <v>163</v>
      </c>
    </row>
    <row r="258" spans="1:65" s="14" customFormat="1">
      <c r="B258" s="179"/>
      <c r="D258" s="169" t="s">
        <v>175</v>
      </c>
      <c r="E258" s="180" t="s">
        <v>1</v>
      </c>
      <c r="F258" s="181" t="s">
        <v>179</v>
      </c>
      <c r="H258" s="182">
        <v>137.1</v>
      </c>
      <c r="I258" s="183"/>
      <c r="L258" s="179"/>
      <c r="M258" s="184"/>
      <c r="N258" s="185"/>
      <c r="O258" s="185"/>
      <c r="P258" s="185"/>
      <c r="Q258" s="185"/>
      <c r="R258" s="185"/>
      <c r="S258" s="185"/>
      <c r="T258" s="186"/>
      <c r="AT258" s="180" t="s">
        <v>175</v>
      </c>
      <c r="AU258" s="180" t="s">
        <v>83</v>
      </c>
      <c r="AV258" s="14" t="s">
        <v>169</v>
      </c>
      <c r="AW258" s="14" t="s">
        <v>29</v>
      </c>
      <c r="AX258" s="14" t="s">
        <v>30</v>
      </c>
      <c r="AY258" s="180" t="s">
        <v>163</v>
      </c>
    </row>
    <row r="259" spans="1:65" s="2" customFormat="1" ht="16.5" customHeight="1">
      <c r="A259" s="33"/>
      <c r="B259" s="150"/>
      <c r="C259" s="151" t="s">
        <v>370</v>
      </c>
      <c r="D259" s="151" t="s">
        <v>165</v>
      </c>
      <c r="E259" s="152" t="s">
        <v>360</v>
      </c>
      <c r="F259" s="153" t="s">
        <v>361</v>
      </c>
      <c r="G259" s="154" t="s">
        <v>118</v>
      </c>
      <c r="H259" s="155">
        <v>81.436999999999998</v>
      </c>
      <c r="I259" s="156"/>
      <c r="J259" s="157">
        <f>ROUND(I259*H259,2)</f>
        <v>0</v>
      </c>
      <c r="K259" s="153" t="s">
        <v>1</v>
      </c>
      <c r="L259" s="34"/>
      <c r="M259" s="158" t="s">
        <v>1</v>
      </c>
      <c r="N259" s="159" t="s">
        <v>38</v>
      </c>
      <c r="O259" s="59"/>
      <c r="P259" s="160">
        <f>O259*H259</f>
        <v>0</v>
      </c>
      <c r="Q259" s="160">
        <v>0</v>
      </c>
      <c r="R259" s="160">
        <f>Q259*H259</f>
        <v>0</v>
      </c>
      <c r="S259" s="160">
        <v>0</v>
      </c>
      <c r="T259" s="161">
        <f>S259*H259</f>
        <v>0</v>
      </c>
      <c r="U259" s="33"/>
      <c r="V259" s="33"/>
      <c r="W259" s="33"/>
      <c r="X259" s="33"/>
      <c r="Y259" s="33"/>
      <c r="Z259" s="33"/>
      <c r="AA259" s="33"/>
      <c r="AB259" s="33"/>
      <c r="AC259" s="33"/>
      <c r="AD259" s="33"/>
      <c r="AE259" s="33"/>
      <c r="AR259" s="162" t="s">
        <v>169</v>
      </c>
      <c r="AT259" s="162" t="s">
        <v>165</v>
      </c>
      <c r="AU259" s="162" t="s">
        <v>83</v>
      </c>
      <c r="AY259" s="18" t="s">
        <v>163</v>
      </c>
      <c r="BE259" s="163">
        <f>IF(N259="základní",J259,0)</f>
        <v>0</v>
      </c>
      <c r="BF259" s="163">
        <f>IF(N259="snížená",J259,0)</f>
        <v>0</v>
      </c>
      <c r="BG259" s="163">
        <f>IF(N259="zákl. přenesená",J259,0)</f>
        <v>0</v>
      </c>
      <c r="BH259" s="163">
        <f>IF(N259="sníž. přenesená",J259,0)</f>
        <v>0</v>
      </c>
      <c r="BI259" s="163">
        <f>IF(N259="nulová",J259,0)</f>
        <v>0</v>
      </c>
      <c r="BJ259" s="18" t="s">
        <v>30</v>
      </c>
      <c r="BK259" s="163">
        <f>ROUND(I259*H259,2)</f>
        <v>0</v>
      </c>
      <c r="BL259" s="18" t="s">
        <v>169</v>
      </c>
      <c r="BM259" s="162" t="s">
        <v>1199</v>
      </c>
    </row>
    <row r="260" spans="1:65" s="13" customFormat="1">
      <c r="B260" s="171"/>
      <c r="D260" s="169" t="s">
        <v>175</v>
      </c>
      <c r="E260" s="172" t="s">
        <v>1</v>
      </c>
      <c r="F260" s="173" t="s">
        <v>1200</v>
      </c>
      <c r="H260" s="174">
        <v>81.436999999999998</v>
      </c>
      <c r="I260" s="175"/>
      <c r="L260" s="171"/>
      <c r="M260" s="176"/>
      <c r="N260" s="177"/>
      <c r="O260" s="177"/>
      <c r="P260" s="177"/>
      <c r="Q260" s="177"/>
      <c r="R260" s="177"/>
      <c r="S260" s="177"/>
      <c r="T260" s="178"/>
      <c r="AT260" s="172" t="s">
        <v>175</v>
      </c>
      <c r="AU260" s="172" t="s">
        <v>83</v>
      </c>
      <c r="AV260" s="13" t="s">
        <v>83</v>
      </c>
      <c r="AW260" s="13" t="s">
        <v>29</v>
      </c>
      <c r="AX260" s="13" t="s">
        <v>73</v>
      </c>
      <c r="AY260" s="172" t="s">
        <v>163</v>
      </c>
    </row>
    <row r="261" spans="1:65" s="14" customFormat="1">
      <c r="B261" s="179"/>
      <c r="D261" s="169" t="s">
        <v>175</v>
      </c>
      <c r="E261" s="180" t="s">
        <v>1</v>
      </c>
      <c r="F261" s="181" t="s">
        <v>179</v>
      </c>
      <c r="H261" s="182">
        <v>81.436999999999998</v>
      </c>
      <c r="I261" s="183"/>
      <c r="L261" s="179"/>
      <c r="M261" s="184"/>
      <c r="N261" s="185"/>
      <c r="O261" s="185"/>
      <c r="P261" s="185"/>
      <c r="Q261" s="185"/>
      <c r="R261" s="185"/>
      <c r="S261" s="185"/>
      <c r="T261" s="186"/>
      <c r="AT261" s="180" t="s">
        <v>175</v>
      </c>
      <c r="AU261" s="180" t="s">
        <v>83</v>
      </c>
      <c r="AV261" s="14" t="s">
        <v>169</v>
      </c>
      <c r="AW261" s="14" t="s">
        <v>29</v>
      </c>
      <c r="AX261" s="14" t="s">
        <v>30</v>
      </c>
      <c r="AY261" s="180" t="s">
        <v>163</v>
      </c>
    </row>
    <row r="262" spans="1:65" s="2" customFormat="1" ht="16.5" customHeight="1">
      <c r="A262" s="33"/>
      <c r="B262" s="150"/>
      <c r="C262" s="151" t="s">
        <v>380</v>
      </c>
      <c r="D262" s="151" t="s">
        <v>165</v>
      </c>
      <c r="E262" s="152" t="s">
        <v>365</v>
      </c>
      <c r="F262" s="153" t="s">
        <v>366</v>
      </c>
      <c r="G262" s="154" t="s">
        <v>118</v>
      </c>
      <c r="H262" s="155">
        <v>55.662999999999997</v>
      </c>
      <c r="I262" s="156"/>
      <c r="J262" s="157">
        <f>ROUND(I262*H262,2)</f>
        <v>0</v>
      </c>
      <c r="K262" s="153" t="s">
        <v>1</v>
      </c>
      <c r="L262" s="34"/>
      <c r="M262" s="158" t="s">
        <v>1</v>
      </c>
      <c r="N262" s="159" t="s">
        <v>38</v>
      </c>
      <c r="O262" s="59"/>
      <c r="P262" s="160">
        <f>O262*H262</f>
        <v>0</v>
      </c>
      <c r="Q262" s="160">
        <v>0</v>
      </c>
      <c r="R262" s="160">
        <f>Q262*H262</f>
        <v>0</v>
      </c>
      <c r="S262" s="160">
        <v>0</v>
      </c>
      <c r="T262" s="161">
        <f>S262*H262</f>
        <v>0</v>
      </c>
      <c r="U262" s="33"/>
      <c r="V262" s="33"/>
      <c r="W262" s="33"/>
      <c r="X262" s="33"/>
      <c r="Y262" s="33"/>
      <c r="Z262" s="33"/>
      <c r="AA262" s="33"/>
      <c r="AB262" s="33"/>
      <c r="AC262" s="33"/>
      <c r="AD262" s="33"/>
      <c r="AE262" s="33"/>
      <c r="AR262" s="162" t="s">
        <v>169</v>
      </c>
      <c r="AT262" s="162" t="s">
        <v>165</v>
      </c>
      <c r="AU262" s="162" t="s">
        <v>83</v>
      </c>
      <c r="AY262" s="18" t="s">
        <v>163</v>
      </c>
      <c r="BE262" s="163">
        <f>IF(N262="základní",J262,0)</f>
        <v>0</v>
      </c>
      <c r="BF262" s="163">
        <f>IF(N262="snížená",J262,0)</f>
        <v>0</v>
      </c>
      <c r="BG262" s="163">
        <f>IF(N262="zákl. přenesená",J262,0)</f>
        <v>0</v>
      </c>
      <c r="BH262" s="163">
        <f>IF(N262="sníž. přenesená",J262,0)</f>
        <v>0</v>
      </c>
      <c r="BI262" s="163">
        <f>IF(N262="nulová",J262,0)</f>
        <v>0</v>
      </c>
      <c r="BJ262" s="18" t="s">
        <v>30</v>
      </c>
      <c r="BK262" s="163">
        <f>ROUND(I262*H262,2)</f>
        <v>0</v>
      </c>
      <c r="BL262" s="18" t="s">
        <v>169</v>
      </c>
      <c r="BM262" s="162" t="s">
        <v>1201</v>
      </c>
    </row>
    <row r="263" spans="1:65" s="13" customFormat="1">
      <c r="B263" s="171"/>
      <c r="D263" s="169" t="s">
        <v>175</v>
      </c>
      <c r="E263" s="172" t="s">
        <v>1</v>
      </c>
      <c r="F263" s="173" t="s">
        <v>1202</v>
      </c>
      <c r="H263" s="174">
        <v>54.292000000000002</v>
      </c>
      <c r="I263" s="175"/>
      <c r="L263" s="171"/>
      <c r="M263" s="176"/>
      <c r="N263" s="177"/>
      <c r="O263" s="177"/>
      <c r="P263" s="177"/>
      <c r="Q263" s="177"/>
      <c r="R263" s="177"/>
      <c r="S263" s="177"/>
      <c r="T263" s="178"/>
      <c r="AT263" s="172" t="s">
        <v>175</v>
      </c>
      <c r="AU263" s="172" t="s">
        <v>83</v>
      </c>
      <c r="AV263" s="13" t="s">
        <v>83</v>
      </c>
      <c r="AW263" s="13" t="s">
        <v>29</v>
      </c>
      <c r="AX263" s="13" t="s">
        <v>73</v>
      </c>
      <c r="AY263" s="172" t="s">
        <v>163</v>
      </c>
    </row>
    <row r="264" spans="1:65" s="13" customFormat="1">
      <c r="B264" s="171"/>
      <c r="D264" s="169" t="s">
        <v>175</v>
      </c>
      <c r="E264" s="172" t="s">
        <v>1</v>
      </c>
      <c r="F264" s="173" t="s">
        <v>1203</v>
      </c>
      <c r="H264" s="174">
        <v>1.371</v>
      </c>
      <c r="I264" s="175"/>
      <c r="L264" s="171"/>
      <c r="M264" s="176"/>
      <c r="N264" s="177"/>
      <c r="O264" s="177"/>
      <c r="P264" s="177"/>
      <c r="Q264" s="177"/>
      <c r="R264" s="177"/>
      <c r="S264" s="177"/>
      <c r="T264" s="178"/>
      <c r="AT264" s="172" t="s">
        <v>175</v>
      </c>
      <c r="AU264" s="172" t="s">
        <v>83</v>
      </c>
      <c r="AV264" s="13" t="s">
        <v>83</v>
      </c>
      <c r="AW264" s="13" t="s">
        <v>29</v>
      </c>
      <c r="AX264" s="13" t="s">
        <v>73</v>
      </c>
      <c r="AY264" s="172" t="s">
        <v>163</v>
      </c>
    </row>
    <row r="265" spans="1:65" s="14" customFormat="1">
      <c r="B265" s="179"/>
      <c r="D265" s="169" t="s">
        <v>175</v>
      </c>
      <c r="E265" s="180" t="s">
        <v>1</v>
      </c>
      <c r="F265" s="181" t="s">
        <v>179</v>
      </c>
      <c r="H265" s="182">
        <v>55.662999999999997</v>
      </c>
      <c r="I265" s="183"/>
      <c r="L265" s="179"/>
      <c r="M265" s="184"/>
      <c r="N265" s="185"/>
      <c r="O265" s="185"/>
      <c r="P265" s="185"/>
      <c r="Q265" s="185"/>
      <c r="R265" s="185"/>
      <c r="S265" s="185"/>
      <c r="T265" s="186"/>
      <c r="AT265" s="180" t="s">
        <v>175</v>
      </c>
      <c r="AU265" s="180" t="s">
        <v>83</v>
      </c>
      <c r="AV265" s="14" t="s">
        <v>169</v>
      </c>
      <c r="AW265" s="14" t="s">
        <v>29</v>
      </c>
      <c r="AX265" s="14" t="s">
        <v>30</v>
      </c>
      <c r="AY265" s="180" t="s">
        <v>163</v>
      </c>
    </row>
    <row r="266" spans="1:65" s="2" customFormat="1" ht="16.5" customHeight="1">
      <c r="A266" s="33"/>
      <c r="B266" s="150"/>
      <c r="C266" s="151" t="s">
        <v>388</v>
      </c>
      <c r="D266" s="151" t="s">
        <v>165</v>
      </c>
      <c r="E266" s="152" t="s">
        <v>1204</v>
      </c>
      <c r="F266" s="153" t="s">
        <v>372</v>
      </c>
      <c r="G266" s="154" t="s">
        <v>118</v>
      </c>
      <c r="H266" s="155">
        <v>176.143</v>
      </c>
      <c r="I266" s="156"/>
      <c r="J266" s="157">
        <f>ROUND(I266*H266,2)</f>
        <v>0</v>
      </c>
      <c r="K266" s="153" t="s">
        <v>168</v>
      </c>
      <c r="L266" s="34"/>
      <c r="M266" s="158" t="s">
        <v>1</v>
      </c>
      <c r="N266" s="159" t="s">
        <v>38</v>
      </c>
      <c r="O266" s="59"/>
      <c r="P266" s="160">
        <f>O266*H266</f>
        <v>0</v>
      </c>
      <c r="Q266" s="160">
        <v>0</v>
      </c>
      <c r="R266" s="160">
        <f>Q266*H266</f>
        <v>0</v>
      </c>
      <c r="S266" s="160">
        <v>0</v>
      </c>
      <c r="T266" s="161">
        <f>S266*H266</f>
        <v>0</v>
      </c>
      <c r="U266" s="33"/>
      <c r="V266" s="33"/>
      <c r="W266" s="33"/>
      <c r="X266" s="33"/>
      <c r="Y266" s="33"/>
      <c r="Z266" s="33"/>
      <c r="AA266" s="33"/>
      <c r="AB266" s="33"/>
      <c r="AC266" s="33"/>
      <c r="AD266" s="33"/>
      <c r="AE266" s="33"/>
      <c r="AR266" s="162" t="s">
        <v>169</v>
      </c>
      <c r="AT266" s="162" t="s">
        <v>165</v>
      </c>
      <c r="AU266" s="162" t="s">
        <v>83</v>
      </c>
      <c r="AY266" s="18" t="s">
        <v>163</v>
      </c>
      <c r="BE266" s="163">
        <f>IF(N266="základní",J266,0)</f>
        <v>0</v>
      </c>
      <c r="BF266" s="163">
        <f>IF(N266="snížená",J266,0)</f>
        <v>0</v>
      </c>
      <c r="BG266" s="163">
        <f>IF(N266="zákl. přenesená",J266,0)</f>
        <v>0</v>
      </c>
      <c r="BH266" s="163">
        <f>IF(N266="sníž. přenesená",J266,0)</f>
        <v>0</v>
      </c>
      <c r="BI266" s="163">
        <f>IF(N266="nulová",J266,0)</f>
        <v>0</v>
      </c>
      <c r="BJ266" s="18" t="s">
        <v>30</v>
      </c>
      <c r="BK266" s="163">
        <f>ROUND(I266*H266,2)</f>
        <v>0</v>
      </c>
      <c r="BL266" s="18" t="s">
        <v>169</v>
      </c>
      <c r="BM266" s="162" t="s">
        <v>1205</v>
      </c>
    </row>
    <row r="267" spans="1:65" s="2" customFormat="1">
      <c r="A267" s="33"/>
      <c r="B267" s="34"/>
      <c r="C267" s="33"/>
      <c r="D267" s="164" t="s">
        <v>171</v>
      </c>
      <c r="E267" s="33"/>
      <c r="F267" s="165" t="s">
        <v>1206</v>
      </c>
      <c r="G267" s="33"/>
      <c r="H267" s="33"/>
      <c r="I267" s="166"/>
      <c r="J267" s="33"/>
      <c r="K267" s="33"/>
      <c r="L267" s="34"/>
      <c r="M267" s="167"/>
      <c r="N267" s="168"/>
      <c r="O267" s="59"/>
      <c r="P267" s="59"/>
      <c r="Q267" s="59"/>
      <c r="R267" s="59"/>
      <c r="S267" s="59"/>
      <c r="T267" s="60"/>
      <c r="U267" s="33"/>
      <c r="V267" s="33"/>
      <c r="W267" s="33"/>
      <c r="X267" s="33"/>
      <c r="Y267" s="33"/>
      <c r="Z267" s="33"/>
      <c r="AA267" s="33"/>
      <c r="AB267" s="33"/>
      <c r="AC267" s="33"/>
      <c r="AD267" s="33"/>
      <c r="AE267" s="33"/>
      <c r="AT267" s="18" t="s">
        <v>171</v>
      </c>
      <c r="AU267" s="18" t="s">
        <v>83</v>
      </c>
    </row>
    <row r="268" spans="1:65" s="15" customFormat="1">
      <c r="B268" s="190"/>
      <c r="D268" s="169" t="s">
        <v>175</v>
      </c>
      <c r="E268" s="191" t="s">
        <v>1</v>
      </c>
      <c r="F268" s="192" t="s">
        <v>1207</v>
      </c>
      <c r="H268" s="191" t="s">
        <v>1</v>
      </c>
      <c r="I268" s="193"/>
      <c r="L268" s="190"/>
      <c r="M268" s="194"/>
      <c r="N268" s="195"/>
      <c r="O268" s="195"/>
      <c r="P268" s="195"/>
      <c r="Q268" s="195"/>
      <c r="R268" s="195"/>
      <c r="S268" s="195"/>
      <c r="T268" s="196"/>
      <c r="AT268" s="191" t="s">
        <v>175</v>
      </c>
      <c r="AU268" s="191" t="s">
        <v>83</v>
      </c>
      <c r="AV268" s="15" t="s">
        <v>30</v>
      </c>
      <c r="AW268" s="15" t="s">
        <v>29</v>
      </c>
      <c r="AX268" s="15" t="s">
        <v>73</v>
      </c>
      <c r="AY268" s="191" t="s">
        <v>163</v>
      </c>
    </row>
    <row r="269" spans="1:65" s="15" customFormat="1">
      <c r="B269" s="190"/>
      <c r="D269" s="169" t="s">
        <v>175</v>
      </c>
      <c r="E269" s="191" t="s">
        <v>1</v>
      </c>
      <c r="F269" s="192" t="s">
        <v>1208</v>
      </c>
      <c r="H269" s="191" t="s">
        <v>1</v>
      </c>
      <c r="I269" s="193"/>
      <c r="L269" s="190"/>
      <c r="M269" s="194"/>
      <c r="N269" s="195"/>
      <c r="O269" s="195"/>
      <c r="P269" s="195"/>
      <c r="Q269" s="195"/>
      <c r="R269" s="195"/>
      <c r="S269" s="195"/>
      <c r="T269" s="196"/>
      <c r="AT269" s="191" t="s">
        <v>175</v>
      </c>
      <c r="AU269" s="191" t="s">
        <v>83</v>
      </c>
      <c r="AV269" s="15" t="s">
        <v>30</v>
      </c>
      <c r="AW269" s="15" t="s">
        <v>29</v>
      </c>
      <c r="AX269" s="15" t="s">
        <v>73</v>
      </c>
      <c r="AY269" s="191" t="s">
        <v>163</v>
      </c>
    </row>
    <row r="270" spans="1:65" s="13" customFormat="1">
      <c r="B270" s="171"/>
      <c r="D270" s="169" t="s">
        <v>175</v>
      </c>
      <c r="E270" s="172" t="s">
        <v>1</v>
      </c>
      <c r="F270" s="173" t="s">
        <v>1209</v>
      </c>
      <c r="H270" s="174">
        <v>251.702</v>
      </c>
      <c r="I270" s="175"/>
      <c r="L270" s="171"/>
      <c r="M270" s="176"/>
      <c r="N270" s="177"/>
      <c r="O270" s="177"/>
      <c r="P270" s="177"/>
      <c r="Q270" s="177"/>
      <c r="R270" s="177"/>
      <c r="S270" s="177"/>
      <c r="T270" s="178"/>
      <c r="AT270" s="172" t="s">
        <v>175</v>
      </c>
      <c r="AU270" s="172" t="s">
        <v>83</v>
      </c>
      <c r="AV270" s="13" t="s">
        <v>83</v>
      </c>
      <c r="AW270" s="13" t="s">
        <v>29</v>
      </c>
      <c r="AX270" s="13" t="s">
        <v>73</v>
      </c>
      <c r="AY270" s="172" t="s">
        <v>163</v>
      </c>
    </row>
    <row r="271" spans="1:65" s="13" customFormat="1">
      <c r="B271" s="171"/>
      <c r="D271" s="169" t="s">
        <v>175</v>
      </c>
      <c r="E271" s="172" t="s">
        <v>1</v>
      </c>
      <c r="F271" s="173" t="s">
        <v>1210</v>
      </c>
      <c r="H271" s="174">
        <v>-74.03</v>
      </c>
      <c r="I271" s="175"/>
      <c r="L271" s="171"/>
      <c r="M271" s="176"/>
      <c r="N271" s="177"/>
      <c r="O271" s="177"/>
      <c r="P271" s="177"/>
      <c r="Q271" s="177"/>
      <c r="R271" s="177"/>
      <c r="S271" s="177"/>
      <c r="T271" s="178"/>
      <c r="AT271" s="172" t="s">
        <v>175</v>
      </c>
      <c r="AU271" s="172" t="s">
        <v>83</v>
      </c>
      <c r="AV271" s="13" t="s">
        <v>83</v>
      </c>
      <c r="AW271" s="13" t="s">
        <v>29</v>
      </c>
      <c r="AX271" s="13" t="s">
        <v>73</v>
      </c>
      <c r="AY271" s="172" t="s">
        <v>163</v>
      </c>
    </row>
    <row r="272" spans="1:65" s="13" customFormat="1">
      <c r="B272" s="171"/>
      <c r="D272" s="169" t="s">
        <v>175</v>
      </c>
      <c r="E272" s="172" t="s">
        <v>1</v>
      </c>
      <c r="F272" s="173" t="s">
        <v>1211</v>
      </c>
      <c r="H272" s="174">
        <v>-72.549000000000007</v>
      </c>
      <c r="I272" s="175"/>
      <c r="L272" s="171"/>
      <c r="M272" s="176"/>
      <c r="N272" s="177"/>
      <c r="O272" s="177"/>
      <c r="P272" s="177"/>
      <c r="Q272" s="177"/>
      <c r="R272" s="177"/>
      <c r="S272" s="177"/>
      <c r="T272" s="178"/>
      <c r="AT272" s="172" t="s">
        <v>175</v>
      </c>
      <c r="AU272" s="172" t="s">
        <v>83</v>
      </c>
      <c r="AV272" s="13" t="s">
        <v>83</v>
      </c>
      <c r="AW272" s="13" t="s">
        <v>29</v>
      </c>
      <c r="AX272" s="13" t="s">
        <v>73</v>
      </c>
      <c r="AY272" s="172" t="s">
        <v>163</v>
      </c>
    </row>
    <row r="273" spans="2:51" s="15" customFormat="1">
      <c r="B273" s="190"/>
      <c r="D273" s="169" t="s">
        <v>175</v>
      </c>
      <c r="E273" s="191" t="s">
        <v>1</v>
      </c>
      <c r="F273" s="192" t="s">
        <v>1212</v>
      </c>
      <c r="H273" s="191" t="s">
        <v>1</v>
      </c>
      <c r="I273" s="193"/>
      <c r="L273" s="190"/>
      <c r="M273" s="194"/>
      <c r="N273" s="195"/>
      <c r="O273" s="195"/>
      <c r="P273" s="195"/>
      <c r="Q273" s="195"/>
      <c r="R273" s="195"/>
      <c r="S273" s="195"/>
      <c r="T273" s="196"/>
      <c r="AT273" s="191" t="s">
        <v>175</v>
      </c>
      <c r="AU273" s="191" t="s">
        <v>83</v>
      </c>
      <c r="AV273" s="15" t="s">
        <v>30</v>
      </c>
      <c r="AW273" s="15" t="s">
        <v>29</v>
      </c>
      <c r="AX273" s="15" t="s">
        <v>73</v>
      </c>
      <c r="AY273" s="191" t="s">
        <v>163</v>
      </c>
    </row>
    <row r="274" spans="2:51" s="13" customFormat="1">
      <c r="B274" s="171"/>
      <c r="D274" s="169" t="s">
        <v>175</v>
      </c>
      <c r="E274" s="172" t="s">
        <v>1</v>
      </c>
      <c r="F274" s="173" t="s">
        <v>1213</v>
      </c>
      <c r="H274" s="174">
        <v>1.1299999999999999</v>
      </c>
      <c r="I274" s="175"/>
      <c r="L274" s="171"/>
      <c r="M274" s="176"/>
      <c r="N274" s="177"/>
      <c r="O274" s="177"/>
      <c r="P274" s="177"/>
      <c r="Q274" s="177"/>
      <c r="R274" s="177"/>
      <c r="S274" s="177"/>
      <c r="T274" s="178"/>
      <c r="AT274" s="172" t="s">
        <v>175</v>
      </c>
      <c r="AU274" s="172" t="s">
        <v>83</v>
      </c>
      <c r="AV274" s="13" t="s">
        <v>83</v>
      </c>
      <c r="AW274" s="13" t="s">
        <v>29</v>
      </c>
      <c r="AX274" s="13" t="s">
        <v>73</v>
      </c>
      <c r="AY274" s="172" t="s">
        <v>163</v>
      </c>
    </row>
    <row r="275" spans="2:51" s="16" customFormat="1">
      <c r="B275" s="211"/>
      <c r="D275" s="169" t="s">
        <v>175</v>
      </c>
      <c r="E275" s="212" t="s">
        <v>1</v>
      </c>
      <c r="F275" s="213" t="s">
        <v>947</v>
      </c>
      <c r="H275" s="214">
        <v>106.253</v>
      </c>
      <c r="I275" s="215"/>
      <c r="L275" s="211"/>
      <c r="M275" s="216"/>
      <c r="N275" s="217"/>
      <c r="O275" s="217"/>
      <c r="P275" s="217"/>
      <c r="Q275" s="217"/>
      <c r="R275" s="217"/>
      <c r="S275" s="217"/>
      <c r="T275" s="218"/>
      <c r="AT275" s="212" t="s">
        <v>175</v>
      </c>
      <c r="AU275" s="212" t="s">
        <v>83</v>
      </c>
      <c r="AV275" s="16" t="s">
        <v>186</v>
      </c>
      <c r="AW275" s="16" t="s">
        <v>29</v>
      </c>
      <c r="AX275" s="16" t="s">
        <v>73</v>
      </c>
      <c r="AY275" s="212" t="s">
        <v>163</v>
      </c>
    </row>
    <row r="276" spans="2:51" s="15" customFormat="1">
      <c r="B276" s="190"/>
      <c r="D276" s="169" t="s">
        <v>175</v>
      </c>
      <c r="E276" s="191" t="s">
        <v>1</v>
      </c>
      <c r="F276" s="192" t="s">
        <v>1214</v>
      </c>
      <c r="H276" s="191" t="s">
        <v>1</v>
      </c>
      <c r="I276" s="193"/>
      <c r="L276" s="190"/>
      <c r="M276" s="194"/>
      <c r="N276" s="195"/>
      <c r="O276" s="195"/>
      <c r="P276" s="195"/>
      <c r="Q276" s="195"/>
      <c r="R276" s="195"/>
      <c r="S276" s="195"/>
      <c r="T276" s="196"/>
      <c r="AT276" s="191" t="s">
        <v>175</v>
      </c>
      <c r="AU276" s="191" t="s">
        <v>83</v>
      </c>
      <c r="AV276" s="15" t="s">
        <v>30</v>
      </c>
      <c r="AW276" s="15" t="s">
        <v>29</v>
      </c>
      <c r="AX276" s="15" t="s">
        <v>73</v>
      </c>
      <c r="AY276" s="191" t="s">
        <v>163</v>
      </c>
    </row>
    <row r="277" spans="2:51" s="15" customFormat="1">
      <c r="B277" s="190"/>
      <c r="D277" s="169" t="s">
        <v>175</v>
      </c>
      <c r="E277" s="191" t="s">
        <v>1</v>
      </c>
      <c r="F277" s="192" t="s">
        <v>1208</v>
      </c>
      <c r="H277" s="191" t="s">
        <v>1</v>
      </c>
      <c r="I277" s="193"/>
      <c r="L277" s="190"/>
      <c r="M277" s="194"/>
      <c r="N277" s="195"/>
      <c r="O277" s="195"/>
      <c r="P277" s="195"/>
      <c r="Q277" s="195"/>
      <c r="R277" s="195"/>
      <c r="S277" s="195"/>
      <c r="T277" s="196"/>
      <c r="AT277" s="191" t="s">
        <v>175</v>
      </c>
      <c r="AU277" s="191" t="s">
        <v>83</v>
      </c>
      <c r="AV277" s="15" t="s">
        <v>30</v>
      </c>
      <c r="AW277" s="15" t="s">
        <v>29</v>
      </c>
      <c r="AX277" s="15" t="s">
        <v>73</v>
      </c>
      <c r="AY277" s="191" t="s">
        <v>163</v>
      </c>
    </row>
    <row r="278" spans="2:51" s="13" customFormat="1">
      <c r="B278" s="171"/>
      <c r="D278" s="169" t="s">
        <v>175</v>
      </c>
      <c r="E278" s="172" t="s">
        <v>1</v>
      </c>
      <c r="F278" s="173" t="s">
        <v>1215</v>
      </c>
      <c r="H278" s="174">
        <v>59.223999999999997</v>
      </c>
      <c r="I278" s="175"/>
      <c r="L278" s="171"/>
      <c r="M278" s="176"/>
      <c r="N278" s="177"/>
      <c r="O278" s="177"/>
      <c r="P278" s="177"/>
      <c r="Q278" s="177"/>
      <c r="R278" s="177"/>
      <c r="S278" s="177"/>
      <c r="T278" s="178"/>
      <c r="AT278" s="172" t="s">
        <v>175</v>
      </c>
      <c r="AU278" s="172" t="s">
        <v>83</v>
      </c>
      <c r="AV278" s="13" t="s">
        <v>83</v>
      </c>
      <c r="AW278" s="13" t="s">
        <v>29</v>
      </c>
      <c r="AX278" s="13" t="s">
        <v>73</v>
      </c>
      <c r="AY278" s="172" t="s">
        <v>163</v>
      </c>
    </row>
    <row r="279" spans="2:51" s="16" customFormat="1">
      <c r="B279" s="211"/>
      <c r="D279" s="169" t="s">
        <v>175</v>
      </c>
      <c r="E279" s="212" t="s">
        <v>1</v>
      </c>
      <c r="F279" s="213" t="s">
        <v>947</v>
      </c>
      <c r="H279" s="214">
        <v>59.223999999999997</v>
      </c>
      <c r="I279" s="215"/>
      <c r="L279" s="211"/>
      <c r="M279" s="216"/>
      <c r="N279" s="217"/>
      <c r="O279" s="217"/>
      <c r="P279" s="217"/>
      <c r="Q279" s="217"/>
      <c r="R279" s="217"/>
      <c r="S279" s="217"/>
      <c r="T279" s="218"/>
      <c r="AT279" s="212" t="s">
        <v>175</v>
      </c>
      <c r="AU279" s="212" t="s">
        <v>83</v>
      </c>
      <c r="AV279" s="16" t="s">
        <v>186</v>
      </c>
      <c r="AW279" s="16" t="s">
        <v>29</v>
      </c>
      <c r="AX279" s="16" t="s">
        <v>73</v>
      </c>
      <c r="AY279" s="212" t="s">
        <v>163</v>
      </c>
    </row>
    <row r="280" spans="2:51" s="15" customFormat="1">
      <c r="B280" s="190"/>
      <c r="D280" s="169" t="s">
        <v>175</v>
      </c>
      <c r="E280" s="191" t="s">
        <v>1</v>
      </c>
      <c r="F280" s="192" t="s">
        <v>1207</v>
      </c>
      <c r="H280" s="191" t="s">
        <v>1</v>
      </c>
      <c r="I280" s="193"/>
      <c r="L280" s="190"/>
      <c r="M280" s="194"/>
      <c r="N280" s="195"/>
      <c r="O280" s="195"/>
      <c r="P280" s="195"/>
      <c r="Q280" s="195"/>
      <c r="R280" s="195"/>
      <c r="S280" s="195"/>
      <c r="T280" s="196"/>
      <c r="AT280" s="191" t="s">
        <v>175</v>
      </c>
      <c r="AU280" s="191" t="s">
        <v>83</v>
      </c>
      <c r="AV280" s="15" t="s">
        <v>30</v>
      </c>
      <c r="AW280" s="15" t="s">
        <v>29</v>
      </c>
      <c r="AX280" s="15" t="s">
        <v>73</v>
      </c>
      <c r="AY280" s="191" t="s">
        <v>163</v>
      </c>
    </row>
    <row r="281" spans="2:51" s="15" customFormat="1">
      <c r="B281" s="190"/>
      <c r="D281" s="169" t="s">
        <v>175</v>
      </c>
      <c r="E281" s="191" t="s">
        <v>1</v>
      </c>
      <c r="F281" s="192" t="s">
        <v>1216</v>
      </c>
      <c r="H281" s="191" t="s">
        <v>1</v>
      </c>
      <c r="I281" s="193"/>
      <c r="L281" s="190"/>
      <c r="M281" s="194"/>
      <c r="N281" s="195"/>
      <c r="O281" s="195"/>
      <c r="P281" s="195"/>
      <c r="Q281" s="195"/>
      <c r="R281" s="195"/>
      <c r="S281" s="195"/>
      <c r="T281" s="196"/>
      <c r="AT281" s="191" t="s">
        <v>175</v>
      </c>
      <c r="AU281" s="191" t="s">
        <v>83</v>
      </c>
      <c r="AV281" s="15" t="s">
        <v>30</v>
      </c>
      <c r="AW281" s="15" t="s">
        <v>29</v>
      </c>
      <c r="AX281" s="15" t="s">
        <v>73</v>
      </c>
      <c r="AY281" s="191" t="s">
        <v>163</v>
      </c>
    </row>
    <row r="282" spans="2:51" s="13" customFormat="1">
      <c r="B282" s="171"/>
      <c r="D282" s="169" t="s">
        <v>175</v>
      </c>
      <c r="E282" s="172" t="s">
        <v>1</v>
      </c>
      <c r="F282" s="173" t="s">
        <v>1217</v>
      </c>
      <c r="H282" s="174">
        <v>19.074000000000002</v>
      </c>
      <c r="I282" s="175"/>
      <c r="L282" s="171"/>
      <c r="M282" s="176"/>
      <c r="N282" s="177"/>
      <c r="O282" s="177"/>
      <c r="P282" s="177"/>
      <c r="Q282" s="177"/>
      <c r="R282" s="177"/>
      <c r="S282" s="177"/>
      <c r="T282" s="178"/>
      <c r="AT282" s="172" t="s">
        <v>175</v>
      </c>
      <c r="AU282" s="172" t="s">
        <v>83</v>
      </c>
      <c r="AV282" s="13" t="s">
        <v>83</v>
      </c>
      <c r="AW282" s="13" t="s">
        <v>29</v>
      </c>
      <c r="AX282" s="13" t="s">
        <v>73</v>
      </c>
      <c r="AY282" s="172" t="s">
        <v>163</v>
      </c>
    </row>
    <row r="283" spans="2:51" s="13" customFormat="1">
      <c r="B283" s="171"/>
      <c r="D283" s="169" t="s">
        <v>175</v>
      </c>
      <c r="E283" s="172" t="s">
        <v>1</v>
      </c>
      <c r="F283" s="173" t="s">
        <v>1218</v>
      </c>
      <c r="H283" s="174">
        <v>-5.61</v>
      </c>
      <c r="I283" s="175"/>
      <c r="L283" s="171"/>
      <c r="M283" s="176"/>
      <c r="N283" s="177"/>
      <c r="O283" s="177"/>
      <c r="P283" s="177"/>
      <c r="Q283" s="177"/>
      <c r="R283" s="177"/>
      <c r="S283" s="177"/>
      <c r="T283" s="178"/>
      <c r="AT283" s="172" t="s">
        <v>175</v>
      </c>
      <c r="AU283" s="172" t="s">
        <v>83</v>
      </c>
      <c r="AV283" s="13" t="s">
        <v>83</v>
      </c>
      <c r="AW283" s="13" t="s">
        <v>29</v>
      </c>
      <c r="AX283" s="13" t="s">
        <v>73</v>
      </c>
      <c r="AY283" s="172" t="s">
        <v>163</v>
      </c>
    </row>
    <row r="284" spans="2:51" s="13" customFormat="1">
      <c r="B284" s="171"/>
      <c r="D284" s="169" t="s">
        <v>175</v>
      </c>
      <c r="E284" s="172" t="s">
        <v>1</v>
      </c>
      <c r="F284" s="173" t="s">
        <v>1219</v>
      </c>
      <c r="H284" s="174">
        <v>-5.4980000000000002</v>
      </c>
      <c r="I284" s="175"/>
      <c r="L284" s="171"/>
      <c r="M284" s="176"/>
      <c r="N284" s="177"/>
      <c r="O284" s="177"/>
      <c r="P284" s="177"/>
      <c r="Q284" s="177"/>
      <c r="R284" s="177"/>
      <c r="S284" s="177"/>
      <c r="T284" s="178"/>
      <c r="AT284" s="172" t="s">
        <v>175</v>
      </c>
      <c r="AU284" s="172" t="s">
        <v>83</v>
      </c>
      <c r="AV284" s="13" t="s">
        <v>83</v>
      </c>
      <c r="AW284" s="13" t="s">
        <v>29</v>
      </c>
      <c r="AX284" s="13" t="s">
        <v>73</v>
      </c>
      <c r="AY284" s="172" t="s">
        <v>163</v>
      </c>
    </row>
    <row r="285" spans="2:51" s="13" customFormat="1">
      <c r="B285" s="171"/>
      <c r="D285" s="169" t="s">
        <v>175</v>
      </c>
      <c r="E285" s="172" t="s">
        <v>1</v>
      </c>
      <c r="F285" s="173" t="s">
        <v>1220</v>
      </c>
      <c r="H285" s="174">
        <v>1.1000000000000001</v>
      </c>
      <c r="I285" s="175"/>
      <c r="L285" s="171"/>
      <c r="M285" s="176"/>
      <c r="N285" s="177"/>
      <c r="O285" s="177"/>
      <c r="P285" s="177"/>
      <c r="Q285" s="177"/>
      <c r="R285" s="177"/>
      <c r="S285" s="177"/>
      <c r="T285" s="178"/>
      <c r="AT285" s="172" t="s">
        <v>175</v>
      </c>
      <c r="AU285" s="172" t="s">
        <v>83</v>
      </c>
      <c r="AV285" s="13" t="s">
        <v>83</v>
      </c>
      <c r="AW285" s="13" t="s">
        <v>29</v>
      </c>
      <c r="AX285" s="13" t="s">
        <v>73</v>
      </c>
      <c r="AY285" s="172" t="s">
        <v>163</v>
      </c>
    </row>
    <row r="286" spans="2:51" s="16" customFormat="1">
      <c r="B286" s="211"/>
      <c r="D286" s="169" t="s">
        <v>175</v>
      </c>
      <c r="E286" s="212" t="s">
        <v>1</v>
      </c>
      <c r="F286" s="213" t="s">
        <v>947</v>
      </c>
      <c r="H286" s="214">
        <v>9.0660000000000007</v>
      </c>
      <c r="I286" s="215"/>
      <c r="L286" s="211"/>
      <c r="M286" s="216"/>
      <c r="N286" s="217"/>
      <c r="O286" s="217"/>
      <c r="P286" s="217"/>
      <c r="Q286" s="217"/>
      <c r="R286" s="217"/>
      <c r="S286" s="217"/>
      <c r="T286" s="218"/>
      <c r="AT286" s="212" t="s">
        <v>175</v>
      </c>
      <c r="AU286" s="212" t="s">
        <v>83</v>
      </c>
      <c r="AV286" s="16" t="s">
        <v>186</v>
      </c>
      <c r="AW286" s="16" t="s">
        <v>29</v>
      </c>
      <c r="AX286" s="16" t="s">
        <v>73</v>
      </c>
      <c r="AY286" s="212" t="s">
        <v>163</v>
      </c>
    </row>
    <row r="287" spans="2:51" s="15" customFormat="1">
      <c r="B287" s="190"/>
      <c r="D287" s="169" t="s">
        <v>175</v>
      </c>
      <c r="E287" s="191" t="s">
        <v>1</v>
      </c>
      <c r="F287" s="192" t="s">
        <v>1221</v>
      </c>
      <c r="H287" s="191" t="s">
        <v>1</v>
      </c>
      <c r="I287" s="193"/>
      <c r="L287" s="190"/>
      <c r="M287" s="194"/>
      <c r="N287" s="195"/>
      <c r="O287" s="195"/>
      <c r="P287" s="195"/>
      <c r="Q287" s="195"/>
      <c r="R287" s="195"/>
      <c r="S287" s="195"/>
      <c r="T287" s="196"/>
      <c r="AT287" s="191" t="s">
        <v>175</v>
      </c>
      <c r="AU287" s="191" t="s">
        <v>83</v>
      </c>
      <c r="AV287" s="15" t="s">
        <v>30</v>
      </c>
      <c r="AW287" s="15" t="s">
        <v>29</v>
      </c>
      <c r="AX287" s="15" t="s">
        <v>73</v>
      </c>
      <c r="AY287" s="191" t="s">
        <v>163</v>
      </c>
    </row>
    <row r="288" spans="2:51" s="13" customFormat="1">
      <c r="B288" s="171"/>
      <c r="D288" s="169" t="s">
        <v>175</v>
      </c>
      <c r="E288" s="172" t="s">
        <v>1</v>
      </c>
      <c r="F288" s="173" t="s">
        <v>1222</v>
      </c>
      <c r="H288" s="174">
        <v>1.6</v>
      </c>
      <c r="I288" s="175"/>
      <c r="L288" s="171"/>
      <c r="M288" s="176"/>
      <c r="N288" s="177"/>
      <c r="O288" s="177"/>
      <c r="P288" s="177"/>
      <c r="Q288" s="177"/>
      <c r="R288" s="177"/>
      <c r="S288" s="177"/>
      <c r="T288" s="178"/>
      <c r="AT288" s="172" t="s">
        <v>175</v>
      </c>
      <c r="AU288" s="172" t="s">
        <v>83</v>
      </c>
      <c r="AV288" s="13" t="s">
        <v>83</v>
      </c>
      <c r="AW288" s="13" t="s">
        <v>29</v>
      </c>
      <c r="AX288" s="13" t="s">
        <v>73</v>
      </c>
      <c r="AY288" s="172" t="s">
        <v>163</v>
      </c>
    </row>
    <row r="289" spans="1:65" s="16" customFormat="1">
      <c r="B289" s="211"/>
      <c r="D289" s="169" t="s">
        <v>175</v>
      </c>
      <c r="E289" s="212" t="s">
        <v>1</v>
      </c>
      <c r="F289" s="213" t="s">
        <v>947</v>
      </c>
      <c r="H289" s="214">
        <v>1.6</v>
      </c>
      <c r="I289" s="215"/>
      <c r="L289" s="211"/>
      <c r="M289" s="216"/>
      <c r="N289" s="217"/>
      <c r="O289" s="217"/>
      <c r="P289" s="217"/>
      <c r="Q289" s="217"/>
      <c r="R289" s="217"/>
      <c r="S289" s="217"/>
      <c r="T289" s="218"/>
      <c r="AT289" s="212" t="s">
        <v>175</v>
      </c>
      <c r="AU289" s="212" t="s">
        <v>83</v>
      </c>
      <c r="AV289" s="16" t="s">
        <v>186</v>
      </c>
      <c r="AW289" s="16" t="s">
        <v>29</v>
      </c>
      <c r="AX289" s="16" t="s">
        <v>73</v>
      </c>
      <c r="AY289" s="212" t="s">
        <v>163</v>
      </c>
    </row>
    <row r="290" spans="1:65" s="14" customFormat="1">
      <c r="B290" s="179"/>
      <c r="D290" s="169" t="s">
        <v>175</v>
      </c>
      <c r="E290" s="180" t="s">
        <v>1</v>
      </c>
      <c r="F290" s="181" t="s">
        <v>179</v>
      </c>
      <c r="H290" s="182">
        <v>176.143</v>
      </c>
      <c r="I290" s="183"/>
      <c r="L290" s="179"/>
      <c r="M290" s="184"/>
      <c r="N290" s="185"/>
      <c r="O290" s="185"/>
      <c r="P290" s="185"/>
      <c r="Q290" s="185"/>
      <c r="R290" s="185"/>
      <c r="S290" s="185"/>
      <c r="T290" s="186"/>
      <c r="AT290" s="180" t="s">
        <v>175</v>
      </c>
      <c r="AU290" s="180" t="s">
        <v>83</v>
      </c>
      <c r="AV290" s="14" t="s">
        <v>169</v>
      </c>
      <c r="AW290" s="14" t="s">
        <v>29</v>
      </c>
      <c r="AX290" s="14" t="s">
        <v>30</v>
      </c>
      <c r="AY290" s="180" t="s">
        <v>163</v>
      </c>
    </row>
    <row r="291" spans="1:65" s="2" customFormat="1" ht="16.5" customHeight="1">
      <c r="A291" s="33"/>
      <c r="B291" s="150"/>
      <c r="C291" s="197" t="s">
        <v>393</v>
      </c>
      <c r="D291" s="197" t="s">
        <v>381</v>
      </c>
      <c r="E291" s="198" t="s">
        <v>382</v>
      </c>
      <c r="F291" s="199" t="s">
        <v>383</v>
      </c>
      <c r="G291" s="200" t="s">
        <v>384</v>
      </c>
      <c r="H291" s="201">
        <v>239.74799999999999</v>
      </c>
      <c r="I291" s="202"/>
      <c r="J291" s="203">
        <f>ROUND(I291*H291,2)</f>
        <v>0</v>
      </c>
      <c r="K291" s="199" t="s">
        <v>1</v>
      </c>
      <c r="L291" s="204"/>
      <c r="M291" s="205" t="s">
        <v>1</v>
      </c>
      <c r="N291" s="206" t="s">
        <v>38</v>
      </c>
      <c r="O291" s="59"/>
      <c r="P291" s="160">
        <f>O291*H291</f>
        <v>0</v>
      </c>
      <c r="Q291" s="160">
        <v>0</v>
      </c>
      <c r="R291" s="160">
        <f>Q291*H291</f>
        <v>0</v>
      </c>
      <c r="S291" s="160">
        <v>0</v>
      </c>
      <c r="T291" s="161">
        <f>S291*H291</f>
        <v>0</v>
      </c>
      <c r="U291" s="33"/>
      <c r="V291" s="33"/>
      <c r="W291" s="33"/>
      <c r="X291" s="33"/>
      <c r="Y291" s="33"/>
      <c r="Z291" s="33"/>
      <c r="AA291" s="33"/>
      <c r="AB291" s="33"/>
      <c r="AC291" s="33"/>
      <c r="AD291" s="33"/>
      <c r="AE291" s="33"/>
      <c r="AR291" s="162" t="s">
        <v>215</v>
      </c>
      <c r="AT291" s="162" t="s">
        <v>381</v>
      </c>
      <c r="AU291" s="162" t="s">
        <v>83</v>
      </c>
      <c r="AY291" s="18" t="s">
        <v>163</v>
      </c>
      <c r="BE291" s="163">
        <f>IF(N291="základní",J291,0)</f>
        <v>0</v>
      </c>
      <c r="BF291" s="163">
        <f>IF(N291="snížená",J291,0)</f>
        <v>0</v>
      </c>
      <c r="BG291" s="163">
        <f>IF(N291="zákl. přenesená",J291,0)</f>
        <v>0</v>
      </c>
      <c r="BH291" s="163">
        <f>IF(N291="sníž. přenesená",J291,0)</f>
        <v>0</v>
      </c>
      <c r="BI291" s="163">
        <f>IF(N291="nulová",J291,0)</f>
        <v>0</v>
      </c>
      <c r="BJ291" s="18" t="s">
        <v>30</v>
      </c>
      <c r="BK291" s="163">
        <f>ROUND(I291*H291,2)</f>
        <v>0</v>
      </c>
      <c r="BL291" s="18" t="s">
        <v>169</v>
      </c>
      <c r="BM291" s="162" t="s">
        <v>1223</v>
      </c>
    </row>
    <row r="292" spans="1:65" s="15" customFormat="1">
      <c r="B292" s="190"/>
      <c r="D292" s="169" t="s">
        <v>175</v>
      </c>
      <c r="E292" s="191" t="s">
        <v>1</v>
      </c>
      <c r="F292" s="192" t="s">
        <v>1224</v>
      </c>
      <c r="H292" s="191" t="s">
        <v>1</v>
      </c>
      <c r="I292" s="193"/>
      <c r="L292" s="190"/>
      <c r="M292" s="194"/>
      <c r="N292" s="195"/>
      <c r="O292" s="195"/>
      <c r="P292" s="195"/>
      <c r="Q292" s="195"/>
      <c r="R292" s="195"/>
      <c r="S292" s="195"/>
      <c r="T292" s="196"/>
      <c r="AT292" s="191" t="s">
        <v>175</v>
      </c>
      <c r="AU292" s="191" t="s">
        <v>83</v>
      </c>
      <c r="AV292" s="15" t="s">
        <v>30</v>
      </c>
      <c r="AW292" s="15" t="s">
        <v>29</v>
      </c>
      <c r="AX292" s="15" t="s">
        <v>73</v>
      </c>
      <c r="AY292" s="191" t="s">
        <v>163</v>
      </c>
    </row>
    <row r="293" spans="1:65" s="13" customFormat="1">
      <c r="B293" s="171"/>
      <c r="D293" s="169" t="s">
        <v>175</v>
      </c>
      <c r="E293" s="172" t="s">
        <v>1</v>
      </c>
      <c r="F293" s="173" t="s">
        <v>1225</v>
      </c>
      <c r="H293" s="174">
        <v>239.74799999999999</v>
      </c>
      <c r="I293" s="175"/>
      <c r="L293" s="171"/>
      <c r="M293" s="176"/>
      <c r="N293" s="177"/>
      <c r="O293" s="177"/>
      <c r="P293" s="177"/>
      <c r="Q293" s="177"/>
      <c r="R293" s="177"/>
      <c r="S293" s="177"/>
      <c r="T293" s="178"/>
      <c r="AT293" s="172" t="s">
        <v>175</v>
      </c>
      <c r="AU293" s="172" t="s">
        <v>83</v>
      </c>
      <c r="AV293" s="13" t="s">
        <v>83</v>
      </c>
      <c r="AW293" s="13" t="s">
        <v>29</v>
      </c>
      <c r="AX293" s="13" t="s">
        <v>73</v>
      </c>
      <c r="AY293" s="172" t="s">
        <v>163</v>
      </c>
    </row>
    <row r="294" spans="1:65" s="14" customFormat="1">
      <c r="B294" s="179"/>
      <c r="D294" s="169" t="s">
        <v>175</v>
      </c>
      <c r="E294" s="180" t="s">
        <v>1</v>
      </c>
      <c r="F294" s="181" t="s">
        <v>179</v>
      </c>
      <c r="H294" s="182">
        <v>239.74799999999999</v>
      </c>
      <c r="I294" s="183"/>
      <c r="L294" s="179"/>
      <c r="M294" s="184"/>
      <c r="N294" s="185"/>
      <c r="O294" s="185"/>
      <c r="P294" s="185"/>
      <c r="Q294" s="185"/>
      <c r="R294" s="185"/>
      <c r="S294" s="185"/>
      <c r="T294" s="186"/>
      <c r="AT294" s="180" t="s">
        <v>175</v>
      </c>
      <c r="AU294" s="180" t="s">
        <v>83</v>
      </c>
      <c r="AV294" s="14" t="s">
        <v>169</v>
      </c>
      <c r="AW294" s="14" t="s">
        <v>29</v>
      </c>
      <c r="AX294" s="14" t="s">
        <v>30</v>
      </c>
      <c r="AY294" s="180" t="s">
        <v>163</v>
      </c>
    </row>
    <row r="295" spans="1:65" s="2" customFormat="1" ht="16.5" customHeight="1">
      <c r="A295" s="33"/>
      <c r="B295" s="150"/>
      <c r="C295" s="197" t="s">
        <v>398</v>
      </c>
      <c r="D295" s="197" t="s">
        <v>381</v>
      </c>
      <c r="E295" s="198" t="s">
        <v>394</v>
      </c>
      <c r="F295" s="199" t="s">
        <v>395</v>
      </c>
      <c r="G295" s="200" t="s">
        <v>384</v>
      </c>
      <c r="H295" s="201">
        <v>136.80699999999999</v>
      </c>
      <c r="I295" s="202"/>
      <c r="J295" s="203">
        <f>ROUND(I295*H295,2)</f>
        <v>0</v>
      </c>
      <c r="K295" s="199" t="s">
        <v>168</v>
      </c>
      <c r="L295" s="204"/>
      <c r="M295" s="205" t="s">
        <v>1</v>
      </c>
      <c r="N295" s="206" t="s">
        <v>38</v>
      </c>
      <c r="O295" s="59"/>
      <c r="P295" s="160">
        <f>O295*H295</f>
        <v>0</v>
      </c>
      <c r="Q295" s="160">
        <v>0</v>
      </c>
      <c r="R295" s="160">
        <f>Q295*H295</f>
        <v>0</v>
      </c>
      <c r="S295" s="160">
        <v>0</v>
      </c>
      <c r="T295" s="161">
        <f>S295*H295</f>
        <v>0</v>
      </c>
      <c r="U295" s="33"/>
      <c r="V295" s="33"/>
      <c r="W295" s="33"/>
      <c r="X295" s="33"/>
      <c r="Y295" s="33"/>
      <c r="Z295" s="33"/>
      <c r="AA295" s="33"/>
      <c r="AB295" s="33"/>
      <c r="AC295" s="33"/>
      <c r="AD295" s="33"/>
      <c r="AE295" s="33"/>
      <c r="AR295" s="162" t="s">
        <v>215</v>
      </c>
      <c r="AT295" s="162" t="s">
        <v>381</v>
      </c>
      <c r="AU295" s="162" t="s">
        <v>83</v>
      </c>
      <c r="AY295" s="18" t="s">
        <v>163</v>
      </c>
      <c r="BE295" s="163">
        <f>IF(N295="základní",J295,0)</f>
        <v>0</v>
      </c>
      <c r="BF295" s="163">
        <f>IF(N295="snížená",J295,0)</f>
        <v>0</v>
      </c>
      <c r="BG295" s="163">
        <f>IF(N295="zákl. přenesená",J295,0)</f>
        <v>0</v>
      </c>
      <c r="BH295" s="163">
        <f>IF(N295="sníž. přenesená",J295,0)</f>
        <v>0</v>
      </c>
      <c r="BI295" s="163">
        <f>IF(N295="nulová",J295,0)</f>
        <v>0</v>
      </c>
      <c r="BJ295" s="18" t="s">
        <v>30</v>
      </c>
      <c r="BK295" s="163">
        <f>ROUND(I295*H295,2)</f>
        <v>0</v>
      </c>
      <c r="BL295" s="18" t="s">
        <v>169</v>
      </c>
      <c r="BM295" s="162" t="s">
        <v>1226</v>
      </c>
    </row>
    <row r="296" spans="1:65" s="15" customFormat="1">
      <c r="B296" s="190"/>
      <c r="D296" s="169" t="s">
        <v>175</v>
      </c>
      <c r="E296" s="191" t="s">
        <v>1</v>
      </c>
      <c r="F296" s="192" t="s">
        <v>1227</v>
      </c>
      <c r="H296" s="191" t="s">
        <v>1</v>
      </c>
      <c r="I296" s="193"/>
      <c r="L296" s="190"/>
      <c r="M296" s="194"/>
      <c r="N296" s="195"/>
      <c r="O296" s="195"/>
      <c r="P296" s="195"/>
      <c r="Q296" s="195"/>
      <c r="R296" s="195"/>
      <c r="S296" s="195"/>
      <c r="T296" s="196"/>
      <c r="AT296" s="191" t="s">
        <v>175</v>
      </c>
      <c r="AU296" s="191" t="s">
        <v>83</v>
      </c>
      <c r="AV296" s="15" t="s">
        <v>30</v>
      </c>
      <c r="AW296" s="15" t="s">
        <v>29</v>
      </c>
      <c r="AX296" s="15" t="s">
        <v>73</v>
      </c>
      <c r="AY296" s="191" t="s">
        <v>163</v>
      </c>
    </row>
    <row r="297" spans="1:65" s="15" customFormat="1">
      <c r="B297" s="190"/>
      <c r="D297" s="169" t="s">
        <v>175</v>
      </c>
      <c r="E297" s="191" t="s">
        <v>1</v>
      </c>
      <c r="F297" s="192" t="s">
        <v>1228</v>
      </c>
      <c r="H297" s="191" t="s">
        <v>1</v>
      </c>
      <c r="I297" s="193"/>
      <c r="L297" s="190"/>
      <c r="M297" s="194"/>
      <c r="N297" s="195"/>
      <c r="O297" s="195"/>
      <c r="P297" s="195"/>
      <c r="Q297" s="195"/>
      <c r="R297" s="195"/>
      <c r="S297" s="195"/>
      <c r="T297" s="196"/>
      <c r="AT297" s="191" t="s">
        <v>175</v>
      </c>
      <c r="AU297" s="191" t="s">
        <v>83</v>
      </c>
      <c r="AV297" s="15" t="s">
        <v>30</v>
      </c>
      <c r="AW297" s="15" t="s">
        <v>29</v>
      </c>
      <c r="AX297" s="15" t="s">
        <v>73</v>
      </c>
      <c r="AY297" s="191" t="s">
        <v>163</v>
      </c>
    </row>
    <row r="298" spans="1:65" s="13" customFormat="1">
      <c r="B298" s="171"/>
      <c r="D298" s="169" t="s">
        <v>175</v>
      </c>
      <c r="E298" s="172" t="s">
        <v>1</v>
      </c>
      <c r="F298" s="173" t="s">
        <v>1229</v>
      </c>
      <c r="H298" s="174">
        <v>136.80699999999999</v>
      </c>
      <c r="I298" s="175"/>
      <c r="L298" s="171"/>
      <c r="M298" s="176"/>
      <c r="N298" s="177"/>
      <c r="O298" s="177"/>
      <c r="P298" s="177"/>
      <c r="Q298" s="177"/>
      <c r="R298" s="177"/>
      <c r="S298" s="177"/>
      <c r="T298" s="178"/>
      <c r="AT298" s="172" t="s">
        <v>175</v>
      </c>
      <c r="AU298" s="172" t="s">
        <v>83</v>
      </c>
      <c r="AV298" s="13" t="s">
        <v>83</v>
      </c>
      <c r="AW298" s="13" t="s">
        <v>29</v>
      </c>
      <c r="AX298" s="13" t="s">
        <v>73</v>
      </c>
      <c r="AY298" s="172" t="s">
        <v>163</v>
      </c>
    </row>
    <row r="299" spans="1:65" s="14" customFormat="1">
      <c r="B299" s="179"/>
      <c r="D299" s="169" t="s">
        <v>175</v>
      </c>
      <c r="E299" s="180" t="s">
        <v>1</v>
      </c>
      <c r="F299" s="181" t="s">
        <v>179</v>
      </c>
      <c r="H299" s="182">
        <v>136.80699999999999</v>
      </c>
      <c r="I299" s="183"/>
      <c r="L299" s="179"/>
      <c r="M299" s="184"/>
      <c r="N299" s="185"/>
      <c r="O299" s="185"/>
      <c r="P299" s="185"/>
      <c r="Q299" s="185"/>
      <c r="R299" s="185"/>
      <c r="S299" s="185"/>
      <c r="T299" s="186"/>
      <c r="AT299" s="180" t="s">
        <v>175</v>
      </c>
      <c r="AU299" s="180" t="s">
        <v>83</v>
      </c>
      <c r="AV299" s="14" t="s">
        <v>169</v>
      </c>
      <c r="AW299" s="14" t="s">
        <v>29</v>
      </c>
      <c r="AX299" s="14" t="s">
        <v>30</v>
      </c>
      <c r="AY299" s="180" t="s">
        <v>163</v>
      </c>
    </row>
    <row r="300" spans="1:65" s="2" customFormat="1" ht="16.5" customHeight="1">
      <c r="A300" s="33"/>
      <c r="B300" s="150"/>
      <c r="C300" s="197" t="s">
        <v>406</v>
      </c>
      <c r="D300" s="197" t="s">
        <v>381</v>
      </c>
      <c r="E300" s="198" t="s">
        <v>966</v>
      </c>
      <c r="F300" s="199" t="s">
        <v>967</v>
      </c>
      <c r="G300" s="200" t="s">
        <v>384</v>
      </c>
      <c r="H300" s="201">
        <v>2.56</v>
      </c>
      <c r="I300" s="202"/>
      <c r="J300" s="203">
        <f>ROUND(I300*H300,2)</f>
        <v>0</v>
      </c>
      <c r="K300" s="199" t="s">
        <v>168</v>
      </c>
      <c r="L300" s="204"/>
      <c r="M300" s="205" t="s">
        <v>1</v>
      </c>
      <c r="N300" s="206" t="s">
        <v>38</v>
      </c>
      <c r="O300" s="59"/>
      <c r="P300" s="160">
        <f>O300*H300</f>
        <v>0</v>
      </c>
      <c r="Q300" s="160">
        <v>0</v>
      </c>
      <c r="R300" s="160">
        <f>Q300*H300</f>
        <v>0</v>
      </c>
      <c r="S300" s="160">
        <v>0</v>
      </c>
      <c r="T300" s="161">
        <f>S300*H300</f>
        <v>0</v>
      </c>
      <c r="U300" s="33"/>
      <c r="V300" s="33"/>
      <c r="W300" s="33"/>
      <c r="X300" s="33"/>
      <c r="Y300" s="33"/>
      <c r="Z300" s="33"/>
      <c r="AA300" s="33"/>
      <c r="AB300" s="33"/>
      <c r="AC300" s="33"/>
      <c r="AD300" s="33"/>
      <c r="AE300" s="33"/>
      <c r="AR300" s="162" t="s">
        <v>215</v>
      </c>
      <c r="AT300" s="162" t="s">
        <v>381</v>
      </c>
      <c r="AU300" s="162" t="s">
        <v>83</v>
      </c>
      <c r="AY300" s="18" t="s">
        <v>163</v>
      </c>
      <c r="BE300" s="163">
        <f>IF(N300="základní",J300,0)</f>
        <v>0</v>
      </c>
      <c r="BF300" s="163">
        <f>IF(N300="snížená",J300,0)</f>
        <v>0</v>
      </c>
      <c r="BG300" s="163">
        <f>IF(N300="zákl. přenesená",J300,0)</f>
        <v>0</v>
      </c>
      <c r="BH300" s="163">
        <f>IF(N300="sníž. přenesená",J300,0)</f>
        <v>0</v>
      </c>
      <c r="BI300" s="163">
        <f>IF(N300="nulová",J300,0)</f>
        <v>0</v>
      </c>
      <c r="BJ300" s="18" t="s">
        <v>30</v>
      </c>
      <c r="BK300" s="163">
        <f>ROUND(I300*H300,2)</f>
        <v>0</v>
      </c>
      <c r="BL300" s="18" t="s">
        <v>169</v>
      </c>
      <c r="BM300" s="162" t="s">
        <v>1230</v>
      </c>
    </row>
    <row r="301" spans="1:65" s="13" customFormat="1">
      <c r="B301" s="171"/>
      <c r="D301" s="169" t="s">
        <v>175</v>
      </c>
      <c r="E301" s="172" t="s">
        <v>1</v>
      </c>
      <c r="F301" s="173" t="s">
        <v>1231</v>
      </c>
      <c r="H301" s="174">
        <v>2.56</v>
      </c>
      <c r="I301" s="175"/>
      <c r="L301" s="171"/>
      <c r="M301" s="176"/>
      <c r="N301" s="177"/>
      <c r="O301" s="177"/>
      <c r="P301" s="177"/>
      <c r="Q301" s="177"/>
      <c r="R301" s="177"/>
      <c r="S301" s="177"/>
      <c r="T301" s="178"/>
      <c r="AT301" s="172" t="s">
        <v>175</v>
      </c>
      <c r="AU301" s="172" t="s">
        <v>83</v>
      </c>
      <c r="AV301" s="13" t="s">
        <v>83</v>
      </c>
      <c r="AW301" s="13" t="s">
        <v>29</v>
      </c>
      <c r="AX301" s="13" t="s">
        <v>73</v>
      </c>
      <c r="AY301" s="172" t="s">
        <v>163</v>
      </c>
    </row>
    <row r="302" spans="1:65" s="14" customFormat="1">
      <c r="B302" s="179"/>
      <c r="D302" s="169" t="s">
        <v>175</v>
      </c>
      <c r="E302" s="180" t="s">
        <v>1</v>
      </c>
      <c r="F302" s="181" t="s">
        <v>179</v>
      </c>
      <c r="H302" s="182">
        <v>2.56</v>
      </c>
      <c r="I302" s="183"/>
      <c r="L302" s="179"/>
      <c r="M302" s="184"/>
      <c r="N302" s="185"/>
      <c r="O302" s="185"/>
      <c r="P302" s="185"/>
      <c r="Q302" s="185"/>
      <c r="R302" s="185"/>
      <c r="S302" s="185"/>
      <c r="T302" s="186"/>
      <c r="AT302" s="180" t="s">
        <v>175</v>
      </c>
      <c r="AU302" s="180" t="s">
        <v>83</v>
      </c>
      <c r="AV302" s="14" t="s">
        <v>169</v>
      </c>
      <c r="AW302" s="14" t="s">
        <v>29</v>
      </c>
      <c r="AX302" s="14" t="s">
        <v>30</v>
      </c>
      <c r="AY302" s="180" t="s">
        <v>163</v>
      </c>
    </row>
    <row r="303" spans="1:65" s="2" customFormat="1" ht="16.5" customHeight="1">
      <c r="A303" s="33"/>
      <c r="B303" s="150"/>
      <c r="C303" s="151" t="s">
        <v>413</v>
      </c>
      <c r="D303" s="151" t="s">
        <v>165</v>
      </c>
      <c r="E303" s="152" t="s">
        <v>1232</v>
      </c>
      <c r="F303" s="153" t="s">
        <v>1233</v>
      </c>
      <c r="G303" s="154" t="s">
        <v>118</v>
      </c>
      <c r="H303" s="155">
        <v>62.119</v>
      </c>
      <c r="I303" s="156"/>
      <c r="J303" s="157">
        <f>ROUND(I303*H303,2)</f>
        <v>0</v>
      </c>
      <c r="K303" s="153" t="s">
        <v>168</v>
      </c>
      <c r="L303" s="34"/>
      <c r="M303" s="158" t="s">
        <v>1</v>
      </c>
      <c r="N303" s="159" t="s">
        <v>38</v>
      </c>
      <c r="O303" s="59"/>
      <c r="P303" s="160">
        <f>O303*H303</f>
        <v>0</v>
      </c>
      <c r="Q303" s="160">
        <v>0</v>
      </c>
      <c r="R303" s="160">
        <f>Q303*H303</f>
        <v>0</v>
      </c>
      <c r="S303" s="160">
        <v>0</v>
      </c>
      <c r="T303" s="161">
        <f>S303*H303</f>
        <v>0</v>
      </c>
      <c r="U303" s="33"/>
      <c r="V303" s="33"/>
      <c r="W303" s="33"/>
      <c r="X303" s="33"/>
      <c r="Y303" s="33"/>
      <c r="Z303" s="33"/>
      <c r="AA303" s="33"/>
      <c r="AB303" s="33"/>
      <c r="AC303" s="33"/>
      <c r="AD303" s="33"/>
      <c r="AE303" s="33"/>
      <c r="AR303" s="162" t="s">
        <v>169</v>
      </c>
      <c r="AT303" s="162" t="s">
        <v>165</v>
      </c>
      <c r="AU303" s="162" t="s">
        <v>83</v>
      </c>
      <c r="AY303" s="18" t="s">
        <v>163</v>
      </c>
      <c r="BE303" s="163">
        <f>IF(N303="základní",J303,0)</f>
        <v>0</v>
      </c>
      <c r="BF303" s="163">
        <f>IF(N303="snížená",J303,0)</f>
        <v>0</v>
      </c>
      <c r="BG303" s="163">
        <f>IF(N303="zákl. přenesená",J303,0)</f>
        <v>0</v>
      </c>
      <c r="BH303" s="163">
        <f>IF(N303="sníž. přenesená",J303,0)</f>
        <v>0</v>
      </c>
      <c r="BI303" s="163">
        <f>IF(N303="nulová",J303,0)</f>
        <v>0</v>
      </c>
      <c r="BJ303" s="18" t="s">
        <v>30</v>
      </c>
      <c r="BK303" s="163">
        <f>ROUND(I303*H303,2)</f>
        <v>0</v>
      </c>
      <c r="BL303" s="18" t="s">
        <v>169</v>
      </c>
      <c r="BM303" s="162" t="s">
        <v>1234</v>
      </c>
    </row>
    <row r="304" spans="1:65" s="2" customFormat="1">
      <c r="A304" s="33"/>
      <c r="B304" s="34"/>
      <c r="C304" s="33"/>
      <c r="D304" s="164" t="s">
        <v>171</v>
      </c>
      <c r="E304" s="33"/>
      <c r="F304" s="165" t="s">
        <v>1235</v>
      </c>
      <c r="G304" s="33"/>
      <c r="H304" s="33"/>
      <c r="I304" s="166"/>
      <c r="J304" s="33"/>
      <c r="K304" s="33"/>
      <c r="L304" s="34"/>
      <c r="M304" s="167"/>
      <c r="N304" s="168"/>
      <c r="O304" s="59"/>
      <c r="P304" s="59"/>
      <c r="Q304" s="59"/>
      <c r="R304" s="59"/>
      <c r="S304" s="59"/>
      <c r="T304" s="60"/>
      <c r="U304" s="33"/>
      <c r="V304" s="33"/>
      <c r="W304" s="33"/>
      <c r="X304" s="33"/>
      <c r="Y304" s="33"/>
      <c r="Z304" s="33"/>
      <c r="AA304" s="33"/>
      <c r="AB304" s="33"/>
      <c r="AC304" s="33"/>
      <c r="AD304" s="33"/>
      <c r="AE304" s="33"/>
      <c r="AT304" s="18" t="s">
        <v>171</v>
      </c>
      <c r="AU304" s="18" t="s">
        <v>83</v>
      </c>
    </row>
    <row r="305" spans="1:65" s="13" customFormat="1">
      <c r="B305" s="171"/>
      <c r="D305" s="169" t="s">
        <v>175</v>
      </c>
      <c r="E305" s="172" t="s">
        <v>1</v>
      </c>
      <c r="F305" s="173" t="s">
        <v>1236</v>
      </c>
      <c r="H305" s="174">
        <v>62.119</v>
      </c>
      <c r="I305" s="175"/>
      <c r="L305" s="171"/>
      <c r="M305" s="176"/>
      <c r="N305" s="177"/>
      <c r="O305" s="177"/>
      <c r="P305" s="177"/>
      <c r="Q305" s="177"/>
      <c r="R305" s="177"/>
      <c r="S305" s="177"/>
      <c r="T305" s="178"/>
      <c r="AT305" s="172" t="s">
        <v>175</v>
      </c>
      <c r="AU305" s="172" t="s">
        <v>83</v>
      </c>
      <c r="AV305" s="13" t="s">
        <v>83</v>
      </c>
      <c r="AW305" s="13" t="s">
        <v>29</v>
      </c>
      <c r="AX305" s="13" t="s">
        <v>73</v>
      </c>
      <c r="AY305" s="172" t="s">
        <v>163</v>
      </c>
    </row>
    <row r="306" spans="1:65" s="14" customFormat="1">
      <c r="B306" s="179"/>
      <c r="D306" s="169" t="s">
        <v>175</v>
      </c>
      <c r="E306" s="180" t="s">
        <v>1</v>
      </c>
      <c r="F306" s="181" t="s">
        <v>179</v>
      </c>
      <c r="H306" s="182">
        <v>62.119</v>
      </c>
      <c r="I306" s="183"/>
      <c r="L306" s="179"/>
      <c r="M306" s="184"/>
      <c r="N306" s="185"/>
      <c r="O306" s="185"/>
      <c r="P306" s="185"/>
      <c r="Q306" s="185"/>
      <c r="R306" s="185"/>
      <c r="S306" s="185"/>
      <c r="T306" s="186"/>
      <c r="AT306" s="180" t="s">
        <v>175</v>
      </c>
      <c r="AU306" s="180" t="s">
        <v>83</v>
      </c>
      <c r="AV306" s="14" t="s">
        <v>169</v>
      </c>
      <c r="AW306" s="14" t="s">
        <v>29</v>
      </c>
      <c r="AX306" s="14" t="s">
        <v>30</v>
      </c>
      <c r="AY306" s="180" t="s">
        <v>163</v>
      </c>
    </row>
    <row r="307" spans="1:65" s="2" customFormat="1" ht="16.5" customHeight="1">
      <c r="A307" s="33"/>
      <c r="B307" s="150"/>
      <c r="C307" s="197" t="s">
        <v>420</v>
      </c>
      <c r="D307" s="197" t="s">
        <v>381</v>
      </c>
      <c r="E307" s="198" t="s">
        <v>1237</v>
      </c>
      <c r="F307" s="199" t="s">
        <v>1238</v>
      </c>
      <c r="G307" s="200" t="s">
        <v>384</v>
      </c>
      <c r="H307" s="201">
        <v>129.14500000000001</v>
      </c>
      <c r="I307" s="202"/>
      <c r="J307" s="203">
        <f>ROUND(I307*H307,2)</f>
        <v>0</v>
      </c>
      <c r="K307" s="199" t="s">
        <v>168</v>
      </c>
      <c r="L307" s="204"/>
      <c r="M307" s="205" t="s">
        <v>1</v>
      </c>
      <c r="N307" s="206" t="s">
        <v>38</v>
      </c>
      <c r="O307" s="59"/>
      <c r="P307" s="160">
        <f>O307*H307</f>
        <v>0</v>
      </c>
      <c r="Q307" s="160">
        <v>0</v>
      </c>
      <c r="R307" s="160">
        <f>Q307*H307</f>
        <v>0</v>
      </c>
      <c r="S307" s="160">
        <v>0</v>
      </c>
      <c r="T307" s="161">
        <f>S307*H307</f>
        <v>0</v>
      </c>
      <c r="U307" s="33"/>
      <c r="V307" s="33"/>
      <c r="W307" s="33"/>
      <c r="X307" s="33"/>
      <c r="Y307" s="33"/>
      <c r="Z307" s="33"/>
      <c r="AA307" s="33"/>
      <c r="AB307" s="33"/>
      <c r="AC307" s="33"/>
      <c r="AD307" s="33"/>
      <c r="AE307" s="33"/>
      <c r="AR307" s="162" t="s">
        <v>215</v>
      </c>
      <c r="AT307" s="162" t="s">
        <v>381</v>
      </c>
      <c r="AU307" s="162" t="s">
        <v>83</v>
      </c>
      <c r="AY307" s="18" t="s">
        <v>163</v>
      </c>
      <c r="BE307" s="163">
        <f>IF(N307="základní",J307,0)</f>
        <v>0</v>
      </c>
      <c r="BF307" s="163">
        <f>IF(N307="snížená",J307,0)</f>
        <v>0</v>
      </c>
      <c r="BG307" s="163">
        <f>IF(N307="zákl. přenesená",J307,0)</f>
        <v>0</v>
      </c>
      <c r="BH307" s="163">
        <f>IF(N307="sníž. přenesená",J307,0)</f>
        <v>0</v>
      </c>
      <c r="BI307" s="163">
        <f>IF(N307="nulová",J307,0)</f>
        <v>0</v>
      </c>
      <c r="BJ307" s="18" t="s">
        <v>30</v>
      </c>
      <c r="BK307" s="163">
        <f>ROUND(I307*H307,2)</f>
        <v>0</v>
      </c>
      <c r="BL307" s="18" t="s">
        <v>169</v>
      </c>
      <c r="BM307" s="162" t="s">
        <v>1239</v>
      </c>
    </row>
    <row r="308" spans="1:65" s="13" customFormat="1">
      <c r="B308" s="171"/>
      <c r="D308" s="169" t="s">
        <v>175</v>
      </c>
      <c r="E308" s="172" t="s">
        <v>1</v>
      </c>
      <c r="F308" s="173" t="s">
        <v>1240</v>
      </c>
      <c r="H308" s="174">
        <v>129.14500000000001</v>
      </c>
      <c r="I308" s="175"/>
      <c r="L308" s="171"/>
      <c r="M308" s="176"/>
      <c r="N308" s="177"/>
      <c r="O308" s="177"/>
      <c r="P308" s="177"/>
      <c r="Q308" s="177"/>
      <c r="R308" s="177"/>
      <c r="S308" s="177"/>
      <c r="T308" s="178"/>
      <c r="AT308" s="172" t="s">
        <v>175</v>
      </c>
      <c r="AU308" s="172" t="s">
        <v>83</v>
      </c>
      <c r="AV308" s="13" t="s">
        <v>83</v>
      </c>
      <c r="AW308" s="13" t="s">
        <v>29</v>
      </c>
      <c r="AX308" s="13" t="s">
        <v>30</v>
      </c>
      <c r="AY308" s="172" t="s">
        <v>163</v>
      </c>
    </row>
    <row r="309" spans="1:65" s="2" customFormat="1" ht="16.5" customHeight="1">
      <c r="A309" s="33"/>
      <c r="B309" s="150"/>
      <c r="C309" s="151" t="s">
        <v>427</v>
      </c>
      <c r="D309" s="151" t="s">
        <v>165</v>
      </c>
      <c r="E309" s="152" t="s">
        <v>399</v>
      </c>
      <c r="F309" s="153" t="s">
        <v>400</v>
      </c>
      <c r="G309" s="154" t="s">
        <v>118</v>
      </c>
      <c r="H309" s="155">
        <v>274.94400000000002</v>
      </c>
      <c r="I309" s="156"/>
      <c r="J309" s="157">
        <f>ROUND(I309*H309,2)</f>
        <v>0</v>
      </c>
      <c r="K309" s="153" t="s">
        <v>168</v>
      </c>
      <c r="L309" s="34"/>
      <c r="M309" s="158" t="s">
        <v>1</v>
      </c>
      <c r="N309" s="159" t="s">
        <v>38</v>
      </c>
      <c r="O309" s="59"/>
      <c r="P309" s="160">
        <f>O309*H309</f>
        <v>0</v>
      </c>
      <c r="Q309" s="160">
        <v>0</v>
      </c>
      <c r="R309" s="160">
        <f>Q309*H309</f>
        <v>0</v>
      </c>
      <c r="S309" s="160">
        <v>0</v>
      </c>
      <c r="T309" s="161">
        <f>S309*H309</f>
        <v>0</v>
      </c>
      <c r="U309" s="33"/>
      <c r="V309" s="33"/>
      <c r="W309" s="33"/>
      <c r="X309" s="33"/>
      <c r="Y309" s="33"/>
      <c r="Z309" s="33"/>
      <c r="AA309" s="33"/>
      <c r="AB309" s="33"/>
      <c r="AC309" s="33"/>
      <c r="AD309" s="33"/>
      <c r="AE309" s="33"/>
      <c r="AR309" s="162" t="s">
        <v>169</v>
      </c>
      <c r="AT309" s="162" t="s">
        <v>165</v>
      </c>
      <c r="AU309" s="162" t="s">
        <v>83</v>
      </c>
      <c r="AY309" s="18" t="s">
        <v>163</v>
      </c>
      <c r="BE309" s="163">
        <f>IF(N309="základní",J309,0)</f>
        <v>0</v>
      </c>
      <c r="BF309" s="163">
        <f>IF(N309="snížená",J309,0)</f>
        <v>0</v>
      </c>
      <c r="BG309" s="163">
        <f>IF(N309="zákl. přenesená",J309,0)</f>
        <v>0</v>
      </c>
      <c r="BH309" s="163">
        <f>IF(N309="sníž. přenesená",J309,0)</f>
        <v>0</v>
      </c>
      <c r="BI309" s="163">
        <f>IF(N309="nulová",J309,0)</f>
        <v>0</v>
      </c>
      <c r="BJ309" s="18" t="s">
        <v>30</v>
      </c>
      <c r="BK309" s="163">
        <f>ROUND(I309*H309,2)</f>
        <v>0</v>
      </c>
      <c r="BL309" s="18" t="s">
        <v>169</v>
      </c>
      <c r="BM309" s="162" t="s">
        <v>1241</v>
      </c>
    </row>
    <row r="310" spans="1:65" s="2" customFormat="1">
      <c r="A310" s="33"/>
      <c r="B310" s="34"/>
      <c r="C310" s="33"/>
      <c r="D310" s="164" t="s">
        <v>171</v>
      </c>
      <c r="E310" s="33"/>
      <c r="F310" s="165" t="s">
        <v>402</v>
      </c>
      <c r="G310" s="33"/>
      <c r="H310" s="33"/>
      <c r="I310" s="166"/>
      <c r="J310" s="33"/>
      <c r="K310" s="33"/>
      <c r="L310" s="34"/>
      <c r="M310" s="167"/>
      <c r="N310" s="168"/>
      <c r="O310" s="59"/>
      <c r="P310" s="59"/>
      <c r="Q310" s="59"/>
      <c r="R310" s="59"/>
      <c r="S310" s="59"/>
      <c r="T310" s="60"/>
      <c r="U310" s="33"/>
      <c r="V310" s="33"/>
      <c r="W310" s="33"/>
      <c r="X310" s="33"/>
      <c r="Y310" s="33"/>
      <c r="Z310" s="33"/>
      <c r="AA310" s="33"/>
      <c r="AB310" s="33"/>
      <c r="AC310" s="33"/>
      <c r="AD310" s="33"/>
      <c r="AE310" s="33"/>
      <c r="AT310" s="18" t="s">
        <v>171</v>
      </c>
      <c r="AU310" s="18" t="s">
        <v>83</v>
      </c>
    </row>
    <row r="311" spans="1:65" s="13" customFormat="1">
      <c r="B311" s="171"/>
      <c r="D311" s="169" t="s">
        <v>175</v>
      </c>
      <c r="E311" s="172" t="s">
        <v>1</v>
      </c>
      <c r="F311" s="173" t="s">
        <v>1242</v>
      </c>
      <c r="H311" s="174">
        <v>71.747</v>
      </c>
      <c r="I311" s="175"/>
      <c r="L311" s="171"/>
      <c r="M311" s="176"/>
      <c r="N311" s="177"/>
      <c r="O311" s="177"/>
      <c r="P311" s="177"/>
      <c r="Q311" s="177"/>
      <c r="R311" s="177"/>
      <c r="S311" s="177"/>
      <c r="T311" s="178"/>
      <c r="AT311" s="172" t="s">
        <v>175</v>
      </c>
      <c r="AU311" s="172" t="s">
        <v>83</v>
      </c>
      <c r="AV311" s="13" t="s">
        <v>83</v>
      </c>
      <c r="AW311" s="13" t="s">
        <v>29</v>
      </c>
      <c r="AX311" s="13" t="s">
        <v>73</v>
      </c>
      <c r="AY311" s="172" t="s">
        <v>163</v>
      </c>
    </row>
    <row r="312" spans="1:65" s="13" customFormat="1">
      <c r="B312" s="171"/>
      <c r="D312" s="169" t="s">
        <v>175</v>
      </c>
      <c r="E312" s="172" t="s">
        <v>1</v>
      </c>
      <c r="F312" s="173" t="s">
        <v>1243</v>
      </c>
      <c r="H312" s="174">
        <v>1.6</v>
      </c>
      <c r="I312" s="175"/>
      <c r="L312" s="171"/>
      <c r="M312" s="176"/>
      <c r="N312" s="177"/>
      <c r="O312" s="177"/>
      <c r="P312" s="177"/>
      <c r="Q312" s="177"/>
      <c r="R312" s="177"/>
      <c r="S312" s="177"/>
      <c r="T312" s="178"/>
      <c r="AT312" s="172" t="s">
        <v>175</v>
      </c>
      <c r="AU312" s="172" t="s">
        <v>83</v>
      </c>
      <c r="AV312" s="13" t="s">
        <v>83</v>
      </c>
      <c r="AW312" s="13" t="s">
        <v>29</v>
      </c>
      <c r="AX312" s="13" t="s">
        <v>73</v>
      </c>
      <c r="AY312" s="172" t="s">
        <v>163</v>
      </c>
    </row>
    <row r="313" spans="1:65" s="13" customFormat="1">
      <c r="B313" s="171"/>
      <c r="D313" s="169" t="s">
        <v>175</v>
      </c>
      <c r="E313" s="172" t="s">
        <v>1</v>
      </c>
      <c r="F313" s="173" t="s">
        <v>1244</v>
      </c>
      <c r="H313" s="174">
        <v>68.403999999999996</v>
      </c>
      <c r="I313" s="175"/>
      <c r="L313" s="171"/>
      <c r="M313" s="176"/>
      <c r="N313" s="177"/>
      <c r="O313" s="177"/>
      <c r="P313" s="177"/>
      <c r="Q313" s="177"/>
      <c r="R313" s="177"/>
      <c r="S313" s="177"/>
      <c r="T313" s="178"/>
      <c r="AT313" s="172" t="s">
        <v>175</v>
      </c>
      <c r="AU313" s="172" t="s">
        <v>83</v>
      </c>
      <c r="AV313" s="13" t="s">
        <v>83</v>
      </c>
      <c r="AW313" s="13" t="s">
        <v>29</v>
      </c>
      <c r="AX313" s="13" t="s">
        <v>73</v>
      </c>
      <c r="AY313" s="172" t="s">
        <v>163</v>
      </c>
    </row>
    <row r="314" spans="1:65" s="13" customFormat="1">
      <c r="B314" s="171"/>
      <c r="D314" s="169" t="s">
        <v>175</v>
      </c>
      <c r="E314" s="172" t="s">
        <v>1</v>
      </c>
      <c r="F314" s="173" t="s">
        <v>1245</v>
      </c>
      <c r="H314" s="174">
        <v>133.19300000000001</v>
      </c>
      <c r="I314" s="175"/>
      <c r="L314" s="171"/>
      <c r="M314" s="176"/>
      <c r="N314" s="177"/>
      <c r="O314" s="177"/>
      <c r="P314" s="177"/>
      <c r="Q314" s="177"/>
      <c r="R314" s="177"/>
      <c r="S314" s="177"/>
      <c r="T314" s="178"/>
      <c r="AT314" s="172" t="s">
        <v>175</v>
      </c>
      <c r="AU314" s="172" t="s">
        <v>83</v>
      </c>
      <c r="AV314" s="13" t="s">
        <v>83</v>
      </c>
      <c r="AW314" s="13" t="s">
        <v>29</v>
      </c>
      <c r="AX314" s="13" t="s">
        <v>73</v>
      </c>
      <c r="AY314" s="172" t="s">
        <v>163</v>
      </c>
    </row>
    <row r="315" spans="1:65" s="14" customFormat="1">
      <c r="B315" s="179"/>
      <c r="D315" s="169" t="s">
        <v>175</v>
      </c>
      <c r="E315" s="180" t="s">
        <v>1</v>
      </c>
      <c r="F315" s="181" t="s">
        <v>179</v>
      </c>
      <c r="H315" s="182">
        <v>274.94400000000002</v>
      </c>
      <c r="I315" s="183"/>
      <c r="L315" s="179"/>
      <c r="M315" s="184"/>
      <c r="N315" s="185"/>
      <c r="O315" s="185"/>
      <c r="P315" s="185"/>
      <c r="Q315" s="185"/>
      <c r="R315" s="185"/>
      <c r="S315" s="185"/>
      <c r="T315" s="186"/>
      <c r="AT315" s="180" t="s">
        <v>175</v>
      </c>
      <c r="AU315" s="180" t="s">
        <v>83</v>
      </c>
      <c r="AV315" s="14" t="s">
        <v>169</v>
      </c>
      <c r="AW315" s="14" t="s">
        <v>29</v>
      </c>
      <c r="AX315" s="14" t="s">
        <v>30</v>
      </c>
      <c r="AY315" s="180" t="s">
        <v>163</v>
      </c>
    </row>
    <row r="316" spans="1:65" s="2" customFormat="1" ht="21.75" customHeight="1">
      <c r="A316" s="33"/>
      <c r="B316" s="150"/>
      <c r="C316" s="151" t="s">
        <v>433</v>
      </c>
      <c r="D316" s="151" t="s">
        <v>165</v>
      </c>
      <c r="E316" s="152" t="s">
        <v>407</v>
      </c>
      <c r="F316" s="153" t="s">
        <v>408</v>
      </c>
      <c r="G316" s="154" t="s">
        <v>118</v>
      </c>
      <c r="H316" s="155">
        <v>274.94400000000002</v>
      </c>
      <c r="I316" s="156"/>
      <c r="J316" s="157">
        <f>ROUND(I316*H316,2)</f>
        <v>0</v>
      </c>
      <c r="K316" s="153" t="s">
        <v>168</v>
      </c>
      <c r="L316" s="34"/>
      <c r="M316" s="158" t="s">
        <v>1</v>
      </c>
      <c r="N316" s="159" t="s">
        <v>38</v>
      </c>
      <c r="O316" s="59"/>
      <c r="P316" s="160">
        <f>O316*H316</f>
        <v>0</v>
      </c>
      <c r="Q316" s="160">
        <v>0</v>
      </c>
      <c r="R316" s="160">
        <f>Q316*H316</f>
        <v>0</v>
      </c>
      <c r="S316" s="160">
        <v>0</v>
      </c>
      <c r="T316" s="161">
        <f>S316*H316</f>
        <v>0</v>
      </c>
      <c r="U316" s="33"/>
      <c r="V316" s="33"/>
      <c r="W316" s="33"/>
      <c r="X316" s="33"/>
      <c r="Y316" s="33"/>
      <c r="Z316" s="33"/>
      <c r="AA316" s="33"/>
      <c r="AB316" s="33"/>
      <c r="AC316" s="33"/>
      <c r="AD316" s="33"/>
      <c r="AE316" s="33"/>
      <c r="AR316" s="162" t="s">
        <v>169</v>
      </c>
      <c r="AT316" s="162" t="s">
        <v>165</v>
      </c>
      <c r="AU316" s="162" t="s">
        <v>83</v>
      </c>
      <c r="AY316" s="18" t="s">
        <v>163</v>
      </c>
      <c r="BE316" s="163">
        <f>IF(N316="základní",J316,0)</f>
        <v>0</v>
      </c>
      <c r="BF316" s="163">
        <f>IF(N316="snížená",J316,0)</f>
        <v>0</v>
      </c>
      <c r="BG316" s="163">
        <f>IF(N316="zákl. přenesená",J316,0)</f>
        <v>0</v>
      </c>
      <c r="BH316" s="163">
        <f>IF(N316="sníž. přenesená",J316,0)</f>
        <v>0</v>
      </c>
      <c r="BI316" s="163">
        <f>IF(N316="nulová",J316,0)</f>
        <v>0</v>
      </c>
      <c r="BJ316" s="18" t="s">
        <v>30</v>
      </c>
      <c r="BK316" s="163">
        <f>ROUND(I316*H316,2)</f>
        <v>0</v>
      </c>
      <c r="BL316" s="18" t="s">
        <v>169</v>
      </c>
      <c r="BM316" s="162" t="s">
        <v>1246</v>
      </c>
    </row>
    <row r="317" spans="1:65" s="2" customFormat="1">
      <c r="A317" s="33"/>
      <c r="B317" s="34"/>
      <c r="C317" s="33"/>
      <c r="D317" s="164" t="s">
        <v>171</v>
      </c>
      <c r="E317" s="33"/>
      <c r="F317" s="165" t="s">
        <v>410</v>
      </c>
      <c r="G317" s="33"/>
      <c r="H317" s="33"/>
      <c r="I317" s="166"/>
      <c r="J317" s="33"/>
      <c r="K317" s="33"/>
      <c r="L317" s="34"/>
      <c r="M317" s="167"/>
      <c r="N317" s="168"/>
      <c r="O317" s="59"/>
      <c r="P317" s="59"/>
      <c r="Q317" s="59"/>
      <c r="R317" s="59"/>
      <c r="S317" s="59"/>
      <c r="T317" s="60"/>
      <c r="U317" s="33"/>
      <c r="V317" s="33"/>
      <c r="W317" s="33"/>
      <c r="X317" s="33"/>
      <c r="Y317" s="33"/>
      <c r="Z317" s="33"/>
      <c r="AA317" s="33"/>
      <c r="AB317" s="33"/>
      <c r="AC317" s="33"/>
      <c r="AD317" s="33"/>
      <c r="AE317" s="33"/>
      <c r="AT317" s="18" t="s">
        <v>171</v>
      </c>
      <c r="AU317" s="18" t="s">
        <v>83</v>
      </c>
    </row>
    <row r="318" spans="1:65" s="13" customFormat="1">
      <c r="B318" s="171"/>
      <c r="D318" s="169" t="s">
        <v>175</v>
      </c>
      <c r="E318" s="172" t="s">
        <v>1</v>
      </c>
      <c r="F318" s="173" t="s">
        <v>1247</v>
      </c>
      <c r="H318" s="174">
        <v>274.94400000000002</v>
      </c>
      <c r="I318" s="175"/>
      <c r="L318" s="171"/>
      <c r="M318" s="176"/>
      <c r="N318" s="177"/>
      <c r="O318" s="177"/>
      <c r="P318" s="177"/>
      <c r="Q318" s="177"/>
      <c r="R318" s="177"/>
      <c r="S318" s="177"/>
      <c r="T318" s="178"/>
      <c r="AT318" s="172" t="s">
        <v>175</v>
      </c>
      <c r="AU318" s="172" t="s">
        <v>83</v>
      </c>
      <c r="AV318" s="13" t="s">
        <v>83</v>
      </c>
      <c r="AW318" s="13" t="s">
        <v>29</v>
      </c>
      <c r="AX318" s="13" t="s">
        <v>30</v>
      </c>
      <c r="AY318" s="172" t="s">
        <v>163</v>
      </c>
    </row>
    <row r="319" spans="1:65" s="12" customFormat="1" ht="22.9" customHeight="1">
      <c r="B319" s="137"/>
      <c r="D319" s="138" t="s">
        <v>72</v>
      </c>
      <c r="E319" s="148" t="s">
        <v>186</v>
      </c>
      <c r="F319" s="148" t="s">
        <v>419</v>
      </c>
      <c r="I319" s="140"/>
      <c r="J319" s="149">
        <f>BK319</f>
        <v>0</v>
      </c>
      <c r="L319" s="137"/>
      <c r="M319" s="142"/>
      <c r="N319" s="143"/>
      <c r="O319" s="143"/>
      <c r="P319" s="144">
        <f>SUM(P320:P348)</f>
        <v>0</v>
      </c>
      <c r="Q319" s="143"/>
      <c r="R319" s="144">
        <f>SUM(R320:R348)</f>
        <v>0</v>
      </c>
      <c r="S319" s="143"/>
      <c r="T319" s="145">
        <f>SUM(T320:T348)</f>
        <v>0</v>
      </c>
      <c r="AR319" s="138" t="s">
        <v>30</v>
      </c>
      <c r="AT319" s="146" t="s">
        <v>72</v>
      </c>
      <c r="AU319" s="146" t="s">
        <v>30</v>
      </c>
      <c r="AY319" s="138" t="s">
        <v>163</v>
      </c>
      <c r="BK319" s="147">
        <f>SUM(BK320:BK348)</f>
        <v>0</v>
      </c>
    </row>
    <row r="320" spans="1:65" s="2" customFormat="1" ht="21.75" customHeight="1">
      <c r="A320" s="33"/>
      <c r="B320" s="150"/>
      <c r="C320" s="151" t="s">
        <v>440</v>
      </c>
      <c r="D320" s="151" t="s">
        <v>165</v>
      </c>
      <c r="E320" s="152" t="s">
        <v>1248</v>
      </c>
      <c r="F320" s="153" t="s">
        <v>1249</v>
      </c>
      <c r="G320" s="154" t="s">
        <v>436</v>
      </c>
      <c r="H320" s="155">
        <v>21</v>
      </c>
      <c r="I320" s="156"/>
      <c r="J320" s="157">
        <f>ROUND(I320*H320,2)</f>
        <v>0</v>
      </c>
      <c r="K320" s="153" t="s">
        <v>168</v>
      </c>
      <c r="L320" s="34"/>
      <c r="M320" s="158" t="s">
        <v>1</v>
      </c>
      <c r="N320" s="159" t="s">
        <v>38</v>
      </c>
      <c r="O320" s="59"/>
      <c r="P320" s="160">
        <f>O320*H320</f>
        <v>0</v>
      </c>
      <c r="Q320" s="160">
        <v>0</v>
      </c>
      <c r="R320" s="160">
        <f>Q320*H320</f>
        <v>0</v>
      </c>
      <c r="S320" s="160">
        <v>0</v>
      </c>
      <c r="T320" s="161">
        <f>S320*H320</f>
        <v>0</v>
      </c>
      <c r="U320" s="33"/>
      <c r="V320" s="33"/>
      <c r="W320" s="33"/>
      <c r="X320" s="33"/>
      <c r="Y320" s="33"/>
      <c r="Z320" s="33"/>
      <c r="AA320" s="33"/>
      <c r="AB320" s="33"/>
      <c r="AC320" s="33"/>
      <c r="AD320" s="33"/>
      <c r="AE320" s="33"/>
      <c r="AR320" s="162" t="s">
        <v>169</v>
      </c>
      <c r="AT320" s="162" t="s">
        <v>165</v>
      </c>
      <c r="AU320" s="162" t="s">
        <v>83</v>
      </c>
      <c r="AY320" s="18" t="s">
        <v>163</v>
      </c>
      <c r="BE320" s="163">
        <f>IF(N320="základní",J320,0)</f>
        <v>0</v>
      </c>
      <c r="BF320" s="163">
        <f>IF(N320="snížená",J320,0)</f>
        <v>0</v>
      </c>
      <c r="BG320" s="163">
        <f>IF(N320="zákl. přenesená",J320,0)</f>
        <v>0</v>
      </c>
      <c r="BH320" s="163">
        <f>IF(N320="sníž. přenesená",J320,0)</f>
        <v>0</v>
      </c>
      <c r="BI320" s="163">
        <f>IF(N320="nulová",J320,0)</f>
        <v>0</v>
      </c>
      <c r="BJ320" s="18" t="s">
        <v>30</v>
      </c>
      <c r="BK320" s="163">
        <f>ROUND(I320*H320,2)</f>
        <v>0</v>
      </c>
      <c r="BL320" s="18" t="s">
        <v>169</v>
      </c>
      <c r="BM320" s="162" t="s">
        <v>1250</v>
      </c>
    </row>
    <row r="321" spans="1:65" s="2" customFormat="1">
      <c r="A321" s="33"/>
      <c r="B321" s="34"/>
      <c r="C321" s="33"/>
      <c r="D321" s="164" t="s">
        <v>171</v>
      </c>
      <c r="E321" s="33"/>
      <c r="F321" s="165" t="s">
        <v>1251</v>
      </c>
      <c r="G321" s="33"/>
      <c r="H321" s="33"/>
      <c r="I321" s="166"/>
      <c r="J321" s="33"/>
      <c r="K321" s="33"/>
      <c r="L321" s="34"/>
      <c r="M321" s="167"/>
      <c r="N321" s="168"/>
      <c r="O321" s="59"/>
      <c r="P321" s="59"/>
      <c r="Q321" s="59"/>
      <c r="R321" s="59"/>
      <c r="S321" s="59"/>
      <c r="T321" s="60"/>
      <c r="U321" s="33"/>
      <c r="V321" s="33"/>
      <c r="W321" s="33"/>
      <c r="X321" s="33"/>
      <c r="Y321" s="33"/>
      <c r="Z321" s="33"/>
      <c r="AA321" s="33"/>
      <c r="AB321" s="33"/>
      <c r="AC321" s="33"/>
      <c r="AD321" s="33"/>
      <c r="AE321" s="33"/>
      <c r="AT321" s="18" t="s">
        <v>171</v>
      </c>
      <c r="AU321" s="18" t="s">
        <v>83</v>
      </c>
    </row>
    <row r="322" spans="1:65" s="13" customFormat="1">
      <c r="B322" s="171"/>
      <c r="D322" s="169" t="s">
        <v>175</v>
      </c>
      <c r="E322" s="172" t="s">
        <v>1</v>
      </c>
      <c r="F322" s="173" t="s">
        <v>7</v>
      </c>
      <c r="H322" s="174">
        <v>21</v>
      </c>
      <c r="I322" s="175"/>
      <c r="L322" s="171"/>
      <c r="M322" s="176"/>
      <c r="N322" s="177"/>
      <c r="O322" s="177"/>
      <c r="P322" s="177"/>
      <c r="Q322" s="177"/>
      <c r="R322" s="177"/>
      <c r="S322" s="177"/>
      <c r="T322" s="178"/>
      <c r="AT322" s="172" t="s">
        <v>175</v>
      </c>
      <c r="AU322" s="172" t="s">
        <v>83</v>
      </c>
      <c r="AV322" s="13" t="s">
        <v>83</v>
      </c>
      <c r="AW322" s="13" t="s">
        <v>29</v>
      </c>
      <c r="AX322" s="13" t="s">
        <v>30</v>
      </c>
      <c r="AY322" s="172" t="s">
        <v>163</v>
      </c>
    </row>
    <row r="323" spans="1:65" s="2" customFormat="1" ht="16.5" customHeight="1">
      <c r="A323" s="33"/>
      <c r="B323" s="150"/>
      <c r="C323" s="151" t="s">
        <v>447</v>
      </c>
      <c r="D323" s="151" t="s">
        <v>165</v>
      </c>
      <c r="E323" s="152" t="s">
        <v>1252</v>
      </c>
      <c r="F323" s="153" t="s">
        <v>1253</v>
      </c>
      <c r="G323" s="154" t="s">
        <v>436</v>
      </c>
      <c r="H323" s="155">
        <v>2</v>
      </c>
      <c r="I323" s="156"/>
      <c r="J323" s="157">
        <f>ROUND(I323*H323,2)</f>
        <v>0</v>
      </c>
      <c r="K323" s="153" t="s">
        <v>1</v>
      </c>
      <c r="L323" s="34"/>
      <c r="M323" s="158" t="s">
        <v>1</v>
      </c>
      <c r="N323" s="159" t="s">
        <v>38</v>
      </c>
      <c r="O323" s="59"/>
      <c r="P323" s="160">
        <f>O323*H323</f>
        <v>0</v>
      </c>
      <c r="Q323" s="160">
        <v>0</v>
      </c>
      <c r="R323" s="160">
        <f>Q323*H323</f>
        <v>0</v>
      </c>
      <c r="S323" s="160">
        <v>0</v>
      </c>
      <c r="T323" s="161">
        <f>S323*H323</f>
        <v>0</v>
      </c>
      <c r="U323" s="33"/>
      <c r="V323" s="33"/>
      <c r="W323" s="33"/>
      <c r="X323" s="33"/>
      <c r="Y323" s="33"/>
      <c r="Z323" s="33"/>
      <c r="AA323" s="33"/>
      <c r="AB323" s="33"/>
      <c r="AC323" s="33"/>
      <c r="AD323" s="33"/>
      <c r="AE323" s="33"/>
      <c r="AR323" s="162" t="s">
        <v>169</v>
      </c>
      <c r="AT323" s="162" t="s">
        <v>165</v>
      </c>
      <c r="AU323" s="162" t="s">
        <v>83</v>
      </c>
      <c r="AY323" s="18" t="s">
        <v>163</v>
      </c>
      <c r="BE323" s="163">
        <f>IF(N323="základní",J323,0)</f>
        <v>0</v>
      </c>
      <c r="BF323" s="163">
        <f>IF(N323="snížená",J323,0)</f>
        <v>0</v>
      </c>
      <c r="BG323" s="163">
        <f>IF(N323="zákl. přenesená",J323,0)</f>
        <v>0</v>
      </c>
      <c r="BH323" s="163">
        <f>IF(N323="sníž. přenesená",J323,0)</f>
        <v>0</v>
      </c>
      <c r="BI323" s="163">
        <f>IF(N323="nulová",J323,0)</f>
        <v>0</v>
      </c>
      <c r="BJ323" s="18" t="s">
        <v>30</v>
      </c>
      <c r="BK323" s="163">
        <f>ROUND(I323*H323,2)</f>
        <v>0</v>
      </c>
      <c r="BL323" s="18" t="s">
        <v>169</v>
      </c>
      <c r="BM323" s="162" t="s">
        <v>1254</v>
      </c>
    </row>
    <row r="324" spans="1:65" s="13" customFormat="1">
      <c r="B324" s="171"/>
      <c r="D324" s="169" t="s">
        <v>175</v>
      </c>
      <c r="E324" s="172" t="s">
        <v>1</v>
      </c>
      <c r="F324" s="173" t="s">
        <v>83</v>
      </c>
      <c r="H324" s="174">
        <v>2</v>
      </c>
      <c r="I324" s="175"/>
      <c r="L324" s="171"/>
      <c r="M324" s="176"/>
      <c r="N324" s="177"/>
      <c r="O324" s="177"/>
      <c r="P324" s="177"/>
      <c r="Q324" s="177"/>
      <c r="R324" s="177"/>
      <c r="S324" s="177"/>
      <c r="T324" s="178"/>
      <c r="AT324" s="172" t="s">
        <v>175</v>
      </c>
      <c r="AU324" s="172" t="s">
        <v>83</v>
      </c>
      <c r="AV324" s="13" t="s">
        <v>83</v>
      </c>
      <c r="AW324" s="13" t="s">
        <v>29</v>
      </c>
      <c r="AX324" s="13" t="s">
        <v>30</v>
      </c>
      <c r="AY324" s="172" t="s">
        <v>163</v>
      </c>
    </row>
    <row r="325" spans="1:65" s="2" customFormat="1" ht="16.5" customHeight="1">
      <c r="A325" s="33"/>
      <c r="B325" s="150"/>
      <c r="C325" s="151" t="s">
        <v>456</v>
      </c>
      <c r="D325" s="151" t="s">
        <v>165</v>
      </c>
      <c r="E325" s="152" t="s">
        <v>1255</v>
      </c>
      <c r="F325" s="153" t="s">
        <v>1256</v>
      </c>
      <c r="G325" s="154" t="s">
        <v>206</v>
      </c>
      <c r="H325" s="155">
        <v>25</v>
      </c>
      <c r="I325" s="156"/>
      <c r="J325" s="157">
        <f>ROUND(I325*H325,2)</f>
        <v>0</v>
      </c>
      <c r="K325" s="153" t="s">
        <v>168</v>
      </c>
      <c r="L325" s="34"/>
      <c r="M325" s="158" t="s">
        <v>1</v>
      </c>
      <c r="N325" s="159" t="s">
        <v>38</v>
      </c>
      <c r="O325" s="59"/>
      <c r="P325" s="160">
        <f>O325*H325</f>
        <v>0</v>
      </c>
      <c r="Q325" s="160">
        <v>0</v>
      </c>
      <c r="R325" s="160">
        <f>Q325*H325</f>
        <v>0</v>
      </c>
      <c r="S325" s="160">
        <v>0</v>
      </c>
      <c r="T325" s="161">
        <f>S325*H325</f>
        <v>0</v>
      </c>
      <c r="U325" s="33"/>
      <c r="V325" s="33"/>
      <c r="W325" s="33"/>
      <c r="X325" s="33"/>
      <c r="Y325" s="33"/>
      <c r="Z325" s="33"/>
      <c r="AA325" s="33"/>
      <c r="AB325" s="33"/>
      <c r="AC325" s="33"/>
      <c r="AD325" s="33"/>
      <c r="AE325" s="33"/>
      <c r="AR325" s="162" t="s">
        <v>169</v>
      </c>
      <c r="AT325" s="162" t="s">
        <v>165</v>
      </c>
      <c r="AU325" s="162" t="s">
        <v>83</v>
      </c>
      <c r="AY325" s="18" t="s">
        <v>163</v>
      </c>
      <c r="BE325" s="163">
        <f>IF(N325="základní",J325,0)</f>
        <v>0</v>
      </c>
      <c r="BF325" s="163">
        <f>IF(N325="snížená",J325,0)</f>
        <v>0</v>
      </c>
      <c r="BG325" s="163">
        <f>IF(N325="zákl. přenesená",J325,0)</f>
        <v>0</v>
      </c>
      <c r="BH325" s="163">
        <f>IF(N325="sníž. přenesená",J325,0)</f>
        <v>0</v>
      </c>
      <c r="BI325" s="163">
        <f>IF(N325="nulová",J325,0)</f>
        <v>0</v>
      </c>
      <c r="BJ325" s="18" t="s">
        <v>30</v>
      </c>
      <c r="BK325" s="163">
        <f>ROUND(I325*H325,2)</f>
        <v>0</v>
      </c>
      <c r="BL325" s="18" t="s">
        <v>169</v>
      </c>
      <c r="BM325" s="162" t="s">
        <v>1257</v>
      </c>
    </row>
    <row r="326" spans="1:65" s="2" customFormat="1">
      <c r="A326" s="33"/>
      <c r="B326" s="34"/>
      <c r="C326" s="33"/>
      <c r="D326" s="164" t="s">
        <v>171</v>
      </c>
      <c r="E326" s="33"/>
      <c r="F326" s="165" t="s">
        <v>1258</v>
      </c>
      <c r="G326" s="33"/>
      <c r="H326" s="33"/>
      <c r="I326" s="166"/>
      <c r="J326" s="33"/>
      <c r="K326" s="33"/>
      <c r="L326" s="34"/>
      <c r="M326" s="167"/>
      <c r="N326" s="168"/>
      <c r="O326" s="59"/>
      <c r="P326" s="59"/>
      <c r="Q326" s="59"/>
      <c r="R326" s="59"/>
      <c r="S326" s="59"/>
      <c r="T326" s="60"/>
      <c r="U326" s="33"/>
      <c r="V326" s="33"/>
      <c r="W326" s="33"/>
      <c r="X326" s="33"/>
      <c r="Y326" s="33"/>
      <c r="Z326" s="33"/>
      <c r="AA326" s="33"/>
      <c r="AB326" s="33"/>
      <c r="AC326" s="33"/>
      <c r="AD326" s="33"/>
      <c r="AE326" s="33"/>
      <c r="AT326" s="18" t="s">
        <v>171</v>
      </c>
      <c r="AU326" s="18" t="s">
        <v>83</v>
      </c>
    </row>
    <row r="327" spans="1:65" s="13" customFormat="1">
      <c r="B327" s="171"/>
      <c r="D327" s="169" t="s">
        <v>175</v>
      </c>
      <c r="E327" s="172" t="s">
        <v>1</v>
      </c>
      <c r="F327" s="173" t="s">
        <v>329</v>
      </c>
      <c r="H327" s="174">
        <v>25</v>
      </c>
      <c r="I327" s="175"/>
      <c r="L327" s="171"/>
      <c r="M327" s="176"/>
      <c r="N327" s="177"/>
      <c r="O327" s="177"/>
      <c r="P327" s="177"/>
      <c r="Q327" s="177"/>
      <c r="R327" s="177"/>
      <c r="S327" s="177"/>
      <c r="T327" s="178"/>
      <c r="AT327" s="172" t="s">
        <v>175</v>
      </c>
      <c r="AU327" s="172" t="s">
        <v>83</v>
      </c>
      <c r="AV327" s="13" t="s">
        <v>83</v>
      </c>
      <c r="AW327" s="13" t="s">
        <v>29</v>
      </c>
      <c r="AX327" s="13" t="s">
        <v>30</v>
      </c>
      <c r="AY327" s="172" t="s">
        <v>163</v>
      </c>
    </row>
    <row r="328" spans="1:65" s="2" customFormat="1" ht="16.5" customHeight="1">
      <c r="A328" s="33"/>
      <c r="B328" s="150"/>
      <c r="C328" s="151" t="s">
        <v>463</v>
      </c>
      <c r="D328" s="151" t="s">
        <v>165</v>
      </c>
      <c r="E328" s="152" t="s">
        <v>421</v>
      </c>
      <c r="F328" s="153" t="s">
        <v>422</v>
      </c>
      <c r="G328" s="154" t="s">
        <v>118</v>
      </c>
      <c r="H328" s="155">
        <v>1.55</v>
      </c>
      <c r="I328" s="156"/>
      <c r="J328" s="157">
        <f>ROUND(I328*H328,2)</f>
        <v>0</v>
      </c>
      <c r="K328" s="153" t="s">
        <v>168</v>
      </c>
      <c r="L328" s="34"/>
      <c r="M328" s="158" t="s">
        <v>1</v>
      </c>
      <c r="N328" s="159" t="s">
        <v>38</v>
      </c>
      <c r="O328" s="59"/>
      <c r="P328" s="160">
        <f>O328*H328</f>
        <v>0</v>
      </c>
      <c r="Q328" s="160">
        <v>0</v>
      </c>
      <c r="R328" s="160">
        <f>Q328*H328</f>
        <v>0</v>
      </c>
      <c r="S328" s="160">
        <v>0</v>
      </c>
      <c r="T328" s="161">
        <f>S328*H328</f>
        <v>0</v>
      </c>
      <c r="U328" s="33"/>
      <c r="V328" s="33"/>
      <c r="W328" s="33"/>
      <c r="X328" s="33"/>
      <c r="Y328" s="33"/>
      <c r="Z328" s="33"/>
      <c r="AA328" s="33"/>
      <c r="AB328" s="33"/>
      <c r="AC328" s="33"/>
      <c r="AD328" s="33"/>
      <c r="AE328" s="33"/>
      <c r="AR328" s="162" t="s">
        <v>169</v>
      </c>
      <c r="AT328" s="162" t="s">
        <v>165</v>
      </c>
      <c r="AU328" s="162" t="s">
        <v>83</v>
      </c>
      <c r="AY328" s="18" t="s">
        <v>163</v>
      </c>
      <c r="BE328" s="163">
        <f>IF(N328="základní",J328,0)</f>
        <v>0</v>
      </c>
      <c r="BF328" s="163">
        <f>IF(N328="snížená",J328,0)</f>
        <v>0</v>
      </c>
      <c r="BG328" s="163">
        <f>IF(N328="zákl. přenesená",J328,0)</f>
        <v>0</v>
      </c>
      <c r="BH328" s="163">
        <f>IF(N328="sníž. přenesená",J328,0)</f>
        <v>0</v>
      </c>
      <c r="BI328" s="163">
        <f>IF(N328="nulová",J328,0)</f>
        <v>0</v>
      </c>
      <c r="BJ328" s="18" t="s">
        <v>30</v>
      </c>
      <c r="BK328" s="163">
        <f>ROUND(I328*H328,2)</f>
        <v>0</v>
      </c>
      <c r="BL328" s="18" t="s">
        <v>169</v>
      </c>
      <c r="BM328" s="162" t="s">
        <v>1259</v>
      </c>
    </row>
    <row r="329" spans="1:65" s="2" customFormat="1">
      <c r="A329" s="33"/>
      <c r="B329" s="34"/>
      <c r="C329" s="33"/>
      <c r="D329" s="164" t="s">
        <v>171</v>
      </c>
      <c r="E329" s="33"/>
      <c r="F329" s="165" t="s">
        <v>424</v>
      </c>
      <c r="G329" s="33"/>
      <c r="H329" s="33"/>
      <c r="I329" s="166"/>
      <c r="J329" s="33"/>
      <c r="K329" s="33"/>
      <c r="L329" s="34"/>
      <c r="M329" s="167"/>
      <c r="N329" s="168"/>
      <c r="O329" s="59"/>
      <c r="P329" s="59"/>
      <c r="Q329" s="59"/>
      <c r="R329" s="59"/>
      <c r="S329" s="59"/>
      <c r="T329" s="60"/>
      <c r="U329" s="33"/>
      <c r="V329" s="33"/>
      <c r="W329" s="33"/>
      <c r="X329" s="33"/>
      <c r="Y329" s="33"/>
      <c r="Z329" s="33"/>
      <c r="AA329" s="33"/>
      <c r="AB329" s="33"/>
      <c r="AC329" s="33"/>
      <c r="AD329" s="33"/>
      <c r="AE329" s="33"/>
      <c r="AT329" s="18" t="s">
        <v>171</v>
      </c>
      <c r="AU329" s="18" t="s">
        <v>83</v>
      </c>
    </row>
    <row r="330" spans="1:65" s="15" customFormat="1">
      <c r="B330" s="190"/>
      <c r="D330" s="169" t="s">
        <v>175</v>
      </c>
      <c r="E330" s="191" t="s">
        <v>1</v>
      </c>
      <c r="F330" s="192" t="s">
        <v>1260</v>
      </c>
      <c r="H330" s="191" t="s">
        <v>1</v>
      </c>
      <c r="I330" s="193"/>
      <c r="L330" s="190"/>
      <c r="M330" s="194"/>
      <c r="N330" s="195"/>
      <c r="O330" s="195"/>
      <c r="P330" s="195"/>
      <c r="Q330" s="195"/>
      <c r="R330" s="195"/>
      <c r="S330" s="195"/>
      <c r="T330" s="196"/>
      <c r="AT330" s="191" t="s">
        <v>175</v>
      </c>
      <c r="AU330" s="191" t="s">
        <v>83</v>
      </c>
      <c r="AV330" s="15" t="s">
        <v>30</v>
      </c>
      <c r="AW330" s="15" t="s">
        <v>29</v>
      </c>
      <c r="AX330" s="15" t="s">
        <v>73</v>
      </c>
      <c r="AY330" s="191" t="s">
        <v>163</v>
      </c>
    </row>
    <row r="331" spans="1:65" s="13" customFormat="1">
      <c r="B331" s="171"/>
      <c r="D331" s="169" t="s">
        <v>175</v>
      </c>
      <c r="E331" s="172" t="s">
        <v>1</v>
      </c>
      <c r="F331" s="173" t="s">
        <v>1261</v>
      </c>
      <c r="H331" s="174">
        <v>1.55</v>
      </c>
      <c r="I331" s="175"/>
      <c r="L331" s="171"/>
      <c r="M331" s="176"/>
      <c r="N331" s="177"/>
      <c r="O331" s="177"/>
      <c r="P331" s="177"/>
      <c r="Q331" s="177"/>
      <c r="R331" s="177"/>
      <c r="S331" s="177"/>
      <c r="T331" s="178"/>
      <c r="AT331" s="172" t="s">
        <v>175</v>
      </c>
      <c r="AU331" s="172" t="s">
        <v>83</v>
      </c>
      <c r="AV331" s="13" t="s">
        <v>83</v>
      </c>
      <c r="AW331" s="13" t="s">
        <v>29</v>
      </c>
      <c r="AX331" s="13" t="s">
        <v>30</v>
      </c>
      <c r="AY331" s="172" t="s">
        <v>163</v>
      </c>
    </row>
    <row r="332" spans="1:65" s="2" customFormat="1" ht="21.75" customHeight="1">
      <c r="A332" s="33"/>
      <c r="B332" s="150"/>
      <c r="C332" s="151" t="s">
        <v>469</v>
      </c>
      <c r="D332" s="151" t="s">
        <v>165</v>
      </c>
      <c r="E332" s="152" t="s">
        <v>448</v>
      </c>
      <c r="F332" s="153" t="s">
        <v>1262</v>
      </c>
      <c r="G332" s="154" t="s">
        <v>384</v>
      </c>
      <c r="H332" s="155">
        <v>3.7850000000000001</v>
      </c>
      <c r="I332" s="156"/>
      <c r="J332" s="157">
        <f>ROUND(I332*H332,2)</f>
        <v>0</v>
      </c>
      <c r="K332" s="153" t="s">
        <v>168</v>
      </c>
      <c r="L332" s="34"/>
      <c r="M332" s="158" t="s">
        <v>1</v>
      </c>
      <c r="N332" s="159" t="s">
        <v>38</v>
      </c>
      <c r="O332" s="59"/>
      <c r="P332" s="160">
        <f>O332*H332</f>
        <v>0</v>
      </c>
      <c r="Q332" s="160">
        <v>0</v>
      </c>
      <c r="R332" s="160">
        <f>Q332*H332</f>
        <v>0</v>
      </c>
      <c r="S332" s="160">
        <v>0</v>
      </c>
      <c r="T332" s="161">
        <f>S332*H332</f>
        <v>0</v>
      </c>
      <c r="U332" s="33"/>
      <c r="V332" s="33"/>
      <c r="W332" s="33"/>
      <c r="X332" s="33"/>
      <c r="Y332" s="33"/>
      <c r="Z332" s="33"/>
      <c r="AA332" s="33"/>
      <c r="AB332" s="33"/>
      <c r="AC332" s="33"/>
      <c r="AD332" s="33"/>
      <c r="AE332" s="33"/>
      <c r="AR332" s="162" t="s">
        <v>169</v>
      </c>
      <c r="AT332" s="162" t="s">
        <v>165</v>
      </c>
      <c r="AU332" s="162" t="s">
        <v>83</v>
      </c>
      <c r="AY332" s="18" t="s">
        <v>163</v>
      </c>
      <c r="BE332" s="163">
        <f>IF(N332="základní",J332,0)</f>
        <v>0</v>
      </c>
      <c r="BF332" s="163">
        <f>IF(N332="snížená",J332,0)</f>
        <v>0</v>
      </c>
      <c r="BG332" s="163">
        <f>IF(N332="zákl. přenesená",J332,0)</f>
        <v>0</v>
      </c>
      <c r="BH332" s="163">
        <f>IF(N332="sníž. přenesená",J332,0)</f>
        <v>0</v>
      </c>
      <c r="BI332" s="163">
        <f>IF(N332="nulová",J332,0)</f>
        <v>0</v>
      </c>
      <c r="BJ332" s="18" t="s">
        <v>30</v>
      </c>
      <c r="BK332" s="163">
        <f>ROUND(I332*H332,2)</f>
        <v>0</v>
      </c>
      <c r="BL332" s="18" t="s">
        <v>169</v>
      </c>
      <c r="BM332" s="162" t="s">
        <v>1263</v>
      </c>
    </row>
    <row r="333" spans="1:65" s="2" customFormat="1">
      <c r="A333" s="33"/>
      <c r="B333" s="34"/>
      <c r="C333" s="33"/>
      <c r="D333" s="164" t="s">
        <v>171</v>
      </c>
      <c r="E333" s="33"/>
      <c r="F333" s="165" t="s">
        <v>451</v>
      </c>
      <c r="G333" s="33"/>
      <c r="H333" s="33"/>
      <c r="I333" s="166"/>
      <c r="J333" s="33"/>
      <c r="K333" s="33"/>
      <c r="L333" s="34"/>
      <c r="M333" s="167"/>
      <c r="N333" s="168"/>
      <c r="O333" s="59"/>
      <c r="P333" s="59"/>
      <c r="Q333" s="59"/>
      <c r="R333" s="59"/>
      <c r="S333" s="59"/>
      <c r="T333" s="60"/>
      <c r="U333" s="33"/>
      <c r="V333" s="33"/>
      <c r="W333" s="33"/>
      <c r="X333" s="33"/>
      <c r="Y333" s="33"/>
      <c r="Z333" s="33"/>
      <c r="AA333" s="33"/>
      <c r="AB333" s="33"/>
      <c r="AC333" s="33"/>
      <c r="AD333" s="33"/>
      <c r="AE333" s="33"/>
      <c r="AT333" s="18" t="s">
        <v>171</v>
      </c>
      <c r="AU333" s="18" t="s">
        <v>83</v>
      </c>
    </row>
    <row r="334" spans="1:65" s="13" customFormat="1">
      <c r="B334" s="171"/>
      <c r="D334" s="169" t="s">
        <v>175</v>
      </c>
      <c r="E334" s="172" t="s">
        <v>1</v>
      </c>
      <c r="F334" s="173" t="s">
        <v>1264</v>
      </c>
      <c r="H334" s="174">
        <v>3.41</v>
      </c>
      <c r="I334" s="175"/>
      <c r="L334" s="171"/>
      <c r="M334" s="176"/>
      <c r="N334" s="177"/>
      <c r="O334" s="177"/>
      <c r="P334" s="177"/>
      <c r="Q334" s="177"/>
      <c r="R334" s="177"/>
      <c r="S334" s="177"/>
      <c r="T334" s="178"/>
      <c r="AT334" s="172" t="s">
        <v>175</v>
      </c>
      <c r="AU334" s="172" t="s">
        <v>83</v>
      </c>
      <c r="AV334" s="13" t="s">
        <v>83</v>
      </c>
      <c r="AW334" s="13" t="s">
        <v>29</v>
      </c>
      <c r="AX334" s="13" t="s">
        <v>73</v>
      </c>
      <c r="AY334" s="172" t="s">
        <v>163</v>
      </c>
    </row>
    <row r="335" spans="1:65" s="13" customFormat="1">
      <c r="B335" s="171"/>
      <c r="D335" s="169" t="s">
        <v>175</v>
      </c>
      <c r="E335" s="172" t="s">
        <v>1</v>
      </c>
      <c r="F335" s="173" t="s">
        <v>1265</v>
      </c>
      <c r="H335" s="174">
        <v>0.375</v>
      </c>
      <c r="I335" s="175"/>
      <c r="L335" s="171"/>
      <c r="M335" s="176"/>
      <c r="N335" s="177"/>
      <c r="O335" s="177"/>
      <c r="P335" s="177"/>
      <c r="Q335" s="177"/>
      <c r="R335" s="177"/>
      <c r="S335" s="177"/>
      <c r="T335" s="178"/>
      <c r="AT335" s="172" t="s">
        <v>175</v>
      </c>
      <c r="AU335" s="172" t="s">
        <v>83</v>
      </c>
      <c r="AV335" s="13" t="s">
        <v>83</v>
      </c>
      <c r="AW335" s="13" t="s">
        <v>29</v>
      </c>
      <c r="AX335" s="13" t="s">
        <v>73</v>
      </c>
      <c r="AY335" s="172" t="s">
        <v>163</v>
      </c>
    </row>
    <row r="336" spans="1:65" s="14" customFormat="1">
      <c r="B336" s="179"/>
      <c r="D336" s="169" t="s">
        <v>175</v>
      </c>
      <c r="E336" s="180" t="s">
        <v>1</v>
      </c>
      <c r="F336" s="181" t="s">
        <v>179</v>
      </c>
      <c r="H336" s="182">
        <v>3.7850000000000001</v>
      </c>
      <c r="I336" s="183"/>
      <c r="L336" s="179"/>
      <c r="M336" s="184"/>
      <c r="N336" s="185"/>
      <c r="O336" s="185"/>
      <c r="P336" s="185"/>
      <c r="Q336" s="185"/>
      <c r="R336" s="185"/>
      <c r="S336" s="185"/>
      <c r="T336" s="186"/>
      <c r="AT336" s="180" t="s">
        <v>175</v>
      </c>
      <c r="AU336" s="180" t="s">
        <v>83</v>
      </c>
      <c r="AV336" s="14" t="s">
        <v>169</v>
      </c>
      <c r="AW336" s="14" t="s">
        <v>29</v>
      </c>
      <c r="AX336" s="14" t="s">
        <v>30</v>
      </c>
      <c r="AY336" s="180" t="s">
        <v>163</v>
      </c>
    </row>
    <row r="337" spans="1:65" s="2" customFormat="1" ht="16.5" customHeight="1">
      <c r="A337" s="33"/>
      <c r="B337" s="150"/>
      <c r="C337" s="151" t="s">
        <v>474</v>
      </c>
      <c r="D337" s="151" t="s">
        <v>165</v>
      </c>
      <c r="E337" s="152" t="s">
        <v>457</v>
      </c>
      <c r="F337" s="153" t="s">
        <v>458</v>
      </c>
      <c r="G337" s="154" t="s">
        <v>384</v>
      </c>
      <c r="H337" s="155">
        <v>3.7850000000000001</v>
      </c>
      <c r="I337" s="156"/>
      <c r="J337" s="157">
        <f>ROUND(I337*H337,2)</f>
        <v>0</v>
      </c>
      <c r="K337" s="153" t="s">
        <v>168</v>
      </c>
      <c r="L337" s="34"/>
      <c r="M337" s="158" t="s">
        <v>1</v>
      </c>
      <c r="N337" s="159" t="s">
        <v>38</v>
      </c>
      <c r="O337" s="59"/>
      <c r="P337" s="160">
        <f>O337*H337</f>
        <v>0</v>
      </c>
      <c r="Q337" s="160">
        <v>0</v>
      </c>
      <c r="R337" s="160">
        <f>Q337*H337</f>
        <v>0</v>
      </c>
      <c r="S337" s="160">
        <v>0</v>
      </c>
      <c r="T337" s="161">
        <f>S337*H337</f>
        <v>0</v>
      </c>
      <c r="U337" s="33"/>
      <c r="V337" s="33"/>
      <c r="W337" s="33"/>
      <c r="X337" s="33"/>
      <c r="Y337" s="33"/>
      <c r="Z337" s="33"/>
      <c r="AA337" s="33"/>
      <c r="AB337" s="33"/>
      <c r="AC337" s="33"/>
      <c r="AD337" s="33"/>
      <c r="AE337" s="33"/>
      <c r="AR337" s="162" t="s">
        <v>169</v>
      </c>
      <c r="AT337" s="162" t="s">
        <v>165</v>
      </c>
      <c r="AU337" s="162" t="s">
        <v>83</v>
      </c>
      <c r="AY337" s="18" t="s">
        <v>163</v>
      </c>
      <c r="BE337" s="163">
        <f>IF(N337="základní",J337,0)</f>
        <v>0</v>
      </c>
      <c r="BF337" s="163">
        <f>IF(N337="snížená",J337,0)</f>
        <v>0</v>
      </c>
      <c r="BG337" s="163">
        <f>IF(N337="zákl. přenesená",J337,0)</f>
        <v>0</v>
      </c>
      <c r="BH337" s="163">
        <f>IF(N337="sníž. přenesená",J337,0)</f>
        <v>0</v>
      </c>
      <c r="BI337" s="163">
        <f>IF(N337="nulová",J337,0)</f>
        <v>0</v>
      </c>
      <c r="BJ337" s="18" t="s">
        <v>30</v>
      </c>
      <c r="BK337" s="163">
        <f>ROUND(I337*H337,2)</f>
        <v>0</v>
      </c>
      <c r="BL337" s="18" t="s">
        <v>169</v>
      </c>
      <c r="BM337" s="162" t="s">
        <v>1266</v>
      </c>
    </row>
    <row r="338" spans="1:65" s="2" customFormat="1">
      <c r="A338" s="33"/>
      <c r="B338" s="34"/>
      <c r="C338" s="33"/>
      <c r="D338" s="164" t="s">
        <v>171</v>
      </c>
      <c r="E338" s="33"/>
      <c r="F338" s="165" t="s">
        <v>460</v>
      </c>
      <c r="G338" s="33"/>
      <c r="H338" s="33"/>
      <c r="I338" s="166"/>
      <c r="J338" s="33"/>
      <c r="K338" s="33"/>
      <c r="L338" s="34"/>
      <c r="M338" s="167"/>
      <c r="N338" s="168"/>
      <c r="O338" s="59"/>
      <c r="P338" s="59"/>
      <c r="Q338" s="59"/>
      <c r="R338" s="59"/>
      <c r="S338" s="59"/>
      <c r="T338" s="60"/>
      <c r="U338" s="33"/>
      <c r="V338" s="33"/>
      <c r="W338" s="33"/>
      <c r="X338" s="33"/>
      <c r="Y338" s="33"/>
      <c r="Z338" s="33"/>
      <c r="AA338" s="33"/>
      <c r="AB338" s="33"/>
      <c r="AC338" s="33"/>
      <c r="AD338" s="33"/>
      <c r="AE338" s="33"/>
      <c r="AT338" s="18" t="s">
        <v>171</v>
      </c>
      <c r="AU338" s="18" t="s">
        <v>83</v>
      </c>
    </row>
    <row r="339" spans="1:65" s="13" customFormat="1">
      <c r="B339" s="171"/>
      <c r="D339" s="169" t="s">
        <v>175</v>
      </c>
      <c r="E339" s="172" t="s">
        <v>1</v>
      </c>
      <c r="F339" s="173" t="s">
        <v>1267</v>
      </c>
      <c r="H339" s="174">
        <v>3.7850000000000001</v>
      </c>
      <c r="I339" s="175"/>
      <c r="L339" s="171"/>
      <c r="M339" s="176"/>
      <c r="N339" s="177"/>
      <c r="O339" s="177"/>
      <c r="P339" s="177"/>
      <c r="Q339" s="177"/>
      <c r="R339" s="177"/>
      <c r="S339" s="177"/>
      <c r="T339" s="178"/>
      <c r="AT339" s="172" t="s">
        <v>175</v>
      </c>
      <c r="AU339" s="172" t="s">
        <v>83</v>
      </c>
      <c r="AV339" s="13" t="s">
        <v>83</v>
      </c>
      <c r="AW339" s="13" t="s">
        <v>29</v>
      </c>
      <c r="AX339" s="13" t="s">
        <v>30</v>
      </c>
      <c r="AY339" s="172" t="s">
        <v>163</v>
      </c>
    </row>
    <row r="340" spans="1:65" s="2" customFormat="1" ht="16.5" customHeight="1">
      <c r="A340" s="33"/>
      <c r="B340" s="150"/>
      <c r="C340" s="151" t="s">
        <v>482</v>
      </c>
      <c r="D340" s="151" t="s">
        <v>165</v>
      </c>
      <c r="E340" s="152" t="s">
        <v>464</v>
      </c>
      <c r="F340" s="153" t="s">
        <v>465</v>
      </c>
      <c r="G340" s="154" t="s">
        <v>384</v>
      </c>
      <c r="H340" s="155">
        <v>26.495000000000001</v>
      </c>
      <c r="I340" s="156"/>
      <c r="J340" s="157">
        <f>ROUND(I340*H340,2)</f>
        <v>0</v>
      </c>
      <c r="K340" s="153" t="s">
        <v>168</v>
      </c>
      <c r="L340" s="34"/>
      <c r="M340" s="158" t="s">
        <v>1</v>
      </c>
      <c r="N340" s="159" t="s">
        <v>38</v>
      </c>
      <c r="O340" s="59"/>
      <c r="P340" s="160">
        <f>O340*H340</f>
        <v>0</v>
      </c>
      <c r="Q340" s="160">
        <v>0</v>
      </c>
      <c r="R340" s="160">
        <f>Q340*H340</f>
        <v>0</v>
      </c>
      <c r="S340" s="160">
        <v>0</v>
      </c>
      <c r="T340" s="161">
        <f>S340*H340</f>
        <v>0</v>
      </c>
      <c r="U340" s="33"/>
      <c r="V340" s="33"/>
      <c r="W340" s="33"/>
      <c r="X340" s="33"/>
      <c r="Y340" s="33"/>
      <c r="Z340" s="33"/>
      <c r="AA340" s="33"/>
      <c r="AB340" s="33"/>
      <c r="AC340" s="33"/>
      <c r="AD340" s="33"/>
      <c r="AE340" s="33"/>
      <c r="AR340" s="162" t="s">
        <v>169</v>
      </c>
      <c r="AT340" s="162" t="s">
        <v>165</v>
      </c>
      <c r="AU340" s="162" t="s">
        <v>83</v>
      </c>
      <c r="AY340" s="18" t="s">
        <v>163</v>
      </c>
      <c r="BE340" s="163">
        <f>IF(N340="základní",J340,0)</f>
        <v>0</v>
      </c>
      <c r="BF340" s="163">
        <f>IF(N340="snížená",J340,0)</f>
        <v>0</v>
      </c>
      <c r="BG340" s="163">
        <f>IF(N340="zákl. přenesená",J340,0)</f>
        <v>0</v>
      </c>
      <c r="BH340" s="163">
        <f>IF(N340="sníž. přenesená",J340,0)</f>
        <v>0</v>
      </c>
      <c r="BI340" s="163">
        <f>IF(N340="nulová",J340,0)</f>
        <v>0</v>
      </c>
      <c r="BJ340" s="18" t="s">
        <v>30</v>
      </c>
      <c r="BK340" s="163">
        <f>ROUND(I340*H340,2)</f>
        <v>0</v>
      </c>
      <c r="BL340" s="18" t="s">
        <v>169</v>
      </c>
      <c r="BM340" s="162" t="s">
        <v>1268</v>
      </c>
    </row>
    <row r="341" spans="1:65" s="2" customFormat="1">
      <c r="A341" s="33"/>
      <c r="B341" s="34"/>
      <c r="C341" s="33"/>
      <c r="D341" s="164" t="s">
        <v>171</v>
      </c>
      <c r="E341" s="33"/>
      <c r="F341" s="165" t="s">
        <v>467</v>
      </c>
      <c r="G341" s="33"/>
      <c r="H341" s="33"/>
      <c r="I341" s="166"/>
      <c r="J341" s="33"/>
      <c r="K341" s="33"/>
      <c r="L341" s="34"/>
      <c r="M341" s="167"/>
      <c r="N341" s="168"/>
      <c r="O341" s="59"/>
      <c r="P341" s="59"/>
      <c r="Q341" s="59"/>
      <c r="R341" s="59"/>
      <c r="S341" s="59"/>
      <c r="T341" s="60"/>
      <c r="U341" s="33"/>
      <c r="V341" s="33"/>
      <c r="W341" s="33"/>
      <c r="X341" s="33"/>
      <c r="Y341" s="33"/>
      <c r="Z341" s="33"/>
      <c r="AA341" s="33"/>
      <c r="AB341" s="33"/>
      <c r="AC341" s="33"/>
      <c r="AD341" s="33"/>
      <c r="AE341" s="33"/>
      <c r="AT341" s="18" t="s">
        <v>171</v>
      </c>
      <c r="AU341" s="18" t="s">
        <v>83</v>
      </c>
    </row>
    <row r="342" spans="1:65" s="13" customFormat="1">
      <c r="B342" s="171"/>
      <c r="D342" s="169" t="s">
        <v>175</v>
      </c>
      <c r="E342" s="172" t="s">
        <v>1</v>
      </c>
      <c r="F342" s="173" t="s">
        <v>1269</v>
      </c>
      <c r="H342" s="174">
        <v>26.495000000000001</v>
      </c>
      <c r="I342" s="175"/>
      <c r="L342" s="171"/>
      <c r="M342" s="176"/>
      <c r="N342" s="177"/>
      <c r="O342" s="177"/>
      <c r="P342" s="177"/>
      <c r="Q342" s="177"/>
      <c r="R342" s="177"/>
      <c r="S342" s="177"/>
      <c r="T342" s="178"/>
      <c r="AT342" s="172" t="s">
        <v>175</v>
      </c>
      <c r="AU342" s="172" t="s">
        <v>83</v>
      </c>
      <c r="AV342" s="13" t="s">
        <v>83</v>
      </c>
      <c r="AW342" s="13" t="s">
        <v>29</v>
      </c>
      <c r="AX342" s="13" t="s">
        <v>73</v>
      </c>
      <c r="AY342" s="172" t="s">
        <v>163</v>
      </c>
    </row>
    <row r="343" spans="1:65" s="14" customFormat="1">
      <c r="B343" s="179"/>
      <c r="D343" s="169" t="s">
        <v>175</v>
      </c>
      <c r="E343" s="180" t="s">
        <v>1</v>
      </c>
      <c r="F343" s="181" t="s">
        <v>179</v>
      </c>
      <c r="H343" s="182">
        <v>26.495000000000001</v>
      </c>
      <c r="I343" s="183"/>
      <c r="L343" s="179"/>
      <c r="M343" s="184"/>
      <c r="N343" s="185"/>
      <c r="O343" s="185"/>
      <c r="P343" s="185"/>
      <c r="Q343" s="185"/>
      <c r="R343" s="185"/>
      <c r="S343" s="185"/>
      <c r="T343" s="186"/>
      <c r="AT343" s="180" t="s">
        <v>175</v>
      </c>
      <c r="AU343" s="180" t="s">
        <v>83</v>
      </c>
      <c r="AV343" s="14" t="s">
        <v>169</v>
      </c>
      <c r="AW343" s="14" t="s">
        <v>29</v>
      </c>
      <c r="AX343" s="14" t="s">
        <v>30</v>
      </c>
      <c r="AY343" s="180" t="s">
        <v>163</v>
      </c>
    </row>
    <row r="344" spans="1:65" s="2" customFormat="1" ht="16.5" customHeight="1">
      <c r="A344" s="33"/>
      <c r="B344" s="150"/>
      <c r="C344" s="151" t="s">
        <v>488</v>
      </c>
      <c r="D344" s="151" t="s">
        <v>165</v>
      </c>
      <c r="E344" s="152" t="s">
        <v>470</v>
      </c>
      <c r="F344" s="153" t="s">
        <v>471</v>
      </c>
      <c r="G344" s="154" t="s">
        <v>384</v>
      </c>
      <c r="H344" s="155">
        <v>3.7850000000000001</v>
      </c>
      <c r="I344" s="156"/>
      <c r="J344" s="157">
        <f>ROUND(I344*H344,2)</f>
        <v>0</v>
      </c>
      <c r="K344" s="153" t="s">
        <v>1</v>
      </c>
      <c r="L344" s="34"/>
      <c r="M344" s="158" t="s">
        <v>1</v>
      </c>
      <c r="N344" s="159" t="s">
        <v>38</v>
      </c>
      <c r="O344" s="59"/>
      <c r="P344" s="160">
        <f>O344*H344</f>
        <v>0</v>
      </c>
      <c r="Q344" s="160">
        <v>0</v>
      </c>
      <c r="R344" s="160">
        <f>Q344*H344</f>
        <v>0</v>
      </c>
      <c r="S344" s="160">
        <v>0</v>
      </c>
      <c r="T344" s="161">
        <f>S344*H344</f>
        <v>0</v>
      </c>
      <c r="U344" s="33"/>
      <c r="V344" s="33"/>
      <c r="W344" s="33"/>
      <c r="X344" s="33"/>
      <c r="Y344" s="33"/>
      <c r="Z344" s="33"/>
      <c r="AA344" s="33"/>
      <c r="AB344" s="33"/>
      <c r="AC344" s="33"/>
      <c r="AD344" s="33"/>
      <c r="AE344" s="33"/>
      <c r="AR344" s="162" t="s">
        <v>169</v>
      </c>
      <c r="AT344" s="162" t="s">
        <v>165</v>
      </c>
      <c r="AU344" s="162" t="s">
        <v>83</v>
      </c>
      <c r="AY344" s="18" t="s">
        <v>163</v>
      </c>
      <c r="BE344" s="163">
        <f>IF(N344="základní",J344,0)</f>
        <v>0</v>
      </c>
      <c r="BF344" s="163">
        <f>IF(N344="snížená",J344,0)</f>
        <v>0</v>
      </c>
      <c r="BG344" s="163">
        <f>IF(N344="zákl. přenesená",J344,0)</f>
        <v>0</v>
      </c>
      <c r="BH344" s="163">
        <f>IF(N344="sníž. přenesená",J344,0)</f>
        <v>0</v>
      </c>
      <c r="BI344" s="163">
        <f>IF(N344="nulová",J344,0)</f>
        <v>0</v>
      </c>
      <c r="BJ344" s="18" t="s">
        <v>30</v>
      </c>
      <c r="BK344" s="163">
        <f>ROUND(I344*H344,2)</f>
        <v>0</v>
      </c>
      <c r="BL344" s="18" t="s">
        <v>169</v>
      </c>
      <c r="BM344" s="162" t="s">
        <v>1270</v>
      </c>
    </row>
    <row r="345" spans="1:65" s="13" customFormat="1">
      <c r="B345" s="171"/>
      <c r="D345" s="169" t="s">
        <v>175</v>
      </c>
      <c r="E345" s="172" t="s">
        <v>1</v>
      </c>
      <c r="F345" s="173" t="s">
        <v>1267</v>
      </c>
      <c r="H345" s="174">
        <v>3.7850000000000001</v>
      </c>
      <c r="I345" s="175"/>
      <c r="L345" s="171"/>
      <c r="M345" s="176"/>
      <c r="N345" s="177"/>
      <c r="O345" s="177"/>
      <c r="P345" s="177"/>
      <c r="Q345" s="177"/>
      <c r="R345" s="177"/>
      <c r="S345" s="177"/>
      <c r="T345" s="178"/>
      <c r="AT345" s="172" t="s">
        <v>175</v>
      </c>
      <c r="AU345" s="172" t="s">
        <v>83</v>
      </c>
      <c r="AV345" s="13" t="s">
        <v>83</v>
      </c>
      <c r="AW345" s="13" t="s">
        <v>29</v>
      </c>
      <c r="AX345" s="13" t="s">
        <v>30</v>
      </c>
      <c r="AY345" s="172" t="s">
        <v>163</v>
      </c>
    </row>
    <row r="346" spans="1:65" s="2" customFormat="1" ht="16.5" customHeight="1">
      <c r="A346" s="33"/>
      <c r="B346" s="150"/>
      <c r="C346" s="151" t="s">
        <v>490</v>
      </c>
      <c r="D346" s="151" t="s">
        <v>165</v>
      </c>
      <c r="E346" s="152" t="s">
        <v>1003</v>
      </c>
      <c r="F346" s="153" t="s">
        <v>1004</v>
      </c>
      <c r="G346" s="154" t="s">
        <v>118</v>
      </c>
      <c r="H346" s="155">
        <v>0.60299999999999998</v>
      </c>
      <c r="I346" s="156"/>
      <c r="J346" s="157">
        <f>ROUND(I346*H346,2)</f>
        <v>0</v>
      </c>
      <c r="K346" s="153" t="s">
        <v>1</v>
      </c>
      <c r="L346" s="34"/>
      <c r="M346" s="158" t="s">
        <v>1</v>
      </c>
      <c r="N346" s="159" t="s">
        <v>38</v>
      </c>
      <c r="O346" s="59"/>
      <c r="P346" s="160">
        <f>O346*H346</f>
        <v>0</v>
      </c>
      <c r="Q346" s="160">
        <v>0</v>
      </c>
      <c r="R346" s="160">
        <f>Q346*H346</f>
        <v>0</v>
      </c>
      <c r="S346" s="160">
        <v>0</v>
      </c>
      <c r="T346" s="161">
        <f>S346*H346</f>
        <v>0</v>
      </c>
      <c r="U346" s="33"/>
      <c r="V346" s="33"/>
      <c r="W346" s="33"/>
      <c r="X346" s="33"/>
      <c r="Y346" s="33"/>
      <c r="Z346" s="33"/>
      <c r="AA346" s="33"/>
      <c r="AB346" s="33"/>
      <c r="AC346" s="33"/>
      <c r="AD346" s="33"/>
      <c r="AE346" s="33"/>
      <c r="AR346" s="162" t="s">
        <v>169</v>
      </c>
      <c r="AT346" s="162" t="s">
        <v>165</v>
      </c>
      <c r="AU346" s="162" t="s">
        <v>83</v>
      </c>
      <c r="AY346" s="18" t="s">
        <v>163</v>
      </c>
      <c r="BE346" s="163">
        <f>IF(N346="základní",J346,0)</f>
        <v>0</v>
      </c>
      <c r="BF346" s="163">
        <f>IF(N346="snížená",J346,0)</f>
        <v>0</v>
      </c>
      <c r="BG346" s="163">
        <f>IF(N346="zákl. přenesená",J346,0)</f>
        <v>0</v>
      </c>
      <c r="BH346" s="163">
        <f>IF(N346="sníž. přenesená",J346,0)</f>
        <v>0</v>
      </c>
      <c r="BI346" s="163">
        <f>IF(N346="nulová",J346,0)</f>
        <v>0</v>
      </c>
      <c r="BJ346" s="18" t="s">
        <v>30</v>
      </c>
      <c r="BK346" s="163">
        <f>ROUND(I346*H346,2)</f>
        <v>0</v>
      </c>
      <c r="BL346" s="18" t="s">
        <v>169</v>
      </c>
      <c r="BM346" s="162" t="s">
        <v>1271</v>
      </c>
    </row>
    <row r="347" spans="1:65" s="13" customFormat="1">
      <c r="B347" s="171"/>
      <c r="D347" s="169" t="s">
        <v>175</v>
      </c>
      <c r="E347" s="172" t="s">
        <v>1</v>
      </c>
      <c r="F347" s="173" t="s">
        <v>1272</v>
      </c>
      <c r="H347" s="174">
        <v>0.60299999999999998</v>
      </c>
      <c r="I347" s="175"/>
      <c r="L347" s="171"/>
      <c r="M347" s="176"/>
      <c r="N347" s="177"/>
      <c r="O347" s="177"/>
      <c r="P347" s="177"/>
      <c r="Q347" s="177"/>
      <c r="R347" s="177"/>
      <c r="S347" s="177"/>
      <c r="T347" s="178"/>
      <c r="AT347" s="172" t="s">
        <v>175</v>
      </c>
      <c r="AU347" s="172" t="s">
        <v>83</v>
      </c>
      <c r="AV347" s="13" t="s">
        <v>83</v>
      </c>
      <c r="AW347" s="13" t="s">
        <v>29</v>
      </c>
      <c r="AX347" s="13" t="s">
        <v>73</v>
      </c>
      <c r="AY347" s="172" t="s">
        <v>163</v>
      </c>
    </row>
    <row r="348" spans="1:65" s="14" customFormat="1">
      <c r="B348" s="179"/>
      <c r="D348" s="169" t="s">
        <v>175</v>
      </c>
      <c r="E348" s="180" t="s">
        <v>1</v>
      </c>
      <c r="F348" s="181" t="s">
        <v>179</v>
      </c>
      <c r="H348" s="182">
        <v>0.60299999999999998</v>
      </c>
      <c r="I348" s="183"/>
      <c r="L348" s="179"/>
      <c r="M348" s="184"/>
      <c r="N348" s="185"/>
      <c r="O348" s="185"/>
      <c r="P348" s="185"/>
      <c r="Q348" s="185"/>
      <c r="R348" s="185"/>
      <c r="S348" s="185"/>
      <c r="T348" s="186"/>
      <c r="AT348" s="180" t="s">
        <v>175</v>
      </c>
      <c r="AU348" s="180" t="s">
        <v>83</v>
      </c>
      <c r="AV348" s="14" t="s">
        <v>169</v>
      </c>
      <c r="AW348" s="14" t="s">
        <v>29</v>
      </c>
      <c r="AX348" s="14" t="s">
        <v>30</v>
      </c>
      <c r="AY348" s="180" t="s">
        <v>163</v>
      </c>
    </row>
    <row r="349" spans="1:65" s="12" customFormat="1" ht="22.9" customHeight="1">
      <c r="B349" s="137"/>
      <c r="D349" s="138" t="s">
        <v>72</v>
      </c>
      <c r="E349" s="148" t="s">
        <v>169</v>
      </c>
      <c r="F349" s="148" t="s">
        <v>473</v>
      </c>
      <c r="I349" s="140"/>
      <c r="J349" s="149">
        <f>BK349</f>
        <v>0</v>
      </c>
      <c r="L349" s="137"/>
      <c r="M349" s="142"/>
      <c r="N349" s="143"/>
      <c r="O349" s="143"/>
      <c r="P349" s="144">
        <f>SUM(P350:P372)</f>
        <v>0</v>
      </c>
      <c r="Q349" s="143"/>
      <c r="R349" s="144">
        <f>SUM(R350:R372)</f>
        <v>0.25636399999999998</v>
      </c>
      <c r="S349" s="143"/>
      <c r="T349" s="145">
        <f>SUM(T350:T372)</f>
        <v>0</v>
      </c>
      <c r="AR349" s="138" t="s">
        <v>30</v>
      </c>
      <c r="AT349" s="146" t="s">
        <v>72</v>
      </c>
      <c r="AU349" s="146" t="s">
        <v>30</v>
      </c>
      <c r="AY349" s="138" t="s">
        <v>163</v>
      </c>
      <c r="BK349" s="147">
        <f>SUM(BK350:BK372)</f>
        <v>0</v>
      </c>
    </row>
    <row r="350" spans="1:65" s="2" customFormat="1" ht="16.5" customHeight="1">
      <c r="A350" s="33"/>
      <c r="B350" s="150"/>
      <c r="C350" s="151" t="s">
        <v>498</v>
      </c>
      <c r="D350" s="151" t="s">
        <v>165</v>
      </c>
      <c r="E350" s="152" t="s">
        <v>1273</v>
      </c>
      <c r="F350" s="153" t="s">
        <v>1274</v>
      </c>
      <c r="G350" s="154" t="s">
        <v>118</v>
      </c>
      <c r="H350" s="155">
        <v>15.708</v>
      </c>
      <c r="I350" s="156"/>
      <c r="J350" s="157">
        <f>ROUND(I350*H350,2)</f>
        <v>0</v>
      </c>
      <c r="K350" s="153" t="s">
        <v>168</v>
      </c>
      <c r="L350" s="34"/>
      <c r="M350" s="158" t="s">
        <v>1</v>
      </c>
      <c r="N350" s="159" t="s">
        <v>38</v>
      </c>
      <c r="O350" s="59"/>
      <c r="P350" s="160">
        <f>O350*H350</f>
        <v>0</v>
      </c>
      <c r="Q350" s="160">
        <v>0</v>
      </c>
      <c r="R350" s="160">
        <f>Q350*H350</f>
        <v>0</v>
      </c>
      <c r="S350" s="160">
        <v>0</v>
      </c>
      <c r="T350" s="161">
        <f>S350*H350</f>
        <v>0</v>
      </c>
      <c r="U350" s="33"/>
      <c r="V350" s="33"/>
      <c r="W350" s="33"/>
      <c r="X350" s="33"/>
      <c r="Y350" s="33"/>
      <c r="Z350" s="33"/>
      <c r="AA350" s="33"/>
      <c r="AB350" s="33"/>
      <c r="AC350" s="33"/>
      <c r="AD350" s="33"/>
      <c r="AE350" s="33"/>
      <c r="AR350" s="162" t="s">
        <v>169</v>
      </c>
      <c r="AT350" s="162" t="s">
        <v>165</v>
      </c>
      <c r="AU350" s="162" t="s">
        <v>83</v>
      </c>
      <c r="AY350" s="18" t="s">
        <v>163</v>
      </c>
      <c r="BE350" s="163">
        <f>IF(N350="základní",J350,0)</f>
        <v>0</v>
      </c>
      <c r="BF350" s="163">
        <f>IF(N350="snížená",J350,0)</f>
        <v>0</v>
      </c>
      <c r="BG350" s="163">
        <f>IF(N350="zákl. přenesená",J350,0)</f>
        <v>0</v>
      </c>
      <c r="BH350" s="163">
        <f>IF(N350="sníž. přenesená",J350,0)</f>
        <v>0</v>
      </c>
      <c r="BI350" s="163">
        <f>IF(N350="nulová",J350,0)</f>
        <v>0</v>
      </c>
      <c r="BJ350" s="18" t="s">
        <v>30</v>
      </c>
      <c r="BK350" s="163">
        <f>ROUND(I350*H350,2)</f>
        <v>0</v>
      </c>
      <c r="BL350" s="18" t="s">
        <v>169</v>
      </c>
      <c r="BM350" s="162" t="s">
        <v>1275</v>
      </c>
    </row>
    <row r="351" spans="1:65" s="2" customFormat="1">
      <c r="A351" s="33"/>
      <c r="B351" s="34"/>
      <c r="C351" s="33"/>
      <c r="D351" s="164" t="s">
        <v>171</v>
      </c>
      <c r="E351" s="33"/>
      <c r="F351" s="165" t="s">
        <v>1276</v>
      </c>
      <c r="G351" s="33"/>
      <c r="H351" s="33"/>
      <c r="I351" s="166"/>
      <c r="J351" s="33"/>
      <c r="K351" s="33"/>
      <c r="L351" s="34"/>
      <c r="M351" s="167"/>
      <c r="N351" s="168"/>
      <c r="O351" s="59"/>
      <c r="P351" s="59"/>
      <c r="Q351" s="59"/>
      <c r="R351" s="59"/>
      <c r="S351" s="59"/>
      <c r="T351" s="60"/>
      <c r="U351" s="33"/>
      <c r="V351" s="33"/>
      <c r="W351" s="33"/>
      <c r="X351" s="33"/>
      <c r="Y351" s="33"/>
      <c r="Z351" s="33"/>
      <c r="AA351" s="33"/>
      <c r="AB351" s="33"/>
      <c r="AC351" s="33"/>
      <c r="AD351" s="33"/>
      <c r="AE351" s="33"/>
      <c r="AT351" s="18" t="s">
        <v>171</v>
      </c>
      <c r="AU351" s="18" t="s">
        <v>83</v>
      </c>
    </row>
    <row r="352" spans="1:65" s="2" customFormat="1" ht="29.25">
      <c r="A352" s="33"/>
      <c r="B352" s="34"/>
      <c r="C352" s="33"/>
      <c r="D352" s="169" t="s">
        <v>173</v>
      </c>
      <c r="E352" s="33"/>
      <c r="F352" s="170" t="s">
        <v>479</v>
      </c>
      <c r="G352" s="33"/>
      <c r="H352" s="33"/>
      <c r="I352" s="166"/>
      <c r="J352" s="33"/>
      <c r="K352" s="33"/>
      <c r="L352" s="34"/>
      <c r="M352" s="167"/>
      <c r="N352" s="168"/>
      <c r="O352" s="59"/>
      <c r="P352" s="59"/>
      <c r="Q352" s="59"/>
      <c r="R352" s="59"/>
      <c r="S352" s="59"/>
      <c r="T352" s="60"/>
      <c r="U352" s="33"/>
      <c r="V352" s="33"/>
      <c r="W352" s="33"/>
      <c r="X352" s="33"/>
      <c r="Y352" s="33"/>
      <c r="Z352" s="33"/>
      <c r="AA352" s="33"/>
      <c r="AB352" s="33"/>
      <c r="AC352" s="33"/>
      <c r="AD352" s="33"/>
      <c r="AE352" s="33"/>
      <c r="AT352" s="18" t="s">
        <v>173</v>
      </c>
      <c r="AU352" s="18" t="s">
        <v>83</v>
      </c>
    </row>
    <row r="353" spans="1:65" s="13" customFormat="1">
      <c r="B353" s="171"/>
      <c r="D353" s="169" t="s">
        <v>175</v>
      </c>
      <c r="E353" s="172" t="s">
        <v>1277</v>
      </c>
      <c r="F353" s="173" t="s">
        <v>1278</v>
      </c>
      <c r="H353" s="174">
        <v>15.708</v>
      </c>
      <c r="I353" s="175"/>
      <c r="L353" s="171"/>
      <c r="M353" s="176"/>
      <c r="N353" s="177"/>
      <c r="O353" s="177"/>
      <c r="P353" s="177"/>
      <c r="Q353" s="177"/>
      <c r="R353" s="177"/>
      <c r="S353" s="177"/>
      <c r="T353" s="178"/>
      <c r="AT353" s="172" t="s">
        <v>175</v>
      </c>
      <c r="AU353" s="172" t="s">
        <v>83</v>
      </c>
      <c r="AV353" s="13" t="s">
        <v>83</v>
      </c>
      <c r="AW353" s="13" t="s">
        <v>29</v>
      </c>
      <c r="AX353" s="13" t="s">
        <v>73</v>
      </c>
      <c r="AY353" s="172" t="s">
        <v>163</v>
      </c>
    </row>
    <row r="354" spans="1:65" s="14" customFormat="1">
      <c r="B354" s="179"/>
      <c r="D354" s="169" t="s">
        <v>175</v>
      </c>
      <c r="E354" s="180" t="s">
        <v>1</v>
      </c>
      <c r="F354" s="181" t="s">
        <v>179</v>
      </c>
      <c r="H354" s="182">
        <v>15.708</v>
      </c>
      <c r="I354" s="183"/>
      <c r="L354" s="179"/>
      <c r="M354" s="184"/>
      <c r="N354" s="185"/>
      <c r="O354" s="185"/>
      <c r="P354" s="185"/>
      <c r="Q354" s="185"/>
      <c r="R354" s="185"/>
      <c r="S354" s="185"/>
      <c r="T354" s="186"/>
      <c r="AT354" s="180" t="s">
        <v>175</v>
      </c>
      <c r="AU354" s="180" t="s">
        <v>83</v>
      </c>
      <c r="AV354" s="14" t="s">
        <v>169</v>
      </c>
      <c r="AW354" s="14" t="s">
        <v>29</v>
      </c>
      <c r="AX354" s="14" t="s">
        <v>30</v>
      </c>
      <c r="AY354" s="180" t="s">
        <v>163</v>
      </c>
    </row>
    <row r="355" spans="1:65" s="2" customFormat="1" ht="16.5" customHeight="1">
      <c r="A355" s="33"/>
      <c r="B355" s="150"/>
      <c r="C355" s="151" t="s">
        <v>505</v>
      </c>
      <c r="D355" s="151" t="s">
        <v>165</v>
      </c>
      <c r="E355" s="152" t="s">
        <v>483</v>
      </c>
      <c r="F355" s="153" t="s">
        <v>484</v>
      </c>
      <c r="G355" s="154" t="s">
        <v>118</v>
      </c>
      <c r="H355" s="155">
        <v>15.708</v>
      </c>
      <c r="I355" s="156"/>
      <c r="J355" s="157">
        <f>ROUND(I355*H355,2)</f>
        <v>0</v>
      </c>
      <c r="K355" s="153" t="s">
        <v>168</v>
      </c>
      <c r="L355" s="34"/>
      <c r="M355" s="158" t="s">
        <v>1</v>
      </c>
      <c r="N355" s="159" t="s">
        <v>38</v>
      </c>
      <c r="O355" s="59"/>
      <c r="P355" s="160">
        <f>O355*H355</f>
        <v>0</v>
      </c>
      <c r="Q355" s="160">
        <v>0</v>
      </c>
      <c r="R355" s="160">
        <f>Q355*H355</f>
        <v>0</v>
      </c>
      <c r="S355" s="160">
        <v>0</v>
      </c>
      <c r="T355" s="161">
        <f>S355*H355</f>
        <v>0</v>
      </c>
      <c r="U355" s="33"/>
      <c r="V355" s="33"/>
      <c r="W355" s="33"/>
      <c r="X355" s="33"/>
      <c r="Y355" s="33"/>
      <c r="Z355" s="33"/>
      <c r="AA355" s="33"/>
      <c r="AB355" s="33"/>
      <c r="AC355" s="33"/>
      <c r="AD355" s="33"/>
      <c r="AE355" s="33"/>
      <c r="AR355" s="162" t="s">
        <v>169</v>
      </c>
      <c r="AT355" s="162" t="s">
        <v>165</v>
      </c>
      <c r="AU355" s="162" t="s">
        <v>83</v>
      </c>
      <c r="AY355" s="18" t="s">
        <v>163</v>
      </c>
      <c r="BE355" s="163">
        <f>IF(N355="základní",J355,0)</f>
        <v>0</v>
      </c>
      <c r="BF355" s="163">
        <f>IF(N355="snížená",J355,0)</f>
        <v>0</v>
      </c>
      <c r="BG355" s="163">
        <f>IF(N355="zákl. přenesená",J355,0)</f>
        <v>0</v>
      </c>
      <c r="BH355" s="163">
        <f>IF(N355="sníž. přenesená",J355,0)</f>
        <v>0</v>
      </c>
      <c r="BI355" s="163">
        <f>IF(N355="nulová",J355,0)</f>
        <v>0</v>
      </c>
      <c r="BJ355" s="18" t="s">
        <v>30</v>
      </c>
      <c r="BK355" s="163">
        <f>ROUND(I355*H355,2)</f>
        <v>0</v>
      </c>
      <c r="BL355" s="18" t="s">
        <v>169</v>
      </c>
      <c r="BM355" s="162" t="s">
        <v>1279</v>
      </c>
    </row>
    <row r="356" spans="1:65" s="2" customFormat="1">
      <c r="A356" s="33"/>
      <c r="B356" s="34"/>
      <c r="C356" s="33"/>
      <c r="D356" s="164" t="s">
        <v>171</v>
      </c>
      <c r="E356" s="33"/>
      <c r="F356" s="165" t="s">
        <v>486</v>
      </c>
      <c r="G356" s="33"/>
      <c r="H356" s="33"/>
      <c r="I356" s="166"/>
      <c r="J356" s="33"/>
      <c r="K356" s="33"/>
      <c r="L356" s="34"/>
      <c r="M356" s="167"/>
      <c r="N356" s="168"/>
      <c r="O356" s="59"/>
      <c r="P356" s="59"/>
      <c r="Q356" s="59"/>
      <c r="R356" s="59"/>
      <c r="S356" s="59"/>
      <c r="T356" s="60"/>
      <c r="U356" s="33"/>
      <c r="V356" s="33"/>
      <c r="W356" s="33"/>
      <c r="X356" s="33"/>
      <c r="Y356" s="33"/>
      <c r="Z356" s="33"/>
      <c r="AA356" s="33"/>
      <c r="AB356" s="33"/>
      <c r="AC356" s="33"/>
      <c r="AD356" s="33"/>
      <c r="AE356" s="33"/>
      <c r="AT356" s="18" t="s">
        <v>171</v>
      </c>
      <c r="AU356" s="18" t="s">
        <v>83</v>
      </c>
    </row>
    <row r="357" spans="1:65" s="13" customFormat="1">
      <c r="B357" s="171"/>
      <c r="D357" s="169" t="s">
        <v>175</v>
      </c>
      <c r="E357" s="172" t="s">
        <v>1</v>
      </c>
      <c r="F357" s="173" t="s">
        <v>1280</v>
      </c>
      <c r="H357" s="174">
        <v>15.708</v>
      </c>
      <c r="I357" s="175"/>
      <c r="L357" s="171"/>
      <c r="M357" s="176"/>
      <c r="N357" s="177"/>
      <c r="O357" s="177"/>
      <c r="P357" s="177"/>
      <c r="Q357" s="177"/>
      <c r="R357" s="177"/>
      <c r="S357" s="177"/>
      <c r="T357" s="178"/>
      <c r="AT357" s="172" t="s">
        <v>175</v>
      </c>
      <c r="AU357" s="172" t="s">
        <v>83</v>
      </c>
      <c r="AV357" s="13" t="s">
        <v>83</v>
      </c>
      <c r="AW357" s="13" t="s">
        <v>29</v>
      </c>
      <c r="AX357" s="13" t="s">
        <v>30</v>
      </c>
      <c r="AY357" s="172" t="s">
        <v>163</v>
      </c>
    </row>
    <row r="358" spans="1:65" s="2" customFormat="1" ht="21.75" customHeight="1">
      <c r="A358" s="33"/>
      <c r="B358" s="150"/>
      <c r="C358" s="151" t="s">
        <v>510</v>
      </c>
      <c r="D358" s="151" t="s">
        <v>165</v>
      </c>
      <c r="E358" s="152" t="s">
        <v>407</v>
      </c>
      <c r="F358" s="153" t="s">
        <v>408</v>
      </c>
      <c r="G358" s="154" t="s">
        <v>118</v>
      </c>
      <c r="H358" s="155">
        <v>15.708</v>
      </c>
      <c r="I358" s="156"/>
      <c r="J358" s="157">
        <f>ROUND(I358*H358,2)</f>
        <v>0</v>
      </c>
      <c r="K358" s="153" t="s">
        <v>168</v>
      </c>
      <c r="L358" s="34"/>
      <c r="M358" s="158" t="s">
        <v>1</v>
      </c>
      <c r="N358" s="159" t="s">
        <v>38</v>
      </c>
      <c r="O358" s="59"/>
      <c r="P358" s="160">
        <f>O358*H358</f>
        <v>0</v>
      </c>
      <c r="Q358" s="160">
        <v>0</v>
      </c>
      <c r="R358" s="160">
        <f>Q358*H358</f>
        <v>0</v>
      </c>
      <c r="S358" s="160">
        <v>0</v>
      </c>
      <c r="T358" s="161">
        <f>S358*H358</f>
        <v>0</v>
      </c>
      <c r="U358" s="33"/>
      <c r="V358" s="33"/>
      <c r="W358" s="33"/>
      <c r="X358" s="33"/>
      <c r="Y358" s="33"/>
      <c r="Z358" s="33"/>
      <c r="AA358" s="33"/>
      <c r="AB358" s="33"/>
      <c r="AC358" s="33"/>
      <c r="AD358" s="33"/>
      <c r="AE358" s="33"/>
      <c r="AR358" s="162" t="s">
        <v>169</v>
      </c>
      <c r="AT358" s="162" t="s">
        <v>165</v>
      </c>
      <c r="AU358" s="162" t="s">
        <v>83</v>
      </c>
      <c r="AY358" s="18" t="s">
        <v>163</v>
      </c>
      <c r="BE358" s="163">
        <f>IF(N358="základní",J358,0)</f>
        <v>0</v>
      </c>
      <c r="BF358" s="163">
        <f>IF(N358="snížená",J358,0)</f>
        <v>0</v>
      </c>
      <c r="BG358" s="163">
        <f>IF(N358="zákl. přenesená",J358,0)</f>
        <v>0</v>
      </c>
      <c r="BH358" s="163">
        <f>IF(N358="sníž. přenesená",J358,0)</f>
        <v>0</v>
      </c>
      <c r="BI358" s="163">
        <f>IF(N358="nulová",J358,0)</f>
        <v>0</v>
      </c>
      <c r="BJ358" s="18" t="s">
        <v>30</v>
      </c>
      <c r="BK358" s="163">
        <f>ROUND(I358*H358,2)</f>
        <v>0</v>
      </c>
      <c r="BL358" s="18" t="s">
        <v>169</v>
      </c>
      <c r="BM358" s="162" t="s">
        <v>1281</v>
      </c>
    </row>
    <row r="359" spans="1:65" s="2" customFormat="1">
      <c r="A359" s="33"/>
      <c r="B359" s="34"/>
      <c r="C359" s="33"/>
      <c r="D359" s="164" t="s">
        <v>171</v>
      </c>
      <c r="E359" s="33"/>
      <c r="F359" s="165" t="s">
        <v>410</v>
      </c>
      <c r="G359" s="33"/>
      <c r="H359" s="33"/>
      <c r="I359" s="166"/>
      <c r="J359" s="33"/>
      <c r="K359" s="33"/>
      <c r="L359" s="34"/>
      <c r="M359" s="167"/>
      <c r="N359" s="168"/>
      <c r="O359" s="59"/>
      <c r="P359" s="59"/>
      <c r="Q359" s="59"/>
      <c r="R359" s="59"/>
      <c r="S359" s="59"/>
      <c r="T359" s="60"/>
      <c r="U359" s="33"/>
      <c r="V359" s="33"/>
      <c r="W359" s="33"/>
      <c r="X359" s="33"/>
      <c r="Y359" s="33"/>
      <c r="Z359" s="33"/>
      <c r="AA359" s="33"/>
      <c r="AB359" s="33"/>
      <c r="AC359" s="33"/>
      <c r="AD359" s="33"/>
      <c r="AE359" s="33"/>
      <c r="AT359" s="18" t="s">
        <v>171</v>
      </c>
      <c r="AU359" s="18" t="s">
        <v>83</v>
      </c>
    </row>
    <row r="360" spans="1:65" s="13" customFormat="1">
      <c r="B360" s="171"/>
      <c r="D360" s="169" t="s">
        <v>175</v>
      </c>
      <c r="E360" s="172" t="s">
        <v>1</v>
      </c>
      <c r="F360" s="173" t="s">
        <v>1280</v>
      </c>
      <c r="H360" s="174">
        <v>15.708</v>
      </c>
      <c r="I360" s="175"/>
      <c r="L360" s="171"/>
      <c r="M360" s="176"/>
      <c r="N360" s="177"/>
      <c r="O360" s="177"/>
      <c r="P360" s="177"/>
      <c r="Q360" s="177"/>
      <c r="R360" s="177"/>
      <c r="S360" s="177"/>
      <c r="T360" s="178"/>
      <c r="AT360" s="172" t="s">
        <v>175</v>
      </c>
      <c r="AU360" s="172" t="s">
        <v>83</v>
      </c>
      <c r="AV360" s="13" t="s">
        <v>83</v>
      </c>
      <c r="AW360" s="13" t="s">
        <v>29</v>
      </c>
      <c r="AX360" s="13" t="s">
        <v>30</v>
      </c>
      <c r="AY360" s="172" t="s">
        <v>163</v>
      </c>
    </row>
    <row r="361" spans="1:65" s="2" customFormat="1" ht="16.5" customHeight="1">
      <c r="A361" s="33"/>
      <c r="B361" s="150"/>
      <c r="C361" s="151" t="s">
        <v>516</v>
      </c>
      <c r="D361" s="151" t="s">
        <v>165</v>
      </c>
      <c r="E361" s="152" t="s">
        <v>1282</v>
      </c>
      <c r="F361" s="153" t="s">
        <v>1283</v>
      </c>
      <c r="G361" s="154" t="s">
        <v>118</v>
      </c>
      <c r="H361" s="155">
        <v>0.11</v>
      </c>
      <c r="I361" s="156"/>
      <c r="J361" s="157">
        <f>ROUND(I361*H361,2)</f>
        <v>0</v>
      </c>
      <c r="K361" s="153" t="s">
        <v>168</v>
      </c>
      <c r="L361" s="34"/>
      <c r="M361" s="158" t="s">
        <v>1</v>
      </c>
      <c r="N361" s="159" t="s">
        <v>38</v>
      </c>
      <c r="O361" s="59"/>
      <c r="P361" s="160">
        <f>O361*H361</f>
        <v>0</v>
      </c>
      <c r="Q361" s="160">
        <v>2.234</v>
      </c>
      <c r="R361" s="160">
        <f>Q361*H361</f>
        <v>0.24573999999999999</v>
      </c>
      <c r="S361" s="160">
        <v>0</v>
      </c>
      <c r="T361" s="161">
        <f>S361*H361</f>
        <v>0</v>
      </c>
      <c r="U361" s="33"/>
      <c r="V361" s="33"/>
      <c r="W361" s="33"/>
      <c r="X361" s="33"/>
      <c r="Y361" s="33"/>
      <c r="Z361" s="33"/>
      <c r="AA361" s="33"/>
      <c r="AB361" s="33"/>
      <c r="AC361" s="33"/>
      <c r="AD361" s="33"/>
      <c r="AE361" s="33"/>
      <c r="AR361" s="162" t="s">
        <v>169</v>
      </c>
      <c r="AT361" s="162" t="s">
        <v>165</v>
      </c>
      <c r="AU361" s="162" t="s">
        <v>83</v>
      </c>
      <c r="AY361" s="18" t="s">
        <v>163</v>
      </c>
      <c r="BE361" s="163">
        <f>IF(N361="základní",J361,0)</f>
        <v>0</v>
      </c>
      <c r="BF361" s="163">
        <f>IF(N361="snížená",J361,0)</f>
        <v>0</v>
      </c>
      <c r="BG361" s="163">
        <f>IF(N361="zákl. přenesená",J361,0)</f>
        <v>0</v>
      </c>
      <c r="BH361" s="163">
        <f>IF(N361="sníž. přenesená",J361,0)</f>
        <v>0</v>
      </c>
      <c r="BI361" s="163">
        <f>IF(N361="nulová",J361,0)</f>
        <v>0</v>
      </c>
      <c r="BJ361" s="18" t="s">
        <v>30</v>
      </c>
      <c r="BK361" s="163">
        <f>ROUND(I361*H361,2)</f>
        <v>0</v>
      </c>
      <c r="BL361" s="18" t="s">
        <v>169</v>
      </c>
      <c r="BM361" s="162" t="s">
        <v>1284</v>
      </c>
    </row>
    <row r="362" spans="1:65" s="2" customFormat="1">
      <c r="A362" s="33"/>
      <c r="B362" s="34"/>
      <c r="C362" s="33"/>
      <c r="D362" s="164" t="s">
        <v>171</v>
      </c>
      <c r="E362" s="33"/>
      <c r="F362" s="165" t="s">
        <v>1285</v>
      </c>
      <c r="G362" s="33"/>
      <c r="H362" s="33"/>
      <c r="I362" s="166"/>
      <c r="J362" s="33"/>
      <c r="K362" s="33"/>
      <c r="L362" s="34"/>
      <c r="M362" s="167"/>
      <c r="N362" s="168"/>
      <c r="O362" s="59"/>
      <c r="P362" s="59"/>
      <c r="Q362" s="59"/>
      <c r="R362" s="59"/>
      <c r="S362" s="59"/>
      <c r="T362" s="60"/>
      <c r="U362" s="33"/>
      <c r="V362" s="33"/>
      <c r="W362" s="33"/>
      <c r="X362" s="33"/>
      <c r="Y362" s="33"/>
      <c r="Z362" s="33"/>
      <c r="AA362" s="33"/>
      <c r="AB362" s="33"/>
      <c r="AC362" s="33"/>
      <c r="AD362" s="33"/>
      <c r="AE362" s="33"/>
      <c r="AT362" s="18" t="s">
        <v>171</v>
      </c>
      <c r="AU362" s="18" t="s">
        <v>83</v>
      </c>
    </row>
    <row r="363" spans="1:65" s="2" customFormat="1" ht="29.25">
      <c r="A363" s="33"/>
      <c r="B363" s="34"/>
      <c r="C363" s="33"/>
      <c r="D363" s="169" t="s">
        <v>173</v>
      </c>
      <c r="E363" s="33"/>
      <c r="F363" s="170" t="s">
        <v>495</v>
      </c>
      <c r="G363" s="33"/>
      <c r="H363" s="33"/>
      <c r="I363" s="166"/>
      <c r="J363" s="33"/>
      <c r="K363" s="33"/>
      <c r="L363" s="34"/>
      <c r="M363" s="167"/>
      <c r="N363" s="168"/>
      <c r="O363" s="59"/>
      <c r="P363" s="59"/>
      <c r="Q363" s="59"/>
      <c r="R363" s="59"/>
      <c r="S363" s="59"/>
      <c r="T363" s="60"/>
      <c r="U363" s="33"/>
      <c r="V363" s="33"/>
      <c r="W363" s="33"/>
      <c r="X363" s="33"/>
      <c r="Y363" s="33"/>
      <c r="Z363" s="33"/>
      <c r="AA363" s="33"/>
      <c r="AB363" s="33"/>
      <c r="AC363" s="33"/>
      <c r="AD363" s="33"/>
      <c r="AE363" s="33"/>
      <c r="AT363" s="18" t="s">
        <v>173</v>
      </c>
      <c r="AU363" s="18" t="s">
        <v>83</v>
      </c>
    </row>
    <row r="364" spans="1:65" s="13" customFormat="1">
      <c r="B364" s="171"/>
      <c r="D364" s="169" t="s">
        <v>175</v>
      </c>
      <c r="E364" s="172" t="s">
        <v>1</v>
      </c>
      <c r="F364" s="173" t="s">
        <v>1286</v>
      </c>
      <c r="H364" s="174">
        <v>0.09</v>
      </c>
      <c r="I364" s="175"/>
      <c r="L364" s="171"/>
      <c r="M364" s="176"/>
      <c r="N364" s="177"/>
      <c r="O364" s="177"/>
      <c r="P364" s="177"/>
      <c r="Q364" s="177"/>
      <c r="R364" s="177"/>
      <c r="S364" s="177"/>
      <c r="T364" s="178"/>
      <c r="AT364" s="172" t="s">
        <v>175</v>
      </c>
      <c r="AU364" s="172" t="s">
        <v>83</v>
      </c>
      <c r="AV364" s="13" t="s">
        <v>83</v>
      </c>
      <c r="AW364" s="13" t="s">
        <v>29</v>
      </c>
      <c r="AX364" s="13" t="s">
        <v>73</v>
      </c>
      <c r="AY364" s="172" t="s">
        <v>163</v>
      </c>
    </row>
    <row r="365" spans="1:65" s="13" customFormat="1">
      <c r="B365" s="171"/>
      <c r="D365" s="169" t="s">
        <v>175</v>
      </c>
      <c r="E365" s="172" t="s">
        <v>1</v>
      </c>
      <c r="F365" s="173" t="s">
        <v>1287</v>
      </c>
      <c r="H365" s="174">
        <v>0.02</v>
      </c>
      <c r="I365" s="175"/>
      <c r="L365" s="171"/>
      <c r="M365" s="176"/>
      <c r="N365" s="177"/>
      <c r="O365" s="177"/>
      <c r="P365" s="177"/>
      <c r="Q365" s="177"/>
      <c r="R365" s="177"/>
      <c r="S365" s="177"/>
      <c r="T365" s="178"/>
      <c r="AT365" s="172" t="s">
        <v>175</v>
      </c>
      <c r="AU365" s="172" t="s">
        <v>83</v>
      </c>
      <c r="AV365" s="13" t="s">
        <v>83</v>
      </c>
      <c r="AW365" s="13" t="s">
        <v>29</v>
      </c>
      <c r="AX365" s="13" t="s">
        <v>73</v>
      </c>
      <c r="AY365" s="172" t="s">
        <v>163</v>
      </c>
    </row>
    <row r="366" spans="1:65" s="14" customFormat="1">
      <c r="B366" s="179"/>
      <c r="D366" s="169" t="s">
        <v>175</v>
      </c>
      <c r="E366" s="180" t="s">
        <v>1</v>
      </c>
      <c r="F366" s="181" t="s">
        <v>179</v>
      </c>
      <c r="H366" s="182">
        <v>0.11</v>
      </c>
      <c r="I366" s="183"/>
      <c r="L366" s="179"/>
      <c r="M366" s="184"/>
      <c r="N366" s="185"/>
      <c r="O366" s="185"/>
      <c r="P366" s="185"/>
      <c r="Q366" s="185"/>
      <c r="R366" s="185"/>
      <c r="S366" s="185"/>
      <c r="T366" s="186"/>
      <c r="AT366" s="180" t="s">
        <v>175</v>
      </c>
      <c r="AU366" s="180" t="s">
        <v>83</v>
      </c>
      <c r="AV366" s="14" t="s">
        <v>169</v>
      </c>
      <c r="AW366" s="14" t="s">
        <v>29</v>
      </c>
      <c r="AX366" s="14" t="s">
        <v>30</v>
      </c>
      <c r="AY366" s="180" t="s">
        <v>163</v>
      </c>
    </row>
    <row r="367" spans="1:65" s="2" customFormat="1" ht="16.5" customHeight="1">
      <c r="A367" s="33"/>
      <c r="B367" s="150"/>
      <c r="C367" s="151" t="s">
        <v>521</v>
      </c>
      <c r="D367" s="151" t="s">
        <v>165</v>
      </c>
      <c r="E367" s="152" t="s">
        <v>1288</v>
      </c>
      <c r="F367" s="153" t="s">
        <v>1289</v>
      </c>
      <c r="G367" s="154" t="s">
        <v>114</v>
      </c>
      <c r="H367" s="155">
        <v>0.8</v>
      </c>
      <c r="I367" s="156"/>
      <c r="J367" s="157">
        <f>ROUND(I367*H367,2)</f>
        <v>0</v>
      </c>
      <c r="K367" s="153" t="s">
        <v>168</v>
      </c>
      <c r="L367" s="34"/>
      <c r="M367" s="158" t="s">
        <v>1</v>
      </c>
      <c r="N367" s="159" t="s">
        <v>38</v>
      </c>
      <c r="O367" s="59"/>
      <c r="P367" s="160">
        <f>O367*H367</f>
        <v>0</v>
      </c>
      <c r="Q367" s="160">
        <v>1.328E-2</v>
      </c>
      <c r="R367" s="160">
        <f>Q367*H367</f>
        <v>1.0624000000000001E-2</v>
      </c>
      <c r="S367" s="160">
        <v>0</v>
      </c>
      <c r="T367" s="161">
        <f>S367*H367</f>
        <v>0</v>
      </c>
      <c r="U367" s="33"/>
      <c r="V367" s="33"/>
      <c r="W367" s="33"/>
      <c r="X367" s="33"/>
      <c r="Y367" s="33"/>
      <c r="Z367" s="33"/>
      <c r="AA367" s="33"/>
      <c r="AB367" s="33"/>
      <c r="AC367" s="33"/>
      <c r="AD367" s="33"/>
      <c r="AE367" s="33"/>
      <c r="AR367" s="162" t="s">
        <v>169</v>
      </c>
      <c r="AT367" s="162" t="s">
        <v>165</v>
      </c>
      <c r="AU367" s="162" t="s">
        <v>83</v>
      </c>
      <c r="AY367" s="18" t="s">
        <v>163</v>
      </c>
      <c r="BE367" s="163">
        <f>IF(N367="základní",J367,0)</f>
        <v>0</v>
      </c>
      <c r="BF367" s="163">
        <f>IF(N367="snížená",J367,0)</f>
        <v>0</v>
      </c>
      <c r="BG367" s="163">
        <f>IF(N367="zákl. přenesená",J367,0)</f>
        <v>0</v>
      </c>
      <c r="BH367" s="163">
        <f>IF(N367="sníž. přenesená",J367,0)</f>
        <v>0</v>
      </c>
      <c r="BI367" s="163">
        <f>IF(N367="nulová",J367,0)</f>
        <v>0</v>
      </c>
      <c r="BJ367" s="18" t="s">
        <v>30</v>
      </c>
      <c r="BK367" s="163">
        <f>ROUND(I367*H367,2)</f>
        <v>0</v>
      </c>
      <c r="BL367" s="18" t="s">
        <v>169</v>
      </c>
      <c r="BM367" s="162" t="s">
        <v>1290</v>
      </c>
    </row>
    <row r="368" spans="1:65" s="2" customFormat="1">
      <c r="A368" s="33"/>
      <c r="B368" s="34"/>
      <c r="C368" s="33"/>
      <c r="D368" s="164" t="s">
        <v>171</v>
      </c>
      <c r="E368" s="33"/>
      <c r="F368" s="165" t="s">
        <v>1291</v>
      </c>
      <c r="G368" s="33"/>
      <c r="H368" s="33"/>
      <c r="I368" s="166"/>
      <c r="J368" s="33"/>
      <c r="K368" s="33"/>
      <c r="L368" s="34"/>
      <c r="M368" s="167"/>
      <c r="N368" s="168"/>
      <c r="O368" s="59"/>
      <c r="P368" s="59"/>
      <c r="Q368" s="59"/>
      <c r="R368" s="59"/>
      <c r="S368" s="59"/>
      <c r="T368" s="60"/>
      <c r="U368" s="33"/>
      <c r="V368" s="33"/>
      <c r="W368" s="33"/>
      <c r="X368" s="33"/>
      <c r="Y368" s="33"/>
      <c r="Z368" s="33"/>
      <c r="AA368" s="33"/>
      <c r="AB368" s="33"/>
      <c r="AC368" s="33"/>
      <c r="AD368" s="33"/>
      <c r="AE368" s="33"/>
      <c r="AT368" s="18" t="s">
        <v>171</v>
      </c>
      <c r="AU368" s="18" t="s">
        <v>83</v>
      </c>
    </row>
    <row r="369" spans="1:65" s="13" customFormat="1">
      <c r="B369" s="171"/>
      <c r="D369" s="169" t="s">
        <v>175</v>
      </c>
      <c r="E369" s="172" t="s">
        <v>1</v>
      </c>
      <c r="F369" s="173" t="s">
        <v>1292</v>
      </c>
      <c r="H369" s="174">
        <v>0.8</v>
      </c>
      <c r="I369" s="175"/>
      <c r="L369" s="171"/>
      <c r="M369" s="176"/>
      <c r="N369" s="177"/>
      <c r="O369" s="177"/>
      <c r="P369" s="177"/>
      <c r="Q369" s="177"/>
      <c r="R369" s="177"/>
      <c r="S369" s="177"/>
      <c r="T369" s="178"/>
      <c r="AT369" s="172" t="s">
        <v>175</v>
      </c>
      <c r="AU369" s="172" t="s">
        <v>83</v>
      </c>
      <c r="AV369" s="13" t="s">
        <v>83</v>
      </c>
      <c r="AW369" s="13" t="s">
        <v>29</v>
      </c>
      <c r="AX369" s="13" t="s">
        <v>30</v>
      </c>
      <c r="AY369" s="172" t="s">
        <v>163</v>
      </c>
    </row>
    <row r="370" spans="1:65" s="2" customFormat="1" ht="16.5" customHeight="1">
      <c r="A370" s="33"/>
      <c r="B370" s="150"/>
      <c r="C370" s="151" t="s">
        <v>526</v>
      </c>
      <c r="D370" s="151" t="s">
        <v>165</v>
      </c>
      <c r="E370" s="152" t="s">
        <v>1293</v>
      </c>
      <c r="F370" s="153" t="s">
        <v>1294</v>
      </c>
      <c r="G370" s="154" t="s">
        <v>114</v>
      </c>
      <c r="H370" s="155">
        <v>0.8</v>
      </c>
      <c r="I370" s="156"/>
      <c r="J370" s="157">
        <f>ROUND(I370*H370,2)</f>
        <v>0</v>
      </c>
      <c r="K370" s="153" t="s">
        <v>168</v>
      </c>
      <c r="L370" s="34"/>
      <c r="M370" s="158" t="s">
        <v>1</v>
      </c>
      <c r="N370" s="159" t="s">
        <v>38</v>
      </c>
      <c r="O370" s="59"/>
      <c r="P370" s="160">
        <f>O370*H370</f>
        <v>0</v>
      </c>
      <c r="Q370" s="160">
        <v>0</v>
      </c>
      <c r="R370" s="160">
        <f>Q370*H370</f>
        <v>0</v>
      </c>
      <c r="S370" s="160">
        <v>0</v>
      </c>
      <c r="T370" s="161">
        <f>S370*H370</f>
        <v>0</v>
      </c>
      <c r="U370" s="33"/>
      <c r="V370" s="33"/>
      <c r="W370" s="33"/>
      <c r="X370" s="33"/>
      <c r="Y370" s="33"/>
      <c r="Z370" s="33"/>
      <c r="AA370" s="33"/>
      <c r="AB370" s="33"/>
      <c r="AC370" s="33"/>
      <c r="AD370" s="33"/>
      <c r="AE370" s="33"/>
      <c r="AR370" s="162" t="s">
        <v>169</v>
      </c>
      <c r="AT370" s="162" t="s">
        <v>165</v>
      </c>
      <c r="AU370" s="162" t="s">
        <v>83</v>
      </c>
      <c r="AY370" s="18" t="s">
        <v>163</v>
      </c>
      <c r="BE370" s="163">
        <f>IF(N370="základní",J370,0)</f>
        <v>0</v>
      </c>
      <c r="BF370" s="163">
        <f>IF(N370="snížená",J370,0)</f>
        <v>0</v>
      </c>
      <c r="BG370" s="163">
        <f>IF(N370="zákl. přenesená",J370,0)</f>
        <v>0</v>
      </c>
      <c r="BH370" s="163">
        <f>IF(N370="sníž. přenesená",J370,0)</f>
        <v>0</v>
      </c>
      <c r="BI370" s="163">
        <f>IF(N370="nulová",J370,0)</f>
        <v>0</v>
      </c>
      <c r="BJ370" s="18" t="s">
        <v>30</v>
      </c>
      <c r="BK370" s="163">
        <f>ROUND(I370*H370,2)</f>
        <v>0</v>
      </c>
      <c r="BL370" s="18" t="s">
        <v>169</v>
      </c>
      <c r="BM370" s="162" t="s">
        <v>1295</v>
      </c>
    </row>
    <row r="371" spans="1:65" s="2" customFormat="1">
      <c r="A371" s="33"/>
      <c r="B371" s="34"/>
      <c r="C371" s="33"/>
      <c r="D371" s="164" t="s">
        <v>171</v>
      </c>
      <c r="E371" s="33"/>
      <c r="F371" s="165" t="s">
        <v>1296</v>
      </c>
      <c r="G371" s="33"/>
      <c r="H371" s="33"/>
      <c r="I371" s="166"/>
      <c r="J371" s="33"/>
      <c r="K371" s="33"/>
      <c r="L371" s="34"/>
      <c r="M371" s="167"/>
      <c r="N371" s="168"/>
      <c r="O371" s="59"/>
      <c r="P371" s="59"/>
      <c r="Q371" s="59"/>
      <c r="R371" s="59"/>
      <c r="S371" s="59"/>
      <c r="T371" s="60"/>
      <c r="U371" s="33"/>
      <c r="V371" s="33"/>
      <c r="W371" s="33"/>
      <c r="X371" s="33"/>
      <c r="Y371" s="33"/>
      <c r="Z371" s="33"/>
      <c r="AA371" s="33"/>
      <c r="AB371" s="33"/>
      <c r="AC371" s="33"/>
      <c r="AD371" s="33"/>
      <c r="AE371" s="33"/>
      <c r="AT371" s="18" t="s">
        <v>171</v>
      </c>
      <c r="AU371" s="18" t="s">
        <v>83</v>
      </c>
    </row>
    <row r="372" spans="1:65" s="13" customFormat="1">
      <c r="B372" s="171"/>
      <c r="D372" s="169" t="s">
        <v>175</v>
      </c>
      <c r="E372" s="172" t="s">
        <v>1</v>
      </c>
      <c r="F372" s="173" t="s">
        <v>1292</v>
      </c>
      <c r="H372" s="174">
        <v>0.8</v>
      </c>
      <c r="I372" s="175"/>
      <c r="L372" s="171"/>
      <c r="M372" s="176"/>
      <c r="N372" s="177"/>
      <c r="O372" s="177"/>
      <c r="P372" s="177"/>
      <c r="Q372" s="177"/>
      <c r="R372" s="177"/>
      <c r="S372" s="177"/>
      <c r="T372" s="178"/>
      <c r="AT372" s="172" t="s">
        <v>175</v>
      </c>
      <c r="AU372" s="172" t="s">
        <v>83</v>
      </c>
      <c r="AV372" s="13" t="s">
        <v>83</v>
      </c>
      <c r="AW372" s="13" t="s">
        <v>29</v>
      </c>
      <c r="AX372" s="13" t="s">
        <v>30</v>
      </c>
      <c r="AY372" s="172" t="s">
        <v>163</v>
      </c>
    </row>
    <row r="373" spans="1:65" s="12" customFormat="1" ht="22.9" customHeight="1">
      <c r="B373" s="137"/>
      <c r="D373" s="138" t="s">
        <v>72</v>
      </c>
      <c r="E373" s="148" t="s">
        <v>197</v>
      </c>
      <c r="F373" s="148" t="s">
        <v>96</v>
      </c>
      <c r="I373" s="140"/>
      <c r="J373" s="149">
        <f>BK373</f>
        <v>0</v>
      </c>
      <c r="L373" s="137"/>
      <c r="M373" s="142"/>
      <c r="N373" s="143"/>
      <c r="O373" s="143"/>
      <c r="P373" s="144">
        <f>SUM(P374:P393)</f>
        <v>0</v>
      </c>
      <c r="Q373" s="143"/>
      <c r="R373" s="144">
        <f>SUM(R374:R393)</f>
        <v>51.271136000000006</v>
      </c>
      <c r="S373" s="143"/>
      <c r="T373" s="145">
        <f>SUM(T374:T393)</f>
        <v>0</v>
      </c>
      <c r="AR373" s="138" t="s">
        <v>30</v>
      </c>
      <c r="AT373" s="146" t="s">
        <v>72</v>
      </c>
      <c r="AU373" s="146" t="s">
        <v>30</v>
      </c>
      <c r="AY373" s="138" t="s">
        <v>163</v>
      </c>
      <c r="BK373" s="147">
        <f>SUM(BK374:BK393)</f>
        <v>0</v>
      </c>
    </row>
    <row r="374" spans="1:65" s="2" customFormat="1" ht="16.5" customHeight="1">
      <c r="A374" s="33"/>
      <c r="B374" s="150"/>
      <c r="C374" s="151" t="s">
        <v>531</v>
      </c>
      <c r="D374" s="151" t="s">
        <v>165</v>
      </c>
      <c r="E374" s="152" t="s">
        <v>1297</v>
      </c>
      <c r="F374" s="153" t="s">
        <v>1298</v>
      </c>
      <c r="G374" s="154" t="s">
        <v>114</v>
      </c>
      <c r="H374" s="155">
        <v>148.06</v>
      </c>
      <c r="I374" s="156"/>
      <c r="J374" s="157">
        <f>ROUND(I374*H374,2)</f>
        <v>0</v>
      </c>
      <c r="K374" s="153" t="s">
        <v>168</v>
      </c>
      <c r="L374" s="34"/>
      <c r="M374" s="158" t="s">
        <v>1</v>
      </c>
      <c r="N374" s="159" t="s">
        <v>38</v>
      </c>
      <c r="O374" s="59"/>
      <c r="P374" s="160">
        <f>O374*H374</f>
        <v>0</v>
      </c>
      <c r="Q374" s="160">
        <v>0.216</v>
      </c>
      <c r="R374" s="160">
        <f>Q374*H374</f>
        <v>31.98096</v>
      </c>
      <c r="S374" s="160">
        <v>0</v>
      </c>
      <c r="T374" s="161">
        <f>S374*H374</f>
        <v>0</v>
      </c>
      <c r="U374" s="33"/>
      <c r="V374" s="33"/>
      <c r="W374" s="33"/>
      <c r="X374" s="33"/>
      <c r="Y374" s="33"/>
      <c r="Z374" s="33"/>
      <c r="AA374" s="33"/>
      <c r="AB374" s="33"/>
      <c r="AC374" s="33"/>
      <c r="AD374" s="33"/>
      <c r="AE374" s="33"/>
      <c r="AR374" s="162" t="s">
        <v>169</v>
      </c>
      <c r="AT374" s="162" t="s">
        <v>165</v>
      </c>
      <c r="AU374" s="162" t="s">
        <v>83</v>
      </c>
      <c r="AY374" s="18" t="s">
        <v>163</v>
      </c>
      <c r="BE374" s="163">
        <f>IF(N374="základní",J374,0)</f>
        <v>0</v>
      </c>
      <c r="BF374" s="163">
        <f>IF(N374="snížená",J374,0)</f>
        <v>0</v>
      </c>
      <c r="BG374" s="163">
        <f>IF(N374="zákl. přenesená",J374,0)</f>
        <v>0</v>
      </c>
      <c r="BH374" s="163">
        <f>IF(N374="sníž. přenesená",J374,0)</f>
        <v>0</v>
      </c>
      <c r="BI374" s="163">
        <f>IF(N374="nulová",J374,0)</f>
        <v>0</v>
      </c>
      <c r="BJ374" s="18" t="s">
        <v>30</v>
      </c>
      <c r="BK374" s="163">
        <f>ROUND(I374*H374,2)</f>
        <v>0</v>
      </c>
      <c r="BL374" s="18" t="s">
        <v>169</v>
      </c>
      <c r="BM374" s="162" t="s">
        <v>1299</v>
      </c>
    </row>
    <row r="375" spans="1:65" s="2" customFormat="1">
      <c r="A375" s="33"/>
      <c r="B375" s="34"/>
      <c r="C375" s="33"/>
      <c r="D375" s="164" t="s">
        <v>171</v>
      </c>
      <c r="E375" s="33"/>
      <c r="F375" s="165" t="s">
        <v>1300</v>
      </c>
      <c r="G375" s="33"/>
      <c r="H375" s="33"/>
      <c r="I375" s="166"/>
      <c r="J375" s="33"/>
      <c r="K375" s="33"/>
      <c r="L375" s="34"/>
      <c r="M375" s="167"/>
      <c r="N375" s="168"/>
      <c r="O375" s="59"/>
      <c r="P375" s="59"/>
      <c r="Q375" s="59"/>
      <c r="R375" s="59"/>
      <c r="S375" s="59"/>
      <c r="T375" s="60"/>
      <c r="U375" s="33"/>
      <c r="V375" s="33"/>
      <c r="W375" s="33"/>
      <c r="X375" s="33"/>
      <c r="Y375" s="33"/>
      <c r="Z375" s="33"/>
      <c r="AA375" s="33"/>
      <c r="AB375" s="33"/>
      <c r="AC375" s="33"/>
      <c r="AD375" s="33"/>
      <c r="AE375" s="33"/>
      <c r="AT375" s="18" t="s">
        <v>171</v>
      </c>
      <c r="AU375" s="18" t="s">
        <v>83</v>
      </c>
    </row>
    <row r="376" spans="1:65" s="15" customFormat="1">
      <c r="B376" s="190"/>
      <c r="D376" s="169" t="s">
        <v>175</v>
      </c>
      <c r="E376" s="191" t="s">
        <v>1</v>
      </c>
      <c r="F376" s="192" t="s">
        <v>1227</v>
      </c>
      <c r="H376" s="191" t="s">
        <v>1</v>
      </c>
      <c r="I376" s="193"/>
      <c r="L376" s="190"/>
      <c r="M376" s="194"/>
      <c r="N376" s="195"/>
      <c r="O376" s="195"/>
      <c r="P376" s="195"/>
      <c r="Q376" s="195"/>
      <c r="R376" s="195"/>
      <c r="S376" s="195"/>
      <c r="T376" s="196"/>
      <c r="AT376" s="191" t="s">
        <v>175</v>
      </c>
      <c r="AU376" s="191" t="s">
        <v>83</v>
      </c>
      <c r="AV376" s="15" t="s">
        <v>30</v>
      </c>
      <c r="AW376" s="15" t="s">
        <v>29</v>
      </c>
      <c r="AX376" s="15" t="s">
        <v>73</v>
      </c>
      <c r="AY376" s="191" t="s">
        <v>163</v>
      </c>
    </row>
    <row r="377" spans="1:65" s="13" customFormat="1">
      <c r="B377" s="171"/>
      <c r="D377" s="169" t="s">
        <v>175</v>
      </c>
      <c r="E377" s="172" t="s">
        <v>1</v>
      </c>
      <c r="F377" s="173" t="s">
        <v>1301</v>
      </c>
      <c r="H377" s="174">
        <v>148.06</v>
      </c>
      <c r="I377" s="175"/>
      <c r="L377" s="171"/>
      <c r="M377" s="176"/>
      <c r="N377" s="177"/>
      <c r="O377" s="177"/>
      <c r="P377" s="177"/>
      <c r="Q377" s="177"/>
      <c r="R377" s="177"/>
      <c r="S377" s="177"/>
      <c r="T377" s="178"/>
      <c r="AT377" s="172" t="s">
        <v>175</v>
      </c>
      <c r="AU377" s="172" t="s">
        <v>83</v>
      </c>
      <c r="AV377" s="13" t="s">
        <v>83</v>
      </c>
      <c r="AW377" s="13" t="s">
        <v>29</v>
      </c>
      <c r="AX377" s="13" t="s">
        <v>30</v>
      </c>
      <c r="AY377" s="172" t="s">
        <v>163</v>
      </c>
    </row>
    <row r="378" spans="1:65" s="2" customFormat="1" ht="16.5" customHeight="1">
      <c r="A378" s="33"/>
      <c r="B378" s="150"/>
      <c r="C378" s="151" t="s">
        <v>537</v>
      </c>
      <c r="D378" s="151" t="s">
        <v>165</v>
      </c>
      <c r="E378" s="152" t="s">
        <v>532</v>
      </c>
      <c r="F378" s="153" t="s">
        <v>533</v>
      </c>
      <c r="G378" s="154" t="s">
        <v>114</v>
      </c>
      <c r="H378" s="155">
        <v>13.3</v>
      </c>
      <c r="I378" s="156"/>
      <c r="J378" s="157">
        <f>ROUND(I378*H378,2)</f>
        <v>0</v>
      </c>
      <c r="K378" s="153" t="s">
        <v>168</v>
      </c>
      <c r="L378" s="34"/>
      <c r="M378" s="158" t="s">
        <v>1</v>
      </c>
      <c r="N378" s="159" t="s">
        <v>38</v>
      </c>
      <c r="O378" s="59"/>
      <c r="P378" s="160">
        <f>O378*H378</f>
        <v>0</v>
      </c>
      <c r="Q378" s="160">
        <v>0.34499999999999997</v>
      </c>
      <c r="R378" s="160">
        <f>Q378*H378</f>
        <v>4.5884999999999998</v>
      </c>
      <c r="S378" s="160">
        <v>0</v>
      </c>
      <c r="T378" s="161">
        <f>S378*H378</f>
        <v>0</v>
      </c>
      <c r="U378" s="33"/>
      <c r="V378" s="33"/>
      <c r="W378" s="33"/>
      <c r="X378" s="33"/>
      <c r="Y378" s="33"/>
      <c r="Z378" s="33"/>
      <c r="AA378" s="33"/>
      <c r="AB378" s="33"/>
      <c r="AC378" s="33"/>
      <c r="AD378" s="33"/>
      <c r="AE378" s="33"/>
      <c r="AR378" s="162" t="s">
        <v>169</v>
      </c>
      <c r="AT378" s="162" t="s">
        <v>165</v>
      </c>
      <c r="AU378" s="162" t="s">
        <v>83</v>
      </c>
      <c r="AY378" s="18" t="s">
        <v>163</v>
      </c>
      <c r="BE378" s="163">
        <f>IF(N378="základní",J378,0)</f>
        <v>0</v>
      </c>
      <c r="BF378" s="163">
        <f>IF(N378="snížená",J378,0)</f>
        <v>0</v>
      </c>
      <c r="BG378" s="163">
        <f>IF(N378="zákl. přenesená",J378,0)</f>
        <v>0</v>
      </c>
      <c r="BH378" s="163">
        <f>IF(N378="sníž. přenesená",J378,0)</f>
        <v>0</v>
      </c>
      <c r="BI378" s="163">
        <f>IF(N378="nulová",J378,0)</f>
        <v>0</v>
      </c>
      <c r="BJ378" s="18" t="s">
        <v>30</v>
      </c>
      <c r="BK378" s="163">
        <f>ROUND(I378*H378,2)</f>
        <v>0</v>
      </c>
      <c r="BL378" s="18" t="s">
        <v>169</v>
      </c>
      <c r="BM378" s="162" t="s">
        <v>1302</v>
      </c>
    </row>
    <row r="379" spans="1:65" s="2" customFormat="1">
      <c r="A379" s="33"/>
      <c r="B379" s="34"/>
      <c r="C379" s="33"/>
      <c r="D379" s="164" t="s">
        <v>171</v>
      </c>
      <c r="E379" s="33"/>
      <c r="F379" s="165" t="s">
        <v>535</v>
      </c>
      <c r="G379" s="33"/>
      <c r="H379" s="33"/>
      <c r="I379" s="166"/>
      <c r="J379" s="33"/>
      <c r="K379" s="33"/>
      <c r="L379" s="34"/>
      <c r="M379" s="167"/>
      <c r="N379" s="168"/>
      <c r="O379" s="59"/>
      <c r="P379" s="59"/>
      <c r="Q379" s="59"/>
      <c r="R379" s="59"/>
      <c r="S379" s="59"/>
      <c r="T379" s="60"/>
      <c r="U379" s="33"/>
      <c r="V379" s="33"/>
      <c r="W379" s="33"/>
      <c r="X379" s="33"/>
      <c r="Y379" s="33"/>
      <c r="Z379" s="33"/>
      <c r="AA379" s="33"/>
      <c r="AB379" s="33"/>
      <c r="AC379" s="33"/>
      <c r="AD379" s="33"/>
      <c r="AE379" s="33"/>
      <c r="AT379" s="18" t="s">
        <v>171</v>
      </c>
      <c r="AU379" s="18" t="s">
        <v>83</v>
      </c>
    </row>
    <row r="380" spans="1:65" s="13" customFormat="1">
      <c r="B380" s="171"/>
      <c r="D380" s="169" t="s">
        <v>175</v>
      </c>
      <c r="E380" s="172" t="s">
        <v>1</v>
      </c>
      <c r="F380" s="173" t="s">
        <v>1303</v>
      </c>
      <c r="H380" s="174">
        <v>13.3</v>
      </c>
      <c r="I380" s="175"/>
      <c r="L380" s="171"/>
      <c r="M380" s="176"/>
      <c r="N380" s="177"/>
      <c r="O380" s="177"/>
      <c r="P380" s="177"/>
      <c r="Q380" s="177"/>
      <c r="R380" s="177"/>
      <c r="S380" s="177"/>
      <c r="T380" s="178"/>
      <c r="AT380" s="172" t="s">
        <v>175</v>
      </c>
      <c r="AU380" s="172" t="s">
        <v>83</v>
      </c>
      <c r="AV380" s="13" t="s">
        <v>83</v>
      </c>
      <c r="AW380" s="13" t="s">
        <v>29</v>
      </c>
      <c r="AX380" s="13" t="s">
        <v>73</v>
      </c>
      <c r="AY380" s="172" t="s">
        <v>163</v>
      </c>
    </row>
    <row r="381" spans="1:65" s="14" customFormat="1">
      <c r="B381" s="179"/>
      <c r="D381" s="169" t="s">
        <v>175</v>
      </c>
      <c r="E381" s="180" t="s">
        <v>1</v>
      </c>
      <c r="F381" s="181" t="s">
        <v>179</v>
      </c>
      <c r="H381" s="182">
        <v>13.3</v>
      </c>
      <c r="I381" s="183"/>
      <c r="L381" s="179"/>
      <c r="M381" s="184"/>
      <c r="N381" s="185"/>
      <c r="O381" s="185"/>
      <c r="P381" s="185"/>
      <c r="Q381" s="185"/>
      <c r="R381" s="185"/>
      <c r="S381" s="185"/>
      <c r="T381" s="186"/>
      <c r="AT381" s="180" t="s">
        <v>175</v>
      </c>
      <c r="AU381" s="180" t="s">
        <v>83</v>
      </c>
      <c r="AV381" s="14" t="s">
        <v>169</v>
      </c>
      <c r="AW381" s="14" t="s">
        <v>29</v>
      </c>
      <c r="AX381" s="14" t="s">
        <v>30</v>
      </c>
      <c r="AY381" s="180" t="s">
        <v>163</v>
      </c>
    </row>
    <row r="382" spans="1:65" s="2" customFormat="1" ht="16.5" customHeight="1">
      <c r="A382" s="33"/>
      <c r="B382" s="150"/>
      <c r="C382" s="151" t="s">
        <v>544</v>
      </c>
      <c r="D382" s="151" t="s">
        <v>165</v>
      </c>
      <c r="E382" s="152" t="s">
        <v>538</v>
      </c>
      <c r="F382" s="153" t="s">
        <v>539</v>
      </c>
      <c r="G382" s="154" t="s">
        <v>114</v>
      </c>
      <c r="H382" s="155">
        <v>17.600000000000001</v>
      </c>
      <c r="I382" s="156"/>
      <c r="J382" s="157">
        <f>ROUND(I382*H382,2)</f>
        <v>0</v>
      </c>
      <c r="K382" s="153" t="s">
        <v>168</v>
      </c>
      <c r="L382" s="34"/>
      <c r="M382" s="158" t="s">
        <v>1</v>
      </c>
      <c r="N382" s="159" t="s">
        <v>38</v>
      </c>
      <c r="O382" s="59"/>
      <c r="P382" s="160">
        <f>O382*H382</f>
        <v>0</v>
      </c>
      <c r="Q382" s="160">
        <v>0.51085999999999998</v>
      </c>
      <c r="R382" s="160">
        <f>Q382*H382</f>
        <v>8.9911360000000009</v>
      </c>
      <c r="S382" s="160">
        <v>0</v>
      </c>
      <c r="T382" s="161">
        <f>S382*H382</f>
        <v>0</v>
      </c>
      <c r="U382" s="33"/>
      <c r="V382" s="33"/>
      <c r="W382" s="33"/>
      <c r="X382" s="33"/>
      <c r="Y382" s="33"/>
      <c r="Z382" s="33"/>
      <c r="AA382" s="33"/>
      <c r="AB382" s="33"/>
      <c r="AC382" s="33"/>
      <c r="AD382" s="33"/>
      <c r="AE382" s="33"/>
      <c r="AR382" s="162" t="s">
        <v>169</v>
      </c>
      <c r="AT382" s="162" t="s">
        <v>165</v>
      </c>
      <c r="AU382" s="162" t="s">
        <v>83</v>
      </c>
      <c r="AY382" s="18" t="s">
        <v>163</v>
      </c>
      <c r="BE382" s="163">
        <f>IF(N382="základní",J382,0)</f>
        <v>0</v>
      </c>
      <c r="BF382" s="163">
        <f>IF(N382="snížená",J382,0)</f>
        <v>0</v>
      </c>
      <c r="BG382" s="163">
        <f>IF(N382="zákl. přenesená",J382,0)</f>
        <v>0</v>
      </c>
      <c r="BH382" s="163">
        <f>IF(N382="sníž. přenesená",J382,0)</f>
        <v>0</v>
      </c>
      <c r="BI382" s="163">
        <f>IF(N382="nulová",J382,0)</f>
        <v>0</v>
      </c>
      <c r="BJ382" s="18" t="s">
        <v>30</v>
      </c>
      <c r="BK382" s="163">
        <f>ROUND(I382*H382,2)</f>
        <v>0</v>
      </c>
      <c r="BL382" s="18" t="s">
        <v>169</v>
      </c>
      <c r="BM382" s="162" t="s">
        <v>1304</v>
      </c>
    </row>
    <row r="383" spans="1:65" s="2" customFormat="1">
      <c r="A383" s="33"/>
      <c r="B383" s="34"/>
      <c r="C383" s="33"/>
      <c r="D383" s="164" t="s">
        <v>171</v>
      </c>
      <c r="E383" s="33"/>
      <c r="F383" s="165" t="s">
        <v>541</v>
      </c>
      <c r="G383" s="33"/>
      <c r="H383" s="33"/>
      <c r="I383" s="166"/>
      <c r="J383" s="33"/>
      <c r="K383" s="33"/>
      <c r="L383" s="34"/>
      <c r="M383" s="167"/>
      <c r="N383" s="168"/>
      <c r="O383" s="59"/>
      <c r="P383" s="59"/>
      <c r="Q383" s="59"/>
      <c r="R383" s="59"/>
      <c r="S383" s="59"/>
      <c r="T383" s="60"/>
      <c r="U383" s="33"/>
      <c r="V383" s="33"/>
      <c r="W383" s="33"/>
      <c r="X383" s="33"/>
      <c r="Y383" s="33"/>
      <c r="Z383" s="33"/>
      <c r="AA383" s="33"/>
      <c r="AB383" s="33"/>
      <c r="AC383" s="33"/>
      <c r="AD383" s="33"/>
      <c r="AE383" s="33"/>
      <c r="AT383" s="18" t="s">
        <v>171</v>
      </c>
      <c r="AU383" s="18" t="s">
        <v>83</v>
      </c>
    </row>
    <row r="384" spans="1:65" s="13" customFormat="1">
      <c r="B384" s="171"/>
      <c r="D384" s="169" t="s">
        <v>175</v>
      </c>
      <c r="E384" s="172" t="s">
        <v>1</v>
      </c>
      <c r="F384" s="173" t="s">
        <v>1305</v>
      </c>
      <c r="H384" s="174">
        <v>17.600000000000001</v>
      </c>
      <c r="I384" s="175"/>
      <c r="L384" s="171"/>
      <c r="M384" s="176"/>
      <c r="N384" s="177"/>
      <c r="O384" s="177"/>
      <c r="P384" s="177"/>
      <c r="Q384" s="177"/>
      <c r="R384" s="177"/>
      <c r="S384" s="177"/>
      <c r="T384" s="178"/>
      <c r="AT384" s="172" t="s">
        <v>175</v>
      </c>
      <c r="AU384" s="172" t="s">
        <v>83</v>
      </c>
      <c r="AV384" s="13" t="s">
        <v>83</v>
      </c>
      <c r="AW384" s="13" t="s">
        <v>29</v>
      </c>
      <c r="AX384" s="13" t="s">
        <v>30</v>
      </c>
      <c r="AY384" s="172" t="s">
        <v>163</v>
      </c>
    </row>
    <row r="385" spans="1:65" s="2" customFormat="1" ht="16.5" customHeight="1">
      <c r="A385" s="33"/>
      <c r="B385" s="150"/>
      <c r="C385" s="151" t="s">
        <v>234</v>
      </c>
      <c r="D385" s="151" t="s">
        <v>165</v>
      </c>
      <c r="E385" s="152" t="s">
        <v>545</v>
      </c>
      <c r="F385" s="153" t="s">
        <v>546</v>
      </c>
      <c r="G385" s="154" t="s">
        <v>114</v>
      </c>
      <c r="H385" s="155">
        <v>21.2</v>
      </c>
      <c r="I385" s="156"/>
      <c r="J385" s="157">
        <f>ROUND(I385*H385,2)</f>
        <v>0</v>
      </c>
      <c r="K385" s="153" t="s">
        <v>168</v>
      </c>
      <c r="L385" s="34"/>
      <c r="M385" s="158" t="s">
        <v>1</v>
      </c>
      <c r="N385" s="159" t="s">
        <v>38</v>
      </c>
      <c r="O385" s="59"/>
      <c r="P385" s="160">
        <f>O385*H385</f>
        <v>0</v>
      </c>
      <c r="Q385" s="160">
        <v>3.4000000000000002E-4</v>
      </c>
      <c r="R385" s="160">
        <f>Q385*H385</f>
        <v>7.208E-3</v>
      </c>
      <c r="S385" s="160">
        <v>0</v>
      </c>
      <c r="T385" s="161">
        <f>S385*H385</f>
        <v>0</v>
      </c>
      <c r="U385" s="33"/>
      <c r="V385" s="33"/>
      <c r="W385" s="33"/>
      <c r="X385" s="33"/>
      <c r="Y385" s="33"/>
      <c r="Z385" s="33"/>
      <c r="AA385" s="33"/>
      <c r="AB385" s="33"/>
      <c r="AC385" s="33"/>
      <c r="AD385" s="33"/>
      <c r="AE385" s="33"/>
      <c r="AR385" s="162" t="s">
        <v>169</v>
      </c>
      <c r="AT385" s="162" t="s">
        <v>165</v>
      </c>
      <c r="AU385" s="162" t="s">
        <v>83</v>
      </c>
      <c r="AY385" s="18" t="s">
        <v>163</v>
      </c>
      <c r="BE385" s="163">
        <f>IF(N385="základní",J385,0)</f>
        <v>0</v>
      </c>
      <c r="BF385" s="163">
        <f>IF(N385="snížená",J385,0)</f>
        <v>0</v>
      </c>
      <c r="BG385" s="163">
        <f>IF(N385="zákl. přenesená",J385,0)</f>
        <v>0</v>
      </c>
      <c r="BH385" s="163">
        <f>IF(N385="sníž. přenesená",J385,0)</f>
        <v>0</v>
      </c>
      <c r="BI385" s="163">
        <f>IF(N385="nulová",J385,0)</f>
        <v>0</v>
      </c>
      <c r="BJ385" s="18" t="s">
        <v>30</v>
      </c>
      <c r="BK385" s="163">
        <f>ROUND(I385*H385,2)</f>
        <v>0</v>
      </c>
      <c r="BL385" s="18" t="s">
        <v>169</v>
      </c>
      <c r="BM385" s="162" t="s">
        <v>1306</v>
      </c>
    </row>
    <row r="386" spans="1:65" s="2" customFormat="1">
      <c r="A386" s="33"/>
      <c r="B386" s="34"/>
      <c r="C386" s="33"/>
      <c r="D386" s="164" t="s">
        <v>171</v>
      </c>
      <c r="E386" s="33"/>
      <c r="F386" s="165" t="s">
        <v>548</v>
      </c>
      <c r="G386" s="33"/>
      <c r="H386" s="33"/>
      <c r="I386" s="166"/>
      <c r="J386" s="33"/>
      <c r="K386" s="33"/>
      <c r="L386" s="34"/>
      <c r="M386" s="167"/>
      <c r="N386" s="168"/>
      <c r="O386" s="59"/>
      <c r="P386" s="59"/>
      <c r="Q386" s="59"/>
      <c r="R386" s="59"/>
      <c r="S386" s="59"/>
      <c r="T386" s="60"/>
      <c r="U386" s="33"/>
      <c r="V386" s="33"/>
      <c r="W386" s="33"/>
      <c r="X386" s="33"/>
      <c r="Y386" s="33"/>
      <c r="Z386" s="33"/>
      <c r="AA386" s="33"/>
      <c r="AB386" s="33"/>
      <c r="AC386" s="33"/>
      <c r="AD386" s="33"/>
      <c r="AE386" s="33"/>
      <c r="AT386" s="18" t="s">
        <v>171</v>
      </c>
      <c r="AU386" s="18" t="s">
        <v>83</v>
      </c>
    </row>
    <row r="387" spans="1:65" s="13" customFormat="1">
      <c r="B387" s="171"/>
      <c r="D387" s="169" t="s">
        <v>175</v>
      </c>
      <c r="E387" s="172" t="s">
        <v>1</v>
      </c>
      <c r="F387" s="173" t="s">
        <v>1307</v>
      </c>
      <c r="H387" s="174">
        <v>21.2</v>
      </c>
      <c r="I387" s="175"/>
      <c r="L387" s="171"/>
      <c r="M387" s="176"/>
      <c r="N387" s="177"/>
      <c r="O387" s="177"/>
      <c r="P387" s="177"/>
      <c r="Q387" s="177"/>
      <c r="R387" s="177"/>
      <c r="S387" s="177"/>
      <c r="T387" s="178"/>
      <c r="AT387" s="172" t="s">
        <v>175</v>
      </c>
      <c r="AU387" s="172" t="s">
        <v>83</v>
      </c>
      <c r="AV387" s="13" t="s">
        <v>83</v>
      </c>
      <c r="AW387" s="13" t="s">
        <v>29</v>
      </c>
      <c r="AX387" s="13" t="s">
        <v>30</v>
      </c>
      <c r="AY387" s="172" t="s">
        <v>163</v>
      </c>
    </row>
    <row r="388" spans="1:65" s="2" customFormat="1" ht="16.5" customHeight="1">
      <c r="A388" s="33"/>
      <c r="B388" s="150"/>
      <c r="C388" s="151" t="s">
        <v>556</v>
      </c>
      <c r="D388" s="151" t="s">
        <v>165</v>
      </c>
      <c r="E388" s="152" t="s">
        <v>551</v>
      </c>
      <c r="F388" s="153" t="s">
        <v>552</v>
      </c>
      <c r="G388" s="154" t="s">
        <v>114</v>
      </c>
      <c r="H388" s="155">
        <v>21.2</v>
      </c>
      <c r="I388" s="156"/>
      <c r="J388" s="157">
        <f>ROUND(I388*H388,2)</f>
        <v>0</v>
      </c>
      <c r="K388" s="153" t="s">
        <v>1</v>
      </c>
      <c r="L388" s="34"/>
      <c r="M388" s="158" t="s">
        <v>1</v>
      </c>
      <c r="N388" s="159" t="s">
        <v>38</v>
      </c>
      <c r="O388" s="59"/>
      <c r="P388" s="160">
        <f>O388*H388</f>
        <v>0</v>
      </c>
      <c r="Q388" s="160">
        <v>0.26375999999999999</v>
      </c>
      <c r="R388" s="160">
        <f>Q388*H388</f>
        <v>5.5917119999999993</v>
      </c>
      <c r="S388" s="160">
        <v>0</v>
      </c>
      <c r="T388" s="161">
        <f>S388*H388</f>
        <v>0</v>
      </c>
      <c r="U388" s="33"/>
      <c r="V388" s="33"/>
      <c r="W388" s="33"/>
      <c r="X388" s="33"/>
      <c r="Y388" s="33"/>
      <c r="Z388" s="33"/>
      <c r="AA388" s="33"/>
      <c r="AB388" s="33"/>
      <c r="AC388" s="33"/>
      <c r="AD388" s="33"/>
      <c r="AE388" s="33"/>
      <c r="AR388" s="162" t="s">
        <v>169</v>
      </c>
      <c r="AT388" s="162" t="s">
        <v>165</v>
      </c>
      <c r="AU388" s="162" t="s">
        <v>83</v>
      </c>
      <c r="AY388" s="18" t="s">
        <v>163</v>
      </c>
      <c r="BE388" s="163">
        <f>IF(N388="základní",J388,0)</f>
        <v>0</v>
      </c>
      <c r="BF388" s="163">
        <f>IF(N388="snížená",J388,0)</f>
        <v>0</v>
      </c>
      <c r="BG388" s="163">
        <f>IF(N388="zákl. přenesená",J388,0)</f>
        <v>0</v>
      </c>
      <c r="BH388" s="163">
        <f>IF(N388="sníž. přenesená",J388,0)</f>
        <v>0</v>
      </c>
      <c r="BI388" s="163">
        <f>IF(N388="nulová",J388,0)</f>
        <v>0</v>
      </c>
      <c r="BJ388" s="18" t="s">
        <v>30</v>
      </c>
      <c r="BK388" s="163">
        <f>ROUND(I388*H388,2)</f>
        <v>0</v>
      </c>
      <c r="BL388" s="18" t="s">
        <v>169</v>
      </c>
      <c r="BM388" s="162" t="s">
        <v>1308</v>
      </c>
    </row>
    <row r="389" spans="1:65" s="13" customFormat="1">
      <c r="B389" s="171"/>
      <c r="D389" s="169" t="s">
        <v>175</v>
      </c>
      <c r="E389" s="172" t="s">
        <v>1</v>
      </c>
      <c r="F389" s="173" t="s">
        <v>1309</v>
      </c>
      <c r="H389" s="174">
        <v>21.2</v>
      </c>
      <c r="I389" s="175"/>
      <c r="L389" s="171"/>
      <c r="M389" s="176"/>
      <c r="N389" s="177"/>
      <c r="O389" s="177"/>
      <c r="P389" s="177"/>
      <c r="Q389" s="177"/>
      <c r="R389" s="177"/>
      <c r="S389" s="177"/>
      <c r="T389" s="178"/>
      <c r="AT389" s="172" t="s">
        <v>175</v>
      </c>
      <c r="AU389" s="172" t="s">
        <v>83</v>
      </c>
      <c r="AV389" s="13" t="s">
        <v>83</v>
      </c>
      <c r="AW389" s="13" t="s">
        <v>29</v>
      </c>
      <c r="AX389" s="13" t="s">
        <v>30</v>
      </c>
      <c r="AY389" s="172" t="s">
        <v>163</v>
      </c>
    </row>
    <row r="390" spans="1:65" s="2" customFormat="1" ht="16.5" customHeight="1">
      <c r="A390" s="33"/>
      <c r="B390" s="150"/>
      <c r="C390" s="151" t="s">
        <v>562</v>
      </c>
      <c r="D390" s="151" t="s">
        <v>165</v>
      </c>
      <c r="E390" s="152" t="s">
        <v>1310</v>
      </c>
      <c r="F390" s="153" t="s">
        <v>1311</v>
      </c>
      <c r="G390" s="154" t="s">
        <v>114</v>
      </c>
      <c r="H390" s="155">
        <v>1</v>
      </c>
      <c r="I390" s="156"/>
      <c r="J390" s="157">
        <f>ROUND(I390*H390,2)</f>
        <v>0</v>
      </c>
      <c r="K390" s="153" t="s">
        <v>168</v>
      </c>
      <c r="L390" s="34"/>
      <c r="M390" s="158" t="s">
        <v>1</v>
      </c>
      <c r="N390" s="159" t="s">
        <v>38</v>
      </c>
      <c r="O390" s="59"/>
      <c r="P390" s="160">
        <f>O390*H390</f>
        <v>0</v>
      </c>
      <c r="Q390" s="160">
        <v>0.11162</v>
      </c>
      <c r="R390" s="160">
        <f>Q390*H390</f>
        <v>0.11162</v>
      </c>
      <c r="S390" s="160">
        <v>0</v>
      </c>
      <c r="T390" s="161">
        <f>S390*H390</f>
        <v>0</v>
      </c>
      <c r="U390" s="33"/>
      <c r="V390" s="33"/>
      <c r="W390" s="33"/>
      <c r="X390" s="33"/>
      <c r="Y390" s="33"/>
      <c r="Z390" s="33"/>
      <c r="AA390" s="33"/>
      <c r="AB390" s="33"/>
      <c r="AC390" s="33"/>
      <c r="AD390" s="33"/>
      <c r="AE390" s="33"/>
      <c r="AR390" s="162" t="s">
        <v>169</v>
      </c>
      <c r="AT390" s="162" t="s">
        <v>165</v>
      </c>
      <c r="AU390" s="162" t="s">
        <v>83</v>
      </c>
      <c r="AY390" s="18" t="s">
        <v>163</v>
      </c>
      <c r="BE390" s="163">
        <f>IF(N390="základní",J390,0)</f>
        <v>0</v>
      </c>
      <c r="BF390" s="163">
        <f>IF(N390="snížená",J390,0)</f>
        <v>0</v>
      </c>
      <c r="BG390" s="163">
        <f>IF(N390="zákl. přenesená",J390,0)</f>
        <v>0</v>
      </c>
      <c r="BH390" s="163">
        <f>IF(N390="sníž. přenesená",J390,0)</f>
        <v>0</v>
      </c>
      <c r="BI390" s="163">
        <f>IF(N390="nulová",J390,0)</f>
        <v>0</v>
      </c>
      <c r="BJ390" s="18" t="s">
        <v>30</v>
      </c>
      <c r="BK390" s="163">
        <f>ROUND(I390*H390,2)</f>
        <v>0</v>
      </c>
      <c r="BL390" s="18" t="s">
        <v>169</v>
      </c>
      <c r="BM390" s="162" t="s">
        <v>1312</v>
      </c>
    </row>
    <row r="391" spans="1:65" s="2" customFormat="1">
      <c r="A391" s="33"/>
      <c r="B391" s="34"/>
      <c r="C391" s="33"/>
      <c r="D391" s="164" t="s">
        <v>171</v>
      </c>
      <c r="E391" s="33"/>
      <c r="F391" s="165" t="s">
        <v>1313</v>
      </c>
      <c r="G391" s="33"/>
      <c r="H391" s="33"/>
      <c r="I391" s="166"/>
      <c r="J391" s="33"/>
      <c r="K391" s="33"/>
      <c r="L391" s="34"/>
      <c r="M391" s="167"/>
      <c r="N391" s="168"/>
      <c r="O391" s="59"/>
      <c r="P391" s="59"/>
      <c r="Q391" s="59"/>
      <c r="R391" s="59"/>
      <c r="S391" s="59"/>
      <c r="T391" s="60"/>
      <c r="U391" s="33"/>
      <c r="V391" s="33"/>
      <c r="W391" s="33"/>
      <c r="X391" s="33"/>
      <c r="Y391" s="33"/>
      <c r="Z391" s="33"/>
      <c r="AA391" s="33"/>
      <c r="AB391" s="33"/>
      <c r="AC391" s="33"/>
      <c r="AD391" s="33"/>
      <c r="AE391" s="33"/>
      <c r="AT391" s="18" t="s">
        <v>171</v>
      </c>
      <c r="AU391" s="18" t="s">
        <v>83</v>
      </c>
    </row>
    <row r="392" spans="1:65" s="2" customFormat="1" ht="68.25">
      <c r="A392" s="33"/>
      <c r="B392" s="34"/>
      <c r="C392" s="33"/>
      <c r="D392" s="169" t="s">
        <v>173</v>
      </c>
      <c r="E392" s="33"/>
      <c r="F392" s="170" t="s">
        <v>1314</v>
      </c>
      <c r="G392" s="33"/>
      <c r="H392" s="33"/>
      <c r="I392" s="166"/>
      <c r="J392" s="33"/>
      <c r="K392" s="33"/>
      <c r="L392" s="34"/>
      <c r="M392" s="167"/>
      <c r="N392" s="168"/>
      <c r="O392" s="59"/>
      <c r="P392" s="59"/>
      <c r="Q392" s="59"/>
      <c r="R392" s="59"/>
      <c r="S392" s="59"/>
      <c r="T392" s="60"/>
      <c r="U392" s="33"/>
      <c r="V392" s="33"/>
      <c r="W392" s="33"/>
      <c r="X392" s="33"/>
      <c r="Y392" s="33"/>
      <c r="Z392" s="33"/>
      <c r="AA392" s="33"/>
      <c r="AB392" s="33"/>
      <c r="AC392" s="33"/>
      <c r="AD392" s="33"/>
      <c r="AE392" s="33"/>
      <c r="AT392" s="18" t="s">
        <v>173</v>
      </c>
      <c r="AU392" s="18" t="s">
        <v>83</v>
      </c>
    </row>
    <row r="393" spans="1:65" s="13" customFormat="1">
      <c r="B393" s="171"/>
      <c r="D393" s="169" t="s">
        <v>175</v>
      </c>
      <c r="E393" s="172" t="s">
        <v>1</v>
      </c>
      <c r="F393" s="173" t="s">
        <v>30</v>
      </c>
      <c r="H393" s="174">
        <v>1</v>
      </c>
      <c r="I393" s="175"/>
      <c r="L393" s="171"/>
      <c r="M393" s="176"/>
      <c r="N393" s="177"/>
      <c r="O393" s="177"/>
      <c r="P393" s="177"/>
      <c r="Q393" s="177"/>
      <c r="R393" s="177"/>
      <c r="S393" s="177"/>
      <c r="T393" s="178"/>
      <c r="AT393" s="172" t="s">
        <v>175</v>
      </c>
      <c r="AU393" s="172" t="s">
        <v>83</v>
      </c>
      <c r="AV393" s="13" t="s">
        <v>83</v>
      </c>
      <c r="AW393" s="13" t="s">
        <v>29</v>
      </c>
      <c r="AX393" s="13" t="s">
        <v>30</v>
      </c>
      <c r="AY393" s="172" t="s">
        <v>163</v>
      </c>
    </row>
    <row r="394" spans="1:65" s="12" customFormat="1" ht="22.9" customHeight="1">
      <c r="B394" s="137"/>
      <c r="D394" s="138" t="s">
        <v>72</v>
      </c>
      <c r="E394" s="148" t="s">
        <v>215</v>
      </c>
      <c r="F394" s="148" t="s">
        <v>568</v>
      </c>
      <c r="I394" s="140"/>
      <c r="J394" s="149">
        <f>BK394</f>
        <v>0</v>
      </c>
      <c r="L394" s="137"/>
      <c r="M394" s="142"/>
      <c r="N394" s="143"/>
      <c r="O394" s="143"/>
      <c r="P394" s="144">
        <f>SUM(P395:P523)</f>
        <v>0</v>
      </c>
      <c r="Q394" s="143"/>
      <c r="R394" s="144">
        <f>SUM(R395:R523)</f>
        <v>4.6947600000000005</v>
      </c>
      <c r="S394" s="143"/>
      <c r="T394" s="145">
        <f>SUM(T395:T523)</f>
        <v>0</v>
      </c>
      <c r="AR394" s="138" t="s">
        <v>30</v>
      </c>
      <c r="AT394" s="146" t="s">
        <v>72</v>
      </c>
      <c r="AU394" s="146" t="s">
        <v>30</v>
      </c>
      <c r="AY394" s="138" t="s">
        <v>163</v>
      </c>
      <c r="BK394" s="147">
        <f>SUM(BK395:BK523)</f>
        <v>0</v>
      </c>
    </row>
    <row r="395" spans="1:65" s="2" customFormat="1" ht="16.5" customHeight="1">
      <c r="A395" s="33"/>
      <c r="B395" s="150"/>
      <c r="C395" s="151" t="s">
        <v>569</v>
      </c>
      <c r="D395" s="151" t="s">
        <v>165</v>
      </c>
      <c r="E395" s="152" t="s">
        <v>1315</v>
      </c>
      <c r="F395" s="153" t="s">
        <v>1316</v>
      </c>
      <c r="G395" s="154" t="s">
        <v>206</v>
      </c>
      <c r="H395" s="155">
        <v>150</v>
      </c>
      <c r="I395" s="156"/>
      <c r="J395" s="157">
        <f>ROUND(I395*H395,2)</f>
        <v>0</v>
      </c>
      <c r="K395" s="153" t="s">
        <v>168</v>
      </c>
      <c r="L395" s="34"/>
      <c r="M395" s="158" t="s">
        <v>1</v>
      </c>
      <c r="N395" s="159" t="s">
        <v>38</v>
      </c>
      <c r="O395" s="59"/>
      <c r="P395" s="160">
        <f>O395*H395</f>
        <v>0</v>
      </c>
      <c r="Q395" s="160">
        <v>0</v>
      </c>
      <c r="R395" s="160">
        <f>Q395*H395</f>
        <v>0</v>
      </c>
      <c r="S395" s="160">
        <v>0</v>
      </c>
      <c r="T395" s="161">
        <f>S395*H395</f>
        <v>0</v>
      </c>
      <c r="U395" s="33"/>
      <c r="V395" s="33"/>
      <c r="W395" s="33"/>
      <c r="X395" s="33"/>
      <c r="Y395" s="33"/>
      <c r="Z395" s="33"/>
      <c r="AA395" s="33"/>
      <c r="AB395" s="33"/>
      <c r="AC395" s="33"/>
      <c r="AD395" s="33"/>
      <c r="AE395" s="33"/>
      <c r="AR395" s="162" t="s">
        <v>169</v>
      </c>
      <c r="AT395" s="162" t="s">
        <v>165</v>
      </c>
      <c r="AU395" s="162" t="s">
        <v>83</v>
      </c>
      <c r="AY395" s="18" t="s">
        <v>163</v>
      </c>
      <c r="BE395" s="163">
        <f>IF(N395="základní",J395,0)</f>
        <v>0</v>
      </c>
      <c r="BF395" s="163">
        <f>IF(N395="snížená",J395,0)</f>
        <v>0</v>
      </c>
      <c r="BG395" s="163">
        <f>IF(N395="zákl. přenesená",J395,0)</f>
        <v>0</v>
      </c>
      <c r="BH395" s="163">
        <f>IF(N395="sníž. přenesená",J395,0)</f>
        <v>0</v>
      </c>
      <c r="BI395" s="163">
        <f>IF(N395="nulová",J395,0)</f>
        <v>0</v>
      </c>
      <c r="BJ395" s="18" t="s">
        <v>30</v>
      </c>
      <c r="BK395" s="163">
        <f>ROUND(I395*H395,2)</f>
        <v>0</v>
      </c>
      <c r="BL395" s="18" t="s">
        <v>169</v>
      </c>
      <c r="BM395" s="162" t="s">
        <v>1317</v>
      </c>
    </row>
    <row r="396" spans="1:65" s="2" customFormat="1">
      <c r="A396" s="33"/>
      <c r="B396" s="34"/>
      <c r="C396" s="33"/>
      <c r="D396" s="164" t="s">
        <v>171</v>
      </c>
      <c r="E396" s="33"/>
      <c r="F396" s="165" t="s">
        <v>1318</v>
      </c>
      <c r="G396" s="33"/>
      <c r="H396" s="33"/>
      <c r="I396" s="166"/>
      <c r="J396" s="33"/>
      <c r="K396" s="33"/>
      <c r="L396" s="34"/>
      <c r="M396" s="167"/>
      <c r="N396" s="168"/>
      <c r="O396" s="59"/>
      <c r="P396" s="59"/>
      <c r="Q396" s="59"/>
      <c r="R396" s="59"/>
      <c r="S396" s="59"/>
      <c r="T396" s="60"/>
      <c r="U396" s="33"/>
      <c r="V396" s="33"/>
      <c r="W396" s="33"/>
      <c r="X396" s="33"/>
      <c r="Y396" s="33"/>
      <c r="Z396" s="33"/>
      <c r="AA396" s="33"/>
      <c r="AB396" s="33"/>
      <c r="AC396" s="33"/>
      <c r="AD396" s="33"/>
      <c r="AE396" s="33"/>
      <c r="AT396" s="18" t="s">
        <v>171</v>
      </c>
      <c r="AU396" s="18" t="s">
        <v>83</v>
      </c>
    </row>
    <row r="397" spans="1:65" s="2" customFormat="1" ht="29.25">
      <c r="A397" s="33"/>
      <c r="B397" s="34"/>
      <c r="C397" s="33"/>
      <c r="D397" s="169" t="s">
        <v>173</v>
      </c>
      <c r="E397" s="33"/>
      <c r="F397" s="170" t="s">
        <v>1319</v>
      </c>
      <c r="G397" s="33"/>
      <c r="H397" s="33"/>
      <c r="I397" s="166"/>
      <c r="J397" s="33"/>
      <c r="K397" s="33"/>
      <c r="L397" s="34"/>
      <c r="M397" s="167"/>
      <c r="N397" s="168"/>
      <c r="O397" s="59"/>
      <c r="P397" s="59"/>
      <c r="Q397" s="59"/>
      <c r="R397" s="59"/>
      <c r="S397" s="59"/>
      <c r="T397" s="60"/>
      <c r="U397" s="33"/>
      <c r="V397" s="33"/>
      <c r="W397" s="33"/>
      <c r="X397" s="33"/>
      <c r="Y397" s="33"/>
      <c r="Z397" s="33"/>
      <c r="AA397" s="33"/>
      <c r="AB397" s="33"/>
      <c r="AC397" s="33"/>
      <c r="AD397" s="33"/>
      <c r="AE397" s="33"/>
      <c r="AT397" s="18" t="s">
        <v>173</v>
      </c>
      <c r="AU397" s="18" t="s">
        <v>83</v>
      </c>
    </row>
    <row r="398" spans="1:65" s="15" customFormat="1">
      <c r="B398" s="190"/>
      <c r="D398" s="169" t="s">
        <v>175</v>
      </c>
      <c r="E398" s="191" t="s">
        <v>1</v>
      </c>
      <c r="F398" s="192" t="s">
        <v>1320</v>
      </c>
      <c r="H398" s="191" t="s">
        <v>1</v>
      </c>
      <c r="I398" s="193"/>
      <c r="L398" s="190"/>
      <c r="M398" s="194"/>
      <c r="N398" s="195"/>
      <c r="O398" s="195"/>
      <c r="P398" s="195"/>
      <c r="Q398" s="195"/>
      <c r="R398" s="195"/>
      <c r="S398" s="195"/>
      <c r="T398" s="196"/>
      <c r="AT398" s="191" t="s">
        <v>175</v>
      </c>
      <c r="AU398" s="191" t="s">
        <v>83</v>
      </c>
      <c r="AV398" s="15" t="s">
        <v>30</v>
      </c>
      <c r="AW398" s="15" t="s">
        <v>29</v>
      </c>
      <c r="AX398" s="15" t="s">
        <v>73</v>
      </c>
      <c r="AY398" s="191" t="s">
        <v>163</v>
      </c>
    </row>
    <row r="399" spans="1:65" s="13" customFormat="1">
      <c r="B399" s="171"/>
      <c r="D399" s="169" t="s">
        <v>175</v>
      </c>
      <c r="E399" s="172" t="s">
        <v>1</v>
      </c>
      <c r="F399" s="173" t="s">
        <v>1321</v>
      </c>
      <c r="H399" s="174">
        <v>132</v>
      </c>
      <c r="I399" s="175"/>
      <c r="L399" s="171"/>
      <c r="M399" s="176"/>
      <c r="N399" s="177"/>
      <c r="O399" s="177"/>
      <c r="P399" s="177"/>
      <c r="Q399" s="177"/>
      <c r="R399" s="177"/>
      <c r="S399" s="177"/>
      <c r="T399" s="178"/>
      <c r="AT399" s="172" t="s">
        <v>175</v>
      </c>
      <c r="AU399" s="172" t="s">
        <v>83</v>
      </c>
      <c r="AV399" s="13" t="s">
        <v>83</v>
      </c>
      <c r="AW399" s="13" t="s">
        <v>29</v>
      </c>
      <c r="AX399" s="13" t="s">
        <v>73</v>
      </c>
      <c r="AY399" s="172" t="s">
        <v>163</v>
      </c>
    </row>
    <row r="400" spans="1:65" s="13" customFormat="1">
      <c r="B400" s="171"/>
      <c r="D400" s="169" t="s">
        <v>175</v>
      </c>
      <c r="E400" s="172" t="s">
        <v>1</v>
      </c>
      <c r="F400" s="173" t="s">
        <v>1322</v>
      </c>
      <c r="H400" s="174">
        <v>18</v>
      </c>
      <c r="I400" s="175"/>
      <c r="L400" s="171"/>
      <c r="M400" s="176"/>
      <c r="N400" s="177"/>
      <c r="O400" s="177"/>
      <c r="P400" s="177"/>
      <c r="Q400" s="177"/>
      <c r="R400" s="177"/>
      <c r="S400" s="177"/>
      <c r="T400" s="178"/>
      <c r="AT400" s="172" t="s">
        <v>175</v>
      </c>
      <c r="AU400" s="172" t="s">
        <v>83</v>
      </c>
      <c r="AV400" s="13" t="s">
        <v>83</v>
      </c>
      <c r="AW400" s="13" t="s">
        <v>29</v>
      </c>
      <c r="AX400" s="13" t="s">
        <v>73</v>
      </c>
      <c r="AY400" s="172" t="s">
        <v>163</v>
      </c>
    </row>
    <row r="401" spans="1:65" s="14" customFormat="1">
      <c r="B401" s="179"/>
      <c r="D401" s="169" t="s">
        <v>175</v>
      </c>
      <c r="E401" s="180" t="s">
        <v>1</v>
      </c>
      <c r="F401" s="181" t="s">
        <v>179</v>
      </c>
      <c r="H401" s="182">
        <v>150</v>
      </c>
      <c r="I401" s="183"/>
      <c r="L401" s="179"/>
      <c r="M401" s="184"/>
      <c r="N401" s="185"/>
      <c r="O401" s="185"/>
      <c r="P401" s="185"/>
      <c r="Q401" s="185"/>
      <c r="R401" s="185"/>
      <c r="S401" s="185"/>
      <c r="T401" s="186"/>
      <c r="AT401" s="180" t="s">
        <v>175</v>
      </c>
      <c r="AU401" s="180" t="s">
        <v>83</v>
      </c>
      <c r="AV401" s="14" t="s">
        <v>169</v>
      </c>
      <c r="AW401" s="14" t="s">
        <v>29</v>
      </c>
      <c r="AX401" s="14" t="s">
        <v>30</v>
      </c>
      <c r="AY401" s="180" t="s">
        <v>163</v>
      </c>
    </row>
    <row r="402" spans="1:65" s="2" customFormat="1" ht="24.2" customHeight="1">
      <c r="A402" s="33"/>
      <c r="B402" s="150"/>
      <c r="C402" s="197" t="s">
        <v>576</v>
      </c>
      <c r="D402" s="197" t="s">
        <v>381</v>
      </c>
      <c r="E402" s="198" t="s">
        <v>1323</v>
      </c>
      <c r="F402" s="199" t="s">
        <v>1324</v>
      </c>
      <c r="G402" s="200" t="s">
        <v>206</v>
      </c>
      <c r="H402" s="201">
        <v>151.5</v>
      </c>
      <c r="I402" s="202"/>
      <c r="J402" s="203">
        <f>ROUND(I402*H402,2)</f>
        <v>0</v>
      </c>
      <c r="K402" s="199" t="s">
        <v>1</v>
      </c>
      <c r="L402" s="204"/>
      <c r="M402" s="205" t="s">
        <v>1</v>
      </c>
      <c r="N402" s="206" t="s">
        <v>38</v>
      </c>
      <c r="O402" s="59"/>
      <c r="P402" s="160">
        <f>O402*H402</f>
        <v>0</v>
      </c>
      <c r="Q402" s="160">
        <v>1.4500000000000001E-2</v>
      </c>
      <c r="R402" s="160">
        <f>Q402*H402</f>
        <v>2.1967500000000002</v>
      </c>
      <c r="S402" s="160">
        <v>0</v>
      </c>
      <c r="T402" s="161">
        <f>S402*H402</f>
        <v>0</v>
      </c>
      <c r="U402" s="33"/>
      <c r="V402" s="33"/>
      <c r="W402" s="33"/>
      <c r="X402" s="33"/>
      <c r="Y402" s="33"/>
      <c r="Z402" s="33"/>
      <c r="AA402" s="33"/>
      <c r="AB402" s="33"/>
      <c r="AC402" s="33"/>
      <c r="AD402" s="33"/>
      <c r="AE402" s="33"/>
      <c r="AR402" s="162" t="s">
        <v>215</v>
      </c>
      <c r="AT402" s="162" t="s">
        <v>381</v>
      </c>
      <c r="AU402" s="162" t="s">
        <v>83</v>
      </c>
      <c r="AY402" s="18" t="s">
        <v>163</v>
      </c>
      <c r="BE402" s="163">
        <f>IF(N402="základní",J402,0)</f>
        <v>0</v>
      </c>
      <c r="BF402" s="163">
        <f>IF(N402="snížená",J402,0)</f>
        <v>0</v>
      </c>
      <c r="BG402" s="163">
        <f>IF(N402="zákl. přenesená",J402,0)</f>
        <v>0</v>
      </c>
      <c r="BH402" s="163">
        <f>IF(N402="sníž. přenesená",J402,0)</f>
        <v>0</v>
      </c>
      <c r="BI402" s="163">
        <f>IF(N402="nulová",J402,0)</f>
        <v>0</v>
      </c>
      <c r="BJ402" s="18" t="s">
        <v>30</v>
      </c>
      <c r="BK402" s="163">
        <f>ROUND(I402*H402,2)</f>
        <v>0</v>
      </c>
      <c r="BL402" s="18" t="s">
        <v>169</v>
      </c>
      <c r="BM402" s="162" t="s">
        <v>1325</v>
      </c>
    </row>
    <row r="403" spans="1:65" s="13" customFormat="1">
      <c r="B403" s="171"/>
      <c r="D403" s="169" t="s">
        <v>175</v>
      </c>
      <c r="E403" s="172" t="s">
        <v>1</v>
      </c>
      <c r="F403" s="173" t="s">
        <v>1326</v>
      </c>
      <c r="H403" s="174">
        <v>133.32</v>
      </c>
      <c r="I403" s="175"/>
      <c r="L403" s="171"/>
      <c r="M403" s="176"/>
      <c r="N403" s="177"/>
      <c r="O403" s="177"/>
      <c r="P403" s="177"/>
      <c r="Q403" s="177"/>
      <c r="R403" s="177"/>
      <c r="S403" s="177"/>
      <c r="T403" s="178"/>
      <c r="AT403" s="172" t="s">
        <v>175</v>
      </c>
      <c r="AU403" s="172" t="s">
        <v>83</v>
      </c>
      <c r="AV403" s="13" t="s">
        <v>83</v>
      </c>
      <c r="AW403" s="13" t="s">
        <v>29</v>
      </c>
      <c r="AX403" s="13" t="s">
        <v>73</v>
      </c>
      <c r="AY403" s="172" t="s">
        <v>163</v>
      </c>
    </row>
    <row r="404" spans="1:65" s="13" customFormat="1">
      <c r="B404" s="171"/>
      <c r="D404" s="169" t="s">
        <v>175</v>
      </c>
      <c r="E404" s="172" t="s">
        <v>1</v>
      </c>
      <c r="F404" s="173" t="s">
        <v>1327</v>
      </c>
      <c r="H404" s="174">
        <v>18.18</v>
      </c>
      <c r="I404" s="175"/>
      <c r="L404" s="171"/>
      <c r="M404" s="176"/>
      <c r="N404" s="177"/>
      <c r="O404" s="177"/>
      <c r="P404" s="177"/>
      <c r="Q404" s="177"/>
      <c r="R404" s="177"/>
      <c r="S404" s="177"/>
      <c r="T404" s="178"/>
      <c r="AT404" s="172" t="s">
        <v>175</v>
      </c>
      <c r="AU404" s="172" t="s">
        <v>83</v>
      </c>
      <c r="AV404" s="13" t="s">
        <v>83</v>
      </c>
      <c r="AW404" s="13" t="s">
        <v>29</v>
      </c>
      <c r="AX404" s="13" t="s">
        <v>73</v>
      </c>
      <c r="AY404" s="172" t="s">
        <v>163</v>
      </c>
    </row>
    <row r="405" spans="1:65" s="14" customFormat="1">
      <c r="B405" s="179"/>
      <c r="D405" s="169" t="s">
        <v>175</v>
      </c>
      <c r="E405" s="180" t="s">
        <v>1</v>
      </c>
      <c r="F405" s="181" t="s">
        <v>179</v>
      </c>
      <c r="H405" s="182">
        <v>151.5</v>
      </c>
      <c r="I405" s="183"/>
      <c r="L405" s="179"/>
      <c r="M405" s="184"/>
      <c r="N405" s="185"/>
      <c r="O405" s="185"/>
      <c r="P405" s="185"/>
      <c r="Q405" s="185"/>
      <c r="R405" s="185"/>
      <c r="S405" s="185"/>
      <c r="T405" s="186"/>
      <c r="AT405" s="180" t="s">
        <v>175</v>
      </c>
      <c r="AU405" s="180" t="s">
        <v>83</v>
      </c>
      <c r="AV405" s="14" t="s">
        <v>169</v>
      </c>
      <c r="AW405" s="14" t="s">
        <v>29</v>
      </c>
      <c r="AX405" s="14" t="s">
        <v>30</v>
      </c>
      <c r="AY405" s="180" t="s">
        <v>163</v>
      </c>
    </row>
    <row r="406" spans="1:65" s="2" customFormat="1" ht="16.5" customHeight="1">
      <c r="A406" s="33"/>
      <c r="B406" s="150"/>
      <c r="C406" s="151" t="s">
        <v>581</v>
      </c>
      <c r="D406" s="151" t="s">
        <v>165</v>
      </c>
      <c r="E406" s="152" t="s">
        <v>1328</v>
      </c>
      <c r="F406" s="153" t="s">
        <v>1329</v>
      </c>
      <c r="G406" s="154" t="s">
        <v>436</v>
      </c>
      <c r="H406" s="155">
        <v>14</v>
      </c>
      <c r="I406" s="156"/>
      <c r="J406" s="157">
        <f>ROUND(I406*H406,2)</f>
        <v>0</v>
      </c>
      <c r="K406" s="153" t="s">
        <v>168</v>
      </c>
      <c r="L406" s="34"/>
      <c r="M406" s="158" t="s">
        <v>1</v>
      </c>
      <c r="N406" s="159" t="s">
        <v>38</v>
      </c>
      <c r="O406" s="59"/>
      <c r="P406" s="160">
        <f>O406*H406</f>
        <v>0</v>
      </c>
      <c r="Q406" s="160">
        <v>0</v>
      </c>
      <c r="R406" s="160">
        <f>Q406*H406</f>
        <v>0</v>
      </c>
      <c r="S406" s="160">
        <v>0</v>
      </c>
      <c r="T406" s="161">
        <f>S406*H406</f>
        <v>0</v>
      </c>
      <c r="U406" s="33"/>
      <c r="V406" s="33"/>
      <c r="W406" s="33"/>
      <c r="X406" s="33"/>
      <c r="Y406" s="33"/>
      <c r="Z406" s="33"/>
      <c r="AA406" s="33"/>
      <c r="AB406" s="33"/>
      <c r="AC406" s="33"/>
      <c r="AD406" s="33"/>
      <c r="AE406" s="33"/>
      <c r="AR406" s="162" t="s">
        <v>169</v>
      </c>
      <c r="AT406" s="162" t="s">
        <v>165</v>
      </c>
      <c r="AU406" s="162" t="s">
        <v>83</v>
      </c>
      <c r="AY406" s="18" t="s">
        <v>163</v>
      </c>
      <c r="BE406" s="163">
        <f>IF(N406="základní",J406,0)</f>
        <v>0</v>
      </c>
      <c r="BF406" s="163">
        <f>IF(N406="snížená",J406,0)</f>
        <v>0</v>
      </c>
      <c r="BG406" s="163">
        <f>IF(N406="zákl. přenesená",J406,0)</f>
        <v>0</v>
      </c>
      <c r="BH406" s="163">
        <f>IF(N406="sníž. přenesená",J406,0)</f>
        <v>0</v>
      </c>
      <c r="BI406" s="163">
        <f>IF(N406="nulová",J406,0)</f>
        <v>0</v>
      </c>
      <c r="BJ406" s="18" t="s">
        <v>30</v>
      </c>
      <c r="BK406" s="163">
        <f>ROUND(I406*H406,2)</f>
        <v>0</v>
      </c>
      <c r="BL406" s="18" t="s">
        <v>169</v>
      </c>
      <c r="BM406" s="162" t="s">
        <v>1330</v>
      </c>
    </row>
    <row r="407" spans="1:65" s="2" customFormat="1">
      <c r="A407" s="33"/>
      <c r="B407" s="34"/>
      <c r="C407" s="33"/>
      <c r="D407" s="164" t="s">
        <v>171</v>
      </c>
      <c r="E407" s="33"/>
      <c r="F407" s="165" t="s">
        <v>1331</v>
      </c>
      <c r="G407" s="33"/>
      <c r="H407" s="33"/>
      <c r="I407" s="166"/>
      <c r="J407" s="33"/>
      <c r="K407" s="33"/>
      <c r="L407" s="34"/>
      <c r="M407" s="167"/>
      <c r="N407" s="168"/>
      <c r="O407" s="59"/>
      <c r="P407" s="59"/>
      <c r="Q407" s="59"/>
      <c r="R407" s="59"/>
      <c r="S407" s="59"/>
      <c r="T407" s="60"/>
      <c r="U407" s="33"/>
      <c r="V407" s="33"/>
      <c r="W407" s="33"/>
      <c r="X407" s="33"/>
      <c r="Y407" s="33"/>
      <c r="Z407" s="33"/>
      <c r="AA407" s="33"/>
      <c r="AB407" s="33"/>
      <c r="AC407" s="33"/>
      <c r="AD407" s="33"/>
      <c r="AE407" s="33"/>
      <c r="AT407" s="18" t="s">
        <v>171</v>
      </c>
      <c r="AU407" s="18" t="s">
        <v>83</v>
      </c>
    </row>
    <row r="408" spans="1:65" s="15" customFormat="1">
      <c r="B408" s="190"/>
      <c r="D408" s="169" t="s">
        <v>175</v>
      </c>
      <c r="E408" s="191" t="s">
        <v>1</v>
      </c>
      <c r="F408" s="192" t="s">
        <v>1332</v>
      </c>
      <c r="H408" s="191" t="s">
        <v>1</v>
      </c>
      <c r="I408" s="193"/>
      <c r="L408" s="190"/>
      <c r="M408" s="194"/>
      <c r="N408" s="195"/>
      <c r="O408" s="195"/>
      <c r="P408" s="195"/>
      <c r="Q408" s="195"/>
      <c r="R408" s="195"/>
      <c r="S408" s="195"/>
      <c r="T408" s="196"/>
      <c r="AT408" s="191" t="s">
        <v>175</v>
      </c>
      <c r="AU408" s="191" t="s">
        <v>83</v>
      </c>
      <c r="AV408" s="15" t="s">
        <v>30</v>
      </c>
      <c r="AW408" s="15" t="s">
        <v>29</v>
      </c>
      <c r="AX408" s="15" t="s">
        <v>73</v>
      </c>
      <c r="AY408" s="191" t="s">
        <v>163</v>
      </c>
    </row>
    <row r="409" spans="1:65" s="13" customFormat="1">
      <c r="B409" s="171"/>
      <c r="D409" s="169" t="s">
        <v>175</v>
      </c>
      <c r="E409" s="172" t="s">
        <v>1</v>
      </c>
      <c r="F409" s="173" t="s">
        <v>169</v>
      </c>
      <c r="H409" s="174">
        <v>4</v>
      </c>
      <c r="I409" s="175"/>
      <c r="L409" s="171"/>
      <c r="M409" s="176"/>
      <c r="N409" s="177"/>
      <c r="O409" s="177"/>
      <c r="P409" s="177"/>
      <c r="Q409" s="177"/>
      <c r="R409" s="177"/>
      <c r="S409" s="177"/>
      <c r="T409" s="178"/>
      <c r="AT409" s="172" t="s">
        <v>175</v>
      </c>
      <c r="AU409" s="172" t="s">
        <v>83</v>
      </c>
      <c r="AV409" s="13" t="s">
        <v>83</v>
      </c>
      <c r="AW409" s="13" t="s">
        <v>29</v>
      </c>
      <c r="AX409" s="13" t="s">
        <v>73</v>
      </c>
      <c r="AY409" s="172" t="s">
        <v>163</v>
      </c>
    </row>
    <row r="410" spans="1:65" s="15" customFormat="1">
      <c r="B410" s="190"/>
      <c r="D410" s="169" t="s">
        <v>175</v>
      </c>
      <c r="E410" s="191" t="s">
        <v>1</v>
      </c>
      <c r="F410" s="192" t="s">
        <v>1333</v>
      </c>
      <c r="H410" s="191" t="s">
        <v>1</v>
      </c>
      <c r="I410" s="193"/>
      <c r="L410" s="190"/>
      <c r="M410" s="194"/>
      <c r="N410" s="195"/>
      <c r="O410" s="195"/>
      <c r="P410" s="195"/>
      <c r="Q410" s="195"/>
      <c r="R410" s="195"/>
      <c r="S410" s="195"/>
      <c r="T410" s="196"/>
      <c r="AT410" s="191" t="s">
        <v>175</v>
      </c>
      <c r="AU410" s="191" t="s">
        <v>83</v>
      </c>
      <c r="AV410" s="15" t="s">
        <v>30</v>
      </c>
      <c r="AW410" s="15" t="s">
        <v>29</v>
      </c>
      <c r="AX410" s="15" t="s">
        <v>73</v>
      </c>
      <c r="AY410" s="191" t="s">
        <v>163</v>
      </c>
    </row>
    <row r="411" spans="1:65" s="13" customFormat="1">
      <c r="B411" s="171"/>
      <c r="D411" s="169" t="s">
        <v>175</v>
      </c>
      <c r="E411" s="172" t="s">
        <v>1</v>
      </c>
      <c r="F411" s="173" t="s">
        <v>1334</v>
      </c>
      <c r="H411" s="174">
        <v>10</v>
      </c>
      <c r="I411" s="175"/>
      <c r="L411" s="171"/>
      <c r="M411" s="176"/>
      <c r="N411" s="177"/>
      <c r="O411" s="177"/>
      <c r="P411" s="177"/>
      <c r="Q411" s="177"/>
      <c r="R411" s="177"/>
      <c r="S411" s="177"/>
      <c r="T411" s="178"/>
      <c r="AT411" s="172" t="s">
        <v>175</v>
      </c>
      <c r="AU411" s="172" t="s">
        <v>83</v>
      </c>
      <c r="AV411" s="13" t="s">
        <v>83</v>
      </c>
      <c r="AW411" s="13" t="s">
        <v>29</v>
      </c>
      <c r="AX411" s="13" t="s">
        <v>73</v>
      </c>
      <c r="AY411" s="172" t="s">
        <v>163</v>
      </c>
    </row>
    <row r="412" spans="1:65" s="14" customFormat="1">
      <c r="B412" s="179"/>
      <c r="D412" s="169" t="s">
        <v>175</v>
      </c>
      <c r="E412" s="180" t="s">
        <v>1</v>
      </c>
      <c r="F412" s="181" t="s">
        <v>179</v>
      </c>
      <c r="H412" s="182">
        <v>14</v>
      </c>
      <c r="I412" s="183"/>
      <c r="L412" s="179"/>
      <c r="M412" s="184"/>
      <c r="N412" s="185"/>
      <c r="O412" s="185"/>
      <c r="P412" s="185"/>
      <c r="Q412" s="185"/>
      <c r="R412" s="185"/>
      <c r="S412" s="185"/>
      <c r="T412" s="186"/>
      <c r="AT412" s="180" t="s">
        <v>175</v>
      </c>
      <c r="AU412" s="180" t="s">
        <v>83</v>
      </c>
      <c r="AV412" s="14" t="s">
        <v>169</v>
      </c>
      <c r="AW412" s="14" t="s">
        <v>29</v>
      </c>
      <c r="AX412" s="14" t="s">
        <v>30</v>
      </c>
      <c r="AY412" s="180" t="s">
        <v>163</v>
      </c>
    </row>
    <row r="413" spans="1:65" s="2" customFormat="1" ht="16.5" customHeight="1">
      <c r="A413" s="33"/>
      <c r="B413" s="150"/>
      <c r="C413" s="197" t="s">
        <v>588</v>
      </c>
      <c r="D413" s="197" t="s">
        <v>381</v>
      </c>
      <c r="E413" s="198" t="s">
        <v>1335</v>
      </c>
      <c r="F413" s="199" t="s">
        <v>1336</v>
      </c>
      <c r="G413" s="200" t="s">
        <v>436</v>
      </c>
      <c r="H413" s="201">
        <v>14.14</v>
      </c>
      <c r="I413" s="202"/>
      <c r="J413" s="203">
        <f>ROUND(I413*H413,2)</f>
        <v>0</v>
      </c>
      <c r="K413" s="199" t="s">
        <v>1</v>
      </c>
      <c r="L413" s="204"/>
      <c r="M413" s="205" t="s">
        <v>1</v>
      </c>
      <c r="N413" s="206" t="s">
        <v>38</v>
      </c>
      <c r="O413" s="59"/>
      <c r="P413" s="160">
        <f>O413*H413</f>
        <v>0</v>
      </c>
      <c r="Q413" s="160">
        <v>2.9999999999999997E-4</v>
      </c>
      <c r="R413" s="160">
        <f>Q413*H413</f>
        <v>4.2420000000000001E-3</v>
      </c>
      <c r="S413" s="160">
        <v>0</v>
      </c>
      <c r="T413" s="161">
        <f>S413*H413</f>
        <v>0</v>
      </c>
      <c r="U413" s="33"/>
      <c r="V413" s="33"/>
      <c r="W413" s="33"/>
      <c r="X413" s="33"/>
      <c r="Y413" s="33"/>
      <c r="Z413" s="33"/>
      <c r="AA413" s="33"/>
      <c r="AB413" s="33"/>
      <c r="AC413" s="33"/>
      <c r="AD413" s="33"/>
      <c r="AE413" s="33"/>
      <c r="AR413" s="162" t="s">
        <v>215</v>
      </c>
      <c r="AT413" s="162" t="s">
        <v>381</v>
      </c>
      <c r="AU413" s="162" t="s">
        <v>83</v>
      </c>
      <c r="AY413" s="18" t="s">
        <v>163</v>
      </c>
      <c r="BE413" s="163">
        <f>IF(N413="základní",J413,0)</f>
        <v>0</v>
      </c>
      <c r="BF413" s="163">
        <f>IF(N413="snížená",J413,0)</f>
        <v>0</v>
      </c>
      <c r="BG413" s="163">
        <f>IF(N413="zákl. přenesená",J413,0)</f>
        <v>0</v>
      </c>
      <c r="BH413" s="163">
        <f>IF(N413="sníž. přenesená",J413,0)</f>
        <v>0</v>
      </c>
      <c r="BI413" s="163">
        <f>IF(N413="nulová",J413,0)</f>
        <v>0</v>
      </c>
      <c r="BJ413" s="18" t="s">
        <v>30</v>
      </c>
      <c r="BK413" s="163">
        <f>ROUND(I413*H413,2)</f>
        <v>0</v>
      </c>
      <c r="BL413" s="18" t="s">
        <v>169</v>
      </c>
      <c r="BM413" s="162" t="s">
        <v>1337</v>
      </c>
    </row>
    <row r="414" spans="1:65" s="13" customFormat="1">
      <c r="B414" s="171"/>
      <c r="D414" s="169" t="s">
        <v>175</v>
      </c>
      <c r="E414" s="172" t="s">
        <v>1</v>
      </c>
      <c r="F414" s="173" t="s">
        <v>1338</v>
      </c>
      <c r="H414" s="174">
        <v>14.14</v>
      </c>
      <c r="I414" s="175"/>
      <c r="L414" s="171"/>
      <c r="M414" s="176"/>
      <c r="N414" s="177"/>
      <c r="O414" s="177"/>
      <c r="P414" s="177"/>
      <c r="Q414" s="177"/>
      <c r="R414" s="177"/>
      <c r="S414" s="177"/>
      <c r="T414" s="178"/>
      <c r="AT414" s="172" t="s">
        <v>175</v>
      </c>
      <c r="AU414" s="172" t="s">
        <v>83</v>
      </c>
      <c r="AV414" s="13" t="s">
        <v>83</v>
      </c>
      <c r="AW414" s="13" t="s">
        <v>29</v>
      </c>
      <c r="AX414" s="13" t="s">
        <v>73</v>
      </c>
      <c r="AY414" s="172" t="s">
        <v>163</v>
      </c>
    </row>
    <row r="415" spans="1:65" s="14" customFormat="1">
      <c r="B415" s="179"/>
      <c r="D415" s="169" t="s">
        <v>175</v>
      </c>
      <c r="E415" s="180" t="s">
        <v>1</v>
      </c>
      <c r="F415" s="181" t="s">
        <v>179</v>
      </c>
      <c r="H415" s="182">
        <v>14.14</v>
      </c>
      <c r="I415" s="183"/>
      <c r="L415" s="179"/>
      <c r="M415" s="184"/>
      <c r="N415" s="185"/>
      <c r="O415" s="185"/>
      <c r="P415" s="185"/>
      <c r="Q415" s="185"/>
      <c r="R415" s="185"/>
      <c r="S415" s="185"/>
      <c r="T415" s="186"/>
      <c r="AT415" s="180" t="s">
        <v>175</v>
      </c>
      <c r="AU415" s="180" t="s">
        <v>83</v>
      </c>
      <c r="AV415" s="14" t="s">
        <v>169</v>
      </c>
      <c r="AW415" s="14" t="s">
        <v>29</v>
      </c>
      <c r="AX415" s="14" t="s">
        <v>30</v>
      </c>
      <c r="AY415" s="180" t="s">
        <v>163</v>
      </c>
    </row>
    <row r="416" spans="1:65" s="2" customFormat="1" ht="16.5" customHeight="1">
      <c r="A416" s="33"/>
      <c r="B416" s="150"/>
      <c r="C416" s="197" t="s">
        <v>593</v>
      </c>
      <c r="D416" s="197" t="s">
        <v>381</v>
      </c>
      <c r="E416" s="198" t="s">
        <v>1339</v>
      </c>
      <c r="F416" s="199" t="s">
        <v>1340</v>
      </c>
      <c r="G416" s="200" t="s">
        <v>436</v>
      </c>
      <c r="H416" s="201">
        <v>14.14</v>
      </c>
      <c r="I416" s="202"/>
      <c r="J416" s="203">
        <f>ROUND(I416*H416,2)</f>
        <v>0</v>
      </c>
      <c r="K416" s="199" t="s">
        <v>1</v>
      </c>
      <c r="L416" s="204"/>
      <c r="M416" s="205" t="s">
        <v>1</v>
      </c>
      <c r="N416" s="206" t="s">
        <v>38</v>
      </c>
      <c r="O416" s="59"/>
      <c r="P416" s="160">
        <f>O416*H416</f>
        <v>0</v>
      </c>
      <c r="Q416" s="160">
        <v>1E-4</v>
      </c>
      <c r="R416" s="160">
        <f>Q416*H416</f>
        <v>1.4140000000000001E-3</v>
      </c>
      <c r="S416" s="160">
        <v>0</v>
      </c>
      <c r="T416" s="161">
        <f>S416*H416</f>
        <v>0</v>
      </c>
      <c r="U416" s="33"/>
      <c r="V416" s="33"/>
      <c r="W416" s="33"/>
      <c r="X416" s="33"/>
      <c r="Y416" s="33"/>
      <c r="Z416" s="33"/>
      <c r="AA416" s="33"/>
      <c r="AB416" s="33"/>
      <c r="AC416" s="33"/>
      <c r="AD416" s="33"/>
      <c r="AE416" s="33"/>
      <c r="AR416" s="162" t="s">
        <v>215</v>
      </c>
      <c r="AT416" s="162" t="s">
        <v>381</v>
      </c>
      <c r="AU416" s="162" t="s">
        <v>83</v>
      </c>
      <c r="AY416" s="18" t="s">
        <v>163</v>
      </c>
      <c r="BE416" s="163">
        <f>IF(N416="základní",J416,0)</f>
        <v>0</v>
      </c>
      <c r="BF416" s="163">
        <f>IF(N416="snížená",J416,0)</f>
        <v>0</v>
      </c>
      <c r="BG416" s="163">
        <f>IF(N416="zákl. přenesená",J416,0)</f>
        <v>0</v>
      </c>
      <c r="BH416" s="163">
        <f>IF(N416="sníž. přenesená",J416,0)</f>
        <v>0</v>
      </c>
      <c r="BI416" s="163">
        <f>IF(N416="nulová",J416,0)</f>
        <v>0</v>
      </c>
      <c r="BJ416" s="18" t="s">
        <v>30</v>
      </c>
      <c r="BK416" s="163">
        <f>ROUND(I416*H416,2)</f>
        <v>0</v>
      </c>
      <c r="BL416" s="18" t="s">
        <v>169</v>
      </c>
      <c r="BM416" s="162" t="s">
        <v>1341</v>
      </c>
    </row>
    <row r="417" spans="1:65" s="13" customFormat="1">
      <c r="B417" s="171"/>
      <c r="D417" s="169" t="s">
        <v>175</v>
      </c>
      <c r="E417" s="172" t="s">
        <v>1</v>
      </c>
      <c r="F417" s="173" t="s">
        <v>1338</v>
      </c>
      <c r="H417" s="174">
        <v>14.14</v>
      </c>
      <c r="I417" s="175"/>
      <c r="L417" s="171"/>
      <c r="M417" s="176"/>
      <c r="N417" s="177"/>
      <c r="O417" s="177"/>
      <c r="P417" s="177"/>
      <c r="Q417" s="177"/>
      <c r="R417" s="177"/>
      <c r="S417" s="177"/>
      <c r="T417" s="178"/>
      <c r="AT417" s="172" t="s">
        <v>175</v>
      </c>
      <c r="AU417" s="172" t="s">
        <v>83</v>
      </c>
      <c r="AV417" s="13" t="s">
        <v>83</v>
      </c>
      <c r="AW417" s="13" t="s">
        <v>29</v>
      </c>
      <c r="AX417" s="13" t="s">
        <v>73</v>
      </c>
      <c r="AY417" s="172" t="s">
        <v>163</v>
      </c>
    </row>
    <row r="418" spans="1:65" s="14" customFormat="1">
      <c r="B418" s="179"/>
      <c r="D418" s="169" t="s">
        <v>175</v>
      </c>
      <c r="E418" s="180" t="s">
        <v>1</v>
      </c>
      <c r="F418" s="181" t="s">
        <v>179</v>
      </c>
      <c r="H418" s="182">
        <v>14.14</v>
      </c>
      <c r="I418" s="183"/>
      <c r="L418" s="179"/>
      <c r="M418" s="184"/>
      <c r="N418" s="185"/>
      <c r="O418" s="185"/>
      <c r="P418" s="185"/>
      <c r="Q418" s="185"/>
      <c r="R418" s="185"/>
      <c r="S418" s="185"/>
      <c r="T418" s="186"/>
      <c r="AT418" s="180" t="s">
        <v>175</v>
      </c>
      <c r="AU418" s="180" t="s">
        <v>83</v>
      </c>
      <c r="AV418" s="14" t="s">
        <v>169</v>
      </c>
      <c r="AW418" s="14" t="s">
        <v>29</v>
      </c>
      <c r="AX418" s="14" t="s">
        <v>30</v>
      </c>
      <c r="AY418" s="180" t="s">
        <v>163</v>
      </c>
    </row>
    <row r="419" spans="1:65" s="2" customFormat="1" ht="16.5" customHeight="1">
      <c r="A419" s="33"/>
      <c r="B419" s="150"/>
      <c r="C419" s="151" t="s">
        <v>598</v>
      </c>
      <c r="D419" s="151" t="s">
        <v>165</v>
      </c>
      <c r="E419" s="152" t="s">
        <v>1342</v>
      </c>
      <c r="F419" s="153" t="s">
        <v>1343</v>
      </c>
      <c r="G419" s="154" t="s">
        <v>436</v>
      </c>
      <c r="H419" s="155">
        <v>3</v>
      </c>
      <c r="I419" s="156"/>
      <c r="J419" s="157">
        <f>ROUND(I419*H419,2)</f>
        <v>0</v>
      </c>
      <c r="K419" s="153" t="s">
        <v>168</v>
      </c>
      <c r="L419" s="34"/>
      <c r="M419" s="158" t="s">
        <v>1</v>
      </c>
      <c r="N419" s="159" t="s">
        <v>38</v>
      </c>
      <c r="O419" s="59"/>
      <c r="P419" s="160">
        <f>O419*H419</f>
        <v>0</v>
      </c>
      <c r="Q419" s="160">
        <v>0</v>
      </c>
      <c r="R419" s="160">
        <f>Q419*H419</f>
        <v>0</v>
      </c>
      <c r="S419" s="160">
        <v>0</v>
      </c>
      <c r="T419" s="161">
        <f>S419*H419</f>
        <v>0</v>
      </c>
      <c r="U419" s="33"/>
      <c r="V419" s="33"/>
      <c r="W419" s="33"/>
      <c r="X419" s="33"/>
      <c r="Y419" s="33"/>
      <c r="Z419" s="33"/>
      <c r="AA419" s="33"/>
      <c r="AB419" s="33"/>
      <c r="AC419" s="33"/>
      <c r="AD419" s="33"/>
      <c r="AE419" s="33"/>
      <c r="AR419" s="162" t="s">
        <v>169</v>
      </c>
      <c r="AT419" s="162" t="s">
        <v>165</v>
      </c>
      <c r="AU419" s="162" t="s">
        <v>83</v>
      </c>
      <c r="AY419" s="18" t="s">
        <v>163</v>
      </c>
      <c r="BE419" s="163">
        <f>IF(N419="základní",J419,0)</f>
        <v>0</v>
      </c>
      <c r="BF419" s="163">
        <f>IF(N419="snížená",J419,0)</f>
        <v>0</v>
      </c>
      <c r="BG419" s="163">
        <f>IF(N419="zákl. přenesená",J419,0)</f>
        <v>0</v>
      </c>
      <c r="BH419" s="163">
        <f>IF(N419="sníž. přenesená",J419,0)</f>
        <v>0</v>
      </c>
      <c r="BI419" s="163">
        <f>IF(N419="nulová",J419,0)</f>
        <v>0</v>
      </c>
      <c r="BJ419" s="18" t="s">
        <v>30</v>
      </c>
      <c r="BK419" s="163">
        <f>ROUND(I419*H419,2)</f>
        <v>0</v>
      </c>
      <c r="BL419" s="18" t="s">
        <v>169</v>
      </c>
      <c r="BM419" s="162" t="s">
        <v>1344</v>
      </c>
    </row>
    <row r="420" spans="1:65" s="2" customFormat="1">
      <c r="A420" s="33"/>
      <c r="B420" s="34"/>
      <c r="C420" s="33"/>
      <c r="D420" s="164" t="s">
        <v>171</v>
      </c>
      <c r="E420" s="33"/>
      <c r="F420" s="165" t="s">
        <v>1345</v>
      </c>
      <c r="G420" s="33"/>
      <c r="H420" s="33"/>
      <c r="I420" s="166"/>
      <c r="J420" s="33"/>
      <c r="K420" s="33"/>
      <c r="L420" s="34"/>
      <c r="M420" s="167"/>
      <c r="N420" s="168"/>
      <c r="O420" s="59"/>
      <c r="P420" s="59"/>
      <c r="Q420" s="59"/>
      <c r="R420" s="59"/>
      <c r="S420" s="59"/>
      <c r="T420" s="60"/>
      <c r="U420" s="33"/>
      <c r="V420" s="33"/>
      <c r="W420" s="33"/>
      <c r="X420" s="33"/>
      <c r="Y420" s="33"/>
      <c r="Z420" s="33"/>
      <c r="AA420" s="33"/>
      <c r="AB420" s="33"/>
      <c r="AC420" s="33"/>
      <c r="AD420" s="33"/>
      <c r="AE420" s="33"/>
      <c r="AT420" s="18" t="s">
        <v>171</v>
      </c>
      <c r="AU420" s="18" t="s">
        <v>83</v>
      </c>
    </row>
    <row r="421" spans="1:65" s="2" customFormat="1" ht="39">
      <c r="A421" s="33"/>
      <c r="B421" s="34"/>
      <c r="C421" s="33"/>
      <c r="D421" s="169" t="s">
        <v>173</v>
      </c>
      <c r="E421" s="33"/>
      <c r="F421" s="170" t="s">
        <v>1346</v>
      </c>
      <c r="G421" s="33"/>
      <c r="H421" s="33"/>
      <c r="I421" s="166"/>
      <c r="J421" s="33"/>
      <c r="K421" s="33"/>
      <c r="L421" s="34"/>
      <c r="M421" s="167"/>
      <c r="N421" s="168"/>
      <c r="O421" s="59"/>
      <c r="P421" s="59"/>
      <c r="Q421" s="59"/>
      <c r="R421" s="59"/>
      <c r="S421" s="59"/>
      <c r="T421" s="60"/>
      <c r="U421" s="33"/>
      <c r="V421" s="33"/>
      <c r="W421" s="33"/>
      <c r="X421" s="33"/>
      <c r="Y421" s="33"/>
      <c r="Z421" s="33"/>
      <c r="AA421" s="33"/>
      <c r="AB421" s="33"/>
      <c r="AC421" s="33"/>
      <c r="AD421" s="33"/>
      <c r="AE421" s="33"/>
      <c r="AT421" s="18" t="s">
        <v>173</v>
      </c>
      <c r="AU421" s="18" t="s">
        <v>83</v>
      </c>
    </row>
    <row r="422" spans="1:65" s="15" customFormat="1">
      <c r="B422" s="190"/>
      <c r="D422" s="169" t="s">
        <v>175</v>
      </c>
      <c r="E422" s="191" t="s">
        <v>1</v>
      </c>
      <c r="F422" s="192" t="s">
        <v>1320</v>
      </c>
      <c r="H422" s="191" t="s">
        <v>1</v>
      </c>
      <c r="I422" s="193"/>
      <c r="L422" s="190"/>
      <c r="M422" s="194"/>
      <c r="N422" s="195"/>
      <c r="O422" s="195"/>
      <c r="P422" s="195"/>
      <c r="Q422" s="195"/>
      <c r="R422" s="195"/>
      <c r="S422" s="195"/>
      <c r="T422" s="196"/>
      <c r="AT422" s="191" t="s">
        <v>175</v>
      </c>
      <c r="AU422" s="191" t="s">
        <v>83</v>
      </c>
      <c r="AV422" s="15" t="s">
        <v>30</v>
      </c>
      <c r="AW422" s="15" t="s">
        <v>29</v>
      </c>
      <c r="AX422" s="15" t="s">
        <v>73</v>
      </c>
      <c r="AY422" s="191" t="s">
        <v>163</v>
      </c>
    </row>
    <row r="423" spans="1:65" s="13" customFormat="1">
      <c r="B423" s="171"/>
      <c r="D423" s="169" t="s">
        <v>175</v>
      </c>
      <c r="E423" s="172" t="s">
        <v>1</v>
      </c>
      <c r="F423" s="173" t="s">
        <v>1347</v>
      </c>
      <c r="H423" s="174">
        <v>3</v>
      </c>
      <c r="I423" s="175"/>
      <c r="L423" s="171"/>
      <c r="M423" s="176"/>
      <c r="N423" s="177"/>
      <c r="O423" s="177"/>
      <c r="P423" s="177"/>
      <c r="Q423" s="177"/>
      <c r="R423" s="177"/>
      <c r="S423" s="177"/>
      <c r="T423" s="178"/>
      <c r="AT423" s="172" t="s">
        <v>175</v>
      </c>
      <c r="AU423" s="172" t="s">
        <v>83</v>
      </c>
      <c r="AV423" s="13" t="s">
        <v>83</v>
      </c>
      <c r="AW423" s="13" t="s">
        <v>29</v>
      </c>
      <c r="AX423" s="13" t="s">
        <v>73</v>
      </c>
      <c r="AY423" s="172" t="s">
        <v>163</v>
      </c>
    </row>
    <row r="424" spans="1:65" s="14" customFormat="1">
      <c r="B424" s="179"/>
      <c r="D424" s="169" t="s">
        <v>175</v>
      </c>
      <c r="E424" s="180" t="s">
        <v>1</v>
      </c>
      <c r="F424" s="181" t="s">
        <v>179</v>
      </c>
      <c r="H424" s="182">
        <v>3</v>
      </c>
      <c r="I424" s="183"/>
      <c r="L424" s="179"/>
      <c r="M424" s="184"/>
      <c r="N424" s="185"/>
      <c r="O424" s="185"/>
      <c r="P424" s="185"/>
      <c r="Q424" s="185"/>
      <c r="R424" s="185"/>
      <c r="S424" s="185"/>
      <c r="T424" s="186"/>
      <c r="AT424" s="180" t="s">
        <v>175</v>
      </c>
      <c r="AU424" s="180" t="s">
        <v>83</v>
      </c>
      <c r="AV424" s="14" t="s">
        <v>169</v>
      </c>
      <c r="AW424" s="14" t="s">
        <v>29</v>
      </c>
      <c r="AX424" s="14" t="s">
        <v>30</v>
      </c>
      <c r="AY424" s="180" t="s">
        <v>163</v>
      </c>
    </row>
    <row r="425" spans="1:65" s="2" customFormat="1" ht="16.5" customHeight="1">
      <c r="A425" s="33"/>
      <c r="B425" s="150"/>
      <c r="C425" s="197" t="s">
        <v>603</v>
      </c>
      <c r="D425" s="197" t="s">
        <v>381</v>
      </c>
      <c r="E425" s="198" t="s">
        <v>1348</v>
      </c>
      <c r="F425" s="199" t="s">
        <v>1349</v>
      </c>
      <c r="G425" s="200" t="s">
        <v>436</v>
      </c>
      <c r="H425" s="201">
        <v>3.03</v>
      </c>
      <c r="I425" s="202"/>
      <c r="J425" s="203">
        <f>ROUND(I425*H425,2)</f>
        <v>0</v>
      </c>
      <c r="K425" s="199" t="s">
        <v>168</v>
      </c>
      <c r="L425" s="204"/>
      <c r="M425" s="205" t="s">
        <v>1</v>
      </c>
      <c r="N425" s="206" t="s">
        <v>38</v>
      </c>
      <c r="O425" s="59"/>
      <c r="P425" s="160">
        <f>O425*H425</f>
        <v>0</v>
      </c>
      <c r="Q425" s="160">
        <v>7.7999999999999996E-3</v>
      </c>
      <c r="R425" s="160">
        <f>Q425*H425</f>
        <v>2.3633999999999999E-2</v>
      </c>
      <c r="S425" s="160">
        <v>0</v>
      </c>
      <c r="T425" s="161">
        <f>S425*H425</f>
        <v>0</v>
      </c>
      <c r="U425" s="33"/>
      <c r="V425" s="33"/>
      <c r="W425" s="33"/>
      <c r="X425" s="33"/>
      <c r="Y425" s="33"/>
      <c r="Z425" s="33"/>
      <c r="AA425" s="33"/>
      <c r="AB425" s="33"/>
      <c r="AC425" s="33"/>
      <c r="AD425" s="33"/>
      <c r="AE425" s="33"/>
      <c r="AR425" s="162" t="s">
        <v>215</v>
      </c>
      <c r="AT425" s="162" t="s">
        <v>381</v>
      </c>
      <c r="AU425" s="162" t="s">
        <v>83</v>
      </c>
      <c r="AY425" s="18" t="s">
        <v>163</v>
      </c>
      <c r="BE425" s="163">
        <f>IF(N425="základní",J425,0)</f>
        <v>0</v>
      </c>
      <c r="BF425" s="163">
        <f>IF(N425="snížená",J425,0)</f>
        <v>0</v>
      </c>
      <c r="BG425" s="163">
        <f>IF(N425="zákl. přenesená",J425,0)</f>
        <v>0</v>
      </c>
      <c r="BH425" s="163">
        <f>IF(N425="sníž. přenesená",J425,0)</f>
        <v>0</v>
      </c>
      <c r="BI425" s="163">
        <f>IF(N425="nulová",J425,0)</f>
        <v>0</v>
      </c>
      <c r="BJ425" s="18" t="s">
        <v>30</v>
      </c>
      <c r="BK425" s="163">
        <f>ROUND(I425*H425,2)</f>
        <v>0</v>
      </c>
      <c r="BL425" s="18" t="s">
        <v>169</v>
      </c>
      <c r="BM425" s="162" t="s">
        <v>1350</v>
      </c>
    </row>
    <row r="426" spans="1:65" s="13" customFormat="1">
      <c r="B426" s="171"/>
      <c r="D426" s="169" t="s">
        <v>175</v>
      </c>
      <c r="E426" s="172" t="s">
        <v>1</v>
      </c>
      <c r="F426" s="173" t="s">
        <v>520</v>
      </c>
      <c r="H426" s="174">
        <v>3.03</v>
      </c>
      <c r="I426" s="175"/>
      <c r="L426" s="171"/>
      <c r="M426" s="176"/>
      <c r="N426" s="177"/>
      <c r="O426" s="177"/>
      <c r="P426" s="177"/>
      <c r="Q426" s="177"/>
      <c r="R426" s="177"/>
      <c r="S426" s="177"/>
      <c r="T426" s="178"/>
      <c r="AT426" s="172" t="s">
        <v>175</v>
      </c>
      <c r="AU426" s="172" t="s">
        <v>83</v>
      </c>
      <c r="AV426" s="13" t="s">
        <v>83</v>
      </c>
      <c r="AW426" s="13" t="s">
        <v>29</v>
      </c>
      <c r="AX426" s="13" t="s">
        <v>73</v>
      </c>
      <c r="AY426" s="172" t="s">
        <v>163</v>
      </c>
    </row>
    <row r="427" spans="1:65" s="14" customFormat="1">
      <c r="B427" s="179"/>
      <c r="D427" s="169" t="s">
        <v>175</v>
      </c>
      <c r="E427" s="180" t="s">
        <v>1</v>
      </c>
      <c r="F427" s="181" t="s">
        <v>179</v>
      </c>
      <c r="H427" s="182">
        <v>3.03</v>
      </c>
      <c r="I427" s="183"/>
      <c r="L427" s="179"/>
      <c r="M427" s="184"/>
      <c r="N427" s="185"/>
      <c r="O427" s="185"/>
      <c r="P427" s="185"/>
      <c r="Q427" s="185"/>
      <c r="R427" s="185"/>
      <c r="S427" s="185"/>
      <c r="T427" s="186"/>
      <c r="AT427" s="180" t="s">
        <v>175</v>
      </c>
      <c r="AU427" s="180" t="s">
        <v>83</v>
      </c>
      <c r="AV427" s="14" t="s">
        <v>169</v>
      </c>
      <c r="AW427" s="14" t="s">
        <v>29</v>
      </c>
      <c r="AX427" s="14" t="s">
        <v>30</v>
      </c>
      <c r="AY427" s="180" t="s">
        <v>163</v>
      </c>
    </row>
    <row r="428" spans="1:65" s="2" customFormat="1" ht="16.5" customHeight="1">
      <c r="A428" s="33"/>
      <c r="B428" s="150"/>
      <c r="C428" s="151" t="s">
        <v>607</v>
      </c>
      <c r="D428" s="151" t="s">
        <v>165</v>
      </c>
      <c r="E428" s="152" t="s">
        <v>1351</v>
      </c>
      <c r="F428" s="153" t="s">
        <v>1352</v>
      </c>
      <c r="G428" s="154" t="s">
        <v>436</v>
      </c>
      <c r="H428" s="155">
        <v>2</v>
      </c>
      <c r="I428" s="156"/>
      <c r="J428" s="157">
        <f>ROUND(I428*H428,2)</f>
        <v>0</v>
      </c>
      <c r="K428" s="153" t="s">
        <v>168</v>
      </c>
      <c r="L428" s="34"/>
      <c r="M428" s="158" t="s">
        <v>1</v>
      </c>
      <c r="N428" s="159" t="s">
        <v>38</v>
      </c>
      <c r="O428" s="59"/>
      <c r="P428" s="160">
        <f>O428*H428</f>
        <v>0</v>
      </c>
      <c r="Q428" s="160">
        <v>0</v>
      </c>
      <c r="R428" s="160">
        <f>Q428*H428</f>
        <v>0</v>
      </c>
      <c r="S428" s="160">
        <v>0</v>
      </c>
      <c r="T428" s="161">
        <f>S428*H428</f>
        <v>0</v>
      </c>
      <c r="U428" s="33"/>
      <c r="V428" s="33"/>
      <c r="W428" s="33"/>
      <c r="X428" s="33"/>
      <c r="Y428" s="33"/>
      <c r="Z428" s="33"/>
      <c r="AA428" s="33"/>
      <c r="AB428" s="33"/>
      <c r="AC428" s="33"/>
      <c r="AD428" s="33"/>
      <c r="AE428" s="33"/>
      <c r="AR428" s="162" t="s">
        <v>169</v>
      </c>
      <c r="AT428" s="162" t="s">
        <v>165</v>
      </c>
      <c r="AU428" s="162" t="s">
        <v>83</v>
      </c>
      <c r="AY428" s="18" t="s">
        <v>163</v>
      </c>
      <c r="BE428" s="163">
        <f>IF(N428="základní",J428,0)</f>
        <v>0</v>
      </c>
      <c r="BF428" s="163">
        <f>IF(N428="snížená",J428,0)</f>
        <v>0</v>
      </c>
      <c r="BG428" s="163">
        <f>IF(N428="zákl. přenesená",J428,0)</f>
        <v>0</v>
      </c>
      <c r="BH428" s="163">
        <f>IF(N428="sníž. přenesená",J428,0)</f>
        <v>0</v>
      </c>
      <c r="BI428" s="163">
        <f>IF(N428="nulová",J428,0)</f>
        <v>0</v>
      </c>
      <c r="BJ428" s="18" t="s">
        <v>30</v>
      </c>
      <c r="BK428" s="163">
        <f>ROUND(I428*H428,2)</f>
        <v>0</v>
      </c>
      <c r="BL428" s="18" t="s">
        <v>169</v>
      </c>
      <c r="BM428" s="162" t="s">
        <v>1353</v>
      </c>
    </row>
    <row r="429" spans="1:65" s="2" customFormat="1">
      <c r="A429" s="33"/>
      <c r="B429" s="34"/>
      <c r="C429" s="33"/>
      <c r="D429" s="164" t="s">
        <v>171</v>
      </c>
      <c r="E429" s="33"/>
      <c r="F429" s="165" t="s">
        <v>1354</v>
      </c>
      <c r="G429" s="33"/>
      <c r="H429" s="33"/>
      <c r="I429" s="166"/>
      <c r="J429" s="33"/>
      <c r="K429" s="33"/>
      <c r="L429" s="34"/>
      <c r="M429" s="167"/>
      <c r="N429" s="168"/>
      <c r="O429" s="59"/>
      <c r="P429" s="59"/>
      <c r="Q429" s="59"/>
      <c r="R429" s="59"/>
      <c r="S429" s="59"/>
      <c r="T429" s="60"/>
      <c r="U429" s="33"/>
      <c r="V429" s="33"/>
      <c r="W429" s="33"/>
      <c r="X429" s="33"/>
      <c r="Y429" s="33"/>
      <c r="Z429" s="33"/>
      <c r="AA429" s="33"/>
      <c r="AB429" s="33"/>
      <c r="AC429" s="33"/>
      <c r="AD429" s="33"/>
      <c r="AE429" s="33"/>
      <c r="AT429" s="18" t="s">
        <v>171</v>
      </c>
      <c r="AU429" s="18" t="s">
        <v>83</v>
      </c>
    </row>
    <row r="430" spans="1:65" s="2" customFormat="1" ht="39">
      <c r="A430" s="33"/>
      <c r="B430" s="34"/>
      <c r="C430" s="33"/>
      <c r="D430" s="169" t="s">
        <v>173</v>
      </c>
      <c r="E430" s="33"/>
      <c r="F430" s="170" t="s">
        <v>1355</v>
      </c>
      <c r="G430" s="33"/>
      <c r="H430" s="33"/>
      <c r="I430" s="166"/>
      <c r="J430" s="33"/>
      <c r="K430" s="33"/>
      <c r="L430" s="34"/>
      <c r="M430" s="167"/>
      <c r="N430" s="168"/>
      <c r="O430" s="59"/>
      <c r="P430" s="59"/>
      <c r="Q430" s="59"/>
      <c r="R430" s="59"/>
      <c r="S430" s="59"/>
      <c r="T430" s="60"/>
      <c r="U430" s="33"/>
      <c r="V430" s="33"/>
      <c r="W430" s="33"/>
      <c r="X430" s="33"/>
      <c r="Y430" s="33"/>
      <c r="Z430" s="33"/>
      <c r="AA430" s="33"/>
      <c r="AB430" s="33"/>
      <c r="AC430" s="33"/>
      <c r="AD430" s="33"/>
      <c r="AE430" s="33"/>
      <c r="AT430" s="18" t="s">
        <v>173</v>
      </c>
      <c r="AU430" s="18" t="s">
        <v>83</v>
      </c>
    </row>
    <row r="431" spans="1:65" s="13" customFormat="1">
      <c r="B431" s="171"/>
      <c r="D431" s="169" t="s">
        <v>175</v>
      </c>
      <c r="E431" s="172" t="s">
        <v>1</v>
      </c>
      <c r="F431" s="173" t="s">
        <v>83</v>
      </c>
      <c r="H431" s="174">
        <v>2</v>
      </c>
      <c r="I431" s="175"/>
      <c r="L431" s="171"/>
      <c r="M431" s="176"/>
      <c r="N431" s="177"/>
      <c r="O431" s="177"/>
      <c r="P431" s="177"/>
      <c r="Q431" s="177"/>
      <c r="R431" s="177"/>
      <c r="S431" s="177"/>
      <c r="T431" s="178"/>
      <c r="AT431" s="172" t="s">
        <v>175</v>
      </c>
      <c r="AU431" s="172" t="s">
        <v>83</v>
      </c>
      <c r="AV431" s="13" t="s">
        <v>83</v>
      </c>
      <c r="AW431" s="13" t="s">
        <v>29</v>
      </c>
      <c r="AX431" s="13" t="s">
        <v>30</v>
      </c>
      <c r="AY431" s="172" t="s">
        <v>163</v>
      </c>
    </row>
    <row r="432" spans="1:65" s="2" customFormat="1" ht="21.75" customHeight="1">
      <c r="A432" s="33"/>
      <c r="B432" s="150"/>
      <c r="C432" s="197" t="s">
        <v>614</v>
      </c>
      <c r="D432" s="197" t="s">
        <v>381</v>
      </c>
      <c r="E432" s="198" t="s">
        <v>1356</v>
      </c>
      <c r="F432" s="199" t="s">
        <v>1357</v>
      </c>
      <c r="G432" s="200" t="s">
        <v>436</v>
      </c>
      <c r="H432" s="201">
        <v>2.02</v>
      </c>
      <c r="I432" s="202"/>
      <c r="J432" s="203">
        <f>ROUND(I432*H432,2)</f>
        <v>0</v>
      </c>
      <c r="K432" s="199" t="s">
        <v>168</v>
      </c>
      <c r="L432" s="204"/>
      <c r="M432" s="205" t="s">
        <v>1</v>
      </c>
      <c r="N432" s="206" t="s">
        <v>38</v>
      </c>
      <c r="O432" s="59"/>
      <c r="P432" s="160">
        <f>O432*H432</f>
        <v>0</v>
      </c>
      <c r="Q432" s="160">
        <v>1.2999999999999999E-2</v>
      </c>
      <c r="R432" s="160">
        <f>Q432*H432</f>
        <v>2.6259999999999999E-2</v>
      </c>
      <c r="S432" s="160">
        <v>0</v>
      </c>
      <c r="T432" s="161">
        <f>S432*H432</f>
        <v>0</v>
      </c>
      <c r="U432" s="33"/>
      <c r="V432" s="33"/>
      <c r="W432" s="33"/>
      <c r="X432" s="33"/>
      <c r="Y432" s="33"/>
      <c r="Z432" s="33"/>
      <c r="AA432" s="33"/>
      <c r="AB432" s="33"/>
      <c r="AC432" s="33"/>
      <c r="AD432" s="33"/>
      <c r="AE432" s="33"/>
      <c r="AR432" s="162" t="s">
        <v>215</v>
      </c>
      <c r="AT432" s="162" t="s">
        <v>381</v>
      </c>
      <c r="AU432" s="162" t="s">
        <v>83</v>
      </c>
      <c r="AY432" s="18" t="s">
        <v>163</v>
      </c>
      <c r="BE432" s="163">
        <f>IF(N432="základní",J432,0)</f>
        <v>0</v>
      </c>
      <c r="BF432" s="163">
        <f>IF(N432="snížená",J432,0)</f>
        <v>0</v>
      </c>
      <c r="BG432" s="163">
        <f>IF(N432="zákl. přenesená",J432,0)</f>
        <v>0</v>
      </c>
      <c r="BH432" s="163">
        <f>IF(N432="sníž. přenesená",J432,0)</f>
        <v>0</v>
      </c>
      <c r="BI432" s="163">
        <f>IF(N432="nulová",J432,0)</f>
        <v>0</v>
      </c>
      <c r="BJ432" s="18" t="s">
        <v>30</v>
      </c>
      <c r="BK432" s="163">
        <f>ROUND(I432*H432,2)</f>
        <v>0</v>
      </c>
      <c r="BL432" s="18" t="s">
        <v>169</v>
      </c>
      <c r="BM432" s="162" t="s">
        <v>1358</v>
      </c>
    </row>
    <row r="433" spans="1:65" s="13" customFormat="1">
      <c r="B433" s="171"/>
      <c r="D433" s="169" t="s">
        <v>175</v>
      </c>
      <c r="E433" s="172" t="s">
        <v>1</v>
      </c>
      <c r="F433" s="173" t="s">
        <v>525</v>
      </c>
      <c r="H433" s="174">
        <v>2.02</v>
      </c>
      <c r="I433" s="175"/>
      <c r="L433" s="171"/>
      <c r="M433" s="176"/>
      <c r="N433" s="177"/>
      <c r="O433" s="177"/>
      <c r="P433" s="177"/>
      <c r="Q433" s="177"/>
      <c r="R433" s="177"/>
      <c r="S433" s="177"/>
      <c r="T433" s="178"/>
      <c r="AT433" s="172" t="s">
        <v>175</v>
      </c>
      <c r="AU433" s="172" t="s">
        <v>83</v>
      </c>
      <c r="AV433" s="13" t="s">
        <v>83</v>
      </c>
      <c r="AW433" s="13" t="s">
        <v>29</v>
      </c>
      <c r="AX433" s="13" t="s">
        <v>73</v>
      </c>
      <c r="AY433" s="172" t="s">
        <v>163</v>
      </c>
    </row>
    <row r="434" spans="1:65" s="14" customFormat="1">
      <c r="B434" s="179"/>
      <c r="D434" s="169" t="s">
        <v>175</v>
      </c>
      <c r="E434" s="180" t="s">
        <v>1</v>
      </c>
      <c r="F434" s="181" t="s">
        <v>179</v>
      </c>
      <c r="H434" s="182">
        <v>2.02</v>
      </c>
      <c r="I434" s="183"/>
      <c r="L434" s="179"/>
      <c r="M434" s="184"/>
      <c r="N434" s="185"/>
      <c r="O434" s="185"/>
      <c r="P434" s="185"/>
      <c r="Q434" s="185"/>
      <c r="R434" s="185"/>
      <c r="S434" s="185"/>
      <c r="T434" s="186"/>
      <c r="AT434" s="180" t="s">
        <v>175</v>
      </c>
      <c r="AU434" s="180" t="s">
        <v>83</v>
      </c>
      <c r="AV434" s="14" t="s">
        <v>169</v>
      </c>
      <c r="AW434" s="14" t="s">
        <v>29</v>
      </c>
      <c r="AX434" s="14" t="s">
        <v>30</v>
      </c>
      <c r="AY434" s="180" t="s">
        <v>163</v>
      </c>
    </row>
    <row r="435" spans="1:65" s="2" customFormat="1" ht="16.5" customHeight="1">
      <c r="A435" s="33"/>
      <c r="B435" s="150"/>
      <c r="C435" s="151" t="s">
        <v>619</v>
      </c>
      <c r="D435" s="151" t="s">
        <v>165</v>
      </c>
      <c r="E435" s="152" t="s">
        <v>1359</v>
      </c>
      <c r="F435" s="153" t="s">
        <v>1360</v>
      </c>
      <c r="G435" s="154" t="s">
        <v>436</v>
      </c>
      <c r="H435" s="155">
        <v>7</v>
      </c>
      <c r="I435" s="156"/>
      <c r="J435" s="157">
        <f>ROUND(I435*H435,2)</f>
        <v>0</v>
      </c>
      <c r="K435" s="153" t="s">
        <v>168</v>
      </c>
      <c r="L435" s="34"/>
      <c r="M435" s="158" t="s">
        <v>1</v>
      </c>
      <c r="N435" s="159" t="s">
        <v>38</v>
      </c>
      <c r="O435" s="59"/>
      <c r="P435" s="160">
        <f>O435*H435</f>
        <v>0</v>
      </c>
      <c r="Q435" s="160">
        <v>1.67E-3</v>
      </c>
      <c r="R435" s="160">
        <f>Q435*H435</f>
        <v>1.1690000000000001E-2</v>
      </c>
      <c r="S435" s="160">
        <v>0</v>
      </c>
      <c r="T435" s="161">
        <f>S435*H435</f>
        <v>0</v>
      </c>
      <c r="U435" s="33"/>
      <c r="V435" s="33"/>
      <c r="W435" s="33"/>
      <c r="X435" s="33"/>
      <c r="Y435" s="33"/>
      <c r="Z435" s="33"/>
      <c r="AA435" s="33"/>
      <c r="AB435" s="33"/>
      <c r="AC435" s="33"/>
      <c r="AD435" s="33"/>
      <c r="AE435" s="33"/>
      <c r="AR435" s="162" t="s">
        <v>169</v>
      </c>
      <c r="AT435" s="162" t="s">
        <v>165</v>
      </c>
      <c r="AU435" s="162" t="s">
        <v>83</v>
      </c>
      <c r="AY435" s="18" t="s">
        <v>163</v>
      </c>
      <c r="BE435" s="163">
        <f>IF(N435="základní",J435,0)</f>
        <v>0</v>
      </c>
      <c r="BF435" s="163">
        <f>IF(N435="snížená",J435,0)</f>
        <v>0</v>
      </c>
      <c r="BG435" s="163">
        <f>IF(N435="zákl. přenesená",J435,0)</f>
        <v>0</v>
      </c>
      <c r="BH435" s="163">
        <f>IF(N435="sníž. přenesená",J435,0)</f>
        <v>0</v>
      </c>
      <c r="BI435" s="163">
        <f>IF(N435="nulová",J435,0)</f>
        <v>0</v>
      </c>
      <c r="BJ435" s="18" t="s">
        <v>30</v>
      </c>
      <c r="BK435" s="163">
        <f>ROUND(I435*H435,2)</f>
        <v>0</v>
      </c>
      <c r="BL435" s="18" t="s">
        <v>169</v>
      </c>
      <c r="BM435" s="162" t="s">
        <v>1361</v>
      </c>
    </row>
    <row r="436" spans="1:65" s="2" customFormat="1">
      <c r="A436" s="33"/>
      <c r="B436" s="34"/>
      <c r="C436" s="33"/>
      <c r="D436" s="164" t="s">
        <v>171</v>
      </c>
      <c r="E436" s="33"/>
      <c r="F436" s="165" t="s">
        <v>1362</v>
      </c>
      <c r="G436" s="33"/>
      <c r="H436" s="33"/>
      <c r="I436" s="166"/>
      <c r="J436" s="33"/>
      <c r="K436" s="33"/>
      <c r="L436" s="34"/>
      <c r="M436" s="167"/>
      <c r="N436" s="168"/>
      <c r="O436" s="59"/>
      <c r="P436" s="59"/>
      <c r="Q436" s="59"/>
      <c r="R436" s="59"/>
      <c r="S436" s="59"/>
      <c r="T436" s="60"/>
      <c r="U436" s="33"/>
      <c r="V436" s="33"/>
      <c r="W436" s="33"/>
      <c r="X436" s="33"/>
      <c r="Y436" s="33"/>
      <c r="Z436" s="33"/>
      <c r="AA436" s="33"/>
      <c r="AB436" s="33"/>
      <c r="AC436" s="33"/>
      <c r="AD436" s="33"/>
      <c r="AE436" s="33"/>
      <c r="AT436" s="18" t="s">
        <v>171</v>
      </c>
      <c r="AU436" s="18" t="s">
        <v>83</v>
      </c>
    </row>
    <row r="437" spans="1:65" s="2" customFormat="1" ht="39">
      <c r="A437" s="33"/>
      <c r="B437" s="34"/>
      <c r="C437" s="33"/>
      <c r="D437" s="169" t="s">
        <v>173</v>
      </c>
      <c r="E437" s="33"/>
      <c r="F437" s="170" t="s">
        <v>1346</v>
      </c>
      <c r="G437" s="33"/>
      <c r="H437" s="33"/>
      <c r="I437" s="166"/>
      <c r="J437" s="33"/>
      <c r="K437" s="33"/>
      <c r="L437" s="34"/>
      <c r="M437" s="167"/>
      <c r="N437" s="168"/>
      <c r="O437" s="59"/>
      <c r="P437" s="59"/>
      <c r="Q437" s="59"/>
      <c r="R437" s="59"/>
      <c r="S437" s="59"/>
      <c r="T437" s="60"/>
      <c r="U437" s="33"/>
      <c r="V437" s="33"/>
      <c r="W437" s="33"/>
      <c r="X437" s="33"/>
      <c r="Y437" s="33"/>
      <c r="Z437" s="33"/>
      <c r="AA437" s="33"/>
      <c r="AB437" s="33"/>
      <c r="AC437" s="33"/>
      <c r="AD437" s="33"/>
      <c r="AE437" s="33"/>
      <c r="AT437" s="18" t="s">
        <v>173</v>
      </c>
      <c r="AU437" s="18" t="s">
        <v>83</v>
      </c>
    </row>
    <row r="438" spans="1:65" s="13" customFormat="1">
      <c r="B438" s="171"/>
      <c r="D438" s="169" t="s">
        <v>175</v>
      </c>
      <c r="E438" s="172" t="s">
        <v>1</v>
      </c>
      <c r="F438" s="173" t="s">
        <v>1363</v>
      </c>
      <c r="H438" s="174">
        <v>7</v>
      </c>
      <c r="I438" s="175"/>
      <c r="L438" s="171"/>
      <c r="M438" s="176"/>
      <c r="N438" s="177"/>
      <c r="O438" s="177"/>
      <c r="P438" s="177"/>
      <c r="Q438" s="177"/>
      <c r="R438" s="177"/>
      <c r="S438" s="177"/>
      <c r="T438" s="178"/>
      <c r="AT438" s="172" t="s">
        <v>175</v>
      </c>
      <c r="AU438" s="172" t="s">
        <v>83</v>
      </c>
      <c r="AV438" s="13" t="s">
        <v>83</v>
      </c>
      <c r="AW438" s="13" t="s">
        <v>29</v>
      </c>
      <c r="AX438" s="13" t="s">
        <v>73</v>
      </c>
      <c r="AY438" s="172" t="s">
        <v>163</v>
      </c>
    </row>
    <row r="439" spans="1:65" s="14" customFormat="1">
      <c r="B439" s="179"/>
      <c r="D439" s="169" t="s">
        <v>175</v>
      </c>
      <c r="E439" s="180" t="s">
        <v>1</v>
      </c>
      <c r="F439" s="181" t="s">
        <v>179</v>
      </c>
      <c r="H439" s="182">
        <v>7</v>
      </c>
      <c r="I439" s="183"/>
      <c r="L439" s="179"/>
      <c r="M439" s="184"/>
      <c r="N439" s="185"/>
      <c r="O439" s="185"/>
      <c r="P439" s="185"/>
      <c r="Q439" s="185"/>
      <c r="R439" s="185"/>
      <c r="S439" s="185"/>
      <c r="T439" s="186"/>
      <c r="AT439" s="180" t="s">
        <v>175</v>
      </c>
      <c r="AU439" s="180" t="s">
        <v>83</v>
      </c>
      <c r="AV439" s="14" t="s">
        <v>169</v>
      </c>
      <c r="AW439" s="14" t="s">
        <v>29</v>
      </c>
      <c r="AX439" s="14" t="s">
        <v>30</v>
      </c>
      <c r="AY439" s="180" t="s">
        <v>163</v>
      </c>
    </row>
    <row r="440" spans="1:65" s="2" customFormat="1" ht="16.5" customHeight="1">
      <c r="A440" s="33"/>
      <c r="B440" s="150"/>
      <c r="C440" s="197" t="s">
        <v>626</v>
      </c>
      <c r="D440" s="197" t="s">
        <v>381</v>
      </c>
      <c r="E440" s="198" t="s">
        <v>1364</v>
      </c>
      <c r="F440" s="199" t="s">
        <v>1365</v>
      </c>
      <c r="G440" s="200" t="s">
        <v>436</v>
      </c>
      <c r="H440" s="201">
        <v>2.02</v>
      </c>
      <c r="I440" s="202"/>
      <c r="J440" s="203">
        <f>ROUND(I440*H440,2)</f>
        <v>0</v>
      </c>
      <c r="K440" s="199" t="s">
        <v>168</v>
      </c>
      <c r="L440" s="204"/>
      <c r="M440" s="205" t="s">
        <v>1</v>
      </c>
      <c r="N440" s="206" t="s">
        <v>38</v>
      </c>
      <c r="O440" s="59"/>
      <c r="P440" s="160">
        <f>O440*H440</f>
        <v>0</v>
      </c>
      <c r="Q440" s="160">
        <v>6.8999999999999999E-3</v>
      </c>
      <c r="R440" s="160">
        <f>Q440*H440</f>
        <v>1.3938000000000001E-2</v>
      </c>
      <c r="S440" s="160">
        <v>0</v>
      </c>
      <c r="T440" s="161">
        <f>S440*H440</f>
        <v>0</v>
      </c>
      <c r="U440" s="33"/>
      <c r="V440" s="33"/>
      <c r="W440" s="33"/>
      <c r="X440" s="33"/>
      <c r="Y440" s="33"/>
      <c r="Z440" s="33"/>
      <c r="AA440" s="33"/>
      <c r="AB440" s="33"/>
      <c r="AC440" s="33"/>
      <c r="AD440" s="33"/>
      <c r="AE440" s="33"/>
      <c r="AR440" s="162" t="s">
        <v>215</v>
      </c>
      <c r="AT440" s="162" t="s">
        <v>381</v>
      </c>
      <c r="AU440" s="162" t="s">
        <v>83</v>
      </c>
      <c r="AY440" s="18" t="s">
        <v>163</v>
      </c>
      <c r="BE440" s="163">
        <f>IF(N440="základní",J440,0)</f>
        <v>0</v>
      </c>
      <c r="BF440" s="163">
        <f>IF(N440="snížená",J440,0)</f>
        <v>0</v>
      </c>
      <c r="BG440" s="163">
        <f>IF(N440="zákl. přenesená",J440,0)</f>
        <v>0</v>
      </c>
      <c r="BH440" s="163">
        <f>IF(N440="sníž. přenesená",J440,0)</f>
        <v>0</v>
      </c>
      <c r="BI440" s="163">
        <f>IF(N440="nulová",J440,0)</f>
        <v>0</v>
      </c>
      <c r="BJ440" s="18" t="s">
        <v>30</v>
      </c>
      <c r="BK440" s="163">
        <f>ROUND(I440*H440,2)</f>
        <v>0</v>
      </c>
      <c r="BL440" s="18" t="s">
        <v>169</v>
      </c>
      <c r="BM440" s="162" t="s">
        <v>1366</v>
      </c>
    </row>
    <row r="441" spans="1:65" s="13" customFormat="1">
      <c r="B441" s="171"/>
      <c r="D441" s="169" t="s">
        <v>175</v>
      </c>
      <c r="E441" s="172" t="s">
        <v>1</v>
      </c>
      <c r="F441" s="173" t="s">
        <v>525</v>
      </c>
      <c r="H441" s="174">
        <v>2.02</v>
      </c>
      <c r="I441" s="175"/>
      <c r="L441" s="171"/>
      <c r="M441" s="176"/>
      <c r="N441" s="177"/>
      <c r="O441" s="177"/>
      <c r="P441" s="177"/>
      <c r="Q441" s="177"/>
      <c r="R441" s="177"/>
      <c r="S441" s="177"/>
      <c r="T441" s="178"/>
      <c r="AT441" s="172" t="s">
        <v>175</v>
      </c>
      <c r="AU441" s="172" t="s">
        <v>83</v>
      </c>
      <c r="AV441" s="13" t="s">
        <v>83</v>
      </c>
      <c r="AW441" s="13" t="s">
        <v>29</v>
      </c>
      <c r="AX441" s="13" t="s">
        <v>73</v>
      </c>
      <c r="AY441" s="172" t="s">
        <v>163</v>
      </c>
    </row>
    <row r="442" spans="1:65" s="14" customFormat="1">
      <c r="B442" s="179"/>
      <c r="D442" s="169" t="s">
        <v>175</v>
      </c>
      <c r="E442" s="180" t="s">
        <v>1</v>
      </c>
      <c r="F442" s="181" t="s">
        <v>179</v>
      </c>
      <c r="H442" s="182">
        <v>2.02</v>
      </c>
      <c r="I442" s="183"/>
      <c r="L442" s="179"/>
      <c r="M442" s="184"/>
      <c r="N442" s="185"/>
      <c r="O442" s="185"/>
      <c r="P442" s="185"/>
      <c r="Q442" s="185"/>
      <c r="R442" s="185"/>
      <c r="S442" s="185"/>
      <c r="T442" s="186"/>
      <c r="AT442" s="180" t="s">
        <v>175</v>
      </c>
      <c r="AU442" s="180" t="s">
        <v>83</v>
      </c>
      <c r="AV442" s="14" t="s">
        <v>169</v>
      </c>
      <c r="AW442" s="14" t="s">
        <v>29</v>
      </c>
      <c r="AX442" s="14" t="s">
        <v>30</v>
      </c>
      <c r="AY442" s="180" t="s">
        <v>163</v>
      </c>
    </row>
    <row r="443" spans="1:65" s="2" customFormat="1" ht="16.5" customHeight="1">
      <c r="A443" s="33"/>
      <c r="B443" s="150"/>
      <c r="C443" s="197" t="s">
        <v>631</v>
      </c>
      <c r="D443" s="197" t="s">
        <v>381</v>
      </c>
      <c r="E443" s="198" t="s">
        <v>1367</v>
      </c>
      <c r="F443" s="199" t="s">
        <v>1368</v>
      </c>
      <c r="G443" s="200" t="s">
        <v>436</v>
      </c>
      <c r="H443" s="201">
        <v>1.01</v>
      </c>
      <c r="I443" s="202"/>
      <c r="J443" s="203">
        <f>ROUND(I443*H443,2)</f>
        <v>0</v>
      </c>
      <c r="K443" s="199" t="s">
        <v>168</v>
      </c>
      <c r="L443" s="204"/>
      <c r="M443" s="205" t="s">
        <v>1</v>
      </c>
      <c r="N443" s="206" t="s">
        <v>38</v>
      </c>
      <c r="O443" s="59"/>
      <c r="P443" s="160">
        <f>O443*H443</f>
        <v>0</v>
      </c>
      <c r="Q443" s="160">
        <v>7.7000000000000002E-3</v>
      </c>
      <c r="R443" s="160">
        <f>Q443*H443</f>
        <v>7.7770000000000001E-3</v>
      </c>
      <c r="S443" s="160">
        <v>0</v>
      </c>
      <c r="T443" s="161">
        <f>S443*H443</f>
        <v>0</v>
      </c>
      <c r="U443" s="33"/>
      <c r="V443" s="33"/>
      <c r="W443" s="33"/>
      <c r="X443" s="33"/>
      <c r="Y443" s="33"/>
      <c r="Z443" s="33"/>
      <c r="AA443" s="33"/>
      <c r="AB443" s="33"/>
      <c r="AC443" s="33"/>
      <c r="AD443" s="33"/>
      <c r="AE443" s="33"/>
      <c r="AR443" s="162" t="s">
        <v>215</v>
      </c>
      <c r="AT443" s="162" t="s">
        <v>381</v>
      </c>
      <c r="AU443" s="162" t="s">
        <v>83</v>
      </c>
      <c r="AY443" s="18" t="s">
        <v>163</v>
      </c>
      <c r="BE443" s="163">
        <f>IF(N443="základní",J443,0)</f>
        <v>0</v>
      </c>
      <c r="BF443" s="163">
        <f>IF(N443="snížená",J443,0)</f>
        <v>0</v>
      </c>
      <c r="BG443" s="163">
        <f>IF(N443="zákl. přenesená",J443,0)</f>
        <v>0</v>
      </c>
      <c r="BH443" s="163">
        <f>IF(N443="sníž. přenesená",J443,0)</f>
        <v>0</v>
      </c>
      <c r="BI443" s="163">
        <f>IF(N443="nulová",J443,0)</f>
        <v>0</v>
      </c>
      <c r="BJ443" s="18" t="s">
        <v>30</v>
      </c>
      <c r="BK443" s="163">
        <f>ROUND(I443*H443,2)</f>
        <v>0</v>
      </c>
      <c r="BL443" s="18" t="s">
        <v>169</v>
      </c>
      <c r="BM443" s="162" t="s">
        <v>1369</v>
      </c>
    </row>
    <row r="444" spans="1:65" s="13" customFormat="1">
      <c r="B444" s="171"/>
      <c r="D444" s="169" t="s">
        <v>175</v>
      </c>
      <c r="E444" s="172" t="s">
        <v>1</v>
      </c>
      <c r="F444" s="173" t="s">
        <v>1370</v>
      </c>
      <c r="H444" s="174">
        <v>1.01</v>
      </c>
      <c r="I444" s="175"/>
      <c r="L444" s="171"/>
      <c r="M444" s="176"/>
      <c r="N444" s="177"/>
      <c r="O444" s="177"/>
      <c r="P444" s="177"/>
      <c r="Q444" s="177"/>
      <c r="R444" s="177"/>
      <c r="S444" s="177"/>
      <c r="T444" s="178"/>
      <c r="AT444" s="172" t="s">
        <v>175</v>
      </c>
      <c r="AU444" s="172" t="s">
        <v>83</v>
      </c>
      <c r="AV444" s="13" t="s">
        <v>83</v>
      </c>
      <c r="AW444" s="13" t="s">
        <v>29</v>
      </c>
      <c r="AX444" s="13" t="s">
        <v>73</v>
      </c>
      <c r="AY444" s="172" t="s">
        <v>163</v>
      </c>
    </row>
    <row r="445" spans="1:65" s="14" customFormat="1">
      <c r="B445" s="179"/>
      <c r="D445" s="169" t="s">
        <v>175</v>
      </c>
      <c r="E445" s="180" t="s">
        <v>1</v>
      </c>
      <c r="F445" s="181" t="s">
        <v>179</v>
      </c>
      <c r="H445" s="182">
        <v>1.01</v>
      </c>
      <c r="I445" s="183"/>
      <c r="L445" s="179"/>
      <c r="M445" s="184"/>
      <c r="N445" s="185"/>
      <c r="O445" s="185"/>
      <c r="P445" s="185"/>
      <c r="Q445" s="185"/>
      <c r="R445" s="185"/>
      <c r="S445" s="185"/>
      <c r="T445" s="186"/>
      <c r="AT445" s="180" t="s">
        <v>175</v>
      </c>
      <c r="AU445" s="180" t="s">
        <v>83</v>
      </c>
      <c r="AV445" s="14" t="s">
        <v>169</v>
      </c>
      <c r="AW445" s="14" t="s">
        <v>29</v>
      </c>
      <c r="AX445" s="14" t="s">
        <v>30</v>
      </c>
      <c r="AY445" s="180" t="s">
        <v>163</v>
      </c>
    </row>
    <row r="446" spans="1:65" s="2" customFormat="1" ht="16.5" customHeight="1">
      <c r="A446" s="33"/>
      <c r="B446" s="150"/>
      <c r="C446" s="197" t="s">
        <v>636</v>
      </c>
      <c r="D446" s="197" t="s">
        <v>381</v>
      </c>
      <c r="E446" s="198" t="s">
        <v>1371</v>
      </c>
      <c r="F446" s="199" t="s">
        <v>1372</v>
      </c>
      <c r="G446" s="200" t="s">
        <v>436</v>
      </c>
      <c r="H446" s="201">
        <v>3.03</v>
      </c>
      <c r="I446" s="202"/>
      <c r="J446" s="203">
        <f>ROUND(I446*H446,2)</f>
        <v>0</v>
      </c>
      <c r="K446" s="199" t="s">
        <v>168</v>
      </c>
      <c r="L446" s="204"/>
      <c r="M446" s="205" t="s">
        <v>1</v>
      </c>
      <c r="N446" s="206" t="s">
        <v>38</v>
      </c>
      <c r="O446" s="59"/>
      <c r="P446" s="160">
        <f>O446*H446</f>
        <v>0</v>
      </c>
      <c r="Q446" s="160">
        <v>1.41E-2</v>
      </c>
      <c r="R446" s="160">
        <f>Q446*H446</f>
        <v>4.2722999999999997E-2</v>
      </c>
      <c r="S446" s="160">
        <v>0</v>
      </c>
      <c r="T446" s="161">
        <f>S446*H446</f>
        <v>0</v>
      </c>
      <c r="U446" s="33"/>
      <c r="V446" s="33"/>
      <c r="W446" s="33"/>
      <c r="X446" s="33"/>
      <c r="Y446" s="33"/>
      <c r="Z446" s="33"/>
      <c r="AA446" s="33"/>
      <c r="AB446" s="33"/>
      <c r="AC446" s="33"/>
      <c r="AD446" s="33"/>
      <c r="AE446" s="33"/>
      <c r="AR446" s="162" t="s">
        <v>215</v>
      </c>
      <c r="AT446" s="162" t="s">
        <v>381</v>
      </c>
      <c r="AU446" s="162" t="s">
        <v>83</v>
      </c>
      <c r="AY446" s="18" t="s">
        <v>163</v>
      </c>
      <c r="BE446" s="163">
        <f>IF(N446="základní",J446,0)</f>
        <v>0</v>
      </c>
      <c r="BF446" s="163">
        <f>IF(N446="snížená",J446,0)</f>
        <v>0</v>
      </c>
      <c r="BG446" s="163">
        <f>IF(N446="zákl. přenesená",J446,0)</f>
        <v>0</v>
      </c>
      <c r="BH446" s="163">
        <f>IF(N446="sníž. přenesená",J446,0)</f>
        <v>0</v>
      </c>
      <c r="BI446" s="163">
        <f>IF(N446="nulová",J446,0)</f>
        <v>0</v>
      </c>
      <c r="BJ446" s="18" t="s">
        <v>30</v>
      </c>
      <c r="BK446" s="163">
        <f>ROUND(I446*H446,2)</f>
        <v>0</v>
      </c>
      <c r="BL446" s="18" t="s">
        <v>169</v>
      </c>
      <c r="BM446" s="162" t="s">
        <v>1373</v>
      </c>
    </row>
    <row r="447" spans="1:65" s="13" customFormat="1">
      <c r="B447" s="171"/>
      <c r="D447" s="169" t="s">
        <v>175</v>
      </c>
      <c r="E447" s="172" t="s">
        <v>1</v>
      </c>
      <c r="F447" s="173" t="s">
        <v>520</v>
      </c>
      <c r="H447" s="174">
        <v>3.03</v>
      </c>
      <c r="I447" s="175"/>
      <c r="L447" s="171"/>
      <c r="M447" s="176"/>
      <c r="N447" s="177"/>
      <c r="O447" s="177"/>
      <c r="P447" s="177"/>
      <c r="Q447" s="177"/>
      <c r="R447" s="177"/>
      <c r="S447" s="177"/>
      <c r="T447" s="178"/>
      <c r="AT447" s="172" t="s">
        <v>175</v>
      </c>
      <c r="AU447" s="172" t="s">
        <v>83</v>
      </c>
      <c r="AV447" s="13" t="s">
        <v>83</v>
      </c>
      <c r="AW447" s="13" t="s">
        <v>29</v>
      </c>
      <c r="AX447" s="13" t="s">
        <v>30</v>
      </c>
      <c r="AY447" s="172" t="s">
        <v>163</v>
      </c>
    </row>
    <row r="448" spans="1:65" s="2" customFormat="1" ht="16.5" customHeight="1">
      <c r="A448" s="33"/>
      <c r="B448" s="150"/>
      <c r="C448" s="197" t="s">
        <v>642</v>
      </c>
      <c r="D448" s="197" t="s">
        <v>381</v>
      </c>
      <c r="E448" s="198" t="s">
        <v>1374</v>
      </c>
      <c r="F448" s="199" t="s">
        <v>1375</v>
      </c>
      <c r="G448" s="200" t="s">
        <v>436</v>
      </c>
      <c r="H448" s="201">
        <v>1.01</v>
      </c>
      <c r="I448" s="202"/>
      <c r="J448" s="203">
        <f>ROUND(I448*H448,2)</f>
        <v>0</v>
      </c>
      <c r="K448" s="199" t="s">
        <v>168</v>
      </c>
      <c r="L448" s="204"/>
      <c r="M448" s="205" t="s">
        <v>1</v>
      </c>
      <c r="N448" s="206" t="s">
        <v>38</v>
      </c>
      <c r="O448" s="59"/>
      <c r="P448" s="160">
        <f>O448*H448</f>
        <v>0</v>
      </c>
      <c r="Q448" s="160">
        <v>3.8E-3</v>
      </c>
      <c r="R448" s="160">
        <f>Q448*H448</f>
        <v>3.8379999999999998E-3</v>
      </c>
      <c r="S448" s="160">
        <v>0</v>
      </c>
      <c r="T448" s="161">
        <f>S448*H448</f>
        <v>0</v>
      </c>
      <c r="U448" s="33"/>
      <c r="V448" s="33"/>
      <c r="W448" s="33"/>
      <c r="X448" s="33"/>
      <c r="Y448" s="33"/>
      <c r="Z448" s="33"/>
      <c r="AA448" s="33"/>
      <c r="AB448" s="33"/>
      <c r="AC448" s="33"/>
      <c r="AD448" s="33"/>
      <c r="AE448" s="33"/>
      <c r="AR448" s="162" t="s">
        <v>215</v>
      </c>
      <c r="AT448" s="162" t="s">
        <v>381</v>
      </c>
      <c r="AU448" s="162" t="s">
        <v>83</v>
      </c>
      <c r="AY448" s="18" t="s">
        <v>163</v>
      </c>
      <c r="BE448" s="163">
        <f>IF(N448="základní",J448,0)</f>
        <v>0</v>
      </c>
      <c r="BF448" s="163">
        <f>IF(N448="snížená",J448,0)</f>
        <v>0</v>
      </c>
      <c r="BG448" s="163">
        <f>IF(N448="zákl. přenesená",J448,0)</f>
        <v>0</v>
      </c>
      <c r="BH448" s="163">
        <f>IF(N448="sníž. přenesená",J448,0)</f>
        <v>0</v>
      </c>
      <c r="BI448" s="163">
        <f>IF(N448="nulová",J448,0)</f>
        <v>0</v>
      </c>
      <c r="BJ448" s="18" t="s">
        <v>30</v>
      </c>
      <c r="BK448" s="163">
        <f>ROUND(I448*H448,2)</f>
        <v>0</v>
      </c>
      <c r="BL448" s="18" t="s">
        <v>169</v>
      </c>
      <c r="BM448" s="162" t="s">
        <v>1376</v>
      </c>
    </row>
    <row r="449" spans="1:65" s="13" customFormat="1">
      <c r="B449" s="171"/>
      <c r="D449" s="169" t="s">
        <v>175</v>
      </c>
      <c r="E449" s="172" t="s">
        <v>1</v>
      </c>
      <c r="F449" s="173" t="s">
        <v>1370</v>
      </c>
      <c r="H449" s="174">
        <v>1.01</v>
      </c>
      <c r="I449" s="175"/>
      <c r="L449" s="171"/>
      <c r="M449" s="176"/>
      <c r="N449" s="177"/>
      <c r="O449" s="177"/>
      <c r="P449" s="177"/>
      <c r="Q449" s="177"/>
      <c r="R449" s="177"/>
      <c r="S449" s="177"/>
      <c r="T449" s="178"/>
      <c r="AT449" s="172" t="s">
        <v>175</v>
      </c>
      <c r="AU449" s="172" t="s">
        <v>83</v>
      </c>
      <c r="AV449" s="13" t="s">
        <v>83</v>
      </c>
      <c r="AW449" s="13" t="s">
        <v>29</v>
      </c>
      <c r="AX449" s="13" t="s">
        <v>73</v>
      </c>
      <c r="AY449" s="172" t="s">
        <v>163</v>
      </c>
    </row>
    <row r="450" spans="1:65" s="14" customFormat="1">
      <c r="B450" s="179"/>
      <c r="D450" s="169" t="s">
        <v>175</v>
      </c>
      <c r="E450" s="180" t="s">
        <v>1</v>
      </c>
      <c r="F450" s="181" t="s">
        <v>179</v>
      </c>
      <c r="H450" s="182">
        <v>1.01</v>
      </c>
      <c r="I450" s="183"/>
      <c r="L450" s="179"/>
      <c r="M450" s="184"/>
      <c r="N450" s="185"/>
      <c r="O450" s="185"/>
      <c r="P450" s="185"/>
      <c r="Q450" s="185"/>
      <c r="R450" s="185"/>
      <c r="S450" s="185"/>
      <c r="T450" s="186"/>
      <c r="AT450" s="180" t="s">
        <v>175</v>
      </c>
      <c r="AU450" s="180" t="s">
        <v>83</v>
      </c>
      <c r="AV450" s="14" t="s">
        <v>169</v>
      </c>
      <c r="AW450" s="14" t="s">
        <v>29</v>
      </c>
      <c r="AX450" s="14" t="s">
        <v>30</v>
      </c>
      <c r="AY450" s="180" t="s">
        <v>163</v>
      </c>
    </row>
    <row r="451" spans="1:65" s="2" customFormat="1" ht="16.5" customHeight="1">
      <c r="A451" s="33"/>
      <c r="B451" s="150"/>
      <c r="C451" s="151" t="s">
        <v>647</v>
      </c>
      <c r="D451" s="151" t="s">
        <v>165</v>
      </c>
      <c r="E451" s="152" t="s">
        <v>1377</v>
      </c>
      <c r="F451" s="153" t="s">
        <v>1378</v>
      </c>
      <c r="G451" s="154" t="s">
        <v>436</v>
      </c>
      <c r="H451" s="155">
        <v>6</v>
      </c>
      <c r="I451" s="156"/>
      <c r="J451" s="157">
        <f>ROUND(I451*H451,2)</f>
        <v>0</v>
      </c>
      <c r="K451" s="153" t="s">
        <v>168</v>
      </c>
      <c r="L451" s="34"/>
      <c r="M451" s="158" t="s">
        <v>1</v>
      </c>
      <c r="N451" s="159" t="s">
        <v>38</v>
      </c>
      <c r="O451" s="59"/>
      <c r="P451" s="160">
        <f>O451*H451</f>
        <v>0</v>
      </c>
      <c r="Q451" s="160">
        <v>1.67E-3</v>
      </c>
      <c r="R451" s="160">
        <f>Q451*H451</f>
        <v>1.0020000000000001E-2</v>
      </c>
      <c r="S451" s="160">
        <v>0</v>
      </c>
      <c r="T451" s="161">
        <f>S451*H451</f>
        <v>0</v>
      </c>
      <c r="U451" s="33"/>
      <c r="V451" s="33"/>
      <c r="W451" s="33"/>
      <c r="X451" s="33"/>
      <c r="Y451" s="33"/>
      <c r="Z451" s="33"/>
      <c r="AA451" s="33"/>
      <c r="AB451" s="33"/>
      <c r="AC451" s="33"/>
      <c r="AD451" s="33"/>
      <c r="AE451" s="33"/>
      <c r="AR451" s="162" t="s">
        <v>169</v>
      </c>
      <c r="AT451" s="162" t="s">
        <v>165</v>
      </c>
      <c r="AU451" s="162" t="s">
        <v>83</v>
      </c>
      <c r="AY451" s="18" t="s">
        <v>163</v>
      </c>
      <c r="BE451" s="163">
        <f>IF(N451="základní",J451,0)</f>
        <v>0</v>
      </c>
      <c r="BF451" s="163">
        <f>IF(N451="snížená",J451,0)</f>
        <v>0</v>
      </c>
      <c r="BG451" s="163">
        <f>IF(N451="zákl. přenesená",J451,0)</f>
        <v>0</v>
      </c>
      <c r="BH451" s="163">
        <f>IF(N451="sníž. přenesená",J451,0)</f>
        <v>0</v>
      </c>
      <c r="BI451" s="163">
        <f>IF(N451="nulová",J451,0)</f>
        <v>0</v>
      </c>
      <c r="BJ451" s="18" t="s">
        <v>30</v>
      </c>
      <c r="BK451" s="163">
        <f>ROUND(I451*H451,2)</f>
        <v>0</v>
      </c>
      <c r="BL451" s="18" t="s">
        <v>169</v>
      </c>
      <c r="BM451" s="162" t="s">
        <v>1379</v>
      </c>
    </row>
    <row r="452" spans="1:65" s="2" customFormat="1">
      <c r="A452" s="33"/>
      <c r="B452" s="34"/>
      <c r="C452" s="33"/>
      <c r="D452" s="164" t="s">
        <v>171</v>
      </c>
      <c r="E452" s="33"/>
      <c r="F452" s="165" t="s">
        <v>1380</v>
      </c>
      <c r="G452" s="33"/>
      <c r="H452" s="33"/>
      <c r="I452" s="166"/>
      <c r="J452" s="33"/>
      <c r="K452" s="33"/>
      <c r="L452" s="34"/>
      <c r="M452" s="167"/>
      <c r="N452" s="168"/>
      <c r="O452" s="59"/>
      <c r="P452" s="59"/>
      <c r="Q452" s="59"/>
      <c r="R452" s="59"/>
      <c r="S452" s="59"/>
      <c r="T452" s="60"/>
      <c r="U452" s="33"/>
      <c r="V452" s="33"/>
      <c r="W452" s="33"/>
      <c r="X452" s="33"/>
      <c r="Y452" s="33"/>
      <c r="Z452" s="33"/>
      <c r="AA452" s="33"/>
      <c r="AB452" s="33"/>
      <c r="AC452" s="33"/>
      <c r="AD452" s="33"/>
      <c r="AE452" s="33"/>
      <c r="AT452" s="18" t="s">
        <v>171</v>
      </c>
      <c r="AU452" s="18" t="s">
        <v>83</v>
      </c>
    </row>
    <row r="453" spans="1:65" s="13" customFormat="1">
      <c r="B453" s="171"/>
      <c r="D453" s="169" t="s">
        <v>175</v>
      </c>
      <c r="E453" s="172" t="s">
        <v>1</v>
      </c>
      <c r="F453" s="173" t="s">
        <v>203</v>
      </c>
      <c r="H453" s="174">
        <v>6</v>
      </c>
      <c r="I453" s="175"/>
      <c r="L453" s="171"/>
      <c r="M453" s="176"/>
      <c r="N453" s="177"/>
      <c r="O453" s="177"/>
      <c r="P453" s="177"/>
      <c r="Q453" s="177"/>
      <c r="R453" s="177"/>
      <c r="S453" s="177"/>
      <c r="T453" s="178"/>
      <c r="AT453" s="172" t="s">
        <v>175</v>
      </c>
      <c r="AU453" s="172" t="s">
        <v>83</v>
      </c>
      <c r="AV453" s="13" t="s">
        <v>83</v>
      </c>
      <c r="AW453" s="13" t="s">
        <v>29</v>
      </c>
      <c r="AX453" s="13" t="s">
        <v>30</v>
      </c>
      <c r="AY453" s="172" t="s">
        <v>163</v>
      </c>
    </row>
    <row r="454" spans="1:65" s="2" customFormat="1" ht="16.5" customHeight="1">
      <c r="A454" s="33"/>
      <c r="B454" s="150"/>
      <c r="C454" s="197" t="s">
        <v>651</v>
      </c>
      <c r="D454" s="197" t="s">
        <v>381</v>
      </c>
      <c r="E454" s="198" t="s">
        <v>1381</v>
      </c>
      <c r="F454" s="199" t="s">
        <v>1382</v>
      </c>
      <c r="G454" s="200" t="s">
        <v>436</v>
      </c>
      <c r="H454" s="201">
        <v>3.03</v>
      </c>
      <c r="I454" s="202"/>
      <c r="J454" s="203">
        <f>ROUND(I454*H454,2)</f>
        <v>0</v>
      </c>
      <c r="K454" s="199" t="s">
        <v>168</v>
      </c>
      <c r="L454" s="204"/>
      <c r="M454" s="205" t="s">
        <v>1</v>
      </c>
      <c r="N454" s="206" t="s">
        <v>38</v>
      </c>
      <c r="O454" s="59"/>
      <c r="P454" s="160">
        <f>O454*H454</f>
        <v>0</v>
      </c>
      <c r="Q454" s="160">
        <v>9.5999999999999992E-3</v>
      </c>
      <c r="R454" s="160">
        <f>Q454*H454</f>
        <v>2.9087999999999996E-2</v>
      </c>
      <c r="S454" s="160">
        <v>0</v>
      </c>
      <c r="T454" s="161">
        <f>S454*H454</f>
        <v>0</v>
      </c>
      <c r="U454" s="33"/>
      <c r="V454" s="33"/>
      <c r="W454" s="33"/>
      <c r="X454" s="33"/>
      <c r="Y454" s="33"/>
      <c r="Z454" s="33"/>
      <c r="AA454" s="33"/>
      <c r="AB454" s="33"/>
      <c r="AC454" s="33"/>
      <c r="AD454" s="33"/>
      <c r="AE454" s="33"/>
      <c r="AR454" s="162" t="s">
        <v>215</v>
      </c>
      <c r="AT454" s="162" t="s">
        <v>381</v>
      </c>
      <c r="AU454" s="162" t="s">
        <v>83</v>
      </c>
      <c r="AY454" s="18" t="s">
        <v>163</v>
      </c>
      <c r="BE454" s="163">
        <f>IF(N454="základní",J454,0)</f>
        <v>0</v>
      </c>
      <c r="BF454" s="163">
        <f>IF(N454="snížená",J454,0)</f>
        <v>0</v>
      </c>
      <c r="BG454" s="163">
        <f>IF(N454="zákl. přenesená",J454,0)</f>
        <v>0</v>
      </c>
      <c r="BH454" s="163">
        <f>IF(N454="sníž. přenesená",J454,0)</f>
        <v>0</v>
      </c>
      <c r="BI454" s="163">
        <f>IF(N454="nulová",J454,0)</f>
        <v>0</v>
      </c>
      <c r="BJ454" s="18" t="s">
        <v>30</v>
      </c>
      <c r="BK454" s="163">
        <f>ROUND(I454*H454,2)</f>
        <v>0</v>
      </c>
      <c r="BL454" s="18" t="s">
        <v>169</v>
      </c>
      <c r="BM454" s="162" t="s">
        <v>1383</v>
      </c>
    </row>
    <row r="455" spans="1:65" s="13" customFormat="1">
      <c r="B455" s="171"/>
      <c r="D455" s="169" t="s">
        <v>175</v>
      </c>
      <c r="E455" s="172" t="s">
        <v>1</v>
      </c>
      <c r="F455" s="173" t="s">
        <v>520</v>
      </c>
      <c r="H455" s="174">
        <v>3.03</v>
      </c>
      <c r="I455" s="175"/>
      <c r="L455" s="171"/>
      <c r="M455" s="176"/>
      <c r="N455" s="177"/>
      <c r="O455" s="177"/>
      <c r="P455" s="177"/>
      <c r="Q455" s="177"/>
      <c r="R455" s="177"/>
      <c r="S455" s="177"/>
      <c r="T455" s="178"/>
      <c r="AT455" s="172" t="s">
        <v>175</v>
      </c>
      <c r="AU455" s="172" t="s">
        <v>83</v>
      </c>
      <c r="AV455" s="13" t="s">
        <v>83</v>
      </c>
      <c r="AW455" s="13" t="s">
        <v>29</v>
      </c>
      <c r="AX455" s="13" t="s">
        <v>73</v>
      </c>
      <c r="AY455" s="172" t="s">
        <v>163</v>
      </c>
    </row>
    <row r="456" spans="1:65" s="14" customFormat="1">
      <c r="B456" s="179"/>
      <c r="D456" s="169" t="s">
        <v>175</v>
      </c>
      <c r="E456" s="180" t="s">
        <v>1</v>
      </c>
      <c r="F456" s="181" t="s">
        <v>179</v>
      </c>
      <c r="H456" s="182">
        <v>3.03</v>
      </c>
      <c r="I456" s="183"/>
      <c r="L456" s="179"/>
      <c r="M456" s="184"/>
      <c r="N456" s="185"/>
      <c r="O456" s="185"/>
      <c r="P456" s="185"/>
      <c r="Q456" s="185"/>
      <c r="R456" s="185"/>
      <c r="S456" s="185"/>
      <c r="T456" s="186"/>
      <c r="AT456" s="180" t="s">
        <v>175</v>
      </c>
      <c r="AU456" s="180" t="s">
        <v>83</v>
      </c>
      <c r="AV456" s="14" t="s">
        <v>169</v>
      </c>
      <c r="AW456" s="14" t="s">
        <v>29</v>
      </c>
      <c r="AX456" s="14" t="s">
        <v>30</v>
      </c>
      <c r="AY456" s="180" t="s">
        <v>163</v>
      </c>
    </row>
    <row r="457" spans="1:65" s="2" customFormat="1" ht="16.5" customHeight="1">
      <c r="A457" s="33"/>
      <c r="B457" s="150"/>
      <c r="C457" s="197" t="s">
        <v>656</v>
      </c>
      <c r="D457" s="197" t="s">
        <v>381</v>
      </c>
      <c r="E457" s="198" t="s">
        <v>1384</v>
      </c>
      <c r="F457" s="199" t="s">
        <v>1385</v>
      </c>
      <c r="G457" s="200" t="s">
        <v>436</v>
      </c>
      <c r="H457" s="201">
        <v>3.03</v>
      </c>
      <c r="I457" s="202"/>
      <c r="J457" s="203">
        <f>ROUND(I457*H457,2)</f>
        <v>0</v>
      </c>
      <c r="K457" s="199" t="s">
        <v>168</v>
      </c>
      <c r="L457" s="204"/>
      <c r="M457" s="205" t="s">
        <v>1</v>
      </c>
      <c r="N457" s="206" t="s">
        <v>38</v>
      </c>
      <c r="O457" s="59"/>
      <c r="P457" s="160">
        <f>O457*H457</f>
        <v>0</v>
      </c>
      <c r="Q457" s="160">
        <v>1.2E-2</v>
      </c>
      <c r="R457" s="160">
        <f>Q457*H457</f>
        <v>3.6359999999999996E-2</v>
      </c>
      <c r="S457" s="160">
        <v>0</v>
      </c>
      <c r="T457" s="161">
        <f>S457*H457</f>
        <v>0</v>
      </c>
      <c r="U457" s="33"/>
      <c r="V457" s="33"/>
      <c r="W457" s="33"/>
      <c r="X457" s="33"/>
      <c r="Y457" s="33"/>
      <c r="Z457" s="33"/>
      <c r="AA457" s="33"/>
      <c r="AB457" s="33"/>
      <c r="AC457" s="33"/>
      <c r="AD457" s="33"/>
      <c r="AE457" s="33"/>
      <c r="AR457" s="162" t="s">
        <v>215</v>
      </c>
      <c r="AT457" s="162" t="s">
        <v>381</v>
      </c>
      <c r="AU457" s="162" t="s">
        <v>83</v>
      </c>
      <c r="AY457" s="18" t="s">
        <v>163</v>
      </c>
      <c r="BE457" s="163">
        <f>IF(N457="základní",J457,0)</f>
        <v>0</v>
      </c>
      <c r="BF457" s="163">
        <f>IF(N457="snížená",J457,0)</f>
        <v>0</v>
      </c>
      <c r="BG457" s="163">
        <f>IF(N457="zákl. přenesená",J457,0)</f>
        <v>0</v>
      </c>
      <c r="BH457" s="163">
        <f>IF(N457="sníž. přenesená",J457,0)</f>
        <v>0</v>
      </c>
      <c r="BI457" s="163">
        <f>IF(N457="nulová",J457,0)</f>
        <v>0</v>
      </c>
      <c r="BJ457" s="18" t="s">
        <v>30</v>
      </c>
      <c r="BK457" s="163">
        <f>ROUND(I457*H457,2)</f>
        <v>0</v>
      </c>
      <c r="BL457" s="18" t="s">
        <v>169</v>
      </c>
      <c r="BM457" s="162" t="s">
        <v>1386</v>
      </c>
    </row>
    <row r="458" spans="1:65" s="13" customFormat="1">
      <c r="B458" s="171"/>
      <c r="D458" s="169" t="s">
        <v>175</v>
      </c>
      <c r="E458" s="172" t="s">
        <v>1</v>
      </c>
      <c r="F458" s="173" t="s">
        <v>520</v>
      </c>
      <c r="H458" s="174">
        <v>3.03</v>
      </c>
      <c r="I458" s="175"/>
      <c r="L458" s="171"/>
      <c r="M458" s="176"/>
      <c r="N458" s="177"/>
      <c r="O458" s="177"/>
      <c r="P458" s="177"/>
      <c r="Q458" s="177"/>
      <c r="R458" s="177"/>
      <c r="S458" s="177"/>
      <c r="T458" s="178"/>
      <c r="AT458" s="172" t="s">
        <v>175</v>
      </c>
      <c r="AU458" s="172" t="s">
        <v>83</v>
      </c>
      <c r="AV458" s="13" t="s">
        <v>83</v>
      </c>
      <c r="AW458" s="13" t="s">
        <v>29</v>
      </c>
      <c r="AX458" s="13" t="s">
        <v>73</v>
      </c>
      <c r="AY458" s="172" t="s">
        <v>163</v>
      </c>
    </row>
    <row r="459" spans="1:65" s="14" customFormat="1">
      <c r="B459" s="179"/>
      <c r="D459" s="169" t="s">
        <v>175</v>
      </c>
      <c r="E459" s="180" t="s">
        <v>1</v>
      </c>
      <c r="F459" s="181" t="s">
        <v>179</v>
      </c>
      <c r="H459" s="182">
        <v>3.03</v>
      </c>
      <c r="I459" s="183"/>
      <c r="L459" s="179"/>
      <c r="M459" s="184"/>
      <c r="N459" s="185"/>
      <c r="O459" s="185"/>
      <c r="P459" s="185"/>
      <c r="Q459" s="185"/>
      <c r="R459" s="185"/>
      <c r="S459" s="185"/>
      <c r="T459" s="186"/>
      <c r="AT459" s="180" t="s">
        <v>175</v>
      </c>
      <c r="AU459" s="180" t="s">
        <v>83</v>
      </c>
      <c r="AV459" s="14" t="s">
        <v>169</v>
      </c>
      <c r="AW459" s="14" t="s">
        <v>29</v>
      </c>
      <c r="AX459" s="14" t="s">
        <v>30</v>
      </c>
      <c r="AY459" s="180" t="s">
        <v>163</v>
      </c>
    </row>
    <row r="460" spans="1:65" s="2" customFormat="1" ht="16.5" customHeight="1">
      <c r="A460" s="33"/>
      <c r="B460" s="150"/>
      <c r="C460" s="151" t="s">
        <v>227</v>
      </c>
      <c r="D460" s="151" t="s">
        <v>165</v>
      </c>
      <c r="E460" s="152" t="s">
        <v>1387</v>
      </c>
      <c r="F460" s="153" t="s">
        <v>1388</v>
      </c>
      <c r="G460" s="154" t="s">
        <v>436</v>
      </c>
      <c r="H460" s="155">
        <v>2</v>
      </c>
      <c r="I460" s="156"/>
      <c r="J460" s="157">
        <f>ROUND(I460*H460,2)</f>
        <v>0</v>
      </c>
      <c r="K460" s="153" t="s">
        <v>168</v>
      </c>
      <c r="L460" s="34"/>
      <c r="M460" s="158" t="s">
        <v>1</v>
      </c>
      <c r="N460" s="159" t="s">
        <v>38</v>
      </c>
      <c r="O460" s="59"/>
      <c r="P460" s="160">
        <f>O460*H460</f>
        <v>0</v>
      </c>
      <c r="Q460" s="160">
        <v>1.7099999999999999E-3</v>
      </c>
      <c r="R460" s="160">
        <f>Q460*H460</f>
        <v>3.4199999999999999E-3</v>
      </c>
      <c r="S460" s="160">
        <v>0</v>
      </c>
      <c r="T460" s="161">
        <f>S460*H460</f>
        <v>0</v>
      </c>
      <c r="U460" s="33"/>
      <c r="V460" s="33"/>
      <c r="W460" s="33"/>
      <c r="X460" s="33"/>
      <c r="Y460" s="33"/>
      <c r="Z460" s="33"/>
      <c r="AA460" s="33"/>
      <c r="AB460" s="33"/>
      <c r="AC460" s="33"/>
      <c r="AD460" s="33"/>
      <c r="AE460" s="33"/>
      <c r="AR460" s="162" t="s">
        <v>169</v>
      </c>
      <c r="AT460" s="162" t="s">
        <v>165</v>
      </c>
      <c r="AU460" s="162" t="s">
        <v>83</v>
      </c>
      <c r="AY460" s="18" t="s">
        <v>163</v>
      </c>
      <c r="BE460" s="163">
        <f>IF(N460="základní",J460,0)</f>
        <v>0</v>
      </c>
      <c r="BF460" s="163">
        <f>IF(N460="snížená",J460,0)</f>
        <v>0</v>
      </c>
      <c r="BG460" s="163">
        <f>IF(N460="zákl. přenesená",J460,0)</f>
        <v>0</v>
      </c>
      <c r="BH460" s="163">
        <f>IF(N460="sníž. přenesená",J460,0)</f>
        <v>0</v>
      </c>
      <c r="BI460" s="163">
        <f>IF(N460="nulová",J460,0)</f>
        <v>0</v>
      </c>
      <c r="BJ460" s="18" t="s">
        <v>30</v>
      </c>
      <c r="BK460" s="163">
        <f>ROUND(I460*H460,2)</f>
        <v>0</v>
      </c>
      <c r="BL460" s="18" t="s">
        <v>169</v>
      </c>
      <c r="BM460" s="162" t="s">
        <v>1389</v>
      </c>
    </row>
    <row r="461" spans="1:65" s="2" customFormat="1">
      <c r="A461" s="33"/>
      <c r="B461" s="34"/>
      <c r="C461" s="33"/>
      <c r="D461" s="164" t="s">
        <v>171</v>
      </c>
      <c r="E461" s="33"/>
      <c r="F461" s="165" t="s">
        <v>1390</v>
      </c>
      <c r="G461" s="33"/>
      <c r="H461" s="33"/>
      <c r="I461" s="166"/>
      <c r="J461" s="33"/>
      <c r="K461" s="33"/>
      <c r="L461" s="34"/>
      <c r="M461" s="167"/>
      <c r="N461" s="168"/>
      <c r="O461" s="59"/>
      <c r="P461" s="59"/>
      <c r="Q461" s="59"/>
      <c r="R461" s="59"/>
      <c r="S461" s="59"/>
      <c r="T461" s="60"/>
      <c r="U461" s="33"/>
      <c r="V461" s="33"/>
      <c r="W461" s="33"/>
      <c r="X461" s="33"/>
      <c r="Y461" s="33"/>
      <c r="Z461" s="33"/>
      <c r="AA461" s="33"/>
      <c r="AB461" s="33"/>
      <c r="AC461" s="33"/>
      <c r="AD461" s="33"/>
      <c r="AE461" s="33"/>
      <c r="AT461" s="18" t="s">
        <v>171</v>
      </c>
      <c r="AU461" s="18" t="s">
        <v>83</v>
      </c>
    </row>
    <row r="462" spans="1:65" s="2" customFormat="1" ht="39">
      <c r="A462" s="33"/>
      <c r="B462" s="34"/>
      <c r="C462" s="33"/>
      <c r="D462" s="169" t="s">
        <v>173</v>
      </c>
      <c r="E462" s="33"/>
      <c r="F462" s="170" t="s">
        <v>1355</v>
      </c>
      <c r="G462" s="33"/>
      <c r="H462" s="33"/>
      <c r="I462" s="166"/>
      <c r="J462" s="33"/>
      <c r="K462" s="33"/>
      <c r="L462" s="34"/>
      <c r="M462" s="167"/>
      <c r="N462" s="168"/>
      <c r="O462" s="59"/>
      <c r="P462" s="59"/>
      <c r="Q462" s="59"/>
      <c r="R462" s="59"/>
      <c r="S462" s="59"/>
      <c r="T462" s="60"/>
      <c r="U462" s="33"/>
      <c r="V462" s="33"/>
      <c r="W462" s="33"/>
      <c r="X462" s="33"/>
      <c r="Y462" s="33"/>
      <c r="Z462" s="33"/>
      <c r="AA462" s="33"/>
      <c r="AB462" s="33"/>
      <c r="AC462" s="33"/>
      <c r="AD462" s="33"/>
      <c r="AE462" s="33"/>
      <c r="AT462" s="18" t="s">
        <v>173</v>
      </c>
      <c r="AU462" s="18" t="s">
        <v>83</v>
      </c>
    </row>
    <row r="463" spans="1:65" s="13" customFormat="1">
      <c r="B463" s="171"/>
      <c r="D463" s="169" t="s">
        <v>175</v>
      </c>
      <c r="E463" s="172" t="s">
        <v>1</v>
      </c>
      <c r="F463" s="173" t="s">
        <v>83</v>
      </c>
      <c r="H463" s="174">
        <v>2</v>
      </c>
      <c r="I463" s="175"/>
      <c r="L463" s="171"/>
      <c r="M463" s="176"/>
      <c r="N463" s="177"/>
      <c r="O463" s="177"/>
      <c r="P463" s="177"/>
      <c r="Q463" s="177"/>
      <c r="R463" s="177"/>
      <c r="S463" s="177"/>
      <c r="T463" s="178"/>
      <c r="AT463" s="172" t="s">
        <v>175</v>
      </c>
      <c r="AU463" s="172" t="s">
        <v>83</v>
      </c>
      <c r="AV463" s="13" t="s">
        <v>83</v>
      </c>
      <c r="AW463" s="13" t="s">
        <v>29</v>
      </c>
      <c r="AX463" s="13" t="s">
        <v>30</v>
      </c>
      <c r="AY463" s="172" t="s">
        <v>163</v>
      </c>
    </row>
    <row r="464" spans="1:65" s="2" customFormat="1" ht="16.5" customHeight="1">
      <c r="A464" s="33"/>
      <c r="B464" s="150"/>
      <c r="C464" s="197" t="s">
        <v>665</v>
      </c>
      <c r="D464" s="197" t="s">
        <v>381</v>
      </c>
      <c r="E464" s="198" t="s">
        <v>1391</v>
      </c>
      <c r="F464" s="199" t="s">
        <v>1392</v>
      </c>
      <c r="G464" s="200" t="s">
        <v>436</v>
      </c>
      <c r="H464" s="201">
        <v>2.04</v>
      </c>
      <c r="I464" s="202"/>
      <c r="J464" s="203">
        <f>ROUND(I464*H464,2)</f>
        <v>0</v>
      </c>
      <c r="K464" s="199" t="s">
        <v>168</v>
      </c>
      <c r="L464" s="204"/>
      <c r="M464" s="205" t="s">
        <v>1</v>
      </c>
      <c r="N464" s="206" t="s">
        <v>38</v>
      </c>
      <c r="O464" s="59"/>
      <c r="P464" s="160">
        <f>O464*H464</f>
        <v>0</v>
      </c>
      <c r="Q464" s="160">
        <v>1.49E-2</v>
      </c>
      <c r="R464" s="160">
        <f>Q464*H464</f>
        <v>3.0395999999999999E-2</v>
      </c>
      <c r="S464" s="160">
        <v>0</v>
      </c>
      <c r="T464" s="161">
        <f>S464*H464</f>
        <v>0</v>
      </c>
      <c r="U464" s="33"/>
      <c r="V464" s="33"/>
      <c r="W464" s="33"/>
      <c r="X464" s="33"/>
      <c r="Y464" s="33"/>
      <c r="Z464" s="33"/>
      <c r="AA464" s="33"/>
      <c r="AB464" s="33"/>
      <c r="AC464" s="33"/>
      <c r="AD464" s="33"/>
      <c r="AE464" s="33"/>
      <c r="AR464" s="162" t="s">
        <v>215</v>
      </c>
      <c r="AT464" s="162" t="s">
        <v>381</v>
      </c>
      <c r="AU464" s="162" t="s">
        <v>83</v>
      </c>
      <c r="AY464" s="18" t="s">
        <v>163</v>
      </c>
      <c r="BE464" s="163">
        <f>IF(N464="základní",J464,0)</f>
        <v>0</v>
      </c>
      <c r="BF464" s="163">
        <f>IF(N464="snížená",J464,0)</f>
        <v>0</v>
      </c>
      <c r="BG464" s="163">
        <f>IF(N464="zákl. přenesená",J464,0)</f>
        <v>0</v>
      </c>
      <c r="BH464" s="163">
        <f>IF(N464="sníž. přenesená",J464,0)</f>
        <v>0</v>
      </c>
      <c r="BI464" s="163">
        <f>IF(N464="nulová",J464,0)</f>
        <v>0</v>
      </c>
      <c r="BJ464" s="18" t="s">
        <v>30</v>
      </c>
      <c r="BK464" s="163">
        <f>ROUND(I464*H464,2)</f>
        <v>0</v>
      </c>
      <c r="BL464" s="18" t="s">
        <v>169</v>
      </c>
      <c r="BM464" s="162" t="s">
        <v>1393</v>
      </c>
    </row>
    <row r="465" spans="1:65" s="13" customFormat="1">
      <c r="B465" s="171"/>
      <c r="D465" s="169" t="s">
        <v>175</v>
      </c>
      <c r="E465" s="172" t="s">
        <v>1</v>
      </c>
      <c r="F465" s="173" t="s">
        <v>525</v>
      </c>
      <c r="H465" s="174">
        <v>2.02</v>
      </c>
      <c r="I465" s="175"/>
      <c r="L465" s="171"/>
      <c r="M465" s="176"/>
      <c r="N465" s="177"/>
      <c r="O465" s="177"/>
      <c r="P465" s="177"/>
      <c r="Q465" s="177"/>
      <c r="R465" s="177"/>
      <c r="S465" s="177"/>
      <c r="T465" s="178"/>
      <c r="AT465" s="172" t="s">
        <v>175</v>
      </c>
      <c r="AU465" s="172" t="s">
        <v>83</v>
      </c>
      <c r="AV465" s="13" t="s">
        <v>83</v>
      </c>
      <c r="AW465" s="13" t="s">
        <v>29</v>
      </c>
      <c r="AX465" s="13" t="s">
        <v>73</v>
      </c>
      <c r="AY465" s="172" t="s">
        <v>163</v>
      </c>
    </row>
    <row r="466" spans="1:65" s="14" customFormat="1">
      <c r="B466" s="179"/>
      <c r="D466" s="169" t="s">
        <v>175</v>
      </c>
      <c r="E466" s="180" t="s">
        <v>1</v>
      </c>
      <c r="F466" s="181" t="s">
        <v>179</v>
      </c>
      <c r="H466" s="182">
        <v>2.02</v>
      </c>
      <c r="I466" s="183"/>
      <c r="L466" s="179"/>
      <c r="M466" s="184"/>
      <c r="N466" s="185"/>
      <c r="O466" s="185"/>
      <c r="P466" s="185"/>
      <c r="Q466" s="185"/>
      <c r="R466" s="185"/>
      <c r="S466" s="185"/>
      <c r="T466" s="186"/>
      <c r="AT466" s="180" t="s">
        <v>175</v>
      </c>
      <c r="AU466" s="180" t="s">
        <v>83</v>
      </c>
      <c r="AV466" s="14" t="s">
        <v>169</v>
      </c>
      <c r="AW466" s="14" t="s">
        <v>29</v>
      </c>
      <c r="AX466" s="14" t="s">
        <v>30</v>
      </c>
      <c r="AY466" s="180" t="s">
        <v>163</v>
      </c>
    </row>
    <row r="467" spans="1:65" s="13" customFormat="1">
      <c r="B467" s="171"/>
      <c r="D467" s="169" t="s">
        <v>175</v>
      </c>
      <c r="F467" s="173" t="s">
        <v>1394</v>
      </c>
      <c r="H467" s="174">
        <v>2.04</v>
      </c>
      <c r="I467" s="175"/>
      <c r="L467" s="171"/>
      <c r="M467" s="176"/>
      <c r="N467" s="177"/>
      <c r="O467" s="177"/>
      <c r="P467" s="177"/>
      <c r="Q467" s="177"/>
      <c r="R467" s="177"/>
      <c r="S467" s="177"/>
      <c r="T467" s="178"/>
      <c r="AT467" s="172" t="s">
        <v>175</v>
      </c>
      <c r="AU467" s="172" t="s">
        <v>83</v>
      </c>
      <c r="AV467" s="13" t="s">
        <v>83</v>
      </c>
      <c r="AW467" s="13" t="s">
        <v>3</v>
      </c>
      <c r="AX467" s="13" t="s">
        <v>30</v>
      </c>
      <c r="AY467" s="172" t="s">
        <v>163</v>
      </c>
    </row>
    <row r="468" spans="1:65" s="2" customFormat="1" ht="16.5" customHeight="1">
      <c r="A468" s="33"/>
      <c r="B468" s="150"/>
      <c r="C468" s="151" t="s">
        <v>670</v>
      </c>
      <c r="D468" s="151" t="s">
        <v>165</v>
      </c>
      <c r="E468" s="152" t="s">
        <v>1395</v>
      </c>
      <c r="F468" s="153" t="s">
        <v>1396</v>
      </c>
      <c r="G468" s="154" t="s">
        <v>436</v>
      </c>
      <c r="H468" s="155">
        <v>6</v>
      </c>
      <c r="I468" s="156"/>
      <c r="J468" s="157">
        <f>ROUND(I468*H468,2)</f>
        <v>0</v>
      </c>
      <c r="K468" s="153" t="s">
        <v>168</v>
      </c>
      <c r="L468" s="34"/>
      <c r="M468" s="158" t="s">
        <v>1</v>
      </c>
      <c r="N468" s="159" t="s">
        <v>38</v>
      </c>
      <c r="O468" s="59"/>
      <c r="P468" s="160">
        <f>O468*H468</f>
        <v>0</v>
      </c>
      <c r="Q468" s="160">
        <v>1.65E-3</v>
      </c>
      <c r="R468" s="160">
        <f>Q468*H468</f>
        <v>9.8999999999999991E-3</v>
      </c>
      <c r="S468" s="160">
        <v>0</v>
      </c>
      <c r="T468" s="161">
        <f>S468*H468</f>
        <v>0</v>
      </c>
      <c r="U468" s="33"/>
      <c r="V468" s="33"/>
      <c r="W468" s="33"/>
      <c r="X468" s="33"/>
      <c r="Y468" s="33"/>
      <c r="Z468" s="33"/>
      <c r="AA468" s="33"/>
      <c r="AB468" s="33"/>
      <c r="AC468" s="33"/>
      <c r="AD468" s="33"/>
      <c r="AE468" s="33"/>
      <c r="AR468" s="162" t="s">
        <v>169</v>
      </c>
      <c r="AT468" s="162" t="s">
        <v>165</v>
      </c>
      <c r="AU468" s="162" t="s">
        <v>83</v>
      </c>
      <c r="AY468" s="18" t="s">
        <v>163</v>
      </c>
      <c r="BE468" s="163">
        <f>IF(N468="základní",J468,0)</f>
        <v>0</v>
      </c>
      <c r="BF468" s="163">
        <f>IF(N468="snížená",J468,0)</f>
        <v>0</v>
      </c>
      <c r="BG468" s="163">
        <f>IF(N468="zákl. přenesená",J468,0)</f>
        <v>0</v>
      </c>
      <c r="BH468" s="163">
        <f>IF(N468="sníž. přenesená",J468,0)</f>
        <v>0</v>
      </c>
      <c r="BI468" s="163">
        <f>IF(N468="nulová",J468,0)</f>
        <v>0</v>
      </c>
      <c r="BJ468" s="18" t="s">
        <v>30</v>
      </c>
      <c r="BK468" s="163">
        <f>ROUND(I468*H468,2)</f>
        <v>0</v>
      </c>
      <c r="BL468" s="18" t="s">
        <v>169</v>
      </c>
      <c r="BM468" s="162" t="s">
        <v>1397</v>
      </c>
    </row>
    <row r="469" spans="1:65" s="2" customFormat="1">
      <c r="A469" s="33"/>
      <c r="B469" s="34"/>
      <c r="C469" s="33"/>
      <c r="D469" s="164" t="s">
        <v>171</v>
      </c>
      <c r="E469" s="33"/>
      <c r="F469" s="165" t="s">
        <v>1398</v>
      </c>
      <c r="G469" s="33"/>
      <c r="H469" s="33"/>
      <c r="I469" s="166"/>
      <c r="J469" s="33"/>
      <c r="K469" s="33"/>
      <c r="L469" s="34"/>
      <c r="M469" s="167"/>
      <c r="N469" s="168"/>
      <c r="O469" s="59"/>
      <c r="P469" s="59"/>
      <c r="Q469" s="59"/>
      <c r="R469" s="59"/>
      <c r="S469" s="59"/>
      <c r="T469" s="60"/>
      <c r="U469" s="33"/>
      <c r="V469" s="33"/>
      <c r="W469" s="33"/>
      <c r="X469" s="33"/>
      <c r="Y469" s="33"/>
      <c r="Z469" s="33"/>
      <c r="AA469" s="33"/>
      <c r="AB469" s="33"/>
      <c r="AC469" s="33"/>
      <c r="AD469" s="33"/>
      <c r="AE469" s="33"/>
      <c r="AT469" s="18" t="s">
        <v>171</v>
      </c>
      <c r="AU469" s="18" t="s">
        <v>83</v>
      </c>
    </row>
    <row r="470" spans="1:65" s="13" customFormat="1">
      <c r="B470" s="171"/>
      <c r="D470" s="169" t="s">
        <v>175</v>
      </c>
      <c r="E470" s="172" t="s">
        <v>1</v>
      </c>
      <c r="F470" s="173" t="s">
        <v>203</v>
      </c>
      <c r="H470" s="174">
        <v>6</v>
      </c>
      <c r="I470" s="175"/>
      <c r="L470" s="171"/>
      <c r="M470" s="176"/>
      <c r="N470" s="177"/>
      <c r="O470" s="177"/>
      <c r="P470" s="177"/>
      <c r="Q470" s="177"/>
      <c r="R470" s="177"/>
      <c r="S470" s="177"/>
      <c r="T470" s="178"/>
      <c r="AT470" s="172" t="s">
        <v>175</v>
      </c>
      <c r="AU470" s="172" t="s">
        <v>83</v>
      </c>
      <c r="AV470" s="13" t="s">
        <v>83</v>
      </c>
      <c r="AW470" s="13" t="s">
        <v>29</v>
      </c>
      <c r="AX470" s="13" t="s">
        <v>30</v>
      </c>
      <c r="AY470" s="172" t="s">
        <v>163</v>
      </c>
    </row>
    <row r="471" spans="1:65" s="2" customFormat="1" ht="16.5" customHeight="1">
      <c r="A471" s="33"/>
      <c r="B471" s="150"/>
      <c r="C471" s="197" t="s">
        <v>675</v>
      </c>
      <c r="D471" s="197" t="s">
        <v>381</v>
      </c>
      <c r="E471" s="198" t="s">
        <v>1399</v>
      </c>
      <c r="F471" s="199" t="s">
        <v>1400</v>
      </c>
      <c r="G471" s="200" t="s">
        <v>436</v>
      </c>
      <c r="H471" s="201">
        <v>6.06</v>
      </c>
      <c r="I471" s="202"/>
      <c r="J471" s="203">
        <f>ROUND(I471*H471,2)</f>
        <v>0</v>
      </c>
      <c r="K471" s="199" t="s">
        <v>168</v>
      </c>
      <c r="L471" s="204"/>
      <c r="M471" s="205" t="s">
        <v>1</v>
      </c>
      <c r="N471" s="206" t="s">
        <v>38</v>
      </c>
      <c r="O471" s="59"/>
      <c r="P471" s="160">
        <f>O471*H471</f>
        <v>0</v>
      </c>
      <c r="Q471" s="160">
        <v>2.3E-2</v>
      </c>
      <c r="R471" s="160">
        <f>Q471*H471</f>
        <v>0.13937999999999998</v>
      </c>
      <c r="S471" s="160">
        <v>0</v>
      </c>
      <c r="T471" s="161">
        <f>S471*H471</f>
        <v>0</v>
      </c>
      <c r="U471" s="33"/>
      <c r="V471" s="33"/>
      <c r="W471" s="33"/>
      <c r="X471" s="33"/>
      <c r="Y471" s="33"/>
      <c r="Z471" s="33"/>
      <c r="AA471" s="33"/>
      <c r="AB471" s="33"/>
      <c r="AC471" s="33"/>
      <c r="AD471" s="33"/>
      <c r="AE471" s="33"/>
      <c r="AR471" s="162" t="s">
        <v>215</v>
      </c>
      <c r="AT471" s="162" t="s">
        <v>381</v>
      </c>
      <c r="AU471" s="162" t="s">
        <v>83</v>
      </c>
      <c r="AY471" s="18" t="s">
        <v>163</v>
      </c>
      <c r="BE471" s="163">
        <f>IF(N471="základní",J471,0)</f>
        <v>0</v>
      </c>
      <c r="BF471" s="163">
        <f>IF(N471="snížená",J471,0)</f>
        <v>0</v>
      </c>
      <c r="BG471" s="163">
        <f>IF(N471="zákl. přenesená",J471,0)</f>
        <v>0</v>
      </c>
      <c r="BH471" s="163">
        <f>IF(N471="sníž. přenesená",J471,0)</f>
        <v>0</v>
      </c>
      <c r="BI471" s="163">
        <f>IF(N471="nulová",J471,0)</f>
        <v>0</v>
      </c>
      <c r="BJ471" s="18" t="s">
        <v>30</v>
      </c>
      <c r="BK471" s="163">
        <f>ROUND(I471*H471,2)</f>
        <v>0</v>
      </c>
      <c r="BL471" s="18" t="s">
        <v>169</v>
      </c>
      <c r="BM471" s="162" t="s">
        <v>1401</v>
      </c>
    </row>
    <row r="472" spans="1:65" s="13" customFormat="1">
      <c r="B472" s="171"/>
      <c r="D472" s="169" t="s">
        <v>175</v>
      </c>
      <c r="E472" s="172" t="s">
        <v>1</v>
      </c>
      <c r="F472" s="173" t="s">
        <v>1402</v>
      </c>
      <c r="H472" s="174">
        <v>6.06</v>
      </c>
      <c r="I472" s="175"/>
      <c r="L472" s="171"/>
      <c r="M472" s="176"/>
      <c r="N472" s="177"/>
      <c r="O472" s="177"/>
      <c r="P472" s="177"/>
      <c r="Q472" s="177"/>
      <c r="R472" s="177"/>
      <c r="S472" s="177"/>
      <c r="T472" s="178"/>
      <c r="AT472" s="172" t="s">
        <v>175</v>
      </c>
      <c r="AU472" s="172" t="s">
        <v>83</v>
      </c>
      <c r="AV472" s="13" t="s">
        <v>83</v>
      </c>
      <c r="AW472" s="13" t="s">
        <v>29</v>
      </c>
      <c r="AX472" s="13" t="s">
        <v>73</v>
      </c>
      <c r="AY472" s="172" t="s">
        <v>163</v>
      </c>
    </row>
    <row r="473" spans="1:65" s="14" customFormat="1">
      <c r="B473" s="179"/>
      <c r="D473" s="169" t="s">
        <v>175</v>
      </c>
      <c r="E473" s="180" t="s">
        <v>1</v>
      </c>
      <c r="F473" s="181" t="s">
        <v>179</v>
      </c>
      <c r="H473" s="182">
        <v>6.06</v>
      </c>
      <c r="I473" s="183"/>
      <c r="L473" s="179"/>
      <c r="M473" s="184"/>
      <c r="N473" s="185"/>
      <c r="O473" s="185"/>
      <c r="P473" s="185"/>
      <c r="Q473" s="185"/>
      <c r="R473" s="185"/>
      <c r="S473" s="185"/>
      <c r="T473" s="186"/>
      <c r="AT473" s="180" t="s">
        <v>175</v>
      </c>
      <c r="AU473" s="180" t="s">
        <v>83</v>
      </c>
      <c r="AV473" s="14" t="s">
        <v>169</v>
      </c>
      <c r="AW473" s="14" t="s">
        <v>29</v>
      </c>
      <c r="AX473" s="14" t="s">
        <v>30</v>
      </c>
      <c r="AY473" s="180" t="s">
        <v>163</v>
      </c>
    </row>
    <row r="474" spans="1:65" s="2" customFormat="1" ht="16.5" customHeight="1">
      <c r="A474" s="33"/>
      <c r="B474" s="150"/>
      <c r="C474" s="197" t="s">
        <v>681</v>
      </c>
      <c r="D474" s="197" t="s">
        <v>381</v>
      </c>
      <c r="E474" s="198" t="s">
        <v>1403</v>
      </c>
      <c r="F474" s="199" t="s">
        <v>1404</v>
      </c>
      <c r="G474" s="200" t="s">
        <v>436</v>
      </c>
      <c r="H474" s="201">
        <v>6.06</v>
      </c>
      <c r="I474" s="202"/>
      <c r="J474" s="203">
        <f>ROUND(I474*H474,2)</f>
        <v>0</v>
      </c>
      <c r="K474" s="199" t="s">
        <v>1</v>
      </c>
      <c r="L474" s="204"/>
      <c r="M474" s="205" t="s">
        <v>1</v>
      </c>
      <c r="N474" s="206" t="s">
        <v>38</v>
      </c>
      <c r="O474" s="59"/>
      <c r="P474" s="160">
        <f>O474*H474</f>
        <v>0</v>
      </c>
      <c r="Q474" s="160">
        <v>3.5000000000000001E-3</v>
      </c>
      <c r="R474" s="160">
        <f>Q474*H474</f>
        <v>2.121E-2</v>
      </c>
      <c r="S474" s="160">
        <v>0</v>
      </c>
      <c r="T474" s="161">
        <f>S474*H474</f>
        <v>0</v>
      </c>
      <c r="U474" s="33"/>
      <c r="V474" s="33"/>
      <c r="W474" s="33"/>
      <c r="X474" s="33"/>
      <c r="Y474" s="33"/>
      <c r="Z474" s="33"/>
      <c r="AA474" s="33"/>
      <c r="AB474" s="33"/>
      <c r="AC474" s="33"/>
      <c r="AD474" s="33"/>
      <c r="AE474" s="33"/>
      <c r="AR474" s="162" t="s">
        <v>215</v>
      </c>
      <c r="AT474" s="162" t="s">
        <v>381</v>
      </c>
      <c r="AU474" s="162" t="s">
        <v>83</v>
      </c>
      <c r="AY474" s="18" t="s">
        <v>163</v>
      </c>
      <c r="BE474" s="163">
        <f>IF(N474="základní",J474,0)</f>
        <v>0</v>
      </c>
      <c r="BF474" s="163">
        <f>IF(N474="snížená",J474,0)</f>
        <v>0</v>
      </c>
      <c r="BG474" s="163">
        <f>IF(N474="zákl. přenesená",J474,0)</f>
        <v>0</v>
      </c>
      <c r="BH474" s="163">
        <f>IF(N474="sníž. přenesená",J474,0)</f>
        <v>0</v>
      </c>
      <c r="BI474" s="163">
        <f>IF(N474="nulová",J474,0)</f>
        <v>0</v>
      </c>
      <c r="BJ474" s="18" t="s">
        <v>30</v>
      </c>
      <c r="BK474" s="163">
        <f>ROUND(I474*H474,2)</f>
        <v>0</v>
      </c>
      <c r="BL474" s="18" t="s">
        <v>169</v>
      </c>
      <c r="BM474" s="162" t="s">
        <v>1405</v>
      </c>
    </row>
    <row r="475" spans="1:65" s="13" customFormat="1">
      <c r="B475" s="171"/>
      <c r="D475" s="169" t="s">
        <v>175</v>
      </c>
      <c r="E475" s="172" t="s">
        <v>1</v>
      </c>
      <c r="F475" s="173" t="s">
        <v>1402</v>
      </c>
      <c r="H475" s="174">
        <v>6.06</v>
      </c>
      <c r="I475" s="175"/>
      <c r="L475" s="171"/>
      <c r="M475" s="176"/>
      <c r="N475" s="177"/>
      <c r="O475" s="177"/>
      <c r="P475" s="177"/>
      <c r="Q475" s="177"/>
      <c r="R475" s="177"/>
      <c r="S475" s="177"/>
      <c r="T475" s="178"/>
      <c r="AT475" s="172" t="s">
        <v>175</v>
      </c>
      <c r="AU475" s="172" t="s">
        <v>83</v>
      </c>
      <c r="AV475" s="13" t="s">
        <v>83</v>
      </c>
      <c r="AW475" s="13" t="s">
        <v>29</v>
      </c>
      <c r="AX475" s="13" t="s">
        <v>73</v>
      </c>
      <c r="AY475" s="172" t="s">
        <v>163</v>
      </c>
    </row>
    <row r="476" spans="1:65" s="14" customFormat="1">
      <c r="B476" s="179"/>
      <c r="D476" s="169" t="s">
        <v>175</v>
      </c>
      <c r="E476" s="180" t="s">
        <v>1</v>
      </c>
      <c r="F476" s="181" t="s">
        <v>179</v>
      </c>
      <c r="H476" s="182">
        <v>6.06</v>
      </c>
      <c r="I476" s="183"/>
      <c r="L476" s="179"/>
      <c r="M476" s="184"/>
      <c r="N476" s="185"/>
      <c r="O476" s="185"/>
      <c r="P476" s="185"/>
      <c r="Q476" s="185"/>
      <c r="R476" s="185"/>
      <c r="S476" s="185"/>
      <c r="T476" s="186"/>
      <c r="AT476" s="180" t="s">
        <v>175</v>
      </c>
      <c r="AU476" s="180" t="s">
        <v>83</v>
      </c>
      <c r="AV476" s="14" t="s">
        <v>169</v>
      </c>
      <c r="AW476" s="14" t="s">
        <v>29</v>
      </c>
      <c r="AX476" s="14" t="s">
        <v>30</v>
      </c>
      <c r="AY476" s="180" t="s">
        <v>163</v>
      </c>
    </row>
    <row r="477" spans="1:65" s="2" customFormat="1" ht="16.5" customHeight="1">
      <c r="A477" s="33"/>
      <c r="B477" s="150"/>
      <c r="C477" s="151" t="s">
        <v>685</v>
      </c>
      <c r="D477" s="151" t="s">
        <v>165</v>
      </c>
      <c r="E477" s="152" t="s">
        <v>1406</v>
      </c>
      <c r="F477" s="153" t="s">
        <v>1407</v>
      </c>
      <c r="G477" s="154" t="s">
        <v>436</v>
      </c>
      <c r="H477" s="155">
        <v>3</v>
      </c>
      <c r="I477" s="156"/>
      <c r="J477" s="157">
        <f>ROUND(I477*H477,2)</f>
        <v>0</v>
      </c>
      <c r="K477" s="153" t="s">
        <v>168</v>
      </c>
      <c r="L477" s="34"/>
      <c r="M477" s="158" t="s">
        <v>1</v>
      </c>
      <c r="N477" s="159" t="s">
        <v>38</v>
      </c>
      <c r="O477" s="59"/>
      <c r="P477" s="160">
        <f>O477*H477</f>
        <v>0</v>
      </c>
      <c r="Q477" s="160">
        <v>1.3600000000000001E-3</v>
      </c>
      <c r="R477" s="160">
        <f>Q477*H477</f>
        <v>4.0800000000000003E-3</v>
      </c>
      <c r="S477" s="160">
        <v>0</v>
      </c>
      <c r="T477" s="161">
        <f>S477*H477</f>
        <v>0</v>
      </c>
      <c r="U477" s="33"/>
      <c r="V477" s="33"/>
      <c r="W477" s="33"/>
      <c r="X477" s="33"/>
      <c r="Y477" s="33"/>
      <c r="Z477" s="33"/>
      <c r="AA477" s="33"/>
      <c r="AB477" s="33"/>
      <c r="AC477" s="33"/>
      <c r="AD477" s="33"/>
      <c r="AE477" s="33"/>
      <c r="AR477" s="162" t="s">
        <v>169</v>
      </c>
      <c r="AT477" s="162" t="s">
        <v>165</v>
      </c>
      <c r="AU477" s="162" t="s">
        <v>83</v>
      </c>
      <c r="AY477" s="18" t="s">
        <v>163</v>
      </c>
      <c r="BE477" s="163">
        <f>IF(N477="základní",J477,0)</f>
        <v>0</v>
      </c>
      <c r="BF477" s="163">
        <f>IF(N477="snížená",J477,0)</f>
        <v>0</v>
      </c>
      <c r="BG477" s="163">
        <f>IF(N477="zákl. přenesená",J477,0)</f>
        <v>0</v>
      </c>
      <c r="BH477" s="163">
        <f>IF(N477="sníž. přenesená",J477,0)</f>
        <v>0</v>
      </c>
      <c r="BI477" s="163">
        <f>IF(N477="nulová",J477,0)</f>
        <v>0</v>
      </c>
      <c r="BJ477" s="18" t="s">
        <v>30</v>
      </c>
      <c r="BK477" s="163">
        <f>ROUND(I477*H477,2)</f>
        <v>0</v>
      </c>
      <c r="BL477" s="18" t="s">
        <v>169</v>
      </c>
      <c r="BM477" s="162" t="s">
        <v>1408</v>
      </c>
    </row>
    <row r="478" spans="1:65" s="2" customFormat="1">
      <c r="A478" s="33"/>
      <c r="B478" s="34"/>
      <c r="C478" s="33"/>
      <c r="D478" s="164" t="s">
        <v>171</v>
      </c>
      <c r="E478" s="33"/>
      <c r="F478" s="165" t="s">
        <v>1409</v>
      </c>
      <c r="G478" s="33"/>
      <c r="H478" s="33"/>
      <c r="I478" s="166"/>
      <c r="J478" s="33"/>
      <c r="K478" s="33"/>
      <c r="L478" s="34"/>
      <c r="M478" s="167"/>
      <c r="N478" s="168"/>
      <c r="O478" s="59"/>
      <c r="P478" s="59"/>
      <c r="Q478" s="59"/>
      <c r="R478" s="59"/>
      <c r="S478" s="59"/>
      <c r="T478" s="60"/>
      <c r="U478" s="33"/>
      <c r="V478" s="33"/>
      <c r="W478" s="33"/>
      <c r="X478" s="33"/>
      <c r="Y478" s="33"/>
      <c r="Z478" s="33"/>
      <c r="AA478" s="33"/>
      <c r="AB478" s="33"/>
      <c r="AC478" s="33"/>
      <c r="AD478" s="33"/>
      <c r="AE478" s="33"/>
      <c r="AT478" s="18" t="s">
        <v>171</v>
      </c>
      <c r="AU478" s="18" t="s">
        <v>83</v>
      </c>
    </row>
    <row r="479" spans="1:65" s="13" customFormat="1">
      <c r="B479" s="171"/>
      <c r="D479" s="169" t="s">
        <v>175</v>
      </c>
      <c r="E479" s="172" t="s">
        <v>1</v>
      </c>
      <c r="F479" s="173" t="s">
        <v>186</v>
      </c>
      <c r="H479" s="174">
        <v>3</v>
      </c>
      <c r="I479" s="175"/>
      <c r="L479" s="171"/>
      <c r="M479" s="176"/>
      <c r="N479" s="177"/>
      <c r="O479" s="177"/>
      <c r="P479" s="177"/>
      <c r="Q479" s="177"/>
      <c r="R479" s="177"/>
      <c r="S479" s="177"/>
      <c r="T479" s="178"/>
      <c r="AT479" s="172" t="s">
        <v>175</v>
      </c>
      <c r="AU479" s="172" t="s">
        <v>83</v>
      </c>
      <c r="AV479" s="13" t="s">
        <v>83</v>
      </c>
      <c r="AW479" s="13" t="s">
        <v>29</v>
      </c>
      <c r="AX479" s="13" t="s">
        <v>30</v>
      </c>
      <c r="AY479" s="172" t="s">
        <v>163</v>
      </c>
    </row>
    <row r="480" spans="1:65" s="2" customFormat="1" ht="16.5" customHeight="1">
      <c r="A480" s="33"/>
      <c r="B480" s="150"/>
      <c r="C480" s="197" t="s">
        <v>691</v>
      </c>
      <c r="D480" s="197" t="s">
        <v>381</v>
      </c>
      <c r="E480" s="198" t="s">
        <v>1410</v>
      </c>
      <c r="F480" s="199" t="s">
        <v>1411</v>
      </c>
      <c r="G480" s="200" t="s">
        <v>436</v>
      </c>
      <c r="H480" s="201">
        <v>3.03</v>
      </c>
      <c r="I480" s="202"/>
      <c r="J480" s="203">
        <f>ROUND(I480*H480,2)</f>
        <v>0</v>
      </c>
      <c r="K480" s="199" t="s">
        <v>168</v>
      </c>
      <c r="L480" s="204"/>
      <c r="M480" s="205" t="s">
        <v>1</v>
      </c>
      <c r="N480" s="206" t="s">
        <v>38</v>
      </c>
      <c r="O480" s="59"/>
      <c r="P480" s="160">
        <f>O480*H480</f>
        <v>0</v>
      </c>
      <c r="Q480" s="160">
        <v>4.2999999999999997E-2</v>
      </c>
      <c r="R480" s="160">
        <f>Q480*H480</f>
        <v>0.13028999999999999</v>
      </c>
      <c r="S480" s="160">
        <v>0</v>
      </c>
      <c r="T480" s="161">
        <f>S480*H480</f>
        <v>0</v>
      </c>
      <c r="U480" s="33"/>
      <c r="V480" s="33"/>
      <c r="W480" s="33"/>
      <c r="X480" s="33"/>
      <c r="Y480" s="33"/>
      <c r="Z480" s="33"/>
      <c r="AA480" s="33"/>
      <c r="AB480" s="33"/>
      <c r="AC480" s="33"/>
      <c r="AD480" s="33"/>
      <c r="AE480" s="33"/>
      <c r="AR480" s="162" t="s">
        <v>215</v>
      </c>
      <c r="AT480" s="162" t="s">
        <v>381</v>
      </c>
      <c r="AU480" s="162" t="s">
        <v>83</v>
      </c>
      <c r="AY480" s="18" t="s">
        <v>163</v>
      </c>
      <c r="BE480" s="163">
        <f>IF(N480="základní",J480,0)</f>
        <v>0</v>
      </c>
      <c r="BF480" s="163">
        <f>IF(N480="snížená",J480,0)</f>
        <v>0</v>
      </c>
      <c r="BG480" s="163">
        <f>IF(N480="zákl. přenesená",J480,0)</f>
        <v>0</v>
      </c>
      <c r="BH480" s="163">
        <f>IF(N480="sníž. přenesená",J480,0)</f>
        <v>0</v>
      </c>
      <c r="BI480" s="163">
        <f>IF(N480="nulová",J480,0)</f>
        <v>0</v>
      </c>
      <c r="BJ480" s="18" t="s">
        <v>30</v>
      </c>
      <c r="BK480" s="163">
        <f>ROUND(I480*H480,2)</f>
        <v>0</v>
      </c>
      <c r="BL480" s="18" t="s">
        <v>169</v>
      </c>
      <c r="BM480" s="162" t="s">
        <v>1412</v>
      </c>
    </row>
    <row r="481" spans="1:65" s="13" customFormat="1">
      <c r="B481" s="171"/>
      <c r="D481" s="169" t="s">
        <v>175</v>
      </c>
      <c r="E481" s="172" t="s">
        <v>1</v>
      </c>
      <c r="F481" s="173" t="s">
        <v>520</v>
      </c>
      <c r="H481" s="174">
        <v>3.03</v>
      </c>
      <c r="I481" s="175"/>
      <c r="L481" s="171"/>
      <c r="M481" s="176"/>
      <c r="N481" s="177"/>
      <c r="O481" s="177"/>
      <c r="P481" s="177"/>
      <c r="Q481" s="177"/>
      <c r="R481" s="177"/>
      <c r="S481" s="177"/>
      <c r="T481" s="178"/>
      <c r="AT481" s="172" t="s">
        <v>175</v>
      </c>
      <c r="AU481" s="172" t="s">
        <v>83</v>
      </c>
      <c r="AV481" s="13" t="s">
        <v>83</v>
      </c>
      <c r="AW481" s="13" t="s">
        <v>29</v>
      </c>
      <c r="AX481" s="13" t="s">
        <v>73</v>
      </c>
      <c r="AY481" s="172" t="s">
        <v>163</v>
      </c>
    </row>
    <row r="482" spans="1:65" s="14" customFormat="1">
      <c r="B482" s="179"/>
      <c r="D482" s="169" t="s">
        <v>175</v>
      </c>
      <c r="E482" s="180" t="s">
        <v>1</v>
      </c>
      <c r="F482" s="181" t="s">
        <v>179</v>
      </c>
      <c r="H482" s="182">
        <v>3.03</v>
      </c>
      <c r="I482" s="183"/>
      <c r="L482" s="179"/>
      <c r="M482" s="184"/>
      <c r="N482" s="185"/>
      <c r="O482" s="185"/>
      <c r="P482" s="185"/>
      <c r="Q482" s="185"/>
      <c r="R482" s="185"/>
      <c r="S482" s="185"/>
      <c r="T482" s="186"/>
      <c r="AT482" s="180" t="s">
        <v>175</v>
      </c>
      <c r="AU482" s="180" t="s">
        <v>83</v>
      </c>
      <c r="AV482" s="14" t="s">
        <v>169</v>
      </c>
      <c r="AW482" s="14" t="s">
        <v>29</v>
      </c>
      <c r="AX482" s="14" t="s">
        <v>30</v>
      </c>
      <c r="AY482" s="180" t="s">
        <v>163</v>
      </c>
    </row>
    <row r="483" spans="1:65" s="2" customFormat="1" ht="16.5" customHeight="1">
      <c r="A483" s="33"/>
      <c r="B483" s="150"/>
      <c r="C483" s="197" t="s">
        <v>695</v>
      </c>
      <c r="D483" s="197" t="s">
        <v>381</v>
      </c>
      <c r="E483" s="198" t="s">
        <v>1413</v>
      </c>
      <c r="F483" s="199" t="s">
        <v>1414</v>
      </c>
      <c r="G483" s="200" t="s">
        <v>436</v>
      </c>
      <c r="H483" s="201">
        <v>3.03</v>
      </c>
      <c r="I483" s="202"/>
      <c r="J483" s="203">
        <f>ROUND(I483*H483,2)</f>
        <v>0</v>
      </c>
      <c r="K483" s="199" t="s">
        <v>1</v>
      </c>
      <c r="L483" s="204"/>
      <c r="M483" s="205" t="s">
        <v>1</v>
      </c>
      <c r="N483" s="206" t="s">
        <v>38</v>
      </c>
      <c r="O483" s="59"/>
      <c r="P483" s="160">
        <f>O483*H483</f>
        <v>0</v>
      </c>
      <c r="Q483" s="160">
        <v>0</v>
      </c>
      <c r="R483" s="160">
        <f>Q483*H483</f>
        <v>0</v>
      </c>
      <c r="S483" s="160">
        <v>0</v>
      </c>
      <c r="T483" s="161">
        <f>S483*H483</f>
        <v>0</v>
      </c>
      <c r="U483" s="33"/>
      <c r="V483" s="33"/>
      <c r="W483" s="33"/>
      <c r="X483" s="33"/>
      <c r="Y483" s="33"/>
      <c r="Z483" s="33"/>
      <c r="AA483" s="33"/>
      <c r="AB483" s="33"/>
      <c r="AC483" s="33"/>
      <c r="AD483" s="33"/>
      <c r="AE483" s="33"/>
      <c r="AR483" s="162" t="s">
        <v>215</v>
      </c>
      <c r="AT483" s="162" t="s">
        <v>381</v>
      </c>
      <c r="AU483" s="162" t="s">
        <v>83</v>
      </c>
      <c r="AY483" s="18" t="s">
        <v>163</v>
      </c>
      <c r="BE483" s="163">
        <f>IF(N483="základní",J483,0)</f>
        <v>0</v>
      </c>
      <c r="BF483" s="163">
        <f>IF(N483="snížená",J483,0)</f>
        <v>0</v>
      </c>
      <c r="BG483" s="163">
        <f>IF(N483="zákl. přenesená",J483,0)</f>
        <v>0</v>
      </c>
      <c r="BH483" s="163">
        <f>IF(N483="sníž. přenesená",J483,0)</f>
        <v>0</v>
      </c>
      <c r="BI483" s="163">
        <f>IF(N483="nulová",J483,0)</f>
        <v>0</v>
      </c>
      <c r="BJ483" s="18" t="s">
        <v>30</v>
      </c>
      <c r="BK483" s="163">
        <f>ROUND(I483*H483,2)</f>
        <v>0</v>
      </c>
      <c r="BL483" s="18" t="s">
        <v>169</v>
      </c>
      <c r="BM483" s="162" t="s">
        <v>1415</v>
      </c>
    </row>
    <row r="484" spans="1:65" s="13" customFormat="1">
      <c r="B484" s="171"/>
      <c r="D484" s="169" t="s">
        <v>175</v>
      </c>
      <c r="E484" s="172" t="s">
        <v>1</v>
      </c>
      <c r="F484" s="173" t="s">
        <v>520</v>
      </c>
      <c r="H484" s="174">
        <v>3.03</v>
      </c>
      <c r="I484" s="175"/>
      <c r="L484" s="171"/>
      <c r="M484" s="176"/>
      <c r="N484" s="177"/>
      <c r="O484" s="177"/>
      <c r="P484" s="177"/>
      <c r="Q484" s="177"/>
      <c r="R484" s="177"/>
      <c r="S484" s="177"/>
      <c r="T484" s="178"/>
      <c r="AT484" s="172" t="s">
        <v>175</v>
      </c>
      <c r="AU484" s="172" t="s">
        <v>83</v>
      </c>
      <c r="AV484" s="13" t="s">
        <v>83</v>
      </c>
      <c r="AW484" s="13" t="s">
        <v>29</v>
      </c>
      <c r="AX484" s="13" t="s">
        <v>73</v>
      </c>
      <c r="AY484" s="172" t="s">
        <v>163</v>
      </c>
    </row>
    <row r="485" spans="1:65" s="14" customFormat="1">
      <c r="B485" s="179"/>
      <c r="D485" s="169" t="s">
        <v>175</v>
      </c>
      <c r="E485" s="180" t="s">
        <v>1</v>
      </c>
      <c r="F485" s="181" t="s">
        <v>179</v>
      </c>
      <c r="H485" s="182">
        <v>3.03</v>
      </c>
      <c r="I485" s="183"/>
      <c r="L485" s="179"/>
      <c r="M485" s="184"/>
      <c r="N485" s="185"/>
      <c r="O485" s="185"/>
      <c r="P485" s="185"/>
      <c r="Q485" s="185"/>
      <c r="R485" s="185"/>
      <c r="S485" s="185"/>
      <c r="T485" s="186"/>
      <c r="AT485" s="180" t="s">
        <v>175</v>
      </c>
      <c r="AU485" s="180" t="s">
        <v>83</v>
      </c>
      <c r="AV485" s="14" t="s">
        <v>169</v>
      </c>
      <c r="AW485" s="14" t="s">
        <v>29</v>
      </c>
      <c r="AX485" s="14" t="s">
        <v>30</v>
      </c>
      <c r="AY485" s="180" t="s">
        <v>163</v>
      </c>
    </row>
    <row r="486" spans="1:65" s="2" customFormat="1" ht="16.5" customHeight="1">
      <c r="A486" s="33"/>
      <c r="B486" s="150"/>
      <c r="C486" s="151" t="s">
        <v>730</v>
      </c>
      <c r="D486" s="151" t="s">
        <v>165</v>
      </c>
      <c r="E486" s="152" t="s">
        <v>1416</v>
      </c>
      <c r="F486" s="153" t="s">
        <v>1417</v>
      </c>
      <c r="G486" s="154" t="s">
        <v>436</v>
      </c>
      <c r="H486" s="155">
        <v>6</v>
      </c>
      <c r="I486" s="156"/>
      <c r="J486" s="157">
        <f>ROUND(I486*H486,2)</f>
        <v>0</v>
      </c>
      <c r="K486" s="153" t="s">
        <v>168</v>
      </c>
      <c r="L486" s="34"/>
      <c r="M486" s="158" t="s">
        <v>1</v>
      </c>
      <c r="N486" s="159" t="s">
        <v>38</v>
      </c>
      <c r="O486" s="59"/>
      <c r="P486" s="160">
        <f>O486*H486</f>
        <v>0</v>
      </c>
      <c r="Q486" s="160">
        <v>0.12303</v>
      </c>
      <c r="R486" s="160">
        <f>Q486*H486</f>
        <v>0.73818000000000006</v>
      </c>
      <c r="S486" s="160">
        <v>0</v>
      </c>
      <c r="T486" s="161">
        <f>S486*H486</f>
        <v>0</v>
      </c>
      <c r="U486" s="33"/>
      <c r="V486" s="33"/>
      <c r="W486" s="33"/>
      <c r="X486" s="33"/>
      <c r="Y486" s="33"/>
      <c r="Z486" s="33"/>
      <c r="AA486" s="33"/>
      <c r="AB486" s="33"/>
      <c r="AC486" s="33"/>
      <c r="AD486" s="33"/>
      <c r="AE486" s="33"/>
      <c r="AR486" s="162" t="s">
        <v>169</v>
      </c>
      <c r="AT486" s="162" t="s">
        <v>165</v>
      </c>
      <c r="AU486" s="162" t="s">
        <v>83</v>
      </c>
      <c r="AY486" s="18" t="s">
        <v>163</v>
      </c>
      <c r="BE486" s="163">
        <f>IF(N486="základní",J486,0)</f>
        <v>0</v>
      </c>
      <c r="BF486" s="163">
        <f>IF(N486="snížená",J486,0)</f>
        <v>0</v>
      </c>
      <c r="BG486" s="163">
        <f>IF(N486="zákl. přenesená",J486,0)</f>
        <v>0</v>
      </c>
      <c r="BH486" s="163">
        <f>IF(N486="sníž. přenesená",J486,0)</f>
        <v>0</v>
      </c>
      <c r="BI486" s="163">
        <f>IF(N486="nulová",J486,0)</f>
        <v>0</v>
      </c>
      <c r="BJ486" s="18" t="s">
        <v>30</v>
      </c>
      <c r="BK486" s="163">
        <f>ROUND(I486*H486,2)</f>
        <v>0</v>
      </c>
      <c r="BL486" s="18" t="s">
        <v>169</v>
      </c>
      <c r="BM486" s="162" t="s">
        <v>1418</v>
      </c>
    </row>
    <row r="487" spans="1:65" s="2" customFormat="1">
      <c r="A487" s="33"/>
      <c r="B487" s="34"/>
      <c r="C487" s="33"/>
      <c r="D487" s="164" t="s">
        <v>171</v>
      </c>
      <c r="E487" s="33"/>
      <c r="F487" s="165" t="s">
        <v>1419</v>
      </c>
      <c r="G487" s="33"/>
      <c r="H487" s="33"/>
      <c r="I487" s="166"/>
      <c r="J487" s="33"/>
      <c r="K487" s="33"/>
      <c r="L487" s="34"/>
      <c r="M487" s="167"/>
      <c r="N487" s="168"/>
      <c r="O487" s="59"/>
      <c r="P487" s="59"/>
      <c r="Q487" s="59"/>
      <c r="R487" s="59"/>
      <c r="S487" s="59"/>
      <c r="T487" s="60"/>
      <c r="U487" s="33"/>
      <c r="V487" s="33"/>
      <c r="W487" s="33"/>
      <c r="X487" s="33"/>
      <c r="Y487" s="33"/>
      <c r="Z487" s="33"/>
      <c r="AA487" s="33"/>
      <c r="AB487" s="33"/>
      <c r="AC487" s="33"/>
      <c r="AD487" s="33"/>
      <c r="AE487" s="33"/>
      <c r="AT487" s="18" t="s">
        <v>171</v>
      </c>
      <c r="AU487" s="18" t="s">
        <v>83</v>
      </c>
    </row>
    <row r="488" spans="1:65" s="13" customFormat="1">
      <c r="B488" s="171"/>
      <c r="D488" s="169" t="s">
        <v>175</v>
      </c>
      <c r="E488" s="172" t="s">
        <v>1</v>
      </c>
      <c r="F488" s="173" t="s">
        <v>203</v>
      </c>
      <c r="H488" s="174">
        <v>6</v>
      </c>
      <c r="I488" s="175"/>
      <c r="L488" s="171"/>
      <c r="M488" s="176"/>
      <c r="N488" s="177"/>
      <c r="O488" s="177"/>
      <c r="P488" s="177"/>
      <c r="Q488" s="177"/>
      <c r="R488" s="177"/>
      <c r="S488" s="177"/>
      <c r="T488" s="178"/>
      <c r="AT488" s="172" t="s">
        <v>175</v>
      </c>
      <c r="AU488" s="172" t="s">
        <v>83</v>
      </c>
      <c r="AV488" s="13" t="s">
        <v>83</v>
      </c>
      <c r="AW488" s="13" t="s">
        <v>29</v>
      </c>
      <c r="AX488" s="13" t="s">
        <v>30</v>
      </c>
      <c r="AY488" s="172" t="s">
        <v>163</v>
      </c>
    </row>
    <row r="489" spans="1:65" s="2" customFormat="1" ht="16.5" customHeight="1">
      <c r="A489" s="33"/>
      <c r="B489" s="150"/>
      <c r="C489" s="197" t="s">
        <v>737</v>
      </c>
      <c r="D489" s="197" t="s">
        <v>381</v>
      </c>
      <c r="E489" s="198" t="s">
        <v>1420</v>
      </c>
      <c r="F489" s="199" t="s">
        <v>1421</v>
      </c>
      <c r="G489" s="200" t="s">
        <v>436</v>
      </c>
      <c r="H489" s="201">
        <v>6</v>
      </c>
      <c r="I489" s="202"/>
      <c r="J489" s="203">
        <f>ROUND(I489*H489,2)</f>
        <v>0</v>
      </c>
      <c r="K489" s="199" t="s">
        <v>168</v>
      </c>
      <c r="L489" s="204"/>
      <c r="M489" s="205" t="s">
        <v>1</v>
      </c>
      <c r="N489" s="206" t="s">
        <v>38</v>
      </c>
      <c r="O489" s="59"/>
      <c r="P489" s="160">
        <f>O489*H489</f>
        <v>0</v>
      </c>
      <c r="Q489" s="160">
        <v>1.3299999999999999E-2</v>
      </c>
      <c r="R489" s="160">
        <f>Q489*H489</f>
        <v>7.9799999999999996E-2</v>
      </c>
      <c r="S489" s="160">
        <v>0</v>
      </c>
      <c r="T489" s="161">
        <f>S489*H489</f>
        <v>0</v>
      </c>
      <c r="U489" s="33"/>
      <c r="V489" s="33"/>
      <c r="W489" s="33"/>
      <c r="X489" s="33"/>
      <c r="Y489" s="33"/>
      <c r="Z489" s="33"/>
      <c r="AA489" s="33"/>
      <c r="AB489" s="33"/>
      <c r="AC489" s="33"/>
      <c r="AD489" s="33"/>
      <c r="AE489" s="33"/>
      <c r="AR489" s="162" t="s">
        <v>215</v>
      </c>
      <c r="AT489" s="162" t="s">
        <v>381</v>
      </c>
      <c r="AU489" s="162" t="s">
        <v>83</v>
      </c>
      <c r="AY489" s="18" t="s">
        <v>163</v>
      </c>
      <c r="BE489" s="163">
        <f>IF(N489="základní",J489,0)</f>
        <v>0</v>
      </c>
      <c r="BF489" s="163">
        <f>IF(N489="snížená",J489,0)</f>
        <v>0</v>
      </c>
      <c r="BG489" s="163">
        <f>IF(N489="zákl. přenesená",J489,0)</f>
        <v>0</v>
      </c>
      <c r="BH489" s="163">
        <f>IF(N489="sníž. přenesená",J489,0)</f>
        <v>0</v>
      </c>
      <c r="BI489" s="163">
        <f>IF(N489="nulová",J489,0)</f>
        <v>0</v>
      </c>
      <c r="BJ489" s="18" t="s">
        <v>30</v>
      </c>
      <c r="BK489" s="163">
        <f>ROUND(I489*H489,2)</f>
        <v>0</v>
      </c>
      <c r="BL489" s="18" t="s">
        <v>169</v>
      </c>
      <c r="BM489" s="162" t="s">
        <v>1422</v>
      </c>
    </row>
    <row r="490" spans="1:65" s="13" customFormat="1">
      <c r="B490" s="171"/>
      <c r="D490" s="169" t="s">
        <v>175</v>
      </c>
      <c r="E490" s="172" t="s">
        <v>1</v>
      </c>
      <c r="F490" s="173" t="s">
        <v>203</v>
      </c>
      <c r="H490" s="174">
        <v>6</v>
      </c>
      <c r="I490" s="175"/>
      <c r="L490" s="171"/>
      <c r="M490" s="176"/>
      <c r="N490" s="177"/>
      <c r="O490" s="177"/>
      <c r="P490" s="177"/>
      <c r="Q490" s="177"/>
      <c r="R490" s="177"/>
      <c r="S490" s="177"/>
      <c r="T490" s="178"/>
      <c r="AT490" s="172" t="s">
        <v>175</v>
      </c>
      <c r="AU490" s="172" t="s">
        <v>83</v>
      </c>
      <c r="AV490" s="13" t="s">
        <v>83</v>
      </c>
      <c r="AW490" s="13" t="s">
        <v>29</v>
      </c>
      <c r="AX490" s="13" t="s">
        <v>30</v>
      </c>
      <c r="AY490" s="172" t="s">
        <v>163</v>
      </c>
    </row>
    <row r="491" spans="1:65" s="2" customFormat="1" ht="16.5" customHeight="1">
      <c r="A491" s="33"/>
      <c r="B491" s="150"/>
      <c r="C491" s="197" t="s">
        <v>745</v>
      </c>
      <c r="D491" s="197" t="s">
        <v>381</v>
      </c>
      <c r="E491" s="198" t="s">
        <v>1423</v>
      </c>
      <c r="F491" s="199" t="s">
        <v>1424</v>
      </c>
      <c r="G491" s="200" t="s">
        <v>212</v>
      </c>
      <c r="H491" s="201">
        <v>6</v>
      </c>
      <c r="I491" s="202"/>
      <c r="J491" s="203">
        <f>ROUND(I491*H491,2)</f>
        <v>0</v>
      </c>
      <c r="K491" s="199" t="s">
        <v>1</v>
      </c>
      <c r="L491" s="204"/>
      <c r="M491" s="205" t="s">
        <v>1</v>
      </c>
      <c r="N491" s="206" t="s">
        <v>38</v>
      </c>
      <c r="O491" s="59"/>
      <c r="P491" s="160">
        <f>O491*H491</f>
        <v>0</v>
      </c>
      <c r="Q491" s="160">
        <v>0</v>
      </c>
      <c r="R491" s="160">
        <f>Q491*H491</f>
        <v>0</v>
      </c>
      <c r="S491" s="160">
        <v>0</v>
      </c>
      <c r="T491" s="161">
        <f>S491*H491</f>
        <v>0</v>
      </c>
      <c r="U491" s="33"/>
      <c r="V491" s="33"/>
      <c r="W491" s="33"/>
      <c r="X491" s="33"/>
      <c r="Y491" s="33"/>
      <c r="Z491" s="33"/>
      <c r="AA491" s="33"/>
      <c r="AB491" s="33"/>
      <c r="AC491" s="33"/>
      <c r="AD491" s="33"/>
      <c r="AE491" s="33"/>
      <c r="AR491" s="162" t="s">
        <v>215</v>
      </c>
      <c r="AT491" s="162" t="s">
        <v>381</v>
      </c>
      <c r="AU491" s="162" t="s">
        <v>83</v>
      </c>
      <c r="AY491" s="18" t="s">
        <v>163</v>
      </c>
      <c r="BE491" s="163">
        <f>IF(N491="základní",J491,0)</f>
        <v>0</v>
      </c>
      <c r="BF491" s="163">
        <f>IF(N491="snížená",J491,0)</f>
        <v>0</v>
      </c>
      <c r="BG491" s="163">
        <f>IF(N491="zákl. přenesená",J491,0)</f>
        <v>0</v>
      </c>
      <c r="BH491" s="163">
        <f>IF(N491="sníž. přenesená",J491,0)</f>
        <v>0</v>
      </c>
      <c r="BI491" s="163">
        <f>IF(N491="nulová",J491,0)</f>
        <v>0</v>
      </c>
      <c r="BJ491" s="18" t="s">
        <v>30</v>
      </c>
      <c r="BK491" s="163">
        <f>ROUND(I491*H491,2)</f>
        <v>0</v>
      </c>
      <c r="BL491" s="18" t="s">
        <v>169</v>
      </c>
      <c r="BM491" s="162" t="s">
        <v>1425</v>
      </c>
    </row>
    <row r="492" spans="1:65" s="13" customFormat="1">
      <c r="B492" s="171"/>
      <c r="D492" s="169" t="s">
        <v>175</v>
      </c>
      <c r="E492" s="172" t="s">
        <v>1</v>
      </c>
      <c r="F492" s="173" t="s">
        <v>203</v>
      </c>
      <c r="H492" s="174">
        <v>6</v>
      </c>
      <c r="I492" s="175"/>
      <c r="L492" s="171"/>
      <c r="M492" s="176"/>
      <c r="N492" s="177"/>
      <c r="O492" s="177"/>
      <c r="P492" s="177"/>
      <c r="Q492" s="177"/>
      <c r="R492" s="177"/>
      <c r="S492" s="177"/>
      <c r="T492" s="178"/>
      <c r="AT492" s="172" t="s">
        <v>175</v>
      </c>
      <c r="AU492" s="172" t="s">
        <v>83</v>
      </c>
      <c r="AV492" s="13" t="s">
        <v>83</v>
      </c>
      <c r="AW492" s="13" t="s">
        <v>29</v>
      </c>
      <c r="AX492" s="13" t="s">
        <v>30</v>
      </c>
      <c r="AY492" s="172" t="s">
        <v>163</v>
      </c>
    </row>
    <row r="493" spans="1:65" s="2" customFormat="1" ht="16.5" customHeight="1">
      <c r="A493" s="33"/>
      <c r="B493" s="150"/>
      <c r="C493" s="151" t="s">
        <v>753</v>
      </c>
      <c r="D493" s="151" t="s">
        <v>165</v>
      </c>
      <c r="E493" s="152" t="s">
        <v>1426</v>
      </c>
      <c r="F493" s="153" t="s">
        <v>1427</v>
      </c>
      <c r="G493" s="154" t="s">
        <v>436</v>
      </c>
      <c r="H493" s="155">
        <v>3</v>
      </c>
      <c r="I493" s="156"/>
      <c r="J493" s="157">
        <f>ROUND(I493*H493,2)</f>
        <v>0</v>
      </c>
      <c r="K493" s="153" t="s">
        <v>168</v>
      </c>
      <c r="L493" s="34"/>
      <c r="M493" s="158" t="s">
        <v>1</v>
      </c>
      <c r="N493" s="159" t="s">
        <v>38</v>
      </c>
      <c r="O493" s="59"/>
      <c r="P493" s="160">
        <f>O493*H493</f>
        <v>0</v>
      </c>
      <c r="Q493" s="160">
        <v>0.32906000000000002</v>
      </c>
      <c r="R493" s="160">
        <f>Q493*H493</f>
        <v>0.98718000000000006</v>
      </c>
      <c r="S493" s="160">
        <v>0</v>
      </c>
      <c r="T493" s="161">
        <f>S493*H493</f>
        <v>0</v>
      </c>
      <c r="U493" s="33"/>
      <c r="V493" s="33"/>
      <c r="W493" s="33"/>
      <c r="X493" s="33"/>
      <c r="Y493" s="33"/>
      <c r="Z493" s="33"/>
      <c r="AA493" s="33"/>
      <c r="AB493" s="33"/>
      <c r="AC493" s="33"/>
      <c r="AD493" s="33"/>
      <c r="AE493" s="33"/>
      <c r="AR493" s="162" t="s">
        <v>169</v>
      </c>
      <c r="AT493" s="162" t="s">
        <v>165</v>
      </c>
      <c r="AU493" s="162" t="s">
        <v>83</v>
      </c>
      <c r="AY493" s="18" t="s">
        <v>163</v>
      </c>
      <c r="BE493" s="163">
        <f>IF(N493="základní",J493,0)</f>
        <v>0</v>
      </c>
      <c r="BF493" s="163">
        <f>IF(N493="snížená",J493,0)</f>
        <v>0</v>
      </c>
      <c r="BG493" s="163">
        <f>IF(N493="zákl. přenesená",J493,0)</f>
        <v>0</v>
      </c>
      <c r="BH493" s="163">
        <f>IF(N493="sníž. přenesená",J493,0)</f>
        <v>0</v>
      </c>
      <c r="BI493" s="163">
        <f>IF(N493="nulová",J493,0)</f>
        <v>0</v>
      </c>
      <c r="BJ493" s="18" t="s">
        <v>30</v>
      </c>
      <c r="BK493" s="163">
        <f>ROUND(I493*H493,2)</f>
        <v>0</v>
      </c>
      <c r="BL493" s="18" t="s">
        <v>169</v>
      </c>
      <c r="BM493" s="162" t="s">
        <v>1428</v>
      </c>
    </row>
    <row r="494" spans="1:65" s="2" customFormat="1">
      <c r="A494" s="33"/>
      <c r="B494" s="34"/>
      <c r="C494" s="33"/>
      <c r="D494" s="164" t="s">
        <v>171</v>
      </c>
      <c r="E494" s="33"/>
      <c r="F494" s="165" t="s">
        <v>1429</v>
      </c>
      <c r="G494" s="33"/>
      <c r="H494" s="33"/>
      <c r="I494" s="166"/>
      <c r="J494" s="33"/>
      <c r="K494" s="33"/>
      <c r="L494" s="34"/>
      <c r="M494" s="167"/>
      <c r="N494" s="168"/>
      <c r="O494" s="59"/>
      <c r="P494" s="59"/>
      <c r="Q494" s="59"/>
      <c r="R494" s="59"/>
      <c r="S494" s="59"/>
      <c r="T494" s="60"/>
      <c r="U494" s="33"/>
      <c r="V494" s="33"/>
      <c r="W494" s="33"/>
      <c r="X494" s="33"/>
      <c r="Y494" s="33"/>
      <c r="Z494" s="33"/>
      <c r="AA494" s="33"/>
      <c r="AB494" s="33"/>
      <c r="AC494" s="33"/>
      <c r="AD494" s="33"/>
      <c r="AE494" s="33"/>
      <c r="AT494" s="18" t="s">
        <v>171</v>
      </c>
      <c r="AU494" s="18" t="s">
        <v>83</v>
      </c>
    </row>
    <row r="495" spans="1:65" s="13" customFormat="1">
      <c r="B495" s="171"/>
      <c r="D495" s="169" t="s">
        <v>175</v>
      </c>
      <c r="E495" s="172" t="s">
        <v>1</v>
      </c>
      <c r="F495" s="173" t="s">
        <v>186</v>
      </c>
      <c r="H495" s="174">
        <v>3</v>
      </c>
      <c r="I495" s="175"/>
      <c r="L495" s="171"/>
      <c r="M495" s="176"/>
      <c r="N495" s="177"/>
      <c r="O495" s="177"/>
      <c r="P495" s="177"/>
      <c r="Q495" s="177"/>
      <c r="R495" s="177"/>
      <c r="S495" s="177"/>
      <c r="T495" s="178"/>
      <c r="AT495" s="172" t="s">
        <v>175</v>
      </c>
      <c r="AU495" s="172" t="s">
        <v>83</v>
      </c>
      <c r="AV495" s="13" t="s">
        <v>83</v>
      </c>
      <c r="AW495" s="13" t="s">
        <v>29</v>
      </c>
      <c r="AX495" s="13" t="s">
        <v>30</v>
      </c>
      <c r="AY495" s="172" t="s">
        <v>163</v>
      </c>
    </row>
    <row r="496" spans="1:65" s="2" customFormat="1" ht="16.5" customHeight="1">
      <c r="A496" s="33"/>
      <c r="B496" s="150"/>
      <c r="C496" s="197" t="s">
        <v>759</v>
      </c>
      <c r="D496" s="197" t="s">
        <v>381</v>
      </c>
      <c r="E496" s="198" t="s">
        <v>1430</v>
      </c>
      <c r="F496" s="199" t="s">
        <v>1431</v>
      </c>
      <c r="G496" s="200" t="s">
        <v>436</v>
      </c>
      <c r="H496" s="201">
        <v>3</v>
      </c>
      <c r="I496" s="202"/>
      <c r="J496" s="203">
        <f>ROUND(I496*H496,2)</f>
        <v>0</v>
      </c>
      <c r="K496" s="199" t="s">
        <v>168</v>
      </c>
      <c r="L496" s="204"/>
      <c r="M496" s="205" t="s">
        <v>1</v>
      </c>
      <c r="N496" s="206" t="s">
        <v>38</v>
      </c>
      <c r="O496" s="59"/>
      <c r="P496" s="160">
        <f>O496*H496</f>
        <v>0</v>
      </c>
      <c r="Q496" s="160">
        <v>2.9499999999999998E-2</v>
      </c>
      <c r="R496" s="160">
        <f>Q496*H496</f>
        <v>8.8499999999999995E-2</v>
      </c>
      <c r="S496" s="160">
        <v>0</v>
      </c>
      <c r="T496" s="161">
        <f>S496*H496</f>
        <v>0</v>
      </c>
      <c r="U496" s="33"/>
      <c r="V496" s="33"/>
      <c r="W496" s="33"/>
      <c r="X496" s="33"/>
      <c r="Y496" s="33"/>
      <c r="Z496" s="33"/>
      <c r="AA496" s="33"/>
      <c r="AB496" s="33"/>
      <c r="AC496" s="33"/>
      <c r="AD496" s="33"/>
      <c r="AE496" s="33"/>
      <c r="AR496" s="162" t="s">
        <v>215</v>
      </c>
      <c r="AT496" s="162" t="s">
        <v>381</v>
      </c>
      <c r="AU496" s="162" t="s">
        <v>83</v>
      </c>
      <c r="AY496" s="18" t="s">
        <v>163</v>
      </c>
      <c r="BE496" s="163">
        <f>IF(N496="základní",J496,0)</f>
        <v>0</v>
      </c>
      <c r="BF496" s="163">
        <f>IF(N496="snížená",J496,0)</f>
        <v>0</v>
      </c>
      <c r="BG496" s="163">
        <f>IF(N496="zákl. přenesená",J496,0)</f>
        <v>0</v>
      </c>
      <c r="BH496" s="163">
        <f>IF(N496="sníž. přenesená",J496,0)</f>
        <v>0</v>
      </c>
      <c r="BI496" s="163">
        <f>IF(N496="nulová",J496,0)</f>
        <v>0</v>
      </c>
      <c r="BJ496" s="18" t="s">
        <v>30</v>
      </c>
      <c r="BK496" s="163">
        <f>ROUND(I496*H496,2)</f>
        <v>0</v>
      </c>
      <c r="BL496" s="18" t="s">
        <v>169</v>
      </c>
      <c r="BM496" s="162" t="s">
        <v>1432</v>
      </c>
    </row>
    <row r="497" spans="1:65" s="13" customFormat="1">
      <c r="B497" s="171"/>
      <c r="D497" s="169" t="s">
        <v>175</v>
      </c>
      <c r="E497" s="172" t="s">
        <v>1</v>
      </c>
      <c r="F497" s="173" t="s">
        <v>186</v>
      </c>
      <c r="H497" s="174">
        <v>3</v>
      </c>
      <c r="I497" s="175"/>
      <c r="L497" s="171"/>
      <c r="M497" s="176"/>
      <c r="N497" s="177"/>
      <c r="O497" s="177"/>
      <c r="P497" s="177"/>
      <c r="Q497" s="177"/>
      <c r="R497" s="177"/>
      <c r="S497" s="177"/>
      <c r="T497" s="178"/>
      <c r="AT497" s="172" t="s">
        <v>175</v>
      </c>
      <c r="AU497" s="172" t="s">
        <v>83</v>
      </c>
      <c r="AV497" s="13" t="s">
        <v>83</v>
      </c>
      <c r="AW497" s="13" t="s">
        <v>29</v>
      </c>
      <c r="AX497" s="13" t="s">
        <v>30</v>
      </c>
      <c r="AY497" s="172" t="s">
        <v>163</v>
      </c>
    </row>
    <row r="498" spans="1:65" s="2" customFormat="1" ht="16.5" customHeight="1">
      <c r="A498" s="33"/>
      <c r="B498" s="150"/>
      <c r="C498" s="197" t="s">
        <v>764</v>
      </c>
      <c r="D498" s="197" t="s">
        <v>381</v>
      </c>
      <c r="E498" s="198" t="s">
        <v>1433</v>
      </c>
      <c r="F498" s="199" t="s">
        <v>1424</v>
      </c>
      <c r="G498" s="200" t="s">
        <v>212</v>
      </c>
      <c r="H498" s="201">
        <v>3</v>
      </c>
      <c r="I498" s="202"/>
      <c r="J498" s="203">
        <f>ROUND(I498*H498,2)</f>
        <v>0</v>
      </c>
      <c r="K498" s="199" t="s">
        <v>1</v>
      </c>
      <c r="L498" s="204"/>
      <c r="M498" s="205" t="s">
        <v>1</v>
      </c>
      <c r="N498" s="206" t="s">
        <v>38</v>
      </c>
      <c r="O498" s="59"/>
      <c r="P498" s="160">
        <f>O498*H498</f>
        <v>0</v>
      </c>
      <c r="Q498" s="160">
        <v>0</v>
      </c>
      <c r="R498" s="160">
        <f>Q498*H498</f>
        <v>0</v>
      </c>
      <c r="S498" s="160">
        <v>0</v>
      </c>
      <c r="T498" s="161">
        <f>S498*H498</f>
        <v>0</v>
      </c>
      <c r="U498" s="33"/>
      <c r="V498" s="33"/>
      <c r="W498" s="33"/>
      <c r="X498" s="33"/>
      <c r="Y498" s="33"/>
      <c r="Z498" s="33"/>
      <c r="AA498" s="33"/>
      <c r="AB498" s="33"/>
      <c r="AC498" s="33"/>
      <c r="AD498" s="33"/>
      <c r="AE498" s="33"/>
      <c r="AR498" s="162" t="s">
        <v>215</v>
      </c>
      <c r="AT498" s="162" t="s">
        <v>381</v>
      </c>
      <c r="AU498" s="162" t="s">
        <v>83</v>
      </c>
      <c r="AY498" s="18" t="s">
        <v>163</v>
      </c>
      <c r="BE498" s="163">
        <f>IF(N498="základní",J498,0)</f>
        <v>0</v>
      </c>
      <c r="BF498" s="163">
        <f>IF(N498="snížená",J498,0)</f>
        <v>0</v>
      </c>
      <c r="BG498" s="163">
        <f>IF(N498="zákl. přenesená",J498,0)</f>
        <v>0</v>
      </c>
      <c r="BH498" s="163">
        <f>IF(N498="sníž. přenesená",J498,0)</f>
        <v>0</v>
      </c>
      <c r="BI498" s="163">
        <f>IF(N498="nulová",J498,0)</f>
        <v>0</v>
      </c>
      <c r="BJ498" s="18" t="s">
        <v>30</v>
      </c>
      <c r="BK498" s="163">
        <f>ROUND(I498*H498,2)</f>
        <v>0</v>
      </c>
      <c r="BL498" s="18" t="s">
        <v>169</v>
      </c>
      <c r="BM498" s="162" t="s">
        <v>1434</v>
      </c>
    </row>
    <row r="499" spans="1:65" s="13" customFormat="1">
      <c r="B499" s="171"/>
      <c r="D499" s="169" t="s">
        <v>175</v>
      </c>
      <c r="E499" s="172" t="s">
        <v>1</v>
      </c>
      <c r="F499" s="173" t="s">
        <v>186</v>
      </c>
      <c r="H499" s="174">
        <v>3</v>
      </c>
      <c r="I499" s="175"/>
      <c r="L499" s="171"/>
      <c r="M499" s="176"/>
      <c r="N499" s="177"/>
      <c r="O499" s="177"/>
      <c r="P499" s="177"/>
      <c r="Q499" s="177"/>
      <c r="R499" s="177"/>
      <c r="S499" s="177"/>
      <c r="T499" s="178"/>
      <c r="AT499" s="172" t="s">
        <v>175</v>
      </c>
      <c r="AU499" s="172" t="s">
        <v>83</v>
      </c>
      <c r="AV499" s="13" t="s">
        <v>83</v>
      </c>
      <c r="AW499" s="13" t="s">
        <v>29</v>
      </c>
      <c r="AX499" s="13" t="s">
        <v>30</v>
      </c>
      <c r="AY499" s="172" t="s">
        <v>163</v>
      </c>
    </row>
    <row r="500" spans="1:65" s="2" customFormat="1" ht="16.5" customHeight="1">
      <c r="A500" s="33"/>
      <c r="B500" s="150"/>
      <c r="C500" s="151" t="s">
        <v>768</v>
      </c>
      <c r="D500" s="151" t="s">
        <v>165</v>
      </c>
      <c r="E500" s="152" t="s">
        <v>1435</v>
      </c>
      <c r="F500" s="153" t="s">
        <v>1436</v>
      </c>
      <c r="G500" s="154" t="s">
        <v>436</v>
      </c>
      <c r="H500" s="155">
        <v>9</v>
      </c>
      <c r="I500" s="156"/>
      <c r="J500" s="157">
        <f>ROUND(I500*H500,2)</f>
        <v>0</v>
      </c>
      <c r="K500" s="153" t="s">
        <v>168</v>
      </c>
      <c r="L500" s="34"/>
      <c r="M500" s="158" t="s">
        <v>1</v>
      </c>
      <c r="N500" s="159" t="s">
        <v>38</v>
      </c>
      <c r="O500" s="59"/>
      <c r="P500" s="160">
        <f>O500*H500</f>
        <v>0</v>
      </c>
      <c r="Q500" s="160">
        <v>3.1E-4</v>
      </c>
      <c r="R500" s="160">
        <f>Q500*H500</f>
        <v>2.7899999999999999E-3</v>
      </c>
      <c r="S500" s="160">
        <v>0</v>
      </c>
      <c r="T500" s="161">
        <f>S500*H500</f>
        <v>0</v>
      </c>
      <c r="U500" s="33"/>
      <c r="V500" s="33"/>
      <c r="W500" s="33"/>
      <c r="X500" s="33"/>
      <c r="Y500" s="33"/>
      <c r="Z500" s="33"/>
      <c r="AA500" s="33"/>
      <c r="AB500" s="33"/>
      <c r="AC500" s="33"/>
      <c r="AD500" s="33"/>
      <c r="AE500" s="33"/>
      <c r="AR500" s="162" t="s">
        <v>169</v>
      </c>
      <c r="AT500" s="162" t="s">
        <v>165</v>
      </c>
      <c r="AU500" s="162" t="s">
        <v>83</v>
      </c>
      <c r="AY500" s="18" t="s">
        <v>163</v>
      </c>
      <c r="BE500" s="163">
        <f>IF(N500="základní",J500,0)</f>
        <v>0</v>
      </c>
      <c r="BF500" s="163">
        <f>IF(N500="snížená",J500,0)</f>
        <v>0</v>
      </c>
      <c r="BG500" s="163">
        <f>IF(N500="zákl. přenesená",J500,0)</f>
        <v>0</v>
      </c>
      <c r="BH500" s="163">
        <f>IF(N500="sníž. přenesená",J500,0)</f>
        <v>0</v>
      </c>
      <c r="BI500" s="163">
        <f>IF(N500="nulová",J500,0)</f>
        <v>0</v>
      </c>
      <c r="BJ500" s="18" t="s">
        <v>30</v>
      </c>
      <c r="BK500" s="163">
        <f>ROUND(I500*H500,2)</f>
        <v>0</v>
      </c>
      <c r="BL500" s="18" t="s">
        <v>169</v>
      </c>
      <c r="BM500" s="162" t="s">
        <v>1437</v>
      </c>
    </row>
    <row r="501" spans="1:65" s="2" customFormat="1">
      <c r="A501" s="33"/>
      <c r="B501" s="34"/>
      <c r="C501" s="33"/>
      <c r="D501" s="164" t="s">
        <v>171</v>
      </c>
      <c r="E501" s="33"/>
      <c r="F501" s="165" t="s">
        <v>1438</v>
      </c>
      <c r="G501" s="33"/>
      <c r="H501" s="33"/>
      <c r="I501" s="166"/>
      <c r="J501" s="33"/>
      <c r="K501" s="33"/>
      <c r="L501" s="34"/>
      <c r="M501" s="167"/>
      <c r="N501" s="168"/>
      <c r="O501" s="59"/>
      <c r="P501" s="59"/>
      <c r="Q501" s="59"/>
      <c r="R501" s="59"/>
      <c r="S501" s="59"/>
      <c r="T501" s="60"/>
      <c r="U501" s="33"/>
      <c r="V501" s="33"/>
      <c r="W501" s="33"/>
      <c r="X501" s="33"/>
      <c r="Y501" s="33"/>
      <c r="Z501" s="33"/>
      <c r="AA501" s="33"/>
      <c r="AB501" s="33"/>
      <c r="AC501" s="33"/>
      <c r="AD501" s="33"/>
      <c r="AE501" s="33"/>
      <c r="AT501" s="18" t="s">
        <v>171</v>
      </c>
      <c r="AU501" s="18" t="s">
        <v>83</v>
      </c>
    </row>
    <row r="502" spans="1:65" s="13" customFormat="1">
      <c r="B502" s="171"/>
      <c r="D502" s="169" t="s">
        <v>175</v>
      </c>
      <c r="E502" s="172" t="s">
        <v>1</v>
      </c>
      <c r="F502" s="173" t="s">
        <v>1439</v>
      </c>
      <c r="H502" s="174">
        <v>6</v>
      </c>
      <c r="I502" s="175"/>
      <c r="L502" s="171"/>
      <c r="M502" s="176"/>
      <c r="N502" s="177"/>
      <c r="O502" s="177"/>
      <c r="P502" s="177"/>
      <c r="Q502" s="177"/>
      <c r="R502" s="177"/>
      <c r="S502" s="177"/>
      <c r="T502" s="178"/>
      <c r="AT502" s="172" t="s">
        <v>175</v>
      </c>
      <c r="AU502" s="172" t="s">
        <v>83</v>
      </c>
      <c r="AV502" s="13" t="s">
        <v>83</v>
      </c>
      <c r="AW502" s="13" t="s">
        <v>29</v>
      </c>
      <c r="AX502" s="13" t="s">
        <v>73</v>
      </c>
      <c r="AY502" s="172" t="s">
        <v>163</v>
      </c>
    </row>
    <row r="503" spans="1:65" s="13" customFormat="1">
      <c r="B503" s="171"/>
      <c r="D503" s="169" t="s">
        <v>175</v>
      </c>
      <c r="E503" s="172" t="s">
        <v>1</v>
      </c>
      <c r="F503" s="173" t="s">
        <v>1440</v>
      </c>
      <c r="H503" s="174">
        <v>3</v>
      </c>
      <c r="I503" s="175"/>
      <c r="L503" s="171"/>
      <c r="M503" s="176"/>
      <c r="N503" s="177"/>
      <c r="O503" s="177"/>
      <c r="P503" s="177"/>
      <c r="Q503" s="177"/>
      <c r="R503" s="177"/>
      <c r="S503" s="177"/>
      <c r="T503" s="178"/>
      <c r="AT503" s="172" t="s">
        <v>175</v>
      </c>
      <c r="AU503" s="172" t="s">
        <v>83</v>
      </c>
      <c r="AV503" s="13" t="s">
        <v>83</v>
      </c>
      <c r="AW503" s="13" t="s">
        <v>29</v>
      </c>
      <c r="AX503" s="13" t="s">
        <v>73</v>
      </c>
      <c r="AY503" s="172" t="s">
        <v>163</v>
      </c>
    </row>
    <row r="504" spans="1:65" s="14" customFormat="1">
      <c r="B504" s="179"/>
      <c r="D504" s="169" t="s">
        <v>175</v>
      </c>
      <c r="E504" s="180" t="s">
        <v>1</v>
      </c>
      <c r="F504" s="181" t="s">
        <v>179</v>
      </c>
      <c r="H504" s="182">
        <v>9</v>
      </c>
      <c r="I504" s="183"/>
      <c r="L504" s="179"/>
      <c r="M504" s="184"/>
      <c r="N504" s="185"/>
      <c r="O504" s="185"/>
      <c r="P504" s="185"/>
      <c r="Q504" s="185"/>
      <c r="R504" s="185"/>
      <c r="S504" s="185"/>
      <c r="T504" s="186"/>
      <c r="AT504" s="180" t="s">
        <v>175</v>
      </c>
      <c r="AU504" s="180" t="s">
        <v>83</v>
      </c>
      <c r="AV504" s="14" t="s">
        <v>169</v>
      </c>
      <c r="AW504" s="14" t="s">
        <v>29</v>
      </c>
      <c r="AX504" s="14" t="s">
        <v>30</v>
      </c>
      <c r="AY504" s="180" t="s">
        <v>163</v>
      </c>
    </row>
    <row r="505" spans="1:65" s="2" customFormat="1" ht="21.75" customHeight="1">
      <c r="A505" s="33"/>
      <c r="B505" s="150"/>
      <c r="C505" s="151" t="s">
        <v>774</v>
      </c>
      <c r="D505" s="151" t="s">
        <v>165</v>
      </c>
      <c r="E505" s="152" t="s">
        <v>1441</v>
      </c>
      <c r="F505" s="153" t="s">
        <v>1442</v>
      </c>
      <c r="G505" s="154" t="s">
        <v>206</v>
      </c>
      <c r="H505" s="155">
        <v>168</v>
      </c>
      <c r="I505" s="156"/>
      <c r="J505" s="157">
        <f>ROUND(I505*H505,2)</f>
        <v>0</v>
      </c>
      <c r="K505" s="153" t="s">
        <v>1</v>
      </c>
      <c r="L505" s="34"/>
      <c r="M505" s="158" t="s">
        <v>1</v>
      </c>
      <c r="N505" s="159" t="s">
        <v>38</v>
      </c>
      <c r="O505" s="59"/>
      <c r="P505" s="160">
        <f>O505*H505</f>
        <v>0</v>
      </c>
      <c r="Q505" s="160">
        <v>1.9000000000000001E-4</v>
      </c>
      <c r="R505" s="160">
        <f>Q505*H505</f>
        <v>3.1920000000000004E-2</v>
      </c>
      <c r="S505" s="160">
        <v>0</v>
      </c>
      <c r="T505" s="161">
        <f>S505*H505</f>
        <v>0</v>
      </c>
      <c r="U505" s="33"/>
      <c r="V505" s="33"/>
      <c r="W505" s="33"/>
      <c r="X505" s="33"/>
      <c r="Y505" s="33"/>
      <c r="Z505" s="33"/>
      <c r="AA505" s="33"/>
      <c r="AB505" s="33"/>
      <c r="AC505" s="33"/>
      <c r="AD505" s="33"/>
      <c r="AE505" s="33"/>
      <c r="AR505" s="162" t="s">
        <v>169</v>
      </c>
      <c r="AT505" s="162" t="s">
        <v>165</v>
      </c>
      <c r="AU505" s="162" t="s">
        <v>83</v>
      </c>
      <c r="AY505" s="18" t="s">
        <v>163</v>
      </c>
      <c r="BE505" s="163">
        <f>IF(N505="základní",J505,0)</f>
        <v>0</v>
      </c>
      <c r="BF505" s="163">
        <f>IF(N505="snížená",J505,0)</f>
        <v>0</v>
      </c>
      <c r="BG505" s="163">
        <f>IF(N505="zákl. přenesená",J505,0)</f>
        <v>0</v>
      </c>
      <c r="BH505" s="163">
        <f>IF(N505="sníž. přenesená",J505,0)</f>
        <v>0</v>
      </c>
      <c r="BI505" s="163">
        <f>IF(N505="nulová",J505,0)</f>
        <v>0</v>
      </c>
      <c r="BJ505" s="18" t="s">
        <v>30</v>
      </c>
      <c r="BK505" s="163">
        <f>ROUND(I505*H505,2)</f>
        <v>0</v>
      </c>
      <c r="BL505" s="18" t="s">
        <v>169</v>
      </c>
      <c r="BM505" s="162" t="s">
        <v>1443</v>
      </c>
    </row>
    <row r="506" spans="1:65" s="13" customFormat="1">
      <c r="B506" s="171"/>
      <c r="D506" s="169" t="s">
        <v>175</v>
      </c>
      <c r="E506" s="172" t="s">
        <v>1</v>
      </c>
      <c r="F506" s="173" t="s">
        <v>1444</v>
      </c>
      <c r="H506" s="174">
        <v>168</v>
      </c>
      <c r="I506" s="175"/>
      <c r="L506" s="171"/>
      <c r="M506" s="176"/>
      <c r="N506" s="177"/>
      <c r="O506" s="177"/>
      <c r="P506" s="177"/>
      <c r="Q506" s="177"/>
      <c r="R506" s="177"/>
      <c r="S506" s="177"/>
      <c r="T506" s="178"/>
      <c r="AT506" s="172" t="s">
        <v>175</v>
      </c>
      <c r="AU506" s="172" t="s">
        <v>83</v>
      </c>
      <c r="AV506" s="13" t="s">
        <v>83</v>
      </c>
      <c r="AW506" s="13" t="s">
        <v>29</v>
      </c>
      <c r="AX506" s="13" t="s">
        <v>73</v>
      </c>
      <c r="AY506" s="172" t="s">
        <v>163</v>
      </c>
    </row>
    <row r="507" spans="1:65" s="14" customFormat="1">
      <c r="B507" s="179"/>
      <c r="D507" s="169" t="s">
        <v>175</v>
      </c>
      <c r="E507" s="180" t="s">
        <v>1</v>
      </c>
      <c r="F507" s="181" t="s">
        <v>179</v>
      </c>
      <c r="H507" s="182">
        <v>168</v>
      </c>
      <c r="I507" s="183"/>
      <c r="L507" s="179"/>
      <c r="M507" s="184"/>
      <c r="N507" s="185"/>
      <c r="O507" s="185"/>
      <c r="P507" s="185"/>
      <c r="Q507" s="185"/>
      <c r="R507" s="185"/>
      <c r="S507" s="185"/>
      <c r="T507" s="186"/>
      <c r="AT507" s="180" t="s">
        <v>175</v>
      </c>
      <c r="AU507" s="180" t="s">
        <v>83</v>
      </c>
      <c r="AV507" s="14" t="s">
        <v>169</v>
      </c>
      <c r="AW507" s="14" t="s">
        <v>29</v>
      </c>
      <c r="AX507" s="14" t="s">
        <v>30</v>
      </c>
      <c r="AY507" s="180" t="s">
        <v>163</v>
      </c>
    </row>
    <row r="508" spans="1:65" s="2" customFormat="1" ht="16.5" customHeight="1">
      <c r="A508" s="33"/>
      <c r="B508" s="150"/>
      <c r="C508" s="151" t="s">
        <v>780</v>
      </c>
      <c r="D508" s="151" t="s">
        <v>165</v>
      </c>
      <c r="E508" s="152" t="s">
        <v>1445</v>
      </c>
      <c r="F508" s="153" t="s">
        <v>1446</v>
      </c>
      <c r="G508" s="154" t="s">
        <v>206</v>
      </c>
      <c r="H508" s="155">
        <v>150</v>
      </c>
      <c r="I508" s="156"/>
      <c r="J508" s="157">
        <f>ROUND(I508*H508,2)</f>
        <v>0</v>
      </c>
      <c r="K508" s="153" t="s">
        <v>168</v>
      </c>
      <c r="L508" s="34"/>
      <c r="M508" s="158" t="s">
        <v>1</v>
      </c>
      <c r="N508" s="159" t="s">
        <v>38</v>
      </c>
      <c r="O508" s="59"/>
      <c r="P508" s="160">
        <f>O508*H508</f>
        <v>0</v>
      </c>
      <c r="Q508" s="160">
        <v>1.2999999999999999E-4</v>
      </c>
      <c r="R508" s="160">
        <f>Q508*H508</f>
        <v>1.95E-2</v>
      </c>
      <c r="S508" s="160">
        <v>0</v>
      </c>
      <c r="T508" s="161">
        <f>S508*H508</f>
        <v>0</v>
      </c>
      <c r="U508" s="33"/>
      <c r="V508" s="33"/>
      <c r="W508" s="33"/>
      <c r="X508" s="33"/>
      <c r="Y508" s="33"/>
      <c r="Z508" s="33"/>
      <c r="AA508" s="33"/>
      <c r="AB508" s="33"/>
      <c r="AC508" s="33"/>
      <c r="AD508" s="33"/>
      <c r="AE508" s="33"/>
      <c r="AR508" s="162" t="s">
        <v>169</v>
      </c>
      <c r="AT508" s="162" t="s">
        <v>165</v>
      </c>
      <c r="AU508" s="162" t="s">
        <v>83</v>
      </c>
      <c r="AY508" s="18" t="s">
        <v>163</v>
      </c>
      <c r="BE508" s="163">
        <f>IF(N508="základní",J508,0)</f>
        <v>0</v>
      </c>
      <c r="BF508" s="163">
        <f>IF(N508="snížená",J508,0)</f>
        <v>0</v>
      </c>
      <c r="BG508" s="163">
        <f>IF(N508="zákl. přenesená",J508,0)</f>
        <v>0</v>
      </c>
      <c r="BH508" s="163">
        <f>IF(N508="sníž. přenesená",J508,0)</f>
        <v>0</v>
      </c>
      <c r="BI508" s="163">
        <f>IF(N508="nulová",J508,0)</f>
        <v>0</v>
      </c>
      <c r="BJ508" s="18" t="s">
        <v>30</v>
      </c>
      <c r="BK508" s="163">
        <f>ROUND(I508*H508,2)</f>
        <v>0</v>
      </c>
      <c r="BL508" s="18" t="s">
        <v>169</v>
      </c>
      <c r="BM508" s="162" t="s">
        <v>1447</v>
      </c>
    </row>
    <row r="509" spans="1:65" s="2" customFormat="1">
      <c r="A509" s="33"/>
      <c r="B509" s="34"/>
      <c r="C509" s="33"/>
      <c r="D509" s="164" t="s">
        <v>171</v>
      </c>
      <c r="E509" s="33"/>
      <c r="F509" s="165" t="s">
        <v>1448</v>
      </c>
      <c r="G509" s="33"/>
      <c r="H509" s="33"/>
      <c r="I509" s="166"/>
      <c r="J509" s="33"/>
      <c r="K509" s="33"/>
      <c r="L509" s="34"/>
      <c r="M509" s="167"/>
      <c r="N509" s="168"/>
      <c r="O509" s="59"/>
      <c r="P509" s="59"/>
      <c r="Q509" s="59"/>
      <c r="R509" s="59"/>
      <c r="S509" s="59"/>
      <c r="T509" s="60"/>
      <c r="U509" s="33"/>
      <c r="V509" s="33"/>
      <c r="W509" s="33"/>
      <c r="X509" s="33"/>
      <c r="Y509" s="33"/>
      <c r="Z509" s="33"/>
      <c r="AA509" s="33"/>
      <c r="AB509" s="33"/>
      <c r="AC509" s="33"/>
      <c r="AD509" s="33"/>
      <c r="AE509" s="33"/>
      <c r="AT509" s="18" t="s">
        <v>171</v>
      </c>
      <c r="AU509" s="18" t="s">
        <v>83</v>
      </c>
    </row>
    <row r="510" spans="1:65" s="13" customFormat="1">
      <c r="B510" s="171"/>
      <c r="D510" s="169" t="s">
        <v>175</v>
      </c>
      <c r="E510" s="172" t="s">
        <v>1</v>
      </c>
      <c r="F510" s="173" t="s">
        <v>1449</v>
      </c>
      <c r="H510" s="174">
        <v>150</v>
      </c>
      <c r="I510" s="175"/>
      <c r="L510" s="171"/>
      <c r="M510" s="176"/>
      <c r="N510" s="177"/>
      <c r="O510" s="177"/>
      <c r="P510" s="177"/>
      <c r="Q510" s="177"/>
      <c r="R510" s="177"/>
      <c r="S510" s="177"/>
      <c r="T510" s="178"/>
      <c r="AT510" s="172" t="s">
        <v>175</v>
      </c>
      <c r="AU510" s="172" t="s">
        <v>83</v>
      </c>
      <c r="AV510" s="13" t="s">
        <v>83</v>
      </c>
      <c r="AW510" s="13" t="s">
        <v>29</v>
      </c>
      <c r="AX510" s="13" t="s">
        <v>30</v>
      </c>
      <c r="AY510" s="172" t="s">
        <v>163</v>
      </c>
    </row>
    <row r="511" spans="1:65" s="2" customFormat="1" ht="16.5" customHeight="1">
      <c r="A511" s="33"/>
      <c r="B511" s="150"/>
      <c r="C511" s="197" t="s">
        <v>785</v>
      </c>
      <c r="D511" s="197" t="s">
        <v>381</v>
      </c>
      <c r="E511" s="198" t="s">
        <v>1450</v>
      </c>
      <c r="F511" s="199" t="s">
        <v>1451</v>
      </c>
      <c r="G511" s="200" t="s">
        <v>601</v>
      </c>
      <c r="H511" s="201">
        <v>1</v>
      </c>
      <c r="I511" s="202"/>
      <c r="J511" s="203">
        <f>ROUND(I511*H511,2)</f>
        <v>0</v>
      </c>
      <c r="K511" s="199" t="s">
        <v>1</v>
      </c>
      <c r="L511" s="204"/>
      <c r="M511" s="205" t="s">
        <v>1</v>
      </c>
      <c r="N511" s="206" t="s">
        <v>38</v>
      </c>
      <c r="O511" s="59"/>
      <c r="P511" s="160">
        <f>O511*H511</f>
        <v>0</v>
      </c>
      <c r="Q511" s="160">
        <v>0</v>
      </c>
      <c r="R511" s="160">
        <f>Q511*H511</f>
        <v>0</v>
      </c>
      <c r="S511" s="160">
        <v>0</v>
      </c>
      <c r="T511" s="161">
        <f>S511*H511</f>
        <v>0</v>
      </c>
      <c r="U511" s="33"/>
      <c r="V511" s="33"/>
      <c r="W511" s="33"/>
      <c r="X511" s="33"/>
      <c r="Y511" s="33"/>
      <c r="Z511" s="33"/>
      <c r="AA511" s="33"/>
      <c r="AB511" s="33"/>
      <c r="AC511" s="33"/>
      <c r="AD511" s="33"/>
      <c r="AE511" s="33"/>
      <c r="AR511" s="162" t="s">
        <v>215</v>
      </c>
      <c r="AT511" s="162" t="s">
        <v>381</v>
      </c>
      <c r="AU511" s="162" t="s">
        <v>83</v>
      </c>
      <c r="AY511" s="18" t="s">
        <v>163</v>
      </c>
      <c r="BE511" s="163">
        <f>IF(N511="základní",J511,0)</f>
        <v>0</v>
      </c>
      <c r="BF511" s="163">
        <f>IF(N511="snížená",J511,0)</f>
        <v>0</v>
      </c>
      <c r="BG511" s="163">
        <f>IF(N511="zákl. přenesená",J511,0)</f>
        <v>0</v>
      </c>
      <c r="BH511" s="163">
        <f>IF(N511="sníž. přenesená",J511,0)</f>
        <v>0</v>
      </c>
      <c r="BI511" s="163">
        <f>IF(N511="nulová",J511,0)</f>
        <v>0</v>
      </c>
      <c r="BJ511" s="18" t="s">
        <v>30</v>
      </c>
      <c r="BK511" s="163">
        <f>ROUND(I511*H511,2)</f>
        <v>0</v>
      </c>
      <c r="BL511" s="18" t="s">
        <v>169</v>
      </c>
      <c r="BM511" s="162" t="s">
        <v>1452</v>
      </c>
    </row>
    <row r="512" spans="1:65" s="13" customFormat="1">
      <c r="B512" s="171"/>
      <c r="D512" s="169" t="s">
        <v>175</v>
      </c>
      <c r="E512" s="172" t="s">
        <v>1</v>
      </c>
      <c r="F512" s="173" t="s">
        <v>30</v>
      </c>
      <c r="H512" s="174">
        <v>1</v>
      </c>
      <c r="I512" s="175"/>
      <c r="L512" s="171"/>
      <c r="M512" s="176"/>
      <c r="N512" s="177"/>
      <c r="O512" s="177"/>
      <c r="P512" s="177"/>
      <c r="Q512" s="177"/>
      <c r="R512" s="177"/>
      <c r="S512" s="177"/>
      <c r="T512" s="178"/>
      <c r="AT512" s="172" t="s">
        <v>175</v>
      </c>
      <c r="AU512" s="172" t="s">
        <v>83</v>
      </c>
      <c r="AV512" s="13" t="s">
        <v>83</v>
      </c>
      <c r="AW512" s="13" t="s">
        <v>29</v>
      </c>
      <c r="AX512" s="13" t="s">
        <v>30</v>
      </c>
      <c r="AY512" s="172" t="s">
        <v>163</v>
      </c>
    </row>
    <row r="513" spans="1:65" s="2" customFormat="1" ht="16.5" customHeight="1">
      <c r="A513" s="33"/>
      <c r="B513" s="150"/>
      <c r="C513" s="151" t="s">
        <v>789</v>
      </c>
      <c r="D513" s="151" t="s">
        <v>165</v>
      </c>
      <c r="E513" s="152" t="s">
        <v>1453</v>
      </c>
      <c r="F513" s="153" t="s">
        <v>1454</v>
      </c>
      <c r="G513" s="154" t="s">
        <v>436</v>
      </c>
      <c r="H513" s="155">
        <v>3</v>
      </c>
      <c r="I513" s="156"/>
      <c r="J513" s="157">
        <f>ROUND(I513*H513,2)</f>
        <v>0</v>
      </c>
      <c r="K513" s="153" t="s">
        <v>1</v>
      </c>
      <c r="L513" s="34"/>
      <c r="M513" s="158" t="s">
        <v>1</v>
      </c>
      <c r="N513" s="159" t="s">
        <v>38</v>
      </c>
      <c r="O513" s="59"/>
      <c r="P513" s="160">
        <f>O513*H513</f>
        <v>0</v>
      </c>
      <c r="Q513" s="160">
        <v>1.6000000000000001E-4</v>
      </c>
      <c r="R513" s="160">
        <f>Q513*H513</f>
        <v>4.8000000000000007E-4</v>
      </c>
      <c r="S513" s="160">
        <v>0</v>
      </c>
      <c r="T513" s="161">
        <f>S513*H513</f>
        <v>0</v>
      </c>
      <c r="U513" s="33"/>
      <c r="V513" s="33"/>
      <c r="W513" s="33"/>
      <c r="X513" s="33"/>
      <c r="Y513" s="33"/>
      <c r="Z513" s="33"/>
      <c r="AA513" s="33"/>
      <c r="AB513" s="33"/>
      <c r="AC513" s="33"/>
      <c r="AD513" s="33"/>
      <c r="AE513" s="33"/>
      <c r="AR513" s="162" t="s">
        <v>169</v>
      </c>
      <c r="AT513" s="162" t="s">
        <v>165</v>
      </c>
      <c r="AU513" s="162" t="s">
        <v>83</v>
      </c>
      <c r="AY513" s="18" t="s">
        <v>163</v>
      </c>
      <c r="BE513" s="163">
        <f>IF(N513="základní",J513,0)</f>
        <v>0</v>
      </c>
      <c r="BF513" s="163">
        <f>IF(N513="snížená",J513,0)</f>
        <v>0</v>
      </c>
      <c r="BG513" s="163">
        <f>IF(N513="zákl. přenesená",J513,0)</f>
        <v>0</v>
      </c>
      <c r="BH513" s="163">
        <f>IF(N513="sníž. přenesená",J513,0)</f>
        <v>0</v>
      </c>
      <c r="BI513" s="163">
        <f>IF(N513="nulová",J513,0)</f>
        <v>0</v>
      </c>
      <c r="BJ513" s="18" t="s">
        <v>30</v>
      </c>
      <c r="BK513" s="163">
        <f>ROUND(I513*H513,2)</f>
        <v>0</v>
      </c>
      <c r="BL513" s="18" t="s">
        <v>169</v>
      </c>
      <c r="BM513" s="162" t="s">
        <v>1455</v>
      </c>
    </row>
    <row r="514" spans="1:65" s="13" customFormat="1">
      <c r="B514" s="171"/>
      <c r="D514" s="169" t="s">
        <v>175</v>
      </c>
      <c r="E514" s="172" t="s">
        <v>1</v>
      </c>
      <c r="F514" s="173" t="s">
        <v>186</v>
      </c>
      <c r="H514" s="174">
        <v>3</v>
      </c>
      <c r="I514" s="175"/>
      <c r="L514" s="171"/>
      <c r="M514" s="176"/>
      <c r="N514" s="177"/>
      <c r="O514" s="177"/>
      <c r="P514" s="177"/>
      <c r="Q514" s="177"/>
      <c r="R514" s="177"/>
      <c r="S514" s="177"/>
      <c r="T514" s="178"/>
      <c r="AT514" s="172" t="s">
        <v>175</v>
      </c>
      <c r="AU514" s="172" t="s">
        <v>83</v>
      </c>
      <c r="AV514" s="13" t="s">
        <v>83</v>
      </c>
      <c r="AW514" s="13" t="s">
        <v>29</v>
      </c>
      <c r="AX514" s="13" t="s">
        <v>30</v>
      </c>
      <c r="AY514" s="172" t="s">
        <v>163</v>
      </c>
    </row>
    <row r="515" spans="1:65" s="2" customFormat="1" ht="16.5" customHeight="1">
      <c r="A515" s="33"/>
      <c r="B515" s="150"/>
      <c r="C515" s="151" t="s">
        <v>799</v>
      </c>
      <c r="D515" s="151" t="s">
        <v>165</v>
      </c>
      <c r="E515" s="152" t="s">
        <v>1456</v>
      </c>
      <c r="F515" s="153" t="s">
        <v>1457</v>
      </c>
      <c r="G515" s="154" t="s">
        <v>601</v>
      </c>
      <c r="H515" s="155">
        <v>1</v>
      </c>
      <c r="I515" s="156"/>
      <c r="J515" s="157">
        <f>ROUND(I515*H515,2)</f>
        <v>0</v>
      </c>
      <c r="K515" s="153" t="s">
        <v>1</v>
      </c>
      <c r="L515" s="34"/>
      <c r="M515" s="158" t="s">
        <v>1</v>
      </c>
      <c r="N515" s="159" t="s">
        <v>38</v>
      </c>
      <c r="O515" s="59"/>
      <c r="P515" s="160">
        <f>O515*H515</f>
        <v>0</v>
      </c>
      <c r="Q515" s="160">
        <v>0</v>
      </c>
      <c r="R515" s="160">
        <f>Q515*H515</f>
        <v>0</v>
      </c>
      <c r="S515" s="160">
        <v>0</v>
      </c>
      <c r="T515" s="161">
        <f>S515*H515</f>
        <v>0</v>
      </c>
      <c r="U515" s="33"/>
      <c r="V515" s="33"/>
      <c r="W515" s="33"/>
      <c r="X515" s="33"/>
      <c r="Y515" s="33"/>
      <c r="Z515" s="33"/>
      <c r="AA515" s="33"/>
      <c r="AB515" s="33"/>
      <c r="AC515" s="33"/>
      <c r="AD515" s="33"/>
      <c r="AE515" s="33"/>
      <c r="AR515" s="162" t="s">
        <v>169</v>
      </c>
      <c r="AT515" s="162" t="s">
        <v>165</v>
      </c>
      <c r="AU515" s="162" t="s">
        <v>83</v>
      </c>
      <c r="AY515" s="18" t="s">
        <v>163</v>
      </c>
      <c r="BE515" s="163">
        <f>IF(N515="základní",J515,0)</f>
        <v>0</v>
      </c>
      <c r="BF515" s="163">
        <f>IF(N515="snížená",J515,0)</f>
        <v>0</v>
      </c>
      <c r="BG515" s="163">
        <f>IF(N515="zákl. přenesená",J515,0)</f>
        <v>0</v>
      </c>
      <c r="BH515" s="163">
        <f>IF(N515="sníž. přenesená",J515,0)</f>
        <v>0</v>
      </c>
      <c r="BI515" s="163">
        <f>IF(N515="nulová",J515,0)</f>
        <v>0</v>
      </c>
      <c r="BJ515" s="18" t="s">
        <v>30</v>
      </c>
      <c r="BK515" s="163">
        <f>ROUND(I515*H515,2)</f>
        <v>0</v>
      </c>
      <c r="BL515" s="18" t="s">
        <v>169</v>
      </c>
      <c r="BM515" s="162" t="s">
        <v>1458</v>
      </c>
    </row>
    <row r="516" spans="1:65" s="15" customFormat="1">
      <c r="B516" s="190"/>
      <c r="D516" s="169" t="s">
        <v>175</v>
      </c>
      <c r="E516" s="191" t="s">
        <v>1</v>
      </c>
      <c r="F516" s="192" t="s">
        <v>1459</v>
      </c>
      <c r="H516" s="191" t="s">
        <v>1</v>
      </c>
      <c r="I516" s="193"/>
      <c r="L516" s="190"/>
      <c r="M516" s="194"/>
      <c r="N516" s="195"/>
      <c r="O516" s="195"/>
      <c r="P516" s="195"/>
      <c r="Q516" s="195"/>
      <c r="R516" s="195"/>
      <c r="S516" s="195"/>
      <c r="T516" s="196"/>
      <c r="AT516" s="191" t="s">
        <v>175</v>
      </c>
      <c r="AU516" s="191" t="s">
        <v>83</v>
      </c>
      <c r="AV516" s="15" t="s">
        <v>30</v>
      </c>
      <c r="AW516" s="15" t="s">
        <v>29</v>
      </c>
      <c r="AX516" s="15" t="s">
        <v>73</v>
      </c>
      <c r="AY516" s="191" t="s">
        <v>163</v>
      </c>
    </row>
    <row r="517" spans="1:65" s="15" customFormat="1">
      <c r="B517" s="190"/>
      <c r="D517" s="169" t="s">
        <v>175</v>
      </c>
      <c r="E517" s="191" t="s">
        <v>1</v>
      </c>
      <c r="F517" s="192" t="s">
        <v>1460</v>
      </c>
      <c r="H517" s="191" t="s">
        <v>1</v>
      </c>
      <c r="I517" s="193"/>
      <c r="L517" s="190"/>
      <c r="M517" s="194"/>
      <c r="N517" s="195"/>
      <c r="O517" s="195"/>
      <c r="P517" s="195"/>
      <c r="Q517" s="195"/>
      <c r="R517" s="195"/>
      <c r="S517" s="195"/>
      <c r="T517" s="196"/>
      <c r="AT517" s="191" t="s">
        <v>175</v>
      </c>
      <c r="AU517" s="191" t="s">
        <v>83</v>
      </c>
      <c r="AV517" s="15" t="s">
        <v>30</v>
      </c>
      <c r="AW517" s="15" t="s">
        <v>29</v>
      </c>
      <c r="AX517" s="15" t="s">
        <v>73</v>
      </c>
      <c r="AY517" s="191" t="s">
        <v>163</v>
      </c>
    </row>
    <row r="518" spans="1:65" s="15" customFormat="1">
      <c r="B518" s="190"/>
      <c r="D518" s="169" t="s">
        <v>175</v>
      </c>
      <c r="E518" s="191" t="s">
        <v>1</v>
      </c>
      <c r="F518" s="192" t="s">
        <v>1461</v>
      </c>
      <c r="H518" s="191" t="s">
        <v>1</v>
      </c>
      <c r="I518" s="193"/>
      <c r="L518" s="190"/>
      <c r="M518" s="194"/>
      <c r="N518" s="195"/>
      <c r="O518" s="195"/>
      <c r="P518" s="195"/>
      <c r="Q518" s="195"/>
      <c r="R518" s="195"/>
      <c r="S518" s="195"/>
      <c r="T518" s="196"/>
      <c r="AT518" s="191" t="s">
        <v>175</v>
      </c>
      <c r="AU518" s="191" t="s">
        <v>83</v>
      </c>
      <c r="AV518" s="15" t="s">
        <v>30</v>
      </c>
      <c r="AW518" s="15" t="s">
        <v>29</v>
      </c>
      <c r="AX518" s="15" t="s">
        <v>73</v>
      </c>
      <c r="AY518" s="191" t="s">
        <v>163</v>
      </c>
    </row>
    <row r="519" spans="1:65" s="15" customFormat="1">
      <c r="B519" s="190"/>
      <c r="D519" s="169" t="s">
        <v>175</v>
      </c>
      <c r="E519" s="191" t="s">
        <v>1</v>
      </c>
      <c r="F519" s="192" t="s">
        <v>1462</v>
      </c>
      <c r="H519" s="191" t="s">
        <v>1</v>
      </c>
      <c r="I519" s="193"/>
      <c r="L519" s="190"/>
      <c r="M519" s="194"/>
      <c r="N519" s="195"/>
      <c r="O519" s="195"/>
      <c r="P519" s="195"/>
      <c r="Q519" s="195"/>
      <c r="R519" s="195"/>
      <c r="S519" s="195"/>
      <c r="T519" s="196"/>
      <c r="AT519" s="191" t="s">
        <v>175</v>
      </c>
      <c r="AU519" s="191" t="s">
        <v>83</v>
      </c>
      <c r="AV519" s="15" t="s">
        <v>30</v>
      </c>
      <c r="AW519" s="15" t="s">
        <v>29</v>
      </c>
      <c r="AX519" s="15" t="s">
        <v>73</v>
      </c>
      <c r="AY519" s="191" t="s">
        <v>163</v>
      </c>
    </row>
    <row r="520" spans="1:65" s="15" customFormat="1">
      <c r="B520" s="190"/>
      <c r="D520" s="169" t="s">
        <v>175</v>
      </c>
      <c r="E520" s="191" t="s">
        <v>1</v>
      </c>
      <c r="F520" s="192" t="s">
        <v>1463</v>
      </c>
      <c r="H520" s="191" t="s">
        <v>1</v>
      </c>
      <c r="I520" s="193"/>
      <c r="L520" s="190"/>
      <c r="M520" s="194"/>
      <c r="N520" s="195"/>
      <c r="O520" s="195"/>
      <c r="P520" s="195"/>
      <c r="Q520" s="195"/>
      <c r="R520" s="195"/>
      <c r="S520" s="195"/>
      <c r="T520" s="196"/>
      <c r="AT520" s="191" t="s">
        <v>175</v>
      </c>
      <c r="AU520" s="191" t="s">
        <v>83</v>
      </c>
      <c r="AV520" s="15" t="s">
        <v>30</v>
      </c>
      <c r="AW520" s="15" t="s">
        <v>29</v>
      </c>
      <c r="AX520" s="15" t="s">
        <v>73</v>
      </c>
      <c r="AY520" s="191" t="s">
        <v>163</v>
      </c>
    </row>
    <row r="521" spans="1:65" s="15" customFormat="1">
      <c r="B521" s="190"/>
      <c r="D521" s="169" t="s">
        <v>175</v>
      </c>
      <c r="E521" s="191" t="s">
        <v>1</v>
      </c>
      <c r="F521" s="192" t="s">
        <v>1464</v>
      </c>
      <c r="H521" s="191" t="s">
        <v>1</v>
      </c>
      <c r="I521" s="193"/>
      <c r="L521" s="190"/>
      <c r="M521" s="194"/>
      <c r="N521" s="195"/>
      <c r="O521" s="195"/>
      <c r="P521" s="195"/>
      <c r="Q521" s="195"/>
      <c r="R521" s="195"/>
      <c r="S521" s="195"/>
      <c r="T521" s="196"/>
      <c r="AT521" s="191" t="s">
        <v>175</v>
      </c>
      <c r="AU521" s="191" t="s">
        <v>83</v>
      </c>
      <c r="AV521" s="15" t="s">
        <v>30</v>
      </c>
      <c r="AW521" s="15" t="s">
        <v>29</v>
      </c>
      <c r="AX521" s="15" t="s">
        <v>73</v>
      </c>
      <c r="AY521" s="191" t="s">
        <v>163</v>
      </c>
    </row>
    <row r="522" spans="1:65" s="15" customFormat="1">
      <c r="B522" s="190"/>
      <c r="D522" s="169" t="s">
        <v>175</v>
      </c>
      <c r="E522" s="191" t="s">
        <v>1</v>
      </c>
      <c r="F522" s="192" t="s">
        <v>1465</v>
      </c>
      <c r="H522" s="191" t="s">
        <v>1</v>
      </c>
      <c r="I522" s="193"/>
      <c r="L522" s="190"/>
      <c r="M522" s="194"/>
      <c r="N522" s="195"/>
      <c r="O522" s="195"/>
      <c r="P522" s="195"/>
      <c r="Q522" s="195"/>
      <c r="R522" s="195"/>
      <c r="S522" s="195"/>
      <c r="T522" s="196"/>
      <c r="AT522" s="191" t="s">
        <v>175</v>
      </c>
      <c r="AU522" s="191" t="s">
        <v>83</v>
      </c>
      <c r="AV522" s="15" t="s">
        <v>30</v>
      </c>
      <c r="AW522" s="15" t="s">
        <v>29</v>
      </c>
      <c r="AX522" s="15" t="s">
        <v>73</v>
      </c>
      <c r="AY522" s="191" t="s">
        <v>163</v>
      </c>
    </row>
    <row r="523" spans="1:65" s="13" customFormat="1">
      <c r="B523" s="171"/>
      <c r="D523" s="169" t="s">
        <v>175</v>
      </c>
      <c r="E523" s="172" t="s">
        <v>1</v>
      </c>
      <c r="F523" s="173" t="s">
        <v>30</v>
      </c>
      <c r="H523" s="174">
        <v>1</v>
      </c>
      <c r="I523" s="175"/>
      <c r="L523" s="171"/>
      <c r="M523" s="176"/>
      <c r="N523" s="177"/>
      <c r="O523" s="177"/>
      <c r="P523" s="177"/>
      <c r="Q523" s="177"/>
      <c r="R523" s="177"/>
      <c r="S523" s="177"/>
      <c r="T523" s="178"/>
      <c r="AT523" s="172" t="s">
        <v>175</v>
      </c>
      <c r="AU523" s="172" t="s">
        <v>83</v>
      </c>
      <c r="AV523" s="13" t="s">
        <v>83</v>
      </c>
      <c r="AW523" s="13" t="s">
        <v>29</v>
      </c>
      <c r="AX523" s="13" t="s">
        <v>30</v>
      </c>
      <c r="AY523" s="172" t="s">
        <v>163</v>
      </c>
    </row>
    <row r="524" spans="1:65" s="12" customFormat="1" ht="22.9" customHeight="1">
      <c r="B524" s="137"/>
      <c r="D524" s="138" t="s">
        <v>72</v>
      </c>
      <c r="E524" s="148" t="s">
        <v>228</v>
      </c>
      <c r="F524" s="148" t="s">
        <v>1062</v>
      </c>
      <c r="I524" s="140"/>
      <c r="J524" s="149">
        <f>BK524</f>
        <v>0</v>
      </c>
      <c r="L524" s="137"/>
      <c r="M524" s="142"/>
      <c r="N524" s="143"/>
      <c r="O524" s="143"/>
      <c r="P524" s="144">
        <f>SUM(P525:P560)</f>
        <v>0</v>
      </c>
      <c r="Q524" s="143"/>
      <c r="R524" s="144">
        <f>SUM(R525:R560)</f>
        <v>5.0369999999999998E-3</v>
      </c>
      <c r="S524" s="143"/>
      <c r="T524" s="145">
        <f>SUM(T525:T560)</f>
        <v>0</v>
      </c>
      <c r="AR524" s="138" t="s">
        <v>30</v>
      </c>
      <c r="AT524" s="146" t="s">
        <v>72</v>
      </c>
      <c r="AU524" s="146" t="s">
        <v>30</v>
      </c>
      <c r="AY524" s="138" t="s">
        <v>163</v>
      </c>
      <c r="BK524" s="147">
        <f>SUM(BK525:BK560)</f>
        <v>0</v>
      </c>
    </row>
    <row r="525" spans="1:65" s="2" customFormat="1" ht="16.5" customHeight="1">
      <c r="A525" s="33"/>
      <c r="B525" s="150"/>
      <c r="C525" s="151" t="s">
        <v>805</v>
      </c>
      <c r="D525" s="151" t="s">
        <v>165</v>
      </c>
      <c r="E525" s="152" t="s">
        <v>1466</v>
      </c>
      <c r="F525" s="153" t="s">
        <v>1467</v>
      </c>
      <c r="G525" s="154" t="s">
        <v>114</v>
      </c>
      <c r="H525" s="155">
        <v>1</v>
      </c>
      <c r="I525" s="156"/>
      <c r="J525" s="157">
        <f>ROUND(I525*H525,2)</f>
        <v>0</v>
      </c>
      <c r="K525" s="153" t="s">
        <v>168</v>
      </c>
      <c r="L525" s="34"/>
      <c r="M525" s="158" t="s">
        <v>1</v>
      </c>
      <c r="N525" s="159" t="s">
        <v>38</v>
      </c>
      <c r="O525" s="59"/>
      <c r="P525" s="160">
        <f>O525*H525</f>
        <v>0</v>
      </c>
      <c r="Q525" s="160">
        <v>0</v>
      </c>
      <c r="R525" s="160">
        <f>Q525*H525</f>
        <v>0</v>
      </c>
      <c r="S525" s="160">
        <v>0</v>
      </c>
      <c r="T525" s="161">
        <f>S525*H525</f>
        <v>0</v>
      </c>
      <c r="U525" s="33"/>
      <c r="V525" s="33"/>
      <c r="W525" s="33"/>
      <c r="X525" s="33"/>
      <c r="Y525" s="33"/>
      <c r="Z525" s="33"/>
      <c r="AA525" s="33"/>
      <c r="AB525" s="33"/>
      <c r="AC525" s="33"/>
      <c r="AD525" s="33"/>
      <c r="AE525" s="33"/>
      <c r="AR525" s="162" t="s">
        <v>169</v>
      </c>
      <c r="AT525" s="162" t="s">
        <v>165</v>
      </c>
      <c r="AU525" s="162" t="s">
        <v>83</v>
      </c>
      <c r="AY525" s="18" t="s">
        <v>163</v>
      </c>
      <c r="BE525" s="163">
        <f>IF(N525="základní",J525,0)</f>
        <v>0</v>
      </c>
      <c r="BF525" s="163">
        <f>IF(N525="snížená",J525,0)</f>
        <v>0</v>
      </c>
      <c r="BG525" s="163">
        <f>IF(N525="zákl. přenesená",J525,0)</f>
        <v>0</v>
      </c>
      <c r="BH525" s="163">
        <f>IF(N525="sníž. přenesená",J525,0)</f>
        <v>0</v>
      </c>
      <c r="BI525" s="163">
        <f>IF(N525="nulová",J525,0)</f>
        <v>0</v>
      </c>
      <c r="BJ525" s="18" t="s">
        <v>30</v>
      </c>
      <c r="BK525" s="163">
        <f>ROUND(I525*H525,2)</f>
        <v>0</v>
      </c>
      <c r="BL525" s="18" t="s">
        <v>169</v>
      </c>
      <c r="BM525" s="162" t="s">
        <v>1468</v>
      </c>
    </row>
    <row r="526" spans="1:65" s="2" customFormat="1">
      <c r="A526" s="33"/>
      <c r="B526" s="34"/>
      <c r="C526" s="33"/>
      <c r="D526" s="164" t="s">
        <v>171</v>
      </c>
      <c r="E526" s="33"/>
      <c r="F526" s="165" t="s">
        <v>1469</v>
      </c>
      <c r="G526" s="33"/>
      <c r="H526" s="33"/>
      <c r="I526" s="166"/>
      <c r="J526" s="33"/>
      <c r="K526" s="33"/>
      <c r="L526" s="34"/>
      <c r="M526" s="167"/>
      <c r="N526" s="168"/>
      <c r="O526" s="59"/>
      <c r="P526" s="59"/>
      <c r="Q526" s="59"/>
      <c r="R526" s="59"/>
      <c r="S526" s="59"/>
      <c r="T526" s="60"/>
      <c r="U526" s="33"/>
      <c r="V526" s="33"/>
      <c r="W526" s="33"/>
      <c r="X526" s="33"/>
      <c r="Y526" s="33"/>
      <c r="Z526" s="33"/>
      <c r="AA526" s="33"/>
      <c r="AB526" s="33"/>
      <c r="AC526" s="33"/>
      <c r="AD526" s="33"/>
      <c r="AE526" s="33"/>
      <c r="AT526" s="18" t="s">
        <v>171</v>
      </c>
      <c r="AU526" s="18" t="s">
        <v>83</v>
      </c>
    </row>
    <row r="527" spans="1:65" s="13" customFormat="1">
      <c r="B527" s="171"/>
      <c r="D527" s="169" t="s">
        <v>175</v>
      </c>
      <c r="E527" s="172" t="s">
        <v>1</v>
      </c>
      <c r="F527" s="173" t="s">
        <v>30</v>
      </c>
      <c r="H527" s="174">
        <v>1</v>
      </c>
      <c r="I527" s="175"/>
      <c r="L527" s="171"/>
      <c r="M527" s="176"/>
      <c r="N527" s="177"/>
      <c r="O527" s="177"/>
      <c r="P527" s="177"/>
      <c r="Q527" s="177"/>
      <c r="R527" s="177"/>
      <c r="S527" s="177"/>
      <c r="T527" s="178"/>
      <c r="AT527" s="172" t="s">
        <v>175</v>
      </c>
      <c r="AU527" s="172" t="s">
        <v>83</v>
      </c>
      <c r="AV527" s="13" t="s">
        <v>83</v>
      </c>
      <c r="AW527" s="13" t="s">
        <v>29</v>
      </c>
      <c r="AX527" s="13" t="s">
        <v>30</v>
      </c>
      <c r="AY527" s="172" t="s">
        <v>163</v>
      </c>
    </row>
    <row r="528" spans="1:65" s="2" customFormat="1" ht="16.5" customHeight="1">
      <c r="A528" s="33"/>
      <c r="B528" s="150"/>
      <c r="C528" s="151" t="s">
        <v>811</v>
      </c>
      <c r="D528" s="151" t="s">
        <v>165</v>
      </c>
      <c r="E528" s="152" t="s">
        <v>1470</v>
      </c>
      <c r="F528" s="153" t="s">
        <v>1471</v>
      </c>
      <c r="G528" s="154" t="s">
        <v>384</v>
      </c>
      <c r="H528" s="155">
        <v>0.26</v>
      </c>
      <c r="I528" s="156"/>
      <c r="J528" s="157">
        <f>ROUND(I528*H528,2)</f>
        <v>0</v>
      </c>
      <c r="K528" s="153" t="s">
        <v>1</v>
      </c>
      <c r="L528" s="34"/>
      <c r="M528" s="158" t="s">
        <v>1</v>
      </c>
      <c r="N528" s="159" t="s">
        <v>38</v>
      </c>
      <c r="O528" s="59"/>
      <c r="P528" s="160">
        <f>O528*H528</f>
        <v>0</v>
      </c>
      <c r="Q528" s="160">
        <v>0</v>
      </c>
      <c r="R528" s="160">
        <f>Q528*H528</f>
        <v>0</v>
      </c>
      <c r="S528" s="160">
        <v>0</v>
      </c>
      <c r="T528" s="161">
        <f>S528*H528</f>
        <v>0</v>
      </c>
      <c r="U528" s="33"/>
      <c r="V528" s="33"/>
      <c r="W528" s="33"/>
      <c r="X528" s="33"/>
      <c r="Y528" s="33"/>
      <c r="Z528" s="33"/>
      <c r="AA528" s="33"/>
      <c r="AB528" s="33"/>
      <c r="AC528" s="33"/>
      <c r="AD528" s="33"/>
      <c r="AE528" s="33"/>
      <c r="AR528" s="162" t="s">
        <v>169</v>
      </c>
      <c r="AT528" s="162" t="s">
        <v>165</v>
      </c>
      <c r="AU528" s="162" t="s">
        <v>83</v>
      </c>
      <c r="AY528" s="18" t="s">
        <v>163</v>
      </c>
      <c r="BE528" s="163">
        <f>IF(N528="základní",J528,0)</f>
        <v>0</v>
      </c>
      <c r="BF528" s="163">
        <f>IF(N528="snížená",J528,0)</f>
        <v>0</v>
      </c>
      <c r="BG528" s="163">
        <f>IF(N528="zákl. přenesená",J528,0)</f>
        <v>0</v>
      </c>
      <c r="BH528" s="163">
        <f>IF(N528="sníž. přenesená",J528,0)</f>
        <v>0</v>
      </c>
      <c r="BI528" s="163">
        <f>IF(N528="nulová",J528,0)</f>
        <v>0</v>
      </c>
      <c r="BJ528" s="18" t="s">
        <v>30</v>
      </c>
      <c r="BK528" s="163">
        <f>ROUND(I528*H528,2)</f>
        <v>0</v>
      </c>
      <c r="BL528" s="18" t="s">
        <v>169</v>
      </c>
      <c r="BM528" s="162" t="s">
        <v>1472</v>
      </c>
    </row>
    <row r="529" spans="1:65" s="13" customFormat="1">
      <c r="B529" s="171"/>
      <c r="D529" s="169" t="s">
        <v>175</v>
      </c>
      <c r="E529" s="172" t="s">
        <v>1</v>
      </c>
      <c r="F529" s="173" t="s">
        <v>1473</v>
      </c>
      <c r="H529" s="174">
        <v>0.26</v>
      </c>
      <c r="I529" s="175"/>
      <c r="L529" s="171"/>
      <c r="M529" s="176"/>
      <c r="N529" s="177"/>
      <c r="O529" s="177"/>
      <c r="P529" s="177"/>
      <c r="Q529" s="177"/>
      <c r="R529" s="177"/>
      <c r="S529" s="177"/>
      <c r="T529" s="178"/>
      <c r="AT529" s="172" t="s">
        <v>175</v>
      </c>
      <c r="AU529" s="172" t="s">
        <v>83</v>
      </c>
      <c r="AV529" s="13" t="s">
        <v>83</v>
      </c>
      <c r="AW529" s="13" t="s">
        <v>29</v>
      </c>
      <c r="AX529" s="13" t="s">
        <v>73</v>
      </c>
      <c r="AY529" s="172" t="s">
        <v>163</v>
      </c>
    </row>
    <row r="530" spans="1:65" s="14" customFormat="1">
      <c r="B530" s="179"/>
      <c r="D530" s="169" t="s">
        <v>175</v>
      </c>
      <c r="E530" s="180" t="s">
        <v>1</v>
      </c>
      <c r="F530" s="181" t="s">
        <v>179</v>
      </c>
      <c r="H530" s="182">
        <v>0.26</v>
      </c>
      <c r="I530" s="183"/>
      <c r="L530" s="179"/>
      <c r="M530" s="184"/>
      <c r="N530" s="185"/>
      <c r="O530" s="185"/>
      <c r="P530" s="185"/>
      <c r="Q530" s="185"/>
      <c r="R530" s="185"/>
      <c r="S530" s="185"/>
      <c r="T530" s="186"/>
      <c r="AT530" s="180" t="s">
        <v>175</v>
      </c>
      <c r="AU530" s="180" t="s">
        <v>83</v>
      </c>
      <c r="AV530" s="14" t="s">
        <v>169</v>
      </c>
      <c r="AW530" s="14" t="s">
        <v>29</v>
      </c>
      <c r="AX530" s="14" t="s">
        <v>30</v>
      </c>
      <c r="AY530" s="180" t="s">
        <v>163</v>
      </c>
    </row>
    <row r="531" spans="1:65" s="2" customFormat="1" ht="16.5" customHeight="1">
      <c r="A531" s="33"/>
      <c r="B531" s="150"/>
      <c r="C531" s="151" t="s">
        <v>817</v>
      </c>
      <c r="D531" s="151" t="s">
        <v>165</v>
      </c>
      <c r="E531" s="152" t="s">
        <v>754</v>
      </c>
      <c r="F531" s="153" t="s">
        <v>755</v>
      </c>
      <c r="G531" s="154" t="s">
        <v>206</v>
      </c>
      <c r="H531" s="155">
        <v>318.89999999999998</v>
      </c>
      <c r="I531" s="156"/>
      <c r="J531" s="157">
        <f>ROUND(I531*H531,2)</f>
        <v>0</v>
      </c>
      <c r="K531" s="153" t="s">
        <v>168</v>
      </c>
      <c r="L531" s="34"/>
      <c r="M531" s="158" t="s">
        <v>1</v>
      </c>
      <c r="N531" s="159" t="s">
        <v>38</v>
      </c>
      <c r="O531" s="59"/>
      <c r="P531" s="160">
        <f>O531*H531</f>
        <v>0</v>
      </c>
      <c r="Q531" s="160">
        <v>1.0000000000000001E-5</v>
      </c>
      <c r="R531" s="160">
        <f>Q531*H531</f>
        <v>3.189E-3</v>
      </c>
      <c r="S531" s="160">
        <v>0</v>
      </c>
      <c r="T531" s="161">
        <f>S531*H531</f>
        <v>0</v>
      </c>
      <c r="U531" s="33"/>
      <c r="V531" s="33"/>
      <c r="W531" s="33"/>
      <c r="X531" s="33"/>
      <c r="Y531" s="33"/>
      <c r="Z531" s="33"/>
      <c r="AA531" s="33"/>
      <c r="AB531" s="33"/>
      <c r="AC531" s="33"/>
      <c r="AD531" s="33"/>
      <c r="AE531" s="33"/>
      <c r="AR531" s="162" t="s">
        <v>169</v>
      </c>
      <c r="AT531" s="162" t="s">
        <v>165</v>
      </c>
      <c r="AU531" s="162" t="s">
        <v>83</v>
      </c>
      <c r="AY531" s="18" t="s">
        <v>163</v>
      </c>
      <c r="BE531" s="163">
        <f>IF(N531="základní",J531,0)</f>
        <v>0</v>
      </c>
      <c r="BF531" s="163">
        <f>IF(N531="snížená",J531,0)</f>
        <v>0</v>
      </c>
      <c r="BG531" s="163">
        <f>IF(N531="zákl. přenesená",J531,0)</f>
        <v>0</v>
      </c>
      <c r="BH531" s="163">
        <f>IF(N531="sníž. přenesená",J531,0)</f>
        <v>0</v>
      </c>
      <c r="BI531" s="163">
        <f>IF(N531="nulová",J531,0)</f>
        <v>0</v>
      </c>
      <c r="BJ531" s="18" t="s">
        <v>30</v>
      </c>
      <c r="BK531" s="163">
        <f>ROUND(I531*H531,2)</f>
        <v>0</v>
      </c>
      <c r="BL531" s="18" t="s">
        <v>169</v>
      </c>
      <c r="BM531" s="162" t="s">
        <v>1474</v>
      </c>
    </row>
    <row r="532" spans="1:65" s="2" customFormat="1">
      <c r="A532" s="33"/>
      <c r="B532" s="34"/>
      <c r="C532" s="33"/>
      <c r="D532" s="164" t="s">
        <v>171</v>
      </c>
      <c r="E532" s="33"/>
      <c r="F532" s="165" t="s">
        <v>757</v>
      </c>
      <c r="G532" s="33"/>
      <c r="H532" s="33"/>
      <c r="I532" s="166"/>
      <c r="J532" s="33"/>
      <c r="K532" s="33"/>
      <c r="L532" s="34"/>
      <c r="M532" s="167"/>
      <c r="N532" s="168"/>
      <c r="O532" s="59"/>
      <c r="P532" s="59"/>
      <c r="Q532" s="59"/>
      <c r="R532" s="59"/>
      <c r="S532" s="59"/>
      <c r="T532" s="60"/>
      <c r="U532" s="33"/>
      <c r="V532" s="33"/>
      <c r="W532" s="33"/>
      <c r="X532" s="33"/>
      <c r="Y532" s="33"/>
      <c r="Z532" s="33"/>
      <c r="AA532" s="33"/>
      <c r="AB532" s="33"/>
      <c r="AC532" s="33"/>
      <c r="AD532" s="33"/>
      <c r="AE532" s="33"/>
      <c r="AT532" s="18" t="s">
        <v>171</v>
      </c>
      <c r="AU532" s="18" t="s">
        <v>83</v>
      </c>
    </row>
    <row r="533" spans="1:65" s="13" customFormat="1">
      <c r="B533" s="171"/>
      <c r="D533" s="169" t="s">
        <v>175</v>
      </c>
      <c r="E533" s="172" t="s">
        <v>1</v>
      </c>
      <c r="F533" s="173" t="s">
        <v>1475</v>
      </c>
      <c r="H533" s="174">
        <v>291.8</v>
      </c>
      <c r="I533" s="175"/>
      <c r="L533" s="171"/>
      <c r="M533" s="176"/>
      <c r="N533" s="177"/>
      <c r="O533" s="177"/>
      <c r="P533" s="177"/>
      <c r="Q533" s="177"/>
      <c r="R533" s="177"/>
      <c r="S533" s="177"/>
      <c r="T533" s="178"/>
      <c r="AT533" s="172" t="s">
        <v>175</v>
      </c>
      <c r="AU533" s="172" t="s">
        <v>83</v>
      </c>
      <c r="AV533" s="13" t="s">
        <v>83</v>
      </c>
      <c r="AW533" s="13" t="s">
        <v>29</v>
      </c>
      <c r="AX533" s="13" t="s">
        <v>73</v>
      </c>
      <c r="AY533" s="172" t="s">
        <v>163</v>
      </c>
    </row>
    <row r="534" spans="1:65" s="13" customFormat="1">
      <c r="B534" s="171"/>
      <c r="D534" s="169" t="s">
        <v>175</v>
      </c>
      <c r="E534" s="172" t="s">
        <v>1</v>
      </c>
      <c r="F534" s="173" t="s">
        <v>1476</v>
      </c>
      <c r="H534" s="174">
        <v>4</v>
      </c>
      <c r="I534" s="175"/>
      <c r="L534" s="171"/>
      <c r="M534" s="176"/>
      <c r="N534" s="177"/>
      <c r="O534" s="177"/>
      <c r="P534" s="177"/>
      <c r="Q534" s="177"/>
      <c r="R534" s="177"/>
      <c r="S534" s="177"/>
      <c r="T534" s="178"/>
      <c r="AT534" s="172" t="s">
        <v>175</v>
      </c>
      <c r="AU534" s="172" t="s">
        <v>83</v>
      </c>
      <c r="AV534" s="13" t="s">
        <v>83</v>
      </c>
      <c r="AW534" s="13" t="s">
        <v>29</v>
      </c>
      <c r="AX534" s="13" t="s">
        <v>73</v>
      </c>
      <c r="AY534" s="172" t="s">
        <v>163</v>
      </c>
    </row>
    <row r="535" spans="1:65" s="13" customFormat="1">
      <c r="B535" s="171"/>
      <c r="D535" s="169" t="s">
        <v>175</v>
      </c>
      <c r="E535" s="172" t="s">
        <v>1</v>
      </c>
      <c r="F535" s="173" t="s">
        <v>1477</v>
      </c>
      <c r="H535" s="174">
        <v>23.1</v>
      </c>
      <c r="I535" s="175"/>
      <c r="L535" s="171"/>
      <c r="M535" s="176"/>
      <c r="N535" s="177"/>
      <c r="O535" s="177"/>
      <c r="P535" s="177"/>
      <c r="Q535" s="177"/>
      <c r="R535" s="177"/>
      <c r="S535" s="177"/>
      <c r="T535" s="178"/>
      <c r="AT535" s="172" t="s">
        <v>175</v>
      </c>
      <c r="AU535" s="172" t="s">
        <v>83</v>
      </c>
      <c r="AV535" s="13" t="s">
        <v>83</v>
      </c>
      <c r="AW535" s="13" t="s">
        <v>29</v>
      </c>
      <c r="AX535" s="13" t="s">
        <v>73</v>
      </c>
      <c r="AY535" s="172" t="s">
        <v>163</v>
      </c>
    </row>
    <row r="536" spans="1:65" s="14" customFormat="1">
      <c r="B536" s="179"/>
      <c r="D536" s="169" t="s">
        <v>175</v>
      </c>
      <c r="E536" s="180" t="s">
        <v>1</v>
      </c>
      <c r="F536" s="181" t="s">
        <v>179</v>
      </c>
      <c r="H536" s="182">
        <v>318.89999999999998</v>
      </c>
      <c r="I536" s="183"/>
      <c r="L536" s="179"/>
      <c r="M536" s="184"/>
      <c r="N536" s="185"/>
      <c r="O536" s="185"/>
      <c r="P536" s="185"/>
      <c r="Q536" s="185"/>
      <c r="R536" s="185"/>
      <c r="S536" s="185"/>
      <c r="T536" s="186"/>
      <c r="AT536" s="180" t="s">
        <v>175</v>
      </c>
      <c r="AU536" s="180" t="s">
        <v>83</v>
      </c>
      <c r="AV536" s="14" t="s">
        <v>169</v>
      </c>
      <c r="AW536" s="14" t="s">
        <v>29</v>
      </c>
      <c r="AX536" s="14" t="s">
        <v>30</v>
      </c>
      <c r="AY536" s="180" t="s">
        <v>163</v>
      </c>
    </row>
    <row r="537" spans="1:65" s="2" customFormat="1" ht="16.5" customHeight="1">
      <c r="A537" s="33"/>
      <c r="B537" s="150"/>
      <c r="C537" s="151" t="s">
        <v>822</v>
      </c>
      <c r="D537" s="151" t="s">
        <v>165</v>
      </c>
      <c r="E537" s="152" t="s">
        <v>760</v>
      </c>
      <c r="F537" s="153" t="s">
        <v>761</v>
      </c>
      <c r="G537" s="154" t="s">
        <v>206</v>
      </c>
      <c r="H537" s="155">
        <v>23.1</v>
      </c>
      <c r="I537" s="156"/>
      <c r="J537" s="157">
        <f>ROUND(I537*H537,2)</f>
        <v>0</v>
      </c>
      <c r="K537" s="153" t="s">
        <v>168</v>
      </c>
      <c r="L537" s="34"/>
      <c r="M537" s="158" t="s">
        <v>1</v>
      </c>
      <c r="N537" s="159" t="s">
        <v>38</v>
      </c>
      <c r="O537" s="59"/>
      <c r="P537" s="160">
        <f>O537*H537</f>
        <v>0</v>
      </c>
      <c r="Q537" s="160">
        <v>8.0000000000000007E-5</v>
      </c>
      <c r="R537" s="160">
        <f>Q537*H537</f>
        <v>1.8480000000000003E-3</v>
      </c>
      <c r="S537" s="160">
        <v>0</v>
      </c>
      <c r="T537" s="161">
        <f>S537*H537</f>
        <v>0</v>
      </c>
      <c r="U537" s="33"/>
      <c r="V537" s="33"/>
      <c r="W537" s="33"/>
      <c r="X537" s="33"/>
      <c r="Y537" s="33"/>
      <c r="Z537" s="33"/>
      <c r="AA537" s="33"/>
      <c r="AB537" s="33"/>
      <c r="AC537" s="33"/>
      <c r="AD537" s="33"/>
      <c r="AE537" s="33"/>
      <c r="AR537" s="162" t="s">
        <v>169</v>
      </c>
      <c r="AT537" s="162" t="s">
        <v>165</v>
      </c>
      <c r="AU537" s="162" t="s">
        <v>83</v>
      </c>
      <c r="AY537" s="18" t="s">
        <v>163</v>
      </c>
      <c r="BE537" s="163">
        <f>IF(N537="základní",J537,0)</f>
        <v>0</v>
      </c>
      <c r="BF537" s="163">
        <f>IF(N537="snížená",J537,0)</f>
        <v>0</v>
      </c>
      <c r="BG537" s="163">
        <f>IF(N537="zákl. přenesená",J537,0)</f>
        <v>0</v>
      </c>
      <c r="BH537" s="163">
        <f>IF(N537="sníž. přenesená",J537,0)</f>
        <v>0</v>
      </c>
      <c r="BI537" s="163">
        <f>IF(N537="nulová",J537,0)</f>
        <v>0</v>
      </c>
      <c r="BJ537" s="18" t="s">
        <v>30</v>
      </c>
      <c r="BK537" s="163">
        <f>ROUND(I537*H537,2)</f>
        <v>0</v>
      </c>
      <c r="BL537" s="18" t="s">
        <v>169</v>
      </c>
      <c r="BM537" s="162" t="s">
        <v>1478</v>
      </c>
    </row>
    <row r="538" spans="1:65" s="2" customFormat="1">
      <c r="A538" s="33"/>
      <c r="B538" s="34"/>
      <c r="C538" s="33"/>
      <c r="D538" s="164" t="s">
        <v>171</v>
      </c>
      <c r="E538" s="33"/>
      <c r="F538" s="165" t="s">
        <v>763</v>
      </c>
      <c r="G538" s="33"/>
      <c r="H538" s="33"/>
      <c r="I538" s="166"/>
      <c r="J538" s="33"/>
      <c r="K538" s="33"/>
      <c r="L538" s="34"/>
      <c r="M538" s="167"/>
      <c r="N538" s="168"/>
      <c r="O538" s="59"/>
      <c r="P538" s="59"/>
      <c r="Q538" s="59"/>
      <c r="R538" s="59"/>
      <c r="S538" s="59"/>
      <c r="T538" s="60"/>
      <c r="U538" s="33"/>
      <c r="V538" s="33"/>
      <c r="W538" s="33"/>
      <c r="X538" s="33"/>
      <c r="Y538" s="33"/>
      <c r="Z538" s="33"/>
      <c r="AA538" s="33"/>
      <c r="AB538" s="33"/>
      <c r="AC538" s="33"/>
      <c r="AD538" s="33"/>
      <c r="AE538" s="33"/>
      <c r="AT538" s="18" t="s">
        <v>171</v>
      </c>
      <c r="AU538" s="18" t="s">
        <v>83</v>
      </c>
    </row>
    <row r="539" spans="1:65" s="13" customFormat="1">
      <c r="B539" s="171"/>
      <c r="D539" s="169" t="s">
        <v>175</v>
      </c>
      <c r="E539" s="172" t="s">
        <v>1</v>
      </c>
      <c r="F539" s="173" t="s">
        <v>1477</v>
      </c>
      <c r="H539" s="174">
        <v>23.1</v>
      </c>
      <c r="I539" s="175"/>
      <c r="L539" s="171"/>
      <c r="M539" s="176"/>
      <c r="N539" s="177"/>
      <c r="O539" s="177"/>
      <c r="P539" s="177"/>
      <c r="Q539" s="177"/>
      <c r="R539" s="177"/>
      <c r="S539" s="177"/>
      <c r="T539" s="178"/>
      <c r="AT539" s="172" t="s">
        <v>175</v>
      </c>
      <c r="AU539" s="172" t="s">
        <v>83</v>
      </c>
      <c r="AV539" s="13" t="s">
        <v>83</v>
      </c>
      <c r="AW539" s="13" t="s">
        <v>29</v>
      </c>
      <c r="AX539" s="13" t="s">
        <v>73</v>
      </c>
      <c r="AY539" s="172" t="s">
        <v>163</v>
      </c>
    </row>
    <row r="540" spans="1:65" s="14" customFormat="1">
      <c r="B540" s="179"/>
      <c r="D540" s="169" t="s">
        <v>175</v>
      </c>
      <c r="E540" s="180" t="s">
        <v>1</v>
      </c>
      <c r="F540" s="181" t="s">
        <v>179</v>
      </c>
      <c r="H540" s="182">
        <v>23.1</v>
      </c>
      <c r="I540" s="183"/>
      <c r="L540" s="179"/>
      <c r="M540" s="184"/>
      <c r="N540" s="185"/>
      <c r="O540" s="185"/>
      <c r="P540" s="185"/>
      <c r="Q540" s="185"/>
      <c r="R540" s="185"/>
      <c r="S540" s="185"/>
      <c r="T540" s="186"/>
      <c r="AT540" s="180" t="s">
        <v>175</v>
      </c>
      <c r="AU540" s="180" t="s">
        <v>83</v>
      </c>
      <c r="AV540" s="14" t="s">
        <v>169</v>
      </c>
      <c r="AW540" s="14" t="s">
        <v>29</v>
      </c>
      <c r="AX540" s="14" t="s">
        <v>30</v>
      </c>
      <c r="AY540" s="180" t="s">
        <v>163</v>
      </c>
    </row>
    <row r="541" spans="1:65" s="2" customFormat="1" ht="16.5" customHeight="1">
      <c r="A541" s="33"/>
      <c r="B541" s="150"/>
      <c r="C541" s="151" t="s">
        <v>901</v>
      </c>
      <c r="D541" s="151" t="s">
        <v>165</v>
      </c>
      <c r="E541" s="152" t="s">
        <v>765</v>
      </c>
      <c r="F541" s="153" t="s">
        <v>766</v>
      </c>
      <c r="G541" s="154" t="s">
        <v>206</v>
      </c>
      <c r="H541" s="155">
        <v>295.8</v>
      </c>
      <c r="I541" s="156"/>
      <c r="J541" s="157">
        <f>ROUND(I541*H541,2)</f>
        <v>0</v>
      </c>
      <c r="K541" s="153" t="s">
        <v>1</v>
      </c>
      <c r="L541" s="34"/>
      <c r="M541" s="158" t="s">
        <v>1</v>
      </c>
      <c r="N541" s="159" t="s">
        <v>38</v>
      </c>
      <c r="O541" s="59"/>
      <c r="P541" s="160">
        <f>O541*H541</f>
        <v>0</v>
      </c>
      <c r="Q541" s="160">
        <v>0</v>
      </c>
      <c r="R541" s="160">
        <f>Q541*H541</f>
        <v>0</v>
      </c>
      <c r="S541" s="160">
        <v>0</v>
      </c>
      <c r="T541" s="161">
        <f>S541*H541</f>
        <v>0</v>
      </c>
      <c r="U541" s="33"/>
      <c r="V541" s="33"/>
      <c r="W541" s="33"/>
      <c r="X541" s="33"/>
      <c r="Y541" s="33"/>
      <c r="Z541" s="33"/>
      <c r="AA541" s="33"/>
      <c r="AB541" s="33"/>
      <c r="AC541" s="33"/>
      <c r="AD541" s="33"/>
      <c r="AE541" s="33"/>
      <c r="AR541" s="162" t="s">
        <v>169</v>
      </c>
      <c r="AT541" s="162" t="s">
        <v>165</v>
      </c>
      <c r="AU541" s="162" t="s">
        <v>83</v>
      </c>
      <c r="AY541" s="18" t="s">
        <v>163</v>
      </c>
      <c r="BE541" s="163">
        <f>IF(N541="základní",J541,0)</f>
        <v>0</v>
      </c>
      <c r="BF541" s="163">
        <f>IF(N541="snížená",J541,0)</f>
        <v>0</v>
      </c>
      <c r="BG541" s="163">
        <f>IF(N541="zákl. přenesená",J541,0)</f>
        <v>0</v>
      </c>
      <c r="BH541" s="163">
        <f>IF(N541="sníž. přenesená",J541,0)</f>
        <v>0</v>
      </c>
      <c r="BI541" s="163">
        <f>IF(N541="nulová",J541,0)</f>
        <v>0</v>
      </c>
      <c r="BJ541" s="18" t="s">
        <v>30</v>
      </c>
      <c r="BK541" s="163">
        <f>ROUND(I541*H541,2)</f>
        <v>0</v>
      </c>
      <c r="BL541" s="18" t="s">
        <v>169</v>
      </c>
      <c r="BM541" s="162" t="s">
        <v>1479</v>
      </c>
    </row>
    <row r="542" spans="1:65" s="13" customFormat="1">
      <c r="B542" s="171"/>
      <c r="D542" s="169" t="s">
        <v>175</v>
      </c>
      <c r="E542" s="172" t="s">
        <v>1</v>
      </c>
      <c r="F542" s="173" t="s">
        <v>1475</v>
      </c>
      <c r="H542" s="174">
        <v>291.8</v>
      </c>
      <c r="I542" s="175"/>
      <c r="L542" s="171"/>
      <c r="M542" s="176"/>
      <c r="N542" s="177"/>
      <c r="O542" s="177"/>
      <c r="P542" s="177"/>
      <c r="Q542" s="177"/>
      <c r="R542" s="177"/>
      <c r="S542" s="177"/>
      <c r="T542" s="178"/>
      <c r="AT542" s="172" t="s">
        <v>175</v>
      </c>
      <c r="AU542" s="172" t="s">
        <v>83</v>
      </c>
      <c r="AV542" s="13" t="s">
        <v>83</v>
      </c>
      <c r="AW542" s="13" t="s">
        <v>29</v>
      </c>
      <c r="AX542" s="13" t="s">
        <v>73</v>
      </c>
      <c r="AY542" s="172" t="s">
        <v>163</v>
      </c>
    </row>
    <row r="543" spans="1:65" s="13" customFormat="1">
      <c r="B543" s="171"/>
      <c r="D543" s="169" t="s">
        <v>175</v>
      </c>
      <c r="E543" s="172" t="s">
        <v>1</v>
      </c>
      <c r="F543" s="173" t="s">
        <v>1476</v>
      </c>
      <c r="H543" s="174">
        <v>4</v>
      </c>
      <c r="I543" s="175"/>
      <c r="L543" s="171"/>
      <c r="M543" s="176"/>
      <c r="N543" s="177"/>
      <c r="O543" s="177"/>
      <c r="P543" s="177"/>
      <c r="Q543" s="177"/>
      <c r="R543" s="177"/>
      <c r="S543" s="177"/>
      <c r="T543" s="178"/>
      <c r="AT543" s="172" t="s">
        <v>175</v>
      </c>
      <c r="AU543" s="172" t="s">
        <v>83</v>
      </c>
      <c r="AV543" s="13" t="s">
        <v>83</v>
      </c>
      <c r="AW543" s="13" t="s">
        <v>29</v>
      </c>
      <c r="AX543" s="13" t="s">
        <v>73</v>
      </c>
      <c r="AY543" s="172" t="s">
        <v>163</v>
      </c>
    </row>
    <row r="544" spans="1:65" s="14" customFormat="1">
      <c r="B544" s="179"/>
      <c r="D544" s="169" t="s">
        <v>175</v>
      </c>
      <c r="E544" s="180" t="s">
        <v>1</v>
      </c>
      <c r="F544" s="181" t="s">
        <v>179</v>
      </c>
      <c r="H544" s="182">
        <v>295.8</v>
      </c>
      <c r="I544" s="183"/>
      <c r="L544" s="179"/>
      <c r="M544" s="184"/>
      <c r="N544" s="185"/>
      <c r="O544" s="185"/>
      <c r="P544" s="185"/>
      <c r="Q544" s="185"/>
      <c r="R544" s="185"/>
      <c r="S544" s="185"/>
      <c r="T544" s="186"/>
      <c r="AT544" s="180" t="s">
        <v>175</v>
      </c>
      <c r="AU544" s="180" t="s">
        <v>83</v>
      </c>
      <c r="AV544" s="14" t="s">
        <v>169</v>
      </c>
      <c r="AW544" s="14" t="s">
        <v>29</v>
      </c>
      <c r="AX544" s="14" t="s">
        <v>30</v>
      </c>
      <c r="AY544" s="180" t="s">
        <v>163</v>
      </c>
    </row>
    <row r="545" spans="1:65" s="2" customFormat="1" ht="16.5" customHeight="1">
      <c r="A545" s="33"/>
      <c r="B545" s="150"/>
      <c r="C545" s="151" t="s">
        <v>1480</v>
      </c>
      <c r="D545" s="151" t="s">
        <v>165</v>
      </c>
      <c r="E545" s="152" t="s">
        <v>769</v>
      </c>
      <c r="F545" s="153" t="s">
        <v>770</v>
      </c>
      <c r="G545" s="154" t="s">
        <v>384</v>
      </c>
      <c r="H545" s="155">
        <v>308.70499999999998</v>
      </c>
      <c r="I545" s="156"/>
      <c r="J545" s="157">
        <f>ROUND(I545*H545,2)</f>
        <v>0</v>
      </c>
      <c r="K545" s="153" t="s">
        <v>168</v>
      </c>
      <c r="L545" s="34"/>
      <c r="M545" s="158" t="s">
        <v>1</v>
      </c>
      <c r="N545" s="159" t="s">
        <v>38</v>
      </c>
      <c r="O545" s="59"/>
      <c r="P545" s="160">
        <f>O545*H545</f>
        <v>0</v>
      </c>
      <c r="Q545" s="160">
        <v>0</v>
      </c>
      <c r="R545" s="160">
        <f>Q545*H545</f>
        <v>0</v>
      </c>
      <c r="S545" s="160">
        <v>0</v>
      </c>
      <c r="T545" s="161">
        <f>S545*H545</f>
        <v>0</v>
      </c>
      <c r="U545" s="33"/>
      <c r="V545" s="33"/>
      <c r="W545" s="33"/>
      <c r="X545" s="33"/>
      <c r="Y545" s="33"/>
      <c r="Z545" s="33"/>
      <c r="AA545" s="33"/>
      <c r="AB545" s="33"/>
      <c r="AC545" s="33"/>
      <c r="AD545" s="33"/>
      <c r="AE545" s="33"/>
      <c r="AR545" s="162" t="s">
        <v>169</v>
      </c>
      <c r="AT545" s="162" t="s">
        <v>165</v>
      </c>
      <c r="AU545" s="162" t="s">
        <v>83</v>
      </c>
      <c r="AY545" s="18" t="s">
        <v>163</v>
      </c>
      <c r="BE545" s="163">
        <f>IF(N545="základní",J545,0)</f>
        <v>0</v>
      </c>
      <c r="BF545" s="163">
        <f>IF(N545="snížená",J545,0)</f>
        <v>0</v>
      </c>
      <c r="BG545" s="163">
        <f>IF(N545="zákl. přenesená",J545,0)</f>
        <v>0</v>
      </c>
      <c r="BH545" s="163">
        <f>IF(N545="sníž. přenesená",J545,0)</f>
        <v>0</v>
      </c>
      <c r="BI545" s="163">
        <f>IF(N545="nulová",J545,0)</f>
        <v>0</v>
      </c>
      <c r="BJ545" s="18" t="s">
        <v>30</v>
      </c>
      <c r="BK545" s="163">
        <f>ROUND(I545*H545,2)</f>
        <v>0</v>
      </c>
      <c r="BL545" s="18" t="s">
        <v>169</v>
      </c>
      <c r="BM545" s="162" t="s">
        <v>1481</v>
      </c>
    </row>
    <row r="546" spans="1:65" s="2" customFormat="1">
      <c r="A546" s="33"/>
      <c r="B546" s="34"/>
      <c r="C546" s="33"/>
      <c r="D546" s="164" t="s">
        <v>171</v>
      </c>
      <c r="E546" s="33"/>
      <c r="F546" s="165" t="s">
        <v>772</v>
      </c>
      <c r="G546" s="33"/>
      <c r="H546" s="33"/>
      <c r="I546" s="166"/>
      <c r="J546" s="33"/>
      <c r="K546" s="33"/>
      <c r="L546" s="34"/>
      <c r="M546" s="167"/>
      <c r="N546" s="168"/>
      <c r="O546" s="59"/>
      <c r="P546" s="59"/>
      <c r="Q546" s="59"/>
      <c r="R546" s="59"/>
      <c r="S546" s="59"/>
      <c r="T546" s="60"/>
      <c r="U546" s="33"/>
      <c r="V546" s="33"/>
      <c r="W546" s="33"/>
      <c r="X546" s="33"/>
      <c r="Y546" s="33"/>
      <c r="Z546" s="33"/>
      <c r="AA546" s="33"/>
      <c r="AB546" s="33"/>
      <c r="AC546" s="33"/>
      <c r="AD546" s="33"/>
      <c r="AE546" s="33"/>
      <c r="AT546" s="18" t="s">
        <v>171</v>
      </c>
      <c r="AU546" s="18" t="s">
        <v>83</v>
      </c>
    </row>
    <row r="547" spans="1:65" s="13" customFormat="1">
      <c r="B547" s="171"/>
      <c r="D547" s="169" t="s">
        <v>175</v>
      </c>
      <c r="E547" s="172" t="s">
        <v>1</v>
      </c>
      <c r="F547" s="173" t="s">
        <v>1482</v>
      </c>
      <c r="H547" s="174">
        <v>308.70499999999998</v>
      </c>
      <c r="I547" s="175"/>
      <c r="L547" s="171"/>
      <c r="M547" s="176"/>
      <c r="N547" s="177"/>
      <c r="O547" s="177"/>
      <c r="P547" s="177"/>
      <c r="Q547" s="177"/>
      <c r="R547" s="177"/>
      <c r="S547" s="177"/>
      <c r="T547" s="178"/>
      <c r="AT547" s="172" t="s">
        <v>175</v>
      </c>
      <c r="AU547" s="172" t="s">
        <v>83</v>
      </c>
      <c r="AV547" s="13" t="s">
        <v>83</v>
      </c>
      <c r="AW547" s="13" t="s">
        <v>29</v>
      </c>
      <c r="AX547" s="13" t="s">
        <v>73</v>
      </c>
      <c r="AY547" s="172" t="s">
        <v>163</v>
      </c>
    </row>
    <row r="548" spans="1:65" s="14" customFormat="1">
      <c r="B548" s="179"/>
      <c r="D548" s="169" t="s">
        <v>175</v>
      </c>
      <c r="E548" s="180" t="s">
        <v>1</v>
      </c>
      <c r="F548" s="181" t="s">
        <v>179</v>
      </c>
      <c r="H548" s="182">
        <v>308.70499999999998</v>
      </c>
      <c r="I548" s="183"/>
      <c r="L548" s="179"/>
      <c r="M548" s="184"/>
      <c r="N548" s="185"/>
      <c r="O548" s="185"/>
      <c r="P548" s="185"/>
      <c r="Q548" s="185"/>
      <c r="R548" s="185"/>
      <c r="S548" s="185"/>
      <c r="T548" s="186"/>
      <c r="AT548" s="180" t="s">
        <v>175</v>
      </c>
      <c r="AU548" s="180" t="s">
        <v>83</v>
      </c>
      <c r="AV548" s="14" t="s">
        <v>169</v>
      </c>
      <c r="AW548" s="14" t="s">
        <v>29</v>
      </c>
      <c r="AX548" s="14" t="s">
        <v>30</v>
      </c>
      <c r="AY548" s="180" t="s">
        <v>163</v>
      </c>
    </row>
    <row r="549" spans="1:65" s="2" customFormat="1" ht="16.5" customHeight="1">
      <c r="A549" s="33"/>
      <c r="B549" s="150"/>
      <c r="C549" s="151" t="s">
        <v>1483</v>
      </c>
      <c r="D549" s="151" t="s">
        <v>165</v>
      </c>
      <c r="E549" s="152" t="s">
        <v>775</v>
      </c>
      <c r="F549" s="153" t="s">
        <v>776</v>
      </c>
      <c r="G549" s="154" t="s">
        <v>384</v>
      </c>
      <c r="H549" s="155">
        <v>2160.9349999999999</v>
      </c>
      <c r="I549" s="156"/>
      <c r="J549" s="157">
        <f>ROUND(I549*H549,2)</f>
        <v>0</v>
      </c>
      <c r="K549" s="153" t="s">
        <v>168</v>
      </c>
      <c r="L549" s="34"/>
      <c r="M549" s="158" t="s">
        <v>1</v>
      </c>
      <c r="N549" s="159" t="s">
        <v>38</v>
      </c>
      <c r="O549" s="59"/>
      <c r="P549" s="160">
        <f>O549*H549</f>
        <v>0</v>
      </c>
      <c r="Q549" s="160">
        <v>0</v>
      </c>
      <c r="R549" s="160">
        <f>Q549*H549</f>
        <v>0</v>
      </c>
      <c r="S549" s="160">
        <v>0</v>
      </c>
      <c r="T549" s="161">
        <f>S549*H549</f>
        <v>0</v>
      </c>
      <c r="U549" s="33"/>
      <c r="V549" s="33"/>
      <c r="W549" s="33"/>
      <c r="X549" s="33"/>
      <c r="Y549" s="33"/>
      <c r="Z549" s="33"/>
      <c r="AA549" s="33"/>
      <c r="AB549" s="33"/>
      <c r="AC549" s="33"/>
      <c r="AD549" s="33"/>
      <c r="AE549" s="33"/>
      <c r="AR549" s="162" t="s">
        <v>169</v>
      </c>
      <c r="AT549" s="162" t="s">
        <v>165</v>
      </c>
      <c r="AU549" s="162" t="s">
        <v>83</v>
      </c>
      <c r="AY549" s="18" t="s">
        <v>163</v>
      </c>
      <c r="BE549" s="163">
        <f>IF(N549="základní",J549,0)</f>
        <v>0</v>
      </c>
      <c r="BF549" s="163">
        <f>IF(N549="snížená",J549,0)</f>
        <v>0</v>
      </c>
      <c r="BG549" s="163">
        <f>IF(N549="zákl. přenesená",J549,0)</f>
        <v>0</v>
      </c>
      <c r="BH549" s="163">
        <f>IF(N549="sníž. přenesená",J549,0)</f>
        <v>0</v>
      </c>
      <c r="BI549" s="163">
        <f>IF(N549="nulová",J549,0)</f>
        <v>0</v>
      </c>
      <c r="BJ549" s="18" t="s">
        <v>30</v>
      </c>
      <c r="BK549" s="163">
        <f>ROUND(I549*H549,2)</f>
        <v>0</v>
      </c>
      <c r="BL549" s="18" t="s">
        <v>169</v>
      </c>
      <c r="BM549" s="162" t="s">
        <v>1484</v>
      </c>
    </row>
    <row r="550" spans="1:65" s="2" customFormat="1">
      <c r="A550" s="33"/>
      <c r="B550" s="34"/>
      <c r="C550" s="33"/>
      <c r="D550" s="164" t="s">
        <v>171</v>
      </c>
      <c r="E550" s="33"/>
      <c r="F550" s="165" t="s">
        <v>778</v>
      </c>
      <c r="G550" s="33"/>
      <c r="H550" s="33"/>
      <c r="I550" s="166"/>
      <c r="J550" s="33"/>
      <c r="K550" s="33"/>
      <c r="L550" s="34"/>
      <c r="M550" s="167"/>
      <c r="N550" s="168"/>
      <c r="O550" s="59"/>
      <c r="P550" s="59"/>
      <c r="Q550" s="59"/>
      <c r="R550" s="59"/>
      <c r="S550" s="59"/>
      <c r="T550" s="60"/>
      <c r="U550" s="33"/>
      <c r="V550" s="33"/>
      <c r="W550" s="33"/>
      <c r="X550" s="33"/>
      <c r="Y550" s="33"/>
      <c r="Z550" s="33"/>
      <c r="AA550" s="33"/>
      <c r="AB550" s="33"/>
      <c r="AC550" s="33"/>
      <c r="AD550" s="33"/>
      <c r="AE550" s="33"/>
      <c r="AT550" s="18" t="s">
        <v>171</v>
      </c>
      <c r="AU550" s="18" t="s">
        <v>83</v>
      </c>
    </row>
    <row r="551" spans="1:65" s="13" customFormat="1">
      <c r="B551" s="171"/>
      <c r="D551" s="169" t="s">
        <v>175</v>
      </c>
      <c r="E551" s="172" t="s">
        <v>1</v>
      </c>
      <c r="F551" s="173" t="s">
        <v>1485</v>
      </c>
      <c r="H551" s="174">
        <v>2160.9349999999999</v>
      </c>
      <c r="I551" s="175"/>
      <c r="L551" s="171"/>
      <c r="M551" s="176"/>
      <c r="N551" s="177"/>
      <c r="O551" s="177"/>
      <c r="P551" s="177"/>
      <c r="Q551" s="177"/>
      <c r="R551" s="177"/>
      <c r="S551" s="177"/>
      <c r="T551" s="178"/>
      <c r="AT551" s="172" t="s">
        <v>175</v>
      </c>
      <c r="AU551" s="172" t="s">
        <v>83</v>
      </c>
      <c r="AV551" s="13" t="s">
        <v>83</v>
      </c>
      <c r="AW551" s="13" t="s">
        <v>29</v>
      </c>
      <c r="AX551" s="13" t="s">
        <v>73</v>
      </c>
      <c r="AY551" s="172" t="s">
        <v>163</v>
      </c>
    </row>
    <row r="552" spans="1:65" s="14" customFormat="1">
      <c r="B552" s="179"/>
      <c r="D552" s="169" t="s">
        <v>175</v>
      </c>
      <c r="E552" s="180" t="s">
        <v>1</v>
      </c>
      <c r="F552" s="181" t="s">
        <v>179</v>
      </c>
      <c r="H552" s="182">
        <v>2160.9349999999999</v>
      </c>
      <c r="I552" s="183"/>
      <c r="L552" s="179"/>
      <c r="M552" s="184"/>
      <c r="N552" s="185"/>
      <c r="O552" s="185"/>
      <c r="P552" s="185"/>
      <c r="Q552" s="185"/>
      <c r="R552" s="185"/>
      <c r="S552" s="185"/>
      <c r="T552" s="186"/>
      <c r="AT552" s="180" t="s">
        <v>175</v>
      </c>
      <c r="AU552" s="180" t="s">
        <v>83</v>
      </c>
      <c r="AV552" s="14" t="s">
        <v>169</v>
      </c>
      <c r="AW552" s="14" t="s">
        <v>29</v>
      </c>
      <c r="AX552" s="14" t="s">
        <v>30</v>
      </c>
      <c r="AY552" s="180" t="s">
        <v>163</v>
      </c>
    </row>
    <row r="553" spans="1:65" s="2" customFormat="1" ht="16.5" customHeight="1">
      <c r="A553" s="33"/>
      <c r="B553" s="150"/>
      <c r="C553" s="151" t="s">
        <v>1486</v>
      </c>
      <c r="D553" s="151" t="s">
        <v>165</v>
      </c>
      <c r="E553" s="152" t="s">
        <v>781</v>
      </c>
      <c r="F553" s="153" t="s">
        <v>782</v>
      </c>
      <c r="G553" s="154" t="s">
        <v>384</v>
      </c>
      <c r="H553" s="155">
        <v>96.86</v>
      </c>
      <c r="I553" s="156"/>
      <c r="J553" s="157">
        <f>ROUND(I553*H553,2)</f>
        <v>0</v>
      </c>
      <c r="K553" s="153" t="s">
        <v>1</v>
      </c>
      <c r="L553" s="34"/>
      <c r="M553" s="158" t="s">
        <v>1</v>
      </c>
      <c r="N553" s="159" t="s">
        <v>38</v>
      </c>
      <c r="O553" s="59"/>
      <c r="P553" s="160">
        <f>O553*H553</f>
        <v>0</v>
      </c>
      <c r="Q553" s="160">
        <v>0</v>
      </c>
      <c r="R553" s="160">
        <f>Q553*H553</f>
        <v>0</v>
      </c>
      <c r="S553" s="160">
        <v>0</v>
      </c>
      <c r="T553" s="161">
        <f>S553*H553</f>
        <v>0</v>
      </c>
      <c r="U553" s="33"/>
      <c r="V553" s="33"/>
      <c r="W553" s="33"/>
      <c r="X553" s="33"/>
      <c r="Y553" s="33"/>
      <c r="Z553" s="33"/>
      <c r="AA553" s="33"/>
      <c r="AB553" s="33"/>
      <c r="AC553" s="33"/>
      <c r="AD553" s="33"/>
      <c r="AE553" s="33"/>
      <c r="AR553" s="162" t="s">
        <v>169</v>
      </c>
      <c r="AT553" s="162" t="s">
        <v>165</v>
      </c>
      <c r="AU553" s="162" t="s">
        <v>83</v>
      </c>
      <c r="AY553" s="18" t="s">
        <v>163</v>
      </c>
      <c r="BE553" s="163">
        <f>IF(N553="základní",J553,0)</f>
        <v>0</v>
      </c>
      <c r="BF553" s="163">
        <f>IF(N553="snížená",J553,0)</f>
        <v>0</v>
      </c>
      <c r="BG553" s="163">
        <f>IF(N553="zákl. přenesená",J553,0)</f>
        <v>0</v>
      </c>
      <c r="BH553" s="163">
        <f>IF(N553="sníž. přenesená",J553,0)</f>
        <v>0</v>
      </c>
      <c r="BI553" s="163">
        <f>IF(N553="nulová",J553,0)</f>
        <v>0</v>
      </c>
      <c r="BJ553" s="18" t="s">
        <v>30</v>
      </c>
      <c r="BK553" s="163">
        <f>ROUND(I553*H553,2)</f>
        <v>0</v>
      </c>
      <c r="BL553" s="18" t="s">
        <v>169</v>
      </c>
      <c r="BM553" s="162" t="s">
        <v>1487</v>
      </c>
    </row>
    <row r="554" spans="1:65" s="13" customFormat="1">
      <c r="B554" s="171"/>
      <c r="D554" s="169" t="s">
        <v>175</v>
      </c>
      <c r="E554" s="172" t="s">
        <v>1</v>
      </c>
      <c r="F554" s="173" t="s">
        <v>1488</v>
      </c>
      <c r="H554" s="174">
        <v>96.86</v>
      </c>
      <c r="I554" s="175"/>
      <c r="L554" s="171"/>
      <c r="M554" s="176"/>
      <c r="N554" s="177"/>
      <c r="O554" s="177"/>
      <c r="P554" s="177"/>
      <c r="Q554" s="177"/>
      <c r="R554" s="177"/>
      <c r="S554" s="177"/>
      <c r="T554" s="178"/>
      <c r="AT554" s="172" t="s">
        <v>175</v>
      </c>
      <c r="AU554" s="172" t="s">
        <v>83</v>
      </c>
      <c r="AV554" s="13" t="s">
        <v>83</v>
      </c>
      <c r="AW554" s="13" t="s">
        <v>29</v>
      </c>
      <c r="AX554" s="13" t="s">
        <v>73</v>
      </c>
      <c r="AY554" s="172" t="s">
        <v>163</v>
      </c>
    </row>
    <row r="555" spans="1:65" s="14" customFormat="1">
      <c r="B555" s="179"/>
      <c r="D555" s="169" t="s">
        <v>175</v>
      </c>
      <c r="E555" s="180" t="s">
        <v>1</v>
      </c>
      <c r="F555" s="181" t="s">
        <v>179</v>
      </c>
      <c r="H555" s="182">
        <v>96.86</v>
      </c>
      <c r="I555" s="183"/>
      <c r="L555" s="179"/>
      <c r="M555" s="184"/>
      <c r="N555" s="185"/>
      <c r="O555" s="185"/>
      <c r="P555" s="185"/>
      <c r="Q555" s="185"/>
      <c r="R555" s="185"/>
      <c r="S555" s="185"/>
      <c r="T555" s="186"/>
      <c r="AT555" s="180" t="s">
        <v>175</v>
      </c>
      <c r="AU555" s="180" t="s">
        <v>83</v>
      </c>
      <c r="AV555" s="14" t="s">
        <v>169</v>
      </c>
      <c r="AW555" s="14" t="s">
        <v>29</v>
      </c>
      <c r="AX555" s="14" t="s">
        <v>30</v>
      </c>
      <c r="AY555" s="180" t="s">
        <v>163</v>
      </c>
    </row>
    <row r="556" spans="1:65" s="2" customFormat="1" ht="16.5" customHeight="1">
      <c r="A556" s="33"/>
      <c r="B556" s="150"/>
      <c r="C556" s="151" t="s">
        <v>1489</v>
      </c>
      <c r="D556" s="151" t="s">
        <v>165</v>
      </c>
      <c r="E556" s="152" t="s">
        <v>786</v>
      </c>
      <c r="F556" s="153" t="s">
        <v>471</v>
      </c>
      <c r="G556" s="154" t="s">
        <v>384</v>
      </c>
      <c r="H556" s="155">
        <v>211.845</v>
      </c>
      <c r="I556" s="156"/>
      <c r="J556" s="157">
        <f>ROUND(I556*H556,2)</f>
        <v>0</v>
      </c>
      <c r="K556" s="153" t="s">
        <v>1</v>
      </c>
      <c r="L556" s="34"/>
      <c r="M556" s="158" t="s">
        <v>1</v>
      </c>
      <c r="N556" s="159" t="s">
        <v>38</v>
      </c>
      <c r="O556" s="59"/>
      <c r="P556" s="160">
        <f>O556*H556</f>
        <v>0</v>
      </c>
      <c r="Q556" s="160">
        <v>0</v>
      </c>
      <c r="R556" s="160">
        <f>Q556*H556</f>
        <v>0</v>
      </c>
      <c r="S556" s="160">
        <v>0</v>
      </c>
      <c r="T556" s="161">
        <f>S556*H556</f>
        <v>0</v>
      </c>
      <c r="U556" s="33"/>
      <c r="V556" s="33"/>
      <c r="W556" s="33"/>
      <c r="X556" s="33"/>
      <c r="Y556" s="33"/>
      <c r="Z556" s="33"/>
      <c r="AA556" s="33"/>
      <c r="AB556" s="33"/>
      <c r="AC556" s="33"/>
      <c r="AD556" s="33"/>
      <c r="AE556" s="33"/>
      <c r="AR556" s="162" t="s">
        <v>169</v>
      </c>
      <c r="AT556" s="162" t="s">
        <v>165</v>
      </c>
      <c r="AU556" s="162" t="s">
        <v>83</v>
      </c>
      <c r="AY556" s="18" t="s">
        <v>163</v>
      </c>
      <c r="BE556" s="163">
        <f>IF(N556="základní",J556,0)</f>
        <v>0</v>
      </c>
      <c r="BF556" s="163">
        <f>IF(N556="snížená",J556,0)</f>
        <v>0</v>
      </c>
      <c r="BG556" s="163">
        <f>IF(N556="zákl. přenesená",J556,0)</f>
        <v>0</v>
      </c>
      <c r="BH556" s="163">
        <f>IF(N556="sníž. přenesená",J556,0)</f>
        <v>0</v>
      </c>
      <c r="BI556" s="163">
        <f>IF(N556="nulová",J556,0)</f>
        <v>0</v>
      </c>
      <c r="BJ556" s="18" t="s">
        <v>30</v>
      </c>
      <c r="BK556" s="163">
        <f>ROUND(I556*H556,2)</f>
        <v>0</v>
      </c>
      <c r="BL556" s="18" t="s">
        <v>169</v>
      </c>
      <c r="BM556" s="162" t="s">
        <v>1490</v>
      </c>
    </row>
    <row r="557" spans="1:65" s="13" customFormat="1">
      <c r="B557" s="171"/>
      <c r="D557" s="169" t="s">
        <v>175</v>
      </c>
      <c r="E557" s="172" t="s">
        <v>1</v>
      </c>
      <c r="F557" s="173" t="s">
        <v>1491</v>
      </c>
      <c r="H557" s="174">
        <v>211.845</v>
      </c>
      <c r="I557" s="175"/>
      <c r="L557" s="171"/>
      <c r="M557" s="176"/>
      <c r="N557" s="177"/>
      <c r="O557" s="177"/>
      <c r="P557" s="177"/>
      <c r="Q557" s="177"/>
      <c r="R557" s="177"/>
      <c r="S557" s="177"/>
      <c r="T557" s="178"/>
      <c r="AT557" s="172" t="s">
        <v>175</v>
      </c>
      <c r="AU557" s="172" t="s">
        <v>83</v>
      </c>
      <c r="AV557" s="13" t="s">
        <v>83</v>
      </c>
      <c r="AW557" s="13" t="s">
        <v>29</v>
      </c>
      <c r="AX557" s="13" t="s">
        <v>73</v>
      </c>
      <c r="AY557" s="172" t="s">
        <v>163</v>
      </c>
    </row>
    <row r="558" spans="1:65" s="14" customFormat="1">
      <c r="B558" s="179"/>
      <c r="D558" s="169" t="s">
        <v>175</v>
      </c>
      <c r="E558" s="180" t="s">
        <v>1</v>
      </c>
      <c r="F558" s="181" t="s">
        <v>179</v>
      </c>
      <c r="H558" s="182">
        <v>211.845</v>
      </c>
      <c r="I558" s="183"/>
      <c r="L558" s="179"/>
      <c r="M558" s="184"/>
      <c r="N558" s="185"/>
      <c r="O558" s="185"/>
      <c r="P558" s="185"/>
      <c r="Q558" s="185"/>
      <c r="R558" s="185"/>
      <c r="S558" s="185"/>
      <c r="T558" s="186"/>
      <c r="AT558" s="180" t="s">
        <v>175</v>
      </c>
      <c r="AU558" s="180" t="s">
        <v>83</v>
      </c>
      <c r="AV558" s="14" t="s">
        <v>169</v>
      </c>
      <c r="AW558" s="14" t="s">
        <v>29</v>
      </c>
      <c r="AX558" s="14" t="s">
        <v>30</v>
      </c>
      <c r="AY558" s="180" t="s">
        <v>163</v>
      </c>
    </row>
    <row r="559" spans="1:65" s="2" customFormat="1" ht="16.5" customHeight="1">
      <c r="A559" s="33"/>
      <c r="B559" s="150"/>
      <c r="C559" s="151" t="s">
        <v>1492</v>
      </c>
      <c r="D559" s="151" t="s">
        <v>165</v>
      </c>
      <c r="E559" s="152" t="s">
        <v>1493</v>
      </c>
      <c r="F559" s="153" t="s">
        <v>1494</v>
      </c>
      <c r="G559" s="154" t="s">
        <v>384</v>
      </c>
      <c r="H559" s="155">
        <v>57.853000000000002</v>
      </c>
      <c r="I559" s="156"/>
      <c r="J559" s="157">
        <f>ROUND(I559*H559,2)</f>
        <v>0</v>
      </c>
      <c r="K559" s="153" t="s">
        <v>168</v>
      </c>
      <c r="L559" s="34"/>
      <c r="M559" s="158" t="s">
        <v>1</v>
      </c>
      <c r="N559" s="159" t="s">
        <v>38</v>
      </c>
      <c r="O559" s="59"/>
      <c r="P559" s="160">
        <f>O559*H559</f>
        <v>0</v>
      </c>
      <c r="Q559" s="160">
        <v>0</v>
      </c>
      <c r="R559" s="160">
        <f>Q559*H559</f>
        <v>0</v>
      </c>
      <c r="S559" s="160">
        <v>0</v>
      </c>
      <c r="T559" s="161">
        <f>S559*H559</f>
        <v>0</v>
      </c>
      <c r="U559" s="33"/>
      <c r="V559" s="33"/>
      <c r="W559" s="33"/>
      <c r="X559" s="33"/>
      <c r="Y559" s="33"/>
      <c r="Z559" s="33"/>
      <c r="AA559" s="33"/>
      <c r="AB559" s="33"/>
      <c r="AC559" s="33"/>
      <c r="AD559" s="33"/>
      <c r="AE559" s="33"/>
      <c r="AR559" s="162" t="s">
        <v>169</v>
      </c>
      <c r="AT559" s="162" t="s">
        <v>165</v>
      </c>
      <c r="AU559" s="162" t="s">
        <v>83</v>
      </c>
      <c r="AY559" s="18" t="s">
        <v>163</v>
      </c>
      <c r="BE559" s="163">
        <f>IF(N559="základní",J559,0)</f>
        <v>0</v>
      </c>
      <c r="BF559" s="163">
        <f>IF(N559="snížená",J559,0)</f>
        <v>0</v>
      </c>
      <c r="BG559" s="163">
        <f>IF(N559="zákl. přenesená",J559,0)</f>
        <v>0</v>
      </c>
      <c r="BH559" s="163">
        <f>IF(N559="sníž. přenesená",J559,0)</f>
        <v>0</v>
      </c>
      <c r="BI559" s="163">
        <f>IF(N559="nulová",J559,0)</f>
        <v>0</v>
      </c>
      <c r="BJ559" s="18" t="s">
        <v>30</v>
      </c>
      <c r="BK559" s="163">
        <f>ROUND(I559*H559,2)</f>
        <v>0</v>
      </c>
      <c r="BL559" s="18" t="s">
        <v>169</v>
      </c>
      <c r="BM559" s="162" t="s">
        <v>1495</v>
      </c>
    </row>
    <row r="560" spans="1:65" s="2" customFormat="1">
      <c r="A560" s="33"/>
      <c r="B560" s="34"/>
      <c r="C560" s="33"/>
      <c r="D560" s="164" t="s">
        <v>171</v>
      </c>
      <c r="E560" s="33"/>
      <c r="F560" s="165" t="s">
        <v>1496</v>
      </c>
      <c r="G560" s="33"/>
      <c r="H560" s="33"/>
      <c r="I560" s="166"/>
      <c r="J560" s="33"/>
      <c r="K560" s="33"/>
      <c r="L560" s="34"/>
      <c r="M560" s="207"/>
      <c r="N560" s="208"/>
      <c r="O560" s="209"/>
      <c r="P560" s="209"/>
      <c r="Q560" s="209"/>
      <c r="R560" s="209"/>
      <c r="S560" s="209"/>
      <c r="T560" s="210"/>
      <c r="U560" s="33"/>
      <c r="V560" s="33"/>
      <c r="W560" s="33"/>
      <c r="X560" s="33"/>
      <c r="Y560" s="33"/>
      <c r="Z560" s="33"/>
      <c r="AA560" s="33"/>
      <c r="AB560" s="33"/>
      <c r="AC560" s="33"/>
      <c r="AD560" s="33"/>
      <c r="AE560" s="33"/>
      <c r="AT560" s="18" t="s">
        <v>171</v>
      </c>
      <c r="AU560" s="18" t="s">
        <v>83</v>
      </c>
    </row>
    <row r="561" spans="1:31" s="2" customFormat="1" ht="6.95" customHeight="1">
      <c r="A561" s="33"/>
      <c r="B561" s="48"/>
      <c r="C561" s="49"/>
      <c r="D561" s="49"/>
      <c r="E561" s="49"/>
      <c r="F561" s="49"/>
      <c r="G561" s="49"/>
      <c r="H561" s="49"/>
      <c r="I561" s="49"/>
      <c r="J561" s="49"/>
      <c r="K561" s="49"/>
      <c r="L561" s="34"/>
      <c r="M561" s="33"/>
      <c r="O561" s="33"/>
      <c r="P561" s="33"/>
      <c r="Q561" s="33"/>
      <c r="R561" s="33"/>
      <c r="S561" s="33"/>
      <c r="T561" s="33"/>
      <c r="U561" s="33"/>
      <c r="V561" s="33"/>
      <c r="W561" s="33"/>
      <c r="X561" s="33"/>
      <c r="Y561" s="33"/>
      <c r="Z561" s="33"/>
      <c r="AA561" s="33"/>
      <c r="AB561" s="33"/>
      <c r="AC561" s="33"/>
      <c r="AD561" s="33"/>
      <c r="AE561" s="33"/>
    </row>
  </sheetData>
  <autoFilter ref="C122:K560"/>
  <mergeCells count="9">
    <mergeCell ref="E87:H87"/>
    <mergeCell ref="E113:H113"/>
    <mergeCell ref="E115:H115"/>
    <mergeCell ref="L2:V2"/>
    <mergeCell ref="E7:H7"/>
    <mergeCell ref="E9:H9"/>
    <mergeCell ref="E18:H18"/>
    <mergeCell ref="E27:H27"/>
    <mergeCell ref="E85:H85"/>
  </mergeCells>
  <hyperlinks>
    <hyperlink ref="F127" r:id="rId1"/>
    <hyperlink ref="F131" r:id="rId2"/>
    <hyperlink ref="F135" r:id="rId3"/>
    <hyperlink ref="F139" r:id="rId4"/>
    <hyperlink ref="F143" r:id="rId5"/>
    <hyperlink ref="F146" r:id="rId6"/>
    <hyperlink ref="F151" r:id="rId7"/>
    <hyperlink ref="F155" r:id="rId8"/>
    <hyperlink ref="F158" r:id="rId9"/>
    <hyperlink ref="F161" r:id="rId10"/>
    <hyperlink ref="F165" r:id="rId11"/>
    <hyperlink ref="F169" r:id="rId12"/>
    <hyperlink ref="F173" r:id="rId13"/>
    <hyperlink ref="F179" r:id="rId14"/>
    <hyperlink ref="F182" r:id="rId15"/>
    <hyperlink ref="F188" r:id="rId16"/>
    <hyperlink ref="F194" r:id="rId17"/>
    <hyperlink ref="F197" r:id="rId18"/>
    <hyperlink ref="F204" r:id="rId19"/>
    <hyperlink ref="F210" r:id="rId20"/>
    <hyperlink ref="F220" r:id="rId21"/>
    <hyperlink ref="F228" r:id="rId22"/>
    <hyperlink ref="F232" r:id="rId23"/>
    <hyperlink ref="F234" r:id="rId24"/>
    <hyperlink ref="F238" r:id="rId25"/>
    <hyperlink ref="F240" r:id="rId26"/>
    <hyperlink ref="F243" r:id="rId27"/>
    <hyperlink ref="F245" r:id="rId28"/>
    <hyperlink ref="F250" r:id="rId29"/>
    <hyperlink ref="F255" r:id="rId30"/>
    <hyperlink ref="F267" r:id="rId31"/>
    <hyperlink ref="F304" r:id="rId32"/>
    <hyperlink ref="F310" r:id="rId33"/>
    <hyperlink ref="F317" r:id="rId34"/>
    <hyperlink ref="F321" r:id="rId35"/>
    <hyperlink ref="F326" r:id="rId36"/>
    <hyperlink ref="F329" r:id="rId37"/>
    <hyperlink ref="F333" r:id="rId38"/>
    <hyperlink ref="F338" r:id="rId39"/>
    <hyperlink ref="F341" r:id="rId40"/>
    <hyperlink ref="F351" r:id="rId41"/>
    <hyperlink ref="F356" r:id="rId42"/>
    <hyperlink ref="F359" r:id="rId43"/>
    <hyperlink ref="F362" r:id="rId44"/>
    <hyperlink ref="F368" r:id="rId45"/>
    <hyperlink ref="F371" r:id="rId46"/>
    <hyperlink ref="F375" r:id="rId47"/>
    <hyperlink ref="F379" r:id="rId48"/>
    <hyperlink ref="F383" r:id="rId49"/>
    <hyperlink ref="F386" r:id="rId50"/>
    <hyperlink ref="F391" r:id="rId51"/>
    <hyperlink ref="F396" r:id="rId52"/>
    <hyperlink ref="F407" r:id="rId53"/>
    <hyperlink ref="F420" r:id="rId54"/>
    <hyperlink ref="F429" r:id="rId55"/>
    <hyperlink ref="F436" r:id="rId56"/>
    <hyperlink ref="F452" r:id="rId57"/>
    <hyperlink ref="F461" r:id="rId58"/>
    <hyperlink ref="F469" r:id="rId59"/>
    <hyperlink ref="F478" r:id="rId60"/>
    <hyperlink ref="F487" r:id="rId61"/>
    <hyperlink ref="F494" r:id="rId62"/>
    <hyperlink ref="F501" r:id="rId63"/>
    <hyperlink ref="F509" r:id="rId64"/>
    <hyperlink ref="F526" r:id="rId65"/>
    <hyperlink ref="F532" r:id="rId66"/>
    <hyperlink ref="F538" r:id="rId67"/>
    <hyperlink ref="F546" r:id="rId68"/>
    <hyperlink ref="F550" r:id="rId69"/>
    <hyperlink ref="F560" r:id="rId7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2"/>
  <sheetViews>
    <sheetView showGridLines="0" workbookViewId="0">
      <selection activeCell="J12" sqref="J1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236" t="s">
        <v>5</v>
      </c>
      <c r="M2" s="237"/>
      <c r="N2" s="237"/>
      <c r="O2" s="237"/>
      <c r="P2" s="237"/>
      <c r="Q2" s="237"/>
      <c r="R2" s="237"/>
      <c r="S2" s="237"/>
      <c r="T2" s="237"/>
      <c r="U2" s="237"/>
      <c r="V2" s="237"/>
      <c r="AT2" s="18" t="s">
        <v>93</v>
      </c>
      <c r="AZ2" s="99" t="s">
        <v>1497</v>
      </c>
      <c r="BA2" s="99" t="s">
        <v>1498</v>
      </c>
      <c r="BB2" s="99" t="s">
        <v>118</v>
      </c>
      <c r="BC2" s="99" t="s">
        <v>1499</v>
      </c>
      <c r="BD2" s="99" t="s">
        <v>83</v>
      </c>
    </row>
    <row r="3" spans="1:56" s="1" customFormat="1" ht="6.95" customHeight="1">
      <c r="B3" s="19"/>
      <c r="C3" s="20"/>
      <c r="D3" s="20"/>
      <c r="E3" s="20"/>
      <c r="F3" s="20"/>
      <c r="G3" s="20"/>
      <c r="H3" s="20"/>
      <c r="I3" s="20"/>
      <c r="J3" s="20"/>
      <c r="K3" s="20"/>
      <c r="L3" s="21"/>
      <c r="AT3" s="18" t="s">
        <v>83</v>
      </c>
      <c r="AZ3" s="99" t="s">
        <v>1500</v>
      </c>
      <c r="BA3" s="99" t="s">
        <v>1501</v>
      </c>
      <c r="BB3" s="99" t="s">
        <v>118</v>
      </c>
      <c r="BC3" s="99" t="s">
        <v>1502</v>
      </c>
      <c r="BD3" s="99" t="s">
        <v>83</v>
      </c>
    </row>
    <row r="4" spans="1:56" s="1" customFormat="1" ht="24.95" customHeight="1">
      <c r="B4" s="21"/>
      <c r="D4" s="22" t="s">
        <v>120</v>
      </c>
      <c r="L4" s="21"/>
      <c r="M4" s="100" t="s">
        <v>10</v>
      </c>
      <c r="AT4" s="18" t="s">
        <v>3</v>
      </c>
      <c r="AZ4" s="99" t="s">
        <v>1503</v>
      </c>
      <c r="BA4" s="99" t="s">
        <v>1504</v>
      </c>
      <c r="BB4" s="99" t="s">
        <v>118</v>
      </c>
      <c r="BC4" s="99" t="s">
        <v>1505</v>
      </c>
      <c r="BD4" s="99" t="s">
        <v>83</v>
      </c>
    </row>
    <row r="5" spans="1:56" s="1" customFormat="1" ht="6.95" customHeight="1">
      <c r="B5" s="21"/>
      <c r="L5" s="21"/>
      <c r="AZ5" s="99" t="s">
        <v>1506</v>
      </c>
      <c r="BA5" s="99" t="s">
        <v>1507</v>
      </c>
      <c r="BB5" s="99" t="s">
        <v>118</v>
      </c>
      <c r="BC5" s="99" t="s">
        <v>1508</v>
      </c>
      <c r="BD5" s="99" t="s">
        <v>83</v>
      </c>
    </row>
    <row r="6" spans="1:56" s="1" customFormat="1" ht="12" customHeight="1">
      <c r="B6" s="21"/>
      <c r="D6" s="28" t="s">
        <v>16</v>
      </c>
      <c r="L6" s="21"/>
    </row>
    <row r="7" spans="1:56" s="1" customFormat="1" ht="16.5" customHeight="1">
      <c r="B7" s="21"/>
      <c r="E7" s="280" t="str">
        <f>'Rekapitulace stavby'!K6</f>
        <v>Brno, Sobotkova - rekonstrukce kanalizace a vodovodu</v>
      </c>
      <c r="F7" s="281"/>
      <c r="G7" s="281"/>
      <c r="H7" s="281"/>
      <c r="L7" s="21"/>
    </row>
    <row r="8" spans="1:56" s="2" customFormat="1" ht="12" customHeight="1">
      <c r="A8" s="33"/>
      <c r="B8" s="34"/>
      <c r="C8" s="33"/>
      <c r="D8" s="28" t="s">
        <v>130</v>
      </c>
      <c r="E8" s="33"/>
      <c r="F8" s="33"/>
      <c r="G8" s="33"/>
      <c r="H8" s="33"/>
      <c r="I8" s="33"/>
      <c r="J8" s="33"/>
      <c r="K8" s="33"/>
      <c r="L8" s="43"/>
      <c r="S8" s="33"/>
      <c r="T8" s="33"/>
      <c r="U8" s="33"/>
      <c r="V8" s="33"/>
      <c r="W8" s="33"/>
      <c r="X8" s="33"/>
      <c r="Y8" s="33"/>
      <c r="Z8" s="33"/>
      <c r="AA8" s="33"/>
      <c r="AB8" s="33"/>
      <c r="AC8" s="33"/>
      <c r="AD8" s="33"/>
      <c r="AE8" s="33"/>
    </row>
    <row r="9" spans="1:56" s="2" customFormat="1" ht="16.5" customHeight="1">
      <c r="A9" s="33"/>
      <c r="B9" s="34"/>
      <c r="C9" s="33"/>
      <c r="D9" s="33"/>
      <c r="E9" s="270" t="s">
        <v>1509</v>
      </c>
      <c r="F9" s="279"/>
      <c r="G9" s="279"/>
      <c r="H9" s="279"/>
      <c r="I9" s="33"/>
      <c r="J9" s="33"/>
      <c r="K9" s="33"/>
      <c r="L9" s="43"/>
      <c r="S9" s="33"/>
      <c r="T9" s="33"/>
      <c r="U9" s="33"/>
      <c r="V9" s="33"/>
      <c r="W9" s="33"/>
      <c r="X9" s="33"/>
      <c r="Y9" s="33"/>
      <c r="Z9" s="33"/>
      <c r="AA9" s="33"/>
      <c r="AB9" s="33"/>
      <c r="AC9" s="33"/>
      <c r="AD9" s="33"/>
      <c r="AE9" s="33"/>
    </row>
    <row r="10" spans="1:5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56" s="2" customFormat="1" ht="12" customHeight="1">
      <c r="A11" s="33"/>
      <c r="B11" s="34"/>
      <c r="C11" s="33"/>
      <c r="D11" s="28" t="s">
        <v>18</v>
      </c>
      <c r="E11" s="33"/>
      <c r="F11" s="26" t="s">
        <v>94</v>
      </c>
      <c r="G11" s="33"/>
      <c r="H11" s="33"/>
      <c r="I11" s="28" t="s">
        <v>19</v>
      </c>
      <c r="J11" s="26" t="s">
        <v>1088</v>
      </c>
      <c r="K11" s="33"/>
      <c r="L11" s="43"/>
      <c r="S11" s="33"/>
      <c r="T11" s="33"/>
      <c r="U11" s="33"/>
      <c r="V11" s="33"/>
      <c r="W11" s="33"/>
      <c r="X11" s="33"/>
      <c r="Y11" s="33"/>
      <c r="Z11" s="33"/>
      <c r="AA11" s="33"/>
      <c r="AB11" s="33"/>
      <c r="AC11" s="33"/>
      <c r="AD11" s="33"/>
      <c r="AE11" s="33"/>
    </row>
    <row r="12" spans="1:56" s="2" customFormat="1" ht="12" customHeight="1">
      <c r="A12" s="33"/>
      <c r="B12" s="34"/>
      <c r="C12" s="33"/>
      <c r="D12" s="28" t="s">
        <v>20</v>
      </c>
      <c r="E12" s="33"/>
      <c r="F12" s="26" t="s">
        <v>1089</v>
      </c>
      <c r="G12" s="33"/>
      <c r="H12" s="33"/>
      <c r="I12" s="28" t="s">
        <v>22</v>
      </c>
      <c r="J12" s="56"/>
      <c r="K12" s="33"/>
      <c r="L12" s="43"/>
      <c r="S12" s="33"/>
      <c r="T12" s="33"/>
      <c r="U12" s="33"/>
      <c r="V12" s="33"/>
      <c r="W12" s="33"/>
      <c r="X12" s="33"/>
      <c r="Y12" s="33"/>
      <c r="Z12" s="33"/>
      <c r="AA12" s="33"/>
      <c r="AB12" s="33"/>
      <c r="AC12" s="33"/>
      <c r="AD12" s="33"/>
      <c r="AE12" s="33"/>
    </row>
    <row r="13" spans="1:5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5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56" s="2" customFormat="1" ht="18" customHeight="1">
      <c r="A15" s="33"/>
      <c r="B15" s="34"/>
      <c r="C15" s="33"/>
      <c r="D15" s="33"/>
      <c r="E15" s="26" t="s">
        <v>1090</v>
      </c>
      <c r="F15" s="33"/>
      <c r="G15" s="33"/>
      <c r="H15" s="33"/>
      <c r="I15" s="28" t="s">
        <v>25</v>
      </c>
      <c r="J15" s="26" t="s">
        <v>1</v>
      </c>
      <c r="K15" s="33"/>
      <c r="L15" s="43"/>
      <c r="S15" s="33"/>
      <c r="T15" s="33"/>
      <c r="U15" s="33"/>
      <c r="V15" s="33"/>
      <c r="W15" s="33"/>
      <c r="X15" s="33"/>
      <c r="Y15" s="33"/>
      <c r="Z15" s="33"/>
      <c r="AA15" s="33"/>
      <c r="AB15" s="33"/>
      <c r="AC15" s="33"/>
      <c r="AD15" s="33"/>
      <c r="AE15" s="33"/>
    </row>
    <row r="16" spans="1:5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48"/>
      <c r="G18" s="248"/>
      <c r="H18" s="248"/>
      <c r="I18" s="28"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28"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28"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28" t="s">
        <v>24</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1091</v>
      </c>
      <c r="F24" s="33"/>
      <c r="G24" s="33"/>
      <c r="H24" s="33"/>
      <c r="I24" s="28" t="s">
        <v>25</v>
      </c>
      <c r="J24" s="26" t="s">
        <v>1</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1"/>
      <c r="B27" s="102"/>
      <c r="C27" s="101"/>
      <c r="D27" s="101"/>
      <c r="E27" s="252" t="s">
        <v>1</v>
      </c>
      <c r="F27" s="252"/>
      <c r="G27" s="252"/>
      <c r="H27" s="252"/>
      <c r="I27" s="101"/>
      <c r="J27" s="101"/>
      <c r="K27" s="101"/>
      <c r="L27" s="103"/>
      <c r="S27" s="101"/>
      <c r="T27" s="101"/>
      <c r="U27" s="101"/>
      <c r="V27" s="101"/>
      <c r="W27" s="101"/>
      <c r="X27" s="101"/>
      <c r="Y27" s="101"/>
      <c r="Z27" s="101"/>
      <c r="AA27" s="101"/>
      <c r="AB27" s="101"/>
      <c r="AC27" s="101"/>
      <c r="AD27" s="101"/>
      <c r="AE27" s="101"/>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4" t="s">
        <v>33</v>
      </c>
      <c r="E30" s="33"/>
      <c r="F30" s="33"/>
      <c r="G30" s="33"/>
      <c r="H30" s="33"/>
      <c r="I30" s="33"/>
      <c r="J30" s="72">
        <f>ROUND(J123,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5" t="s">
        <v>37</v>
      </c>
      <c r="E33" s="28" t="s">
        <v>38</v>
      </c>
      <c r="F33" s="106">
        <f>ROUND((SUM(BE123:BE571)),  0)</f>
        <v>0</v>
      </c>
      <c r="G33" s="33"/>
      <c r="H33" s="33"/>
      <c r="I33" s="107">
        <v>0.21</v>
      </c>
      <c r="J33" s="106">
        <f>ROUND(((SUM(BE123:BE571))*I33),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06">
        <f>ROUND((SUM(BF123:BF571)),  0)</f>
        <v>0</v>
      </c>
      <c r="G34" s="33"/>
      <c r="H34" s="33"/>
      <c r="I34" s="107">
        <v>0.12</v>
      </c>
      <c r="J34" s="106">
        <f>ROUND(((SUM(BF123:BF571))*I34),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6">
        <f>ROUND((SUM(BG123:BG571)),  0)</f>
        <v>0</v>
      </c>
      <c r="G35" s="33"/>
      <c r="H35" s="33"/>
      <c r="I35" s="107">
        <v>0.21</v>
      </c>
      <c r="J35" s="106">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6">
        <f>ROUND((SUM(BH123:BH571)),  0)</f>
        <v>0</v>
      </c>
      <c r="G36" s="33"/>
      <c r="H36" s="33"/>
      <c r="I36" s="107">
        <v>0.12</v>
      </c>
      <c r="J36" s="106">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6">
        <f>ROUND((SUM(BI123:BI571)),  0)</f>
        <v>0</v>
      </c>
      <c r="G37" s="33"/>
      <c r="H37" s="33"/>
      <c r="I37" s="107">
        <v>0</v>
      </c>
      <c r="J37" s="106">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8"/>
      <c r="D39" s="109" t="s">
        <v>43</v>
      </c>
      <c r="E39" s="61"/>
      <c r="F39" s="61"/>
      <c r="G39" s="110" t="s">
        <v>44</v>
      </c>
      <c r="H39" s="111" t="s">
        <v>45</v>
      </c>
      <c r="I39" s="61"/>
      <c r="J39" s="112">
        <f>SUM(J30:J37)</f>
        <v>0</v>
      </c>
      <c r="K39" s="113"/>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130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70" t="str">
        <f>E9</f>
        <v>SO 04 - Vodovodní přípojky</v>
      </c>
      <c r="F87" s="279"/>
      <c r="G87" s="279"/>
      <c r="H87" s="27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Brno - město</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23</v>
      </c>
      <c r="D91" s="33"/>
      <c r="E91" s="33"/>
      <c r="F91" s="26" t="str">
        <f>E15</f>
        <v>Statutární město Brno</v>
      </c>
      <c r="G91" s="33"/>
      <c r="H91" s="33"/>
      <c r="I91" s="28" t="s">
        <v>28</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26</v>
      </c>
      <c r="D92" s="33"/>
      <c r="E92" s="33"/>
      <c r="F92" s="26" t="str">
        <f>IF(E18="","",E18)</f>
        <v>Vyplň údaj</v>
      </c>
      <c r="G92" s="33"/>
      <c r="H92" s="33"/>
      <c r="I92" s="28" t="s">
        <v>31</v>
      </c>
      <c r="J92" s="31" t="str">
        <f>E24</f>
        <v>AQUATIS a.s.</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6" t="s">
        <v>133</v>
      </c>
      <c r="D94" s="108"/>
      <c r="E94" s="108"/>
      <c r="F94" s="108"/>
      <c r="G94" s="108"/>
      <c r="H94" s="108"/>
      <c r="I94" s="108"/>
      <c r="J94" s="117" t="s">
        <v>134</v>
      </c>
      <c r="K94" s="108"/>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8" t="s">
        <v>135</v>
      </c>
      <c r="D96" s="33"/>
      <c r="E96" s="33"/>
      <c r="F96" s="33"/>
      <c r="G96" s="33"/>
      <c r="H96" s="33"/>
      <c r="I96" s="33"/>
      <c r="J96" s="72">
        <f>J123</f>
        <v>0</v>
      </c>
      <c r="K96" s="33"/>
      <c r="L96" s="43"/>
      <c r="S96" s="33"/>
      <c r="T96" s="33"/>
      <c r="U96" s="33"/>
      <c r="V96" s="33"/>
      <c r="W96" s="33"/>
      <c r="X96" s="33"/>
      <c r="Y96" s="33"/>
      <c r="Z96" s="33"/>
      <c r="AA96" s="33"/>
      <c r="AB96" s="33"/>
      <c r="AC96" s="33"/>
      <c r="AD96" s="33"/>
      <c r="AE96" s="33"/>
      <c r="AU96" s="18" t="s">
        <v>136</v>
      </c>
    </row>
    <row r="97" spans="1:31" s="9" customFormat="1" ht="24.95" customHeight="1">
      <c r="B97" s="119"/>
      <c r="D97" s="120" t="s">
        <v>137</v>
      </c>
      <c r="E97" s="121"/>
      <c r="F97" s="121"/>
      <c r="G97" s="121"/>
      <c r="H97" s="121"/>
      <c r="I97" s="121"/>
      <c r="J97" s="122">
        <f>J124</f>
        <v>0</v>
      </c>
      <c r="L97" s="119"/>
    </row>
    <row r="98" spans="1:31" s="10" customFormat="1" ht="19.899999999999999" customHeight="1">
      <c r="B98" s="123"/>
      <c r="D98" s="124" t="s">
        <v>138</v>
      </c>
      <c r="E98" s="125"/>
      <c r="F98" s="125"/>
      <c r="G98" s="125"/>
      <c r="H98" s="125"/>
      <c r="I98" s="125"/>
      <c r="J98" s="126">
        <f>J125</f>
        <v>0</v>
      </c>
      <c r="L98" s="123"/>
    </row>
    <row r="99" spans="1:31" s="10" customFormat="1" ht="19.899999999999999" customHeight="1">
      <c r="B99" s="123"/>
      <c r="D99" s="124" t="s">
        <v>140</v>
      </c>
      <c r="E99" s="125"/>
      <c r="F99" s="125"/>
      <c r="G99" s="125"/>
      <c r="H99" s="125"/>
      <c r="I99" s="125"/>
      <c r="J99" s="126">
        <f>J317</f>
        <v>0</v>
      </c>
      <c r="L99" s="123"/>
    </row>
    <row r="100" spans="1:31" s="10" customFormat="1" ht="19.899999999999999" customHeight="1">
      <c r="B100" s="123"/>
      <c r="D100" s="124" t="s">
        <v>141</v>
      </c>
      <c r="E100" s="125"/>
      <c r="F100" s="125"/>
      <c r="G100" s="125"/>
      <c r="H100" s="125"/>
      <c r="I100" s="125"/>
      <c r="J100" s="126">
        <f>J348</f>
        <v>0</v>
      </c>
      <c r="L100" s="123"/>
    </row>
    <row r="101" spans="1:31" s="10" customFormat="1" ht="19.899999999999999" customHeight="1">
      <c r="B101" s="123"/>
      <c r="D101" s="124" t="s">
        <v>142</v>
      </c>
      <c r="E101" s="125"/>
      <c r="F101" s="125"/>
      <c r="G101" s="125"/>
      <c r="H101" s="125"/>
      <c r="I101" s="125"/>
      <c r="J101" s="126">
        <f>J360</f>
        <v>0</v>
      </c>
      <c r="L101" s="123"/>
    </row>
    <row r="102" spans="1:31" s="10" customFormat="1" ht="19.899999999999999" customHeight="1">
      <c r="B102" s="123"/>
      <c r="D102" s="124" t="s">
        <v>144</v>
      </c>
      <c r="E102" s="125"/>
      <c r="F102" s="125"/>
      <c r="G102" s="125"/>
      <c r="H102" s="125"/>
      <c r="I102" s="125"/>
      <c r="J102" s="126">
        <f>J372</f>
        <v>0</v>
      </c>
      <c r="L102" s="123"/>
    </row>
    <row r="103" spans="1:31" s="10" customFormat="1" ht="19.899999999999999" customHeight="1">
      <c r="B103" s="123"/>
      <c r="D103" s="124" t="s">
        <v>145</v>
      </c>
      <c r="E103" s="125"/>
      <c r="F103" s="125"/>
      <c r="G103" s="125"/>
      <c r="H103" s="125"/>
      <c r="I103" s="125"/>
      <c r="J103" s="126">
        <f>J433</f>
        <v>0</v>
      </c>
      <c r="L103" s="123"/>
    </row>
    <row r="104" spans="1:31"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31" s="2" customFormat="1" ht="6.95"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31" s="2" customFormat="1" ht="6.95"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31" s="2" customFormat="1" ht="24.95" customHeight="1">
      <c r="A110" s="33"/>
      <c r="B110" s="34"/>
      <c r="C110" s="22" t="s">
        <v>148</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6.5" customHeight="1">
      <c r="A113" s="33"/>
      <c r="B113" s="34"/>
      <c r="C113" s="33"/>
      <c r="D113" s="33"/>
      <c r="E113" s="280" t="str">
        <f>E7</f>
        <v>Brno, Sobotkova - rekonstrukce kanalizace a vodovodu</v>
      </c>
      <c r="F113" s="281"/>
      <c r="G113" s="281"/>
      <c r="H113" s="281"/>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130</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70" t="str">
        <f>E9</f>
        <v>SO 04 - Vodovodní přípojky</v>
      </c>
      <c r="F115" s="279"/>
      <c r="G115" s="279"/>
      <c r="H115" s="279"/>
      <c r="I115" s="33"/>
      <c r="J115" s="33"/>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2" customHeight="1">
      <c r="A117" s="33"/>
      <c r="B117" s="34"/>
      <c r="C117" s="28" t="s">
        <v>20</v>
      </c>
      <c r="D117" s="33"/>
      <c r="E117" s="33"/>
      <c r="F117" s="26" t="str">
        <f>F12</f>
        <v>Brno - město</v>
      </c>
      <c r="G117" s="33"/>
      <c r="H117" s="33"/>
      <c r="I117" s="28" t="s">
        <v>22</v>
      </c>
      <c r="J117" s="56" t="str">
        <f>IF(J12="","",J12)</f>
        <v/>
      </c>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5.2" customHeight="1">
      <c r="A119" s="33"/>
      <c r="B119" s="34"/>
      <c r="C119" s="28" t="s">
        <v>23</v>
      </c>
      <c r="D119" s="33"/>
      <c r="E119" s="33"/>
      <c r="F119" s="26" t="str">
        <f>E15</f>
        <v>Statutární město Brno</v>
      </c>
      <c r="G119" s="33"/>
      <c r="H119" s="33"/>
      <c r="I119" s="28" t="s">
        <v>28</v>
      </c>
      <c r="J119" s="31" t="str">
        <f>E21</f>
        <v xml:space="preserve"> </v>
      </c>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26</v>
      </c>
      <c r="D120" s="33"/>
      <c r="E120" s="33"/>
      <c r="F120" s="26" t="str">
        <f>IF(E18="","",E18)</f>
        <v>Vyplň údaj</v>
      </c>
      <c r="G120" s="33"/>
      <c r="H120" s="33"/>
      <c r="I120" s="28" t="s">
        <v>31</v>
      </c>
      <c r="J120" s="31" t="str">
        <f>E24</f>
        <v>AQUATIS a.s.</v>
      </c>
      <c r="K120" s="33"/>
      <c r="L120" s="43"/>
      <c r="S120" s="33"/>
      <c r="T120" s="33"/>
      <c r="U120" s="33"/>
      <c r="V120" s="33"/>
      <c r="W120" s="33"/>
      <c r="X120" s="33"/>
      <c r="Y120" s="33"/>
      <c r="Z120" s="33"/>
      <c r="AA120" s="33"/>
      <c r="AB120" s="33"/>
      <c r="AC120" s="33"/>
      <c r="AD120" s="33"/>
      <c r="AE120" s="33"/>
    </row>
    <row r="121" spans="1:65" s="2" customFormat="1" ht="10.3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5" s="11" customFormat="1" ht="29.25" customHeight="1">
      <c r="A122" s="127"/>
      <c r="B122" s="128"/>
      <c r="C122" s="129" t="s">
        <v>149</v>
      </c>
      <c r="D122" s="130" t="s">
        <v>58</v>
      </c>
      <c r="E122" s="130" t="s">
        <v>54</v>
      </c>
      <c r="F122" s="130" t="s">
        <v>55</v>
      </c>
      <c r="G122" s="130" t="s">
        <v>150</v>
      </c>
      <c r="H122" s="130" t="s">
        <v>151</v>
      </c>
      <c r="I122" s="130" t="s">
        <v>152</v>
      </c>
      <c r="J122" s="130" t="s">
        <v>134</v>
      </c>
      <c r="K122" s="131" t="s">
        <v>153</v>
      </c>
      <c r="L122" s="132"/>
      <c r="M122" s="63" t="s">
        <v>1</v>
      </c>
      <c r="N122" s="64" t="s">
        <v>37</v>
      </c>
      <c r="O122" s="64" t="s">
        <v>154</v>
      </c>
      <c r="P122" s="64" t="s">
        <v>155</v>
      </c>
      <c r="Q122" s="64" t="s">
        <v>156</v>
      </c>
      <c r="R122" s="64" t="s">
        <v>157</v>
      </c>
      <c r="S122" s="64" t="s">
        <v>158</v>
      </c>
      <c r="T122" s="65" t="s">
        <v>159</v>
      </c>
      <c r="U122" s="127"/>
      <c r="V122" s="127"/>
      <c r="W122" s="127"/>
      <c r="X122" s="127"/>
      <c r="Y122" s="127"/>
      <c r="Z122" s="127"/>
      <c r="AA122" s="127"/>
      <c r="AB122" s="127"/>
      <c r="AC122" s="127"/>
      <c r="AD122" s="127"/>
      <c r="AE122" s="127"/>
    </row>
    <row r="123" spans="1:65" s="2" customFormat="1" ht="22.9" customHeight="1">
      <c r="A123" s="33"/>
      <c r="B123" s="34"/>
      <c r="C123" s="70" t="s">
        <v>160</v>
      </c>
      <c r="D123" s="33"/>
      <c r="E123" s="33"/>
      <c r="F123" s="33"/>
      <c r="G123" s="33"/>
      <c r="H123" s="33"/>
      <c r="I123" s="33"/>
      <c r="J123" s="133">
        <f>BK123</f>
        <v>0</v>
      </c>
      <c r="K123" s="33"/>
      <c r="L123" s="34"/>
      <c r="M123" s="66"/>
      <c r="N123" s="57"/>
      <c r="O123" s="67"/>
      <c r="P123" s="134">
        <f>P124</f>
        <v>0</v>
      </c>
      <c r="Q123" s="67"/>
      <c r="R123" s="134">
        <f>R124</f>
        <v>51.580784015999996</v>
      </c>
      <c r="S123" s="67"/>
      <c r="T123" s="135">
        <f>T124</f>
        <v>74.08</v>
      </c>
      <c r="U123" s="33"/>
      <c r="V123" s="33"/>
      <c r="W123" s="33"/>
      <c r="X123" s="33"/>
      <c r="Y123" s="33"/>
      <c r="Z123" s="33"/>
      <c r="AA123" s="33"/>
      <c r="AB123" s="33"/>
      <c r="AC123" s="33"/>
      <c r="AD123" s="33"/>
      <c r="AE123" s="33"/>
      <c r="AT123" s="18" t="s">
        <v>72</v>
      </c>
      <c r="AU123" s="18" t="s">
        <v>136</v>
      </c>
      <c r="BK123" s="136">
        <f>BK124</f>
        <v>0</v>
      </c>
    </row>
    <row r="124" spans="1:65" s="12" customFormat="1" ht="25.9" customHeight="1">
      <c r="B124" s="137"/>
      <c r="D124" s="138" t="s">
        <v>72</v>
      </c>
      <c r="E124" s="139" t="s">
        <v>161</v>
      </c>
      <c r="F124" s="139" t="s">
        <v>162</v>
      </c>
      <c r="I124" s="140"/>
      <c r="J124" s="141">
        <f>BK124</f>
        <v>0</v>
      </c>
      <c r="L124" s="137"/>
      <c r="M124" s="142"/>
      <c r="N124" s="143"/>
      <c r="O124" s="143"/>
      <c r="P124" s="144">
        <f>P125+P317+P348+P360+P372+P433</f>
        <v>0</v>
      </c>
      <c r="Q124" s="143"/>
      <c r="R124" s="144">
        <f>R125+R317+R348+R360+R372+R433</f>
        <v>51.580784015999996</v>
      </c>
      <c r="S124" s="143"/>
      <c r="T124" s="145">
        <f>T125+T317+T348+T360+T372+T433</f>
        <v>74.08</v>
      </c>
      <c r="AR124" s="138" t="s">
        <v>30</v>
      </c>
      <c r="AT124" s="146" t="s">
        <v>72</v>
      </c>
      <c r="AU124" s="146" t="s">
        <v>73</v>
      </c>
      <c r="AY124" s="138" t="s">
        <v>163</v>
      </c>
      <c r="BK124" s="147">
        <f>BK125+BK317+BK348+BK360+BK372+BK433</f>
        <v>0</v>
      </c>
    </row>
    <row r="125" spans="1:65" s="12" customFormat="1" ht="22.9" customHeight="1">
      <c r="B125" s="137"/>
      <c r="D125" s="138" t="s">
        <v>72</v>
      </c>
      <c r="E125" s="148" t="s">
        <v>30</v>
      </c>
      <c r="F125" s="148" t="s">
        <v>164</v>
      </c>
      <c r="I125" s="140"/>
      <c r="J125" s="149">
        <f>BK125</f>
        <v>0</v>
      </c>
      <c r="L125" s="137"/>
      <c r="M125" s="142"/>
      <c r="N125" s="143"/>
      <c r="O125" s="143"/>
      <c r="P125" s="144">
        <f>SUM(P126:P316)</f>
        <v>0</v>
      </c>
      <c r="Q125" s="143"/>
      <c r="R125" s="144">
        <f>SUM(R126:R316)</f>
        <v>20.298026796000002</v>
      </c>
      <c r="S125" s="143"/>
      <c r="T125" s="145">
        <f>SUM(T126:T316)</f>
        <v>74.08</v>
      </c>
      <c r="AR125" s="138" t="s">
        <v>30</v>
      </c>
      <c r="AT125" s="146" t="s">
        <v>72</v>
      </c>
      <c r="AU125" s="146" t="s">
        <v>30</v>
      </c>
      <c r="AY125" s="138" t="s">
        <v>163</v>
      </c>
      <c r="BK125" s="147">
        <f>SUM(BK126:BK316)</f>
        <v>0</v>
      </c>
    </row>
    <row r="126" spans="1:65" s="2" customFormat="1" ht="16.5" customHeight="1">
      <c r="A126" s="33"/>
      <c r="B126" s="150"/>
      <c r="C126" s="151" t="s">
        <v>30</v>
      </c>
      <c r="D126" s="151" t="s">
        <v>165</v>
      </c>
      <c r="E126" s="152" t="s">
        <v>1510</v>
      </c>
      <c r="F126" s="153" t="s">
        <v>1511</v>
      </c>
      <c r="G126" s="154" t="s">
        <v>114</v>
      </c>
      <c r="H126" s="155">
        <v>2.4</v>
      </c>
      <c r="I126" s="156"/>
      <c r="J126" s="157">
        <f>ROUND(I126*H126,2)</f>
        <v>0</v>
      </c>
      <c r="K126" s="153" t="s">
        <v>168</v>
      </c>
      <c r="L126" s="34"/>
      <c r="M126" s="158" t="s">
        <v>1</v>
      </c>
      <c r="N126" s="159" t="s">
        <v>38</v>
      </c>
      <c r="O126" s="59"/>
      <c r="P126" s="160">
        <f>O126*H126</f>
        <v>0</v>
      </c>
      <c r="Q126" s="160">
        <v>0</v>
      </c>
      <c r="R126" s="160">
        <f>Q126*H126</f>
        <v>0</v>
      </c>
      <c r="S126" s="160">
        <v>0.32</v>
      </c>
      <c r="T126" s="161">
        <f>S126*H126</f>
        <v>0.76800000000000002</v>
      </c>
      <c r="U126" s="33"/>
      <c r="V126" s="33"/>
      <c r="W126" s="33"/>
      <c r="X126" s="33"/>
      <c r="Y126" s="33"/>
      <c r="Z126" s="33"/>
      <c r="AA126" s="33"/>
      <c r="AB126" s="33"/>
      <c r="AC126" s="33"/>
      <c r="AD126" s="33"/>
      <c r="AE126" s="33"/>
      <c r="AR126" s="162" t="s">
        <v>169</v>
      </c>
      <c r="AT126" s="162" t="s">
        <v>165</v>
      </c>
      <c r="AU126" s="162" t="s">
        <v>83</v>
      </c>
      <c r="AY126" s="18" t="s">
        <v>163</v>
      </c>
      <c r="BE126" s="163">
        <f>IF(N126="základní",J126,0)</f>
        <v>0</v>
      </c>
      <c r="BF126" s="163">
        <f>IF(N126="snížená",J126,0)</f>
        <v>0</v>
      </c>
      <c r="BG126" s="163">
        <f>IF(N126="zákl. přenesená",J126,0)</f>
        <v>0</v>
      </c>
      <c r="BH126" s="163">
        <f>IF(N126="sníž. přenesená",J126,0)</f>
        <v>0</v>
      </c>
      <c r="BI126" s="163">
        <f>IF(N126="nulová",J126,0)</f>
        <v>0</v>
      </c>
      <c r="BJ126" s="18" t="s">
        <v>30</v>
      </c>
      <c r="BK126" s="163">
        <f>ROUND(I126*H126,2)</f>
        <v>0</v>
      </c>
      <c r="BL126" s="18" t="s">
        <v>169</v>
      </c>
      <c r="BM126" s="162" t="s">
        <v>1512</v>
      </c>
    </row>
    <row r="127" spans="1:65" s="2" customFormat="1">
      <c r="A127" s="33"/>
      <c r="B127" s="34"/>
      <c r="C127" s="33"/>
      <c r="D127" s="164" t="s">
        <v>171</v>
      </c>
      <c r="E127" s="33"/>
      <c r="F127" s="165" t="s">
        <v>1513</v>
      </c>
      <c r="G127" s="33"/>
      <c r="H127" s="33"/>
      <c r="I127" s="166"/>
      <c r="J127" s="33"/>
      <c r="K127" s="33"/>
      <c r="L127" s="34"/>
      <c r="M127" s="167"/>
      <c r="N127" s="168"/>
      <c r="O127" s="59"/>
      <c r="P127" s="59"/>
      <c r="Q127" s="59"/>
      <c r="R127" s="59"/>
      <c r="S127" s="59"/>
      <c r="T127" s="60"/>
      <c r="U127" s="33"/>
      <c r="V127" s="33"/>
      <c r="W127" s="33"/>
      <c r="X127" s="33"/>
      <c r="Y127" s="33"/>
      <c r="Z127" s="33"/>
      <c r="AA127" s="33"/>
      <c r="AB127" s="33"/>
      <c r="AC127" s="33"/>
      <c r="AD127" s="33"/>
      <c r="AE127" s="33"/>
      <c r="AT127" s="18" t="s">
        <v>171</v>
      </c>
      <c r="AU127" s="18" t="s">
        <v>83</v>
      </c>
    </row>
    <row r="128" spans="1:65" s="13" customFormat="1">
      <c r="B128" s="171"/>
      <c r="D128" s="169" t="s">
        <v>175</v>
      </c>
      <c r="E128" s="172" t="s">
        <v>1</v>
      </c>
      <c r="F128" s="173" t="s">
        <v>1514</v>
      </c>
      <c r="H128" s="174">
        <v>2.4</v>
      </c>
      <c r="I128" s="175"/>
      <c r="L128" s="171"/>
      <c r="M128" s="176"/>
      <c r="N128" s="177"/>
      <c r="O128" s="177"/>
      <c r="P128" s="177"/>
      <c r="Q128" s="177"/>
      <c r="R128" s="177"/>
      <c r="S128" s="177"/>
      <c r="T128" s="178"/>
      <c r="AT128" s="172" t="s">
        <v>175</v>
      </c>
      <c r="AU128" s="172" t="s">
        <v>83</v>
      </c>
      <c r="AV128" s="13" t="s">
        <v>83</v>
      </c>
      <c r="AW128" s="13" t="s">
        <v>29</v>
      </c>
      <c r="AX128" s="13" t="s">
        <v>30</v>
      </c>
      <c r="AY128" s="172" t="s">
        <v>163</v>
      </c>
    </row>
    <row r="129" spans="1:65" s="2" customFormat="1" ht="16.5" customHeight="1">
      <c r="A129" s="33"/>
      <c r="B129" s="150"/>
      <c r="C129" s="151" t="s">
        <v>83</v>
      </c>
      <c r="D129" s="151" t="s">
        <v>165</v>
      </c>
      <c r="E129" s="152" t="s">
        <v>1515</v>
      </c>
      <c r="F129" s="153" t="s">
        <v>1516</v>
      </c>
      <c r="G129" s="154" t="s">
        <v>114</v>
      </c>
      <c r="H129" s="155">
        <v>3.6</v>
      </c>
      <c r="I129" s="156"/>
      <c r="J129" s="157">
        <f>ROUND(I129*H129,2)</f>
        <v>0</v>
      </c>
      <c r="K129" s="153" t="s">
        <v>168</v>
      </c>
      <c r="L129" s="34"/>
      <c r="M129" s="158" t="s">
        <v>1</v>
      </c>
      <c r="N129" s="159" t="s">
        <v>38</v>
      </c>
      <c r="O129" s="59"/>
      <c r="P129" s="160">
        <f>O129*H129</f>
        <v>0</v>
      </c>
      <c r="Q129" s="160">
        <v>0</v>
      </c>
      <c r="R129" s="160">
        <f>Q129*H129</f>
        <v>0</v>
      </c>
      <c r="S129" s="160">
        <v>0.29499999999999998</v>
      </c>
      <c r="T129" s="161">
        <f>S129*H129</f>
        <v>1.0620000000000001</v>
      </c>
      <c r="U129" s="33"/>
      <c r="V129" s="33"/>
      <c r="W129" s="33"/>
      <c r="X129" s="33"/>
      <c r="Y129" s="33"/>
      <c r="Z129" s="33"/>
      <c r="AA129" s="33"/>
      <c r="AB129" s="33"/>
      <c r="AC129" s="33"/>
      <c r="AD129" s="33"/>
      <c r="AE129" s="33"/>
      <c r="AR129" s="162" t="s">
        <v>169</v>
      </c>
      <c r="AT129" s="162" t="s">
        <v>165</v>
      </c>
      <c r="AU129" s="162" t="s">
        <v>83</v>
      </c>
      <c r="AY129" s="18" t="s">
        <v>163</v>
      </c>
      <c r="BE129" s="163">
        <f>IF(N129="základní",J129,0)</f>
        <v>0</v>
      </c>
      <c r="BF129" s="163">
        <f>IF(N129="snížená",J129,0)</f>
        <v>0</v>
      </c>
      <c r="BG129" s="163">
        <f>IF(N129="zákl. přenesená",J129,0)</f>
        <v>0</v>
      </c>
      <c r="BH129" s="163">
        <f>IF(N129="sníž. přenesená",J129,0)</f>
        <v>0</v>
      </c>
      <c r="BI129" s="163">
        <f>IF(N129="nulová",J129,0)</f>
        <v>0</v>
      </c>
      <c r="BJ129" s="18" t="s">
        <v>30</v>
      </c>
      <c r="BK129" s="163">
        <f>ROUND(I129*H129,2)</f>
        <v>0</v>
      </c>
      <c r="BL129" s="18" t="s">
        <v>169</v>
      </c>
      <c r="BM129" s="162" t="s">
        <v>1517</v>
      </c>
    </row>
    <row r="130" spans="1:65" s="2" customFormat="1">
      <c r="A130" s="33"/>
      <c r="B130" s="34"/>
      <c r="C130" s="33"/>
      <c r="D130" s="164" t="s">
        <v>171</v>
      </c>
      <c r="E130" s="33"/>
      <c r="F130" s="165" t="s">
        <v>1518</v>
      </c>
      <c r="G130" s="33"/>
      <c r="H130" s="33"/>
      <c r="I130" s="166"/>
      <c r="J130" s="33"/>
      <c r="K130" s="33"/>
      <c r="L130" s="34"/>
      <c r="M130" s="167"/>
      <c r="N130" s="168"/>
      <c r="O130" s="59"/>
      <c r="P130" s="59"/>
      <c r="Q130" s="59"/>
      <c r="R130" s="59"/>
      <c r="S130" s="59"/>
      <c r="T130" s="60"/>
      <c r="U130" s="33"/>
      <c r="V130" s="33"/>
      <c r="W130" s="33"/>
      <c r="X130" s="33"/>
      <c r="Y130" s="33"/>
      <c r="Z130" s="33"/>
      <c r="AA130" s="33"/>
      <c r="AB130" s="33"/>
      <c r="AC130" s="33"/>
      <c r="AD130" s="33"/>
      <c r="AE130" s="33"/>
      <c r="AT130" s="18" t="s">
        <v>171</v>
      </c>
      <c r="AU130" s="18" t="s">
        <v>83</v>
      </c>
    </row>
    <row r="131" spans="1:65" s="13" customFormat="1">
      <c r="B131" s="171"/>
      <c r="D131" s="169" t="s">
        <v>175</v>
      </c>
      <c r="E131" s="172" t="s">
        <v>1</v>
      </c>
      <c r="F131" s="173" t="s">
        <v>1519</v>
      </c>
      <c r="H131" s="174">
        <v>3.6</v>
      </c>
      <c r="I131" s="175"/>
      <c r="L131" s="171"/>
      <c r="M131" s="176"/>
      <c r="N131" s="177"/>
      <c r="O131" s="177"/>
      <c r="P131" s="177"/>
      <c r="Q131" s="177"/>
      <c r="R131" s="177"/>
      <c r="S131" s="177"/>
      <c r="T131" s="178"/>
      <c r="AT131" s="172" t="s">
        <v>175</v>
      </c>
      <c r="AU131" s="172" t="s">
        <v>83</v>
      </c>
      <c r="AV131" s="13" t="s">
        <v>83</v>
      </c>
      <c r="AW131" s="13" t="s">
        <v>29</v>
      </c>
      <c r="AX131" s="13" t="s">
        <v>30</v>
      </c>
      <c r="AY131" s="172" t="s">
        <v>163</v>
      </c>
    </row>
    <row r="132" spans="1:65" s="2" customFormat="1" ht="16.5" customHeight="1">
      <c r="A132" s="33"/>
      <c r="B132" s="150"/>
      <c r="C132" s="151" t="s">
        <v>186</v>
      </c>
      <c r="D132" s="151" t="s">
        <v>165</v>
      </c>
      <c r="E132" s="152" t="s">
        <v>849</v>
      </c>
      <c r="F132" s="153" t="s">
        <v>850</v>
      </c>
      <c r="G132" s="154" t="s">
        <v>114</v>
      </c>
      <c r="H132" s="155">
        <v>24</v>
      </c>
      <c r="I132" s="156"/>
      <c r="J132" s="157">
        <f>ROUND(I132*H132,2)</f>
        <v>0</v>
      </c>
      <c r="K132" s="153" t="s">
        <v>168</v>
      </c>
      <c r="L132" s="34"/>
      <c r="M132" s="158" t="s">
        <v>1</v>
      </c>
      <c r="N132" s="159" t="s">
        <v>38</v>
      </c>
      <c r="O132" s="59"/>
      <c r="P132" s="160">
        <f>O132*H132</f>
        <v>0</v>
      </c>
      <c r="Q132" s="160">
        <v>0</v>
      </c>
      <c r="R132" s="160">
        <f>Q132*H132</f>
        <v>0</v>
      </c>
      <c r="S132" s="160">
        <v>0.18</v>
      </c>
      <c r="T132" s="161">
        <f>S132*H132</f>
        <v>4.32</v>
      </c>
      <c r="U132" s="33"/>
      <c r="V132" s="33"/>
      <c r="W132" s="33"/>
      <c r="X132" s="33"/>
      <c r="Y132" s="33"/>
      <c r="Z132" s="33"/>
      <c r="AA132" s="33"/>
      <c r="AB132" s="33"/>
      <c r="AC132" s="33"/>
      <c r="AD132" s="33"/>
      <c r="AE132" s="33"/>
      <c r="AR132" s="162" t="s">
        <v>169</v>
      </c>
      <c r="AT132" s="162" t="s">
        <v>165</v>
      </c>
      <c r="AU132" s="162" t="s">
        <v>83</v>
      </c>
      <c r="AY132" s="18" t="s">
        <v>163</v>
      </c>
      <c r="BE132" s="163">
        <f>IF(N132="základní",J132,0)</f>
        <v>0</v>
      </c>
      <c r="BF132" s="163">
        <f>IF(N132="snížená",J132,0)</f>
        <v>0</v>
      </c>
      <c r="BG132" s="163">
        <f>IF(N132="zákl. přenesená",J132,0)</f>
        <v>0</v>
      </c>
      <c r="BH132" s="163">
        <f>IF(N132="sníž. přenesená",J132,0)</f>
        <v>0</v>
      </c>
      <c r="BI132" s="163">
        <f>IF(N132="nulová",J132,0)</f>
        <v>0</v>
      </c>
      <c r="BJ132" s="18" t="s">
        <v>30</v>
      </c>
      <c r="BK132" s="163">
        <f>ROUND(I132*H132,2)</f>
        <v>0</v>
      </c>
      <c r="BL132" s="18" t="s">
        <v>169</v>
      </c>
      <c r="BM132" s="162" t="s">
        <v>1520</v>
      </c>
    </row>
    <row r="133" spans="1:65" s="2" customFormat="1">
      <c r="A133" s="33"/>
      <c r="B133" s="34"/>
      <c r="C133" s="33"/>
      <c r="D133" s="164" t="s">
        <v>171</v>
      </c>
      <c r="E133" s="33"/>
      <c r="F133" s="165" t="s">
        <v>852</v>
      </c>
      <c r="G133" s="33"/>
      <c r="H133" s="33"/>
      <c r="I133" s="166"/>
      <c r="J133" s="33"/>
      <c r="K133" s="33"/>
      <c r="L133" s="34"/>
      <c r="M133" s="167"/>
      <c r="N133" s="168"/>
      <c r="O133" s="59"/>
      <c r="P133" s="59"/>
      <c r="Q133" s="59"/>
      <c r="R133" s="59"/>
      <c r="S133" s="59"/>
      <c r="T133" s="60"/>
      <c r="U133" s="33"/>
      <c r="V133" s="33"/>
      <c r="W133" s="33"/>
      <c r="X133" s="33"/>
      <c r="Y133" s="33"/>
      <c r="Z133" s="33"/>
      <c r="AA133" s="33"/>
      <c r="AB133" s="33"/>
      <c r="AC133" s="33"/>
      <c r="AD133" s="33"/>
      <c r="AE133" s="33"/>
      <c r="AT133" s="18" t="s">
        <v>171</v>
      </c>
      <c r="AU133" s="18" t="s">
        <v>83</v>
      </c>
    </row>
    <row r="134" spans="1:65" s="13" customFormat="1">
      <c r="B134" s="171"/>
      <c r="D134" s="169" t="s">
        <v>175</v>
      </c>
      <c r="E134" s="172" t="s">
        <v>1</v>
      </c>
      <c r="F134" s="173" t="s">
        <v>1521</v>
      </c>
      <c r="H134" s="174">
        <v>24</v>
      </c>
      <c r="I134" s="175"/>
      <c r="L134" s="171"/>
      <c r="M134" s="176"/>
      <c r="N134" s="177"/>
      <c r="O134" s="177"/>
      <c r="P134" s="177"/>
      <c r="Q134" s="177"/>
      <c r="R134" s="177"/>
      <c r="S134" s="177"/>
      <c r="T134" s="178"/>
      <c r="AT134" s="172" t="s">
        <v>175</v>
      </c>
      <c r="AU134" s="172" t="s">
        <v>83</v>
      </c>
      <c r="AV134" s="13" t="s">
        <v>83</v>
      </c>
      <c r="AW134" s="13" t="s">
        <v>29</v>
      </c>
      <c r="AX134" s="13" t="s">
        <v>30</v>
      </c>
      <c r="AY134" s="172" t="s">
        <v>163</v>
      </c>
    </row>
    <row r="135" spans="1:65" s="2" customFormat="1" ht="16.5" customHeight="1">
      <c r="A135" s="33"/>
      <c r="B135" s="150"/>
      <c r="C135" s="151" t="s">
        <v>169</v>
      </c>
      <c r="D135" s="151" t="s">
        <v>165</v>
      </c>
      <c r="E135" s="152" t="s">
        <v>854</v>
      </c>
      <c r="F135" s="153" t="s">
        <v>855</v>
      </c>
      <c r="G135" s="154" t="s">
        <v>114</v>
      </c>
      <c r="H135" s="155">
        <v>33.700000000000003</v>
      </c>
      <c r="I135" s="156"/>
      <c r="J135" s="157">
        <f>ROUND(I135*H135,2)</f>
        <v>0</v>
      </c>
      <c r="K135" s="153" t="s">
        <v>168</v>
      </c>
      <c r="L135" s="34"/>
      <c r="M135" s="158" t="s">
        <v>1</v>
      </c>
      <c r="N135" s="159" t="s">
        <v>38</v>
      </c>
      <c r="O135" s="59"/>
      <c r="P135" s="160">
        <f>O135*H135</f>
        <v>0</v>
      </c>
      <c r="Q135" s="160">
        <v>0</v>
      </c>
      <c r="R135" s="160">
        <f>Q135*H135</f>
        <v>0</v>
      </c>
      <c r="S135" s="160">
        <v>0.17</v>
      </c>
      <c r="T135" s="161">
        <f>S135*H135</f>
        <v>5.729000000000001</v>
      </c>
      <c r="U135" s="33"/>
      <c r="V135" s="33"/>
      <c r="W135" s="33"/>
      <c r="X135" s="33"/>
      <c r="Y135" s="33"/>
      <c r="Z135" s="33"/>
      <c r="AA135" s="33"/>
      <c r="AB135" s="33"/>
      <c r="AC135" s="33"/>
      <c r="AD135" s="33"/>
      <c r="AE135" s="33"/>
      <c r="AR135" s="162" t="s">
        <v>169</v>
      </c>
      <c r="AT135" s="162" t="s">
        <v>165</v>
      </c>
      <c r="AU135" s="162" t="s">
        <v>83</v>
      </c>
      <c r="AY135" s="18" t="s">
        <v>163</v>
      </c>
      <c r="BE135" s="163">
        <f>IF(N135="základní",J135,0)</f>
        <v>0</v>
      </c>
      <c r="BF135" s="163">
        <f>IF(N135="snížená",J135,0)</f>
        <v>0</v>
      </c>
      <c r="BG135" s="163">
        <f>IF(N135="zákl. přenesená",J135,0)</f>
        <v>0</v>
      </c>
      <c r="BH135" s="163">
        <f>IF(N135="sníž. přenesená",J135,0)</f>
        <v>0</v>
      </c>
      <c r="BI135" s="163">
        <f>IF(N135="nulová",J135,0)</f>
        <v>0</v>
      </c>
      <c r="BJ135" s="18" t="s">
        <v>30</v>
      </c>
      <c r="BK135" s="163">
        <f>ROUND(I135*H135,2)</f>
        <v>0</v>
      </c>
      <c r="BL135" s="18" t="s">
        <v>169</v>
      </c>
      <c r="BM135" s="162" t="s">
        <v>1522</v>
      </c>
    </row>
    <row r="136" spans="1:65" s="2" customFormat="1">
      <c r="A136" s="33"/>
      <c r="B136" s="34"/>
      <c r="C136" s="33"/>
      <c r="D136" s="164" t="s">
        <v>171</v>
      </c>
      <c r="E136" s="33"/>
      <c r="F136" s="165" t="s">
        <v>857</v>
      </c>
      <c r="G136" s="33"/>
      <c r="H136" s="33"/>
      <c r="I136" s="166"/>
      <c r="J136" s="33"/>
      <c r="K136" s="33"/>
      <c r="L136" s="34"/>
      <c r="M136" s="167"/>
      <c r="N136" s="168"/>
      <c r="O136" s="59"/>
      <c r="P136" s="59"/>
      <c r="Q136" s="59"/>
      <c r="R136" s="59"/>
      <c r="S136" s="59"/>
      <c r="T136" s="60"/>
      <c r="U136" s="33"/>
      <c r="V136" s="33"/>
      <c r="W136" s="33"/>
      <c r="X136" s="33"/>
      <c r="Y136" s="33"/>
      <c r="Z136" s="33"/>
      <c r="AA136" s="33"/>
      <c r="AB136" s="33"/>
      <c r="AC136" s="33"/>
      <c r="AD136" s="33"/>
      <c r="AE136" s="33"/>
      <c r="AT136" s="18" t="s">
        <v>171</v>
      </c>
      <c r="AU136" s="18" t="s">
        <v>83</v>
      </c>
    </row>
    <row r="137" spans="1:65" s="13" customFormat="1">
      <c r="B137" s="171"/>
      <c r="D137" s="169" t="s">
        <v>175</v>
      </c>
      <c r="E137" s="172" t="s">
        <v>1</v>
      </c>
      <c r="F137" s="173" t="s">
        <v>1523</v>
      </c>
      <c r="H137" s="174">
        <v>24.7</v>
      </c>
      <c r="I137" s="175"/>
      <c r="L137" s="171"/>
      <c r="M137" s="176"/>
      <c r="N137" s="177"/>
      <c r="O137" s="177"/>
      <c r="P137" s="177"/>
      <c r="Q137" s="177"/>
      <c r="R137" s="177"/>
      <c r="S137" s="177"/>
      <c r="T137" s="178"/>
      <c r="AT137" s="172" t="s">
        <v>175</v>
      </c>
      <c r="AU137" s="172" t="s">
        <v>83</v>
      </c>
      <c r="AV137" s="13" t="s">
        <v>83</v>
      </c>
      <c r="AW137" s="13" t="s">
        <v>29</v>
      </c>
      <c r="AX137" s="13" t="s">
        <v>73</v>
      </c>
      <c r="AY137" s="172" t="s">
        <v>163</v>
      </c>
    </row>
    <row r="138" spans="1:65" s="13" customFormat="1">
      <c r="B138" s="171"/>
      <c r="D138" s="169" t="s">
        <v>175</v>
      </c>
      <c r="E138" s="172" t="s">
        <v>1</v>
      </c>
      <c r="F138" s="173" t="s">
        <v>1524</v>
      </c>
      <c r="H138" s="174">
        <v>9</v>
      </c>
      <c r="I138" s="175"/>
      <c r="L138" s="171"/>
      <c r="M138" s="176"/>
      <c r="N138" s="177"/>
      <c r="O138" s="177"/>
      <c r="P138" s="177"/>
      <c r="Q138" s="177"/>
      <c r="R138" s="177"/>
      <c r="S138" s="177"/>
      <c r="T138" s="178"/>
      <c r="AT138" s="172" t="s">
        <v>175</v>
      </c>
      <c r="AU138" s="172" t="s">
        <v>83</v>
      </c>
      <c r="AV138" s="13" t="s">
        <v>83</v>
      </c>
      <c r="AW138" s="13" t="s">
        <v>29</v>
      </c>
      <c r="AX138" s="13" t="s">
        <v>73</v>
      </c>
      <c r="AY138" s="172" t="s">
        <v>163</v>
      </c>
    </row>
    <row r="139" spans="1:65" s="14" customFormat="1">
      <c r="B139" s="179"/>
      <c r="D139" s="169" t="s">
        <v>175</v>
      </c>
      <c r="E139" s="180" t="s">
        <v>1</v>
      </c>
      <c r="F139" s="181" t="s">
        <v>179</v>
      </c>
      <c r="H139" s="182">
        <v>33.700000000000003</v>
      </c>
      <c r="I139" s="183"/>
      <c r="L139" s="179"/>
      <c r="M139" s="184"/>
      <c r="N139" s="185"/>
      <c r="O139" s="185"/>
      <c r="P139" s="185"/>
      <c r="Q139" s="185"/>
      <c r="R139" s="185"/>
      <c r="S139" s="185"/>
      <c r="T139" s="186"/>
      <c r="AT139" s="180" t="s">
        <v>175</v>
      </c>
      <c r="AU139" s="180" t="s">
        <v>83</v>
      </c>
      <c r="AV139" s="14" t="s">
        <v>169</v>
      </c>
      <c r="AW139" s="14" t="s">
        <v>29</v>
      </c>
      <c r="AX139" s="14" t="s">
        <v>30</v>
      </c>
      <c r="AY139" s="180" t="s">
        <v>163</v>
      </c>
    </row>
    <row r="140" spans="1:65" s="2" customFormat="1" ht="16.5" customHeight="1">
      <c r="A140" s="33"/>
      <c r="B140" s="150"/>
      <c r="C140" s="151" t="s">
        <v>197</v>
      </c>
      <c r="D140" s="151" t="s">
        <v>165</v>
      </c>
      <c r="E140" s="152" t="s">
        <v>859</v>
      </c>
      <c r="F140" s="153" t="s">
        <v>860</v>
      </c>
      <c r="G140" s="154" t="s">
        <v>114</v>
      </c>
      <c r="H140" s="155">
        <v>3.6</v>
      </c>
      <c r="I140" s="156"/>
      <c r="J140" s="157">
        <f>ROUND(I140*H140,2)</f>
        <v>0</v>
      </c>
      <c r="K140" s="153" t="s">
        <v>168</v>
      </c>
      <c r="L140" s="34"/>
      <c r="M140" s="158" t="s">
        <v>1</v>
      </c>
      <c r="N140" s="159" t="s">
        <v>38</v>
      </c>
      <c r="O140" s="59"/>
      <c r="P140" s="160">
        <f>O140*H140</f>
        <v>0</v>
      </c>
      <c r="Q140" s="160">
        <v>0</v>
      </c>
      <c r="R140" s="160">
        <f>Q140*H140</f>
        <v>0</v>
      </c>
      <c r="S140" s="160">
        <v>0.28999999999999998</v>
      </c>
      <c r="T140" s="161">
        <f>S140*H140</f>
        <v>1.044</v>
      </c>
      <c r="U140" s="33"/>
      <c r="V140" s="33"/>
      <c r="W140" s="33"/>
      <c r="X140" s="33"/>
      <c r="Y140" s="33"/>
      <c r="Z140" s="33"/>
      <c r="AA140" s="33"/>
      <c r="AB140" s="33"/>
      <c r="AC140" s="33"/>
      <c r="AD140" s="33"/>
      <c r="AE140" s="33"/>
      <c r="AR140" s="162" t="s">
        <v>169</v>
      </c>
      <c r="AT140" s="162" t="s">
        <v>165</v>
      </c>
      <c r="AU140" s="162" t="s">
        <v>83</v>
      </c>
      <c r="AY140" s="18" t="s">
        <v>163</v>
      </c>
      <c r="BE140" s="163">
        <f>IF(N140="základní",J140,0)</f>
        <v>0</v>
      </c>
      <c r="BF140" s="163">
        <f>IF(N140="snížená",J140,0)</f>
        <v>0</v>
      </c>
      <c r="BG140" s="163">
        <f>IF(N140="zákl. přenesená",J140,0)</f>
        <v>0</v>
      </c>
      <c r="BH140" s="163">
        <f>IF(N140="sníž. přenesená",J140,0)</f>
        <v>0</v>
      </c>
      <c r="BI140" s="163">
        <f>IF(N140="nulová",J140,0)</f>
        <v>0</v>
      </c>
      <c r="BJ140" s="18" t="s">
        <v>30</v>
      </c>
      <c r="BK140" s="163">
        <f>ROUND(I140*H140,2)</f>
        <v>0</v>
      </c>
      <c r="BL140" s="18" t="s">
        <v>169</v>
      </c>
      <c r="BM140" s="162" t="s">
        <v>1525</v>
      </c>
    </row>
    <row r="141" spans="1:65" s="2" customFormat="1">
      <c r="A141" s="33"/>
      <c r="B141" s="34"/>
      <c r="C141" s="33"/>
      <c r="D141" s="164" t="s">
        <v>171</v>
      </c>
      <c r="E141" s="33"/>
      <c r="F141" s="165" t="s">
        <v>862</v>
      </c>
      <c r="G141" s="33"/>
      <c r="H141" s="33"/>
      <c r="I141" s="166"/>
      <c r="J141" s="33"/>
      <c r="K141" s="33"/>
      <c r="L141" s="34"/>
      <c r="M141" s="167"/>
      <c r="N141" s="168"/>
      <c r="O141" s="59"/>
      <c r="P141" s="59"/>
      <c r="Q141" s="59"/>
      <c r="R141" s="59"/>
      <c r="S141" s="59"/>
      <c r="T141" s="60"/>
      <c r="U141" s="33"/>
      <c r="V141" s="33"/>
      <c r="W141" s="33"/>
      <c r="X141" s="33"/>
      <c r="Y141" s="33"/>
      <c r="Z141" s="33"/>
      <c r="AA141" s="33"/>
      <c r="AB141" s="33"/>
      <c r="AC141" s="33"/>
      <c r="AD141" s="33"/>
      <c r="AE141" s="33"/>
      <c r="AT141" s="18" t="s">
        <v>171</v>
      </c>
      <c r="AU141" s="18" t="s">
        <v>83</v>
      </c>
    </row>
    <row r="142" spans="1:65" s="13" customFormat="1">
      <c r="B142" s="171"/>
      <c r="D142" s="169" t="s">
        <v>175</v>
      </c>
      <c r="E142" s="172" t="s">
        <v>1</v>
      </c>
      <c r="F142" s="173" t="s">
        <v>1526</v>
      </c>
      <c r="H142" s="174">
        <v>3.6</v>
      </c>
      <c r="I142" s="175"/>
      <c r="L142" s="171"/>
      <c r="M142" s="176"/>
      <c r="N142" s="177"/>
      <c r="O142" s="177"/>
      <c r="P142" s="177"/>
      <c r="Q142" s="177"/>
      <c r="R142" s="177"/>
      <c r="S142" s="177"/>
      <c r="T142" s="178"/>
      <c r="AT142" s="172" t="s">
        <v>175</v>
      </c>
      <c r="AU142" s="172" t="s">
        <v>83</v>
      </c>
      <c r="AV142" s="13" t="s">
        <v>83</v>
      </c>
      <c r="AW142" s="13" t="s">
        <v>29</v>
      </c>
      <c r="AX142" s="13" t="s">
        <v>30</v>
      </c>
      <c r="AY142" s="172" t="s">
        <v>163</v>
      </c>
    </row>
    <row r="143" spans="1:65" s="2" customFormat="1" ht="16.5" customHeight="1">
      <c r="A143" s="33"/>
      <c r="B143" s="150"/>
      <c r="C143" s="151" t="s">
        <v>203</v>
      </c>
      <c r="D143" s="151" t="s">
        <v>165</v>
      </c>
      <c r="E143" s="152" t="s">
        <v>867</v>
      </c>
      <c r="F143" s="153" t="s">
        <v>868</v>
      </c>
      <c r="G143" s="154" t="s">
        <v>114</v>
      </c>
      <c r="H143" s="155">
        <v>3.6</v>
      </c>
      <c r="I143" s="156"/>
      <c r="J143" s="157">
        <f>ROUND(I143*H143,2)</f>
        <v>0</v>
      </c>
      <c r="K143" s="153" t="s">
        <v>168</v>
      </c>
      <c r="L143" s="34"/>
      <c r="M143" s="158" t="s">
        <v>1</v>
      </c>
      <c r="N143" s="159" t="s">
        <v>38</v>
      </c>
      <c r="O143" s="59"/>
      <c r="P143" s="160">
        <f>O143*H143</f>
        <v>0</v>
      </c>
      <c r="Q143" s="160">
        <v>0</v>
      </c>
      <c r="R143" s="160">
        <f>Q143*H143</f>
        <v>0</v>
      </c>
      <c r="S143" s="160">
        <v>0.625</v>
      </c>
      <c r="T143" s="161">
        <f>S143*H143</f>
        <v>2.25</v>
      </c>
      <c r="U143" s="33"/>
      <c r="V143" s="33"/>
      <c r="W143" s="33"/>
      <c r="X143" s="33"/>
      <c r="Y143" s="33"/>
      <c r="Z143" s="33"/>
      <c r="AA143" s="33"/>
      <c r="AB143" s="33"/>
      <c r="AC143" s="33"/>
      <c r="AD143" s="33"/>
      <c r="AE143" s="33"/>
      <c r="AR143" s="162" t="s">
        <v>169</v>
      </c>
      <c r="AT143" s="162" t="s">
        <v>165</v>
      </c>
      <c r="AU143" s="162" t="s">
        <v>83</v>
      </c>
      <c r="AY143" s="18" t="s">
        <v>163</v>
      </c>
      <c r="BE143" s="163">
        <f>IF(N143="základní",J143,0)</f>
        <v>0</v>
      </c>
      <c r="BF143" s="163">
        <f>IF(N143="snížená",J143,0)</f>
        <v>0</v>
      </c>
      <c r="BG143" s="163">
        <f>IF(N143="zákl. přenesená",J143,0)</f>
        <v>0</v>
      </c>
      <c r="BH143" s="163">
        <f>IF(N143="sníž. přenesená",J143,0)</f>
        <v>0</v>
      </c>
      <c r="BI143" s="163">
        <f>IF(N143="nulová",J143,0)</f>
        <v>0</v>
      </c>
      <c r="BJ143" s="18" t="s">
        <v>30</v>
      </c>
      <c r="BK143" s="163">
        <f>ROUND(I143*H143,2)</f>
        <v>0</v>
      </c>
      <c r="BL143" s="18" t="s">
        <v>169</v>
      </c>
      <c r="BM143" s="162" t="s">
        <v>1527</v>
      </c>
    </row>
    <row r="144" spans="1:65" s="2" customFormat="1">
      <c r="A144" s="33"/>
      <c r="B144" s="34"/>
      <c r="C144" s="33"/>
      <c r="D144" s="164" t="s">
        <v>171</v>
      </c>
      <c r="E144" s="33"/>
      <c r="F144" s="165" t="s">
        <v>870</v>
      </c>
      <c r="G144" s="33"/>
      <c r="H144" s="33"/>
      <c r="I144" s="166"/>
      <c r="J144" s="33"/>
      <c r="K144" s="33"/>
      <c r="L144" s="34"/>
      <c r="M144" s="167"/>
      <c r="N144" s="168"/>
      <c r="O144" s="59"/>
      <c r="P144" s="59"/>
      <c r="Q144" s="59"/>
      <c r="R144" s="59"/>
      <c r="S144" s="59"/>
      <c r="T144" s="60"/>
      <c r="U144" s="33"/>
      <c r="V144" s="33"/>
      <c r="W144" s="33"/>
      <c r="X144" s="33"/>
      <c r="Y144" s="33"/>
      <c r="Z144" s="33"/>
      <c r="AA144" s="33"/>
      <c r="AB144" s="33"/>
      <c r="AC144" s="33"/>
      <c r="AD144" s="33"/>
      <c r="AE144" s="33"/>
      <c r="AT144" s="18" t="s">
        <v>171</v>
      </c>
      <c r="AU144" s="18" t="s">
        <v>83</v>
      </c>
    </row>
    <row r="145" spans="1:65" s="13" customFormat="1">
      <c r="B145" s="171"/>
      <c r="D145" s="169" t="s">
        <v>175</v>
      </c>
      <c r="E145" s="172" t="s">
        <v>1</v>
      </c>
      <c r="F145" s="173" t="s">
        <v>1526</v>
      </c>
      <c r="H145" s="174">
        <v>3.6</v>
      </c>
      <c r="I145" s="175"/>
      <c r="L145" s="171"/>
      <c r="M145" s="176"/>
      <c r="N145" s="177"/>
      <c r="O145" s="177"/>
      <c r="P145" s="177"/>
      <c r="Q145" s="177"/>
      <c r="R145" s="177"/>
      <c r="S145" s="177"/>
      <c r="T145" s="178"/>
      <c r="AT145" s="172" t="s">
        <v>175</v>
      </c>
      <c r="AU145" s="172" t="s">
        <v>83</v>
      </c>
      <c r="AV145" s="13" t="s">
        <v>83</v>
      </c>
      <c r="AW145" s="13" t="s">
        <v>29</v>
      </c>
      <c r="AX145" s="13" t="s">
        <v>30</v>
      </c>
      <c r="AY145" s="172" t="s">
        <v>163</v>
      </c>
    </row>
    <row r="146" spans="1:65" s="2" customFormat="1" ht="16.5" customHeight="1">
      <c r="A146" s="33"/>
      <c r="B146" s="150"/>
      <c r="C146" s="151" t="s">
        <v>209</v>
      </c>
      <c r="D146" s="151" t="s">
        <v>165</v>
      </c>
      <c r="E146" s="152" t="s">
        <v>871</v>
      </c>
      <c r="F146" s="153" t="s">
        <v>872</v>
      </c>
      <c r="G146" s="154" t="s">
        <v>114</v>
      </c>
      <c r="H146" s="155">
        <v>24</v>
      </c>
      <c r="I146" s="156"/>
      <c r="J146" s="157">
        <f>ROUND(I146*H146,2)</f>
        <v>0</v>
      </c>
      <c r="K146" s="153" t="s">
        <v>168</v>
      </c>
      <c r="L146" s="34"/>
      <c r="M146" s="158" t="s">
        <v>1</v>
      </c>
      <c r="N146" s="159" t="s">
        <v>38</v>
      </c>
      <c r="O146" s="59"/>
      <c r="P146" s="160">
        <f>O146*H146</f>
        <v>0</v>
      </c>
      <c r="Q146" s="160">
        <v>0</v>
      </c>
      <c r="R146" s="160">
        <f>Q146*H146</f>
        <v>0</v>
      </c>
      <c r="S146" s="160">
        <v>1.1200000000000001</v>
      </c>
      <c r="T146" s="161">
        <f>S146*H146</f>
        <v>26.880000000000003</v>
      </c>
      <c r="U146" s="33"/>
      <c r="V146" s="33"/>
      <c r="W146" s="33"/>
      <c r="X146" s="33"/>
      <c r="Y146" s="33"/>
      <c r="Z146" s="33"/>
      <c r="AA146" s="33"/>
      <c r="AB146" s="33"/>
      <c r="AC146" s="33"/>
      <c r="AD146" s="33"/>
      <c r="AE146" s="33"/>
      <c r="AR146" s="162" t="s">
        <v>169</v>
      </c>
      <c r="AT146" s="162" t="s">
        <v>165</v>
      </c>
      <c r="AU146" s="162" t="s">
        <v>83</v>
      </c>
      <c r="AY146" s="18" t="s">
        <v>163</v>
      </c>
      <c r="BE146" s="163">
        <f>IF(N146="základní",J146,0)</f>
        <v>0</v>
      </c>
      <c r="BF146" s="163">
        <f>IF(N146="snížená",J146,0)</f>
        <v>0</v>
      </c>
      <c r="BG146" s="163">
        <f>IF(N146="zákl. přenesená",J146,0)</f>
        <v>0</v>
      </c>
      <c r="BH146" s="163">
        <f>IF(N146="sníž. přenesená",J146,0)</f>
        <v>0</v>
      </c>
      <c r="BI146" s="163">
        <f>IF(N146="nulová",J146,0)</f>
        <v>0</v>
      </c>
      <c r="BJ146" s="18" t="s">
        <v>30</v>
      </c>
      <c r="BK146" s="163">
        <f>ROUND(I146*H146,2)</f>
        <v>0</v>
      </c>
      <c r="BL146" s="18" t="s">
        <v>169</v>
      </c>
      <c r="BM146" s="162" t="s">
        <v>1528</v>
      </c>
    </row>
    <row r="147" spans="1:65" s="2" customFormat="1">
      <c r="A147" s="33"/>
      <c r="B147" s="34"/>
      <c r="C147" s="33"/>
      <c r="D147" s="164" t="s">
        <v>171</v>
      </c>
      <c r="E147" s="33"/>
      <c r="F147" s="165" t="s">
        <v>874</v>
      </c>
      <c r="G147" s="33"/>
      <c r="H147" s="33"/>
      <c r="I147" s="166"/>
      <c r="J147" s="33"/>
      <c r="K147" s="33"/>
      <c r="L147" s="34"/>
      <c r="M147" s="167"/>
      <c r="N147" s="168"/>
      <c r="O147" s="59"/>
      <c r="P147" s="59"/>
      <c r="Q147" s="59"/>
      <c r="R147" s="59"/>
      <c r="S147" s="59"/>
      <c r="T147" s="60"/>
      <c r="U147" s="33"/>
      <c r="V147" s="33"/>
      <c r="W147" s="33"/>
      <c r="X147" s="33"/>
      <c r="Y147" s="33"/>
      <c r="Z147" s="33"/>
      <c r="AA147" s="33"/>
      <c r="AB147" s="33"/>
      <c r="AC147" s="33"/>
      <c r="AD147" s="33"/>
      <c r="AE147" s="33"/>
      <c r="AT147" s="18" t="s">
        <v>171</v>
      </c>
      <c r="AU147" s="18" t="s">
        <v>83</v>
      </c>
    </row>
    <row r="148" spans="1:65" s="13" customFormat="1">
      <c r="B148" s="171"/>
      <c r="D148" s="169" t="s">
        <v>175</v>
      </c>
      <c r="E148" s="172" t="s">
        <v>1</v>
      </c>
      <c r="F148" s="173" t="s">
        <v>1521</v>
      </c>
      <c r="H148" s="174">
        <v>24</v>
      </c>
      <c r="I148" s="175"/>
      <c r="L148" s="171"/>
      <c r="M148" s="176"/>
      <c r="N148" s="177"/>
      <c r="O148" s="177"/>
      <c r="P148" s="177"/>
      <c r="Q148" s="177"/>
      <c r="R148" s="177"/>
      <c r="S148" s="177"/>
      <c r="T148" s="178"/>
      <c r="AT148" s="172" t="s">
        <v>175</v>
      </c>
      <c r="AU148" s="172" t="s">
        <v>83</v>
      </c>
      <c r="AV148" s="13" t="s">
        <v>83</v>
      </c>
      <c r="AW148" s="13" t="s">
        <v>29</v>
      </c>
      <c r="AX148" s="13" t="s">
        <v>30</v>
      </c>
      <c r="AY148" s="172" t="s">
        <v>163</v>
      </c>
    </row>
    <row r="149" spans="1:65" s="2" customFormat="1" ht="16.5" customHeight="1">
      <c r="A149" s="33"/>
      <c r="B149" s="150"/>
      <c r="C149" s="151" t="s">
        <v>215</v>
      </c>
      <c r="D149" s="151" t="s">
        <v>165</v>
      </c>
      <c r="E149" s="152" t="s">
        <v>1529</v>
      </c>
      <c r="F149" s="153" t="s">
        <v>1530</v>
      </c>
      <c r="G149" s="154" t="s">
        <v>114</v>
      </c>
      <c r="H149" s="155">
        <v>9</v>
      </c>
      <c r="I149" s="156"/>
      <c r="J149" s="157">
        <f>ROUND(I149*H149,2)</f>
        <v>0</v>
      </c>
      <c r="K149" s="153" t="s">
        <v>168</v>
      </c>
      <c r="L149" s="34"/>
      <c r="M149" s="158" t="s">
        <v>1</v>
      </c>
      <c r="N149" s="159" t="s">
        <v>38</v>
      </c>
      <c r="O149" s="59"/>
      <c r="P149" s="160">
        <f>O149*H149</f>
        <v>0</v>
      </c>
      <c r="Q149" s="160">
        <v>0</v>
      </c>
      <c r="R149" s="160">
        <f>Q149*H149</f>
        <v>0</v>
      </c>
      <c r="S149" s="160">
        <v>0.316</v>
      </c>
      <c r="T149" s="161">
        <f>S149*H149</f>
        <v>2.8439999999999999</v>
      </c>
      <c r="U149" s="33"/>
      <c r="V149" s="33"/>
      <c r="W149" s="33"/>
      <c r="X149" s="33"/>
      <c r="Y149" s="33"/>
      <c r="Z149" s="33"/>
      <c r="AA149" s="33"/>
      <c r="AB149" s="33"/>
      <c r="AC149" s="33"/>
      <c r="AD149" s="33"/>
      <c r="AE149" s="33"/>
      <c r="AR149" s="162" t="s">
        <v>169</v>
      </c>
      <c r="AT149" s="162" t="s">
        <v>165</v>
      </c>
      <c r="AU149" s="162" t="s">
        <v>83</v>
      </c>
      <c r="AY149" s="18" t="s">
        <v>163</v>
      </c>
      <c r="BE149" s="163">
        <f>IF(N149="základní",J149,0)</f>
        <v>0</v>
      </c>
      <c r="BF149" s="163">
        <f>IF(N149="snížená",J149,0)</f>
        <v>0</v>
      </c>
      <c r="BG149" s="163">
        <f>IF(N149="zákl. přenesená",J149,0)</f>
        <v>0</v>
      </c>
      <c r="BH149" s="163">
        <f>IF(N149="sníž. přenesená",J149,0)</f>
        <v>0</v>
      </c>
      <c r="BI149" s="163">
        <f>IF(N149="nulová",J149,0)</f>
        <v>0</v>
      </c>
      <c r="BJ149" s="18" t="s">
        <v>30</v>
      </c>
      <c r="BK149" s="163">
        <f>ROUND(I149*H149,2)</f>
        <v>0</v>
      </c>
      <c r="BL149" s="18" t="s">
        <v>169</v>
      </c>
      <c r="BM149" s="162" t="s">
        <v>1531</v>
      </c>
    </row>
    <row r="150" spans="1:65" s="2" customFormat="1">
      <c r="A150" s="33"/>
      <c r="B150" s="34"/>
      <c r="C150" s="33"/>
      <c r="D150" s="164" t="s">
        <v>171</v>
      </c>
      <c r="E150" s="33"/>
      <c r="F150" s="165" t="s">
        <v>1532</v>
      </c>
      <c r="G150" s="33"/>
      <c r="H150" s="33"/>
      <c r="I150" s="166"/>
      <c r="J150" s="33"/>
      <c r="K150" s="33"/>
      <c r="L150" s="34"/>
      <c r="M150" s="167"/>
      <c r="N150" s="168"/>
      <c r="O150" s="59"/>
      <c r="P150" s="59"/>
      <c r="Q150" s="59"/>
      <c r="R150" s="59"/>
      <c r="S150" s="59"/>
      <c r="T150" s="60"/>
      <c r="U150" s="33"/>
      <c r="V150" s="33"/>
      <c r="W150" s="33"/>
      <c r="X150" s="33"/>
      <c r="Y150" s="33"/>
      <c r="Z150" s="33"/>
      <c r="AA150" s="33"/>
      <c r="AB150" s="33"/>
      <c r="AC150" s="33"/>
      <c r="AD150" s="33"/>
      <c r="AE150" s="33"/>
      <c r="AT150" s="18" t="s">
        <v>171</v>
      </c>
      <c r="AU150" s="18" t="s">
        <v>83</v>
      </c>
    </row>
    <row r="151" spans="1:65" s="13" customFormat="1">
      <c r="B151" s="171"/>
      <c r="D151" s="169" t="s">
        <v>175</v>
      </c>
      <c r="E151" s="172" t="s">
        <v>1</v>
      </c>
      <c r="F151" s="173" t="s">
        <v>1524</v>
      </c>
      <c r="H151" s="174">
        <v>9</v>
      </c>
      <c r="I151" s="175"/>
      <c r="L151" s="171"/>
      <c r="M151" s="176"/>
      <c r="N151" s="177"/>
      <c r="O151" s="177"/>
      <c r="P151" s="177"/>
      <c r="Q151" s="177"/>
      <c r="R151" s="177"/>
      <c r="S151" s="177"/>
      <c r="T151" s="178"/>
      <c r="AT151" s="172" t="s">
        <v>175</v>
      </c>
      <c r="AU151" s="172" t="s">
        <v>83</v>
      </c>
      <c r="AV151" s="13" t="s">
        <v>83</v>
      </c>
      <c r="AW151" s="13" t="s">
        <v>29</v>
      </c>
      <c r="AX151" s="13" t="s">
        <v>30</v>
      </c>
      <c r="AY151" s="172" t="s">
        <v>163</v>
      </c>
    </row>
    <row r="152" spans="1:65" s="2" customFormat="1" ht="16.5" customHeight="1">
      <c r="A152" s="33"/>
      <c r="B152" s="150"/>
      <c r="C152" s="151" t="s">
        <v>228</v>
      </c>
      <c r="D152" s="151" t="s">
        <v>165</v>
      </c>
      <c r="E152" s="152" t="s">
        <v>1533</v>
      </c>
      <c r="F152" s="153" t="s">
        <v>1534</v>
      </c>
      <c r="G152" s="154" t="s">
        <v>114</v>
      </c>
      <c r="H152" s="155">
        <v>24.7</v>
      </c>
      <c r="I152" s="156"/>
      <c r="J152" s="157">
        <f>ROUND(I152*H152,2)</f>
        <v>0</v>
      </c>
      <c r="K152" s="153" t="s">
        <v>168</v>
      </c>
      <c r="L152" s="34"/>
      <c r="M152" s="158" t="s">
        <v>1</v>
      </c>
      <c r="N152" s="159" t="s">
        <v>38</v>
      </c>
      <c r="O152" s="59"/>
      <c r="P152" s="160">
        <f>O152*H152</f>
        <v>0</v>
      </c>
      <c r="Q152" s="160">
        <v>0</v>
      </c>
      <c r="R152" s="160">
        <f>Q152*H152</f>
        <v>0</v>
      </c>
      <c r="S152" s="160">
        <v>0.45</v>
      </c>
      <c r="T152" s="161">
        <f>S152*H152</f>
        <v>11.115</v>
      </c>
      <c r="U152" s="33"/>
      <c r="V152" s="33"/>
      <c r="W152" s="33"/>
      <c r="X152" s="33"/>
      <c r="Y152" s="33"/>
      <c r="Z152" s="33"/>
      <c r="AA152" s="33"/>
      <c r="AB152" s="33"/>
      <c r="AC152" s="33"/>
      <c r="AD152" s="33"/>
      <c r="AE152" s="33"/>
      <c r="AR152" s="162" t="s">
        <v>169</v>
      </c>
      <c r="AT152" s="162" t="s">
        <v>165</v>
      </c>
      <c r="AU152" s="162" t="s">
        <v>83</v>
      </c>
      <c r="AY152" s="18" t="s">
        <v>163</v>
      </c>
      <c r="BE152" s="163">
        <f>IF(N152="základní",J152,0)</f>
        <v>0</v>
      </c>
      <c r="BF152" s="163">
        <f>IF(N152="snížená",J152,0)</f>
        <v>0</v>
      </c>
      <c r="BG152" s="163">
        <f>IF(N152="zákl. přenesená",J152,0)</f>
        <v>0</v>
      </c>
      <c r="BH152" s="163">
        <f>IF(N152="sníž. přenesená",J152,0)</f>
        <v>0</v>
      </c>
      <c r="BI152" s="163">
        <f>IF(N152="nulová",J152,0)</f>
        <v>0</v>
      </c>
      <c r="BJ152" s="18" t="s">
        <v>30</v>
      </c>
      <c r="BK152" s="163">
        <f>ROUND(I152*H152,2)</f>
        <v>0</v>
      </c>
      <c r="BL152" s="18" t="s">
        <v>169</v>
      </c>
      <c r="BM152" s="162" t="s">
        <v>1535</v>
      </c>
    </row>
    <row r="153" spans="1:65" s="2" customFormat="1">
      <c r="A153" s="33"/>
      <c r="B153" s="34"/>
      <c r="C153" s="33"/>
      <c r="D153" s="164" t="s">
        <v>171</v>
      </c>
      <c r="E153" s="33"/>
      <c r="F153" s="165" t="s">
        <v>1536</v>
      </c>
      <c r="G153" s="33"/>
      <c r="H153" s="33"/>
      <c r="I153" s="166"/>
      <c r="J153" s="33"/>
      <c r="K153" s="33"/>
      <c r="L153" s="34"/>
      <c r="M153" s="167"/>
      <c r="N153" s="168"/>
      <c r="O153" s="59"/>
      <c r="P153" s="59"/>
      <c r="Q153" s="59"/>
      <c r="R153" s="59"/>
      <c r="S153" s="59"/>
      <c r="T153" s="60"/>
      <c r="U153" s="33"/>
      <c r="V153" s="33"/>
      <c r="W153" s="33"/>
      <c r="X153" s="33"/>
      <c r="Y153" s="33"/>
      <c r="Z153" s="33"/>
      <c r="AA153" s="33"/>
      <c r="AB153" s="33"/>
      <c r="AC153" s="33"/>
      <c r="AD153" s="33"/>
      <c r="AE153" s="33"/>
      <c r="AT153" s="18" t="s">
        <v>171</v>
      </c>
      <c r="AU153" s="18" t="s">
        <v>83</v>
      </c>
    </row>
    <row r="154" spans="1:65" s="13" customFormat="1">
      <c r="B154" s="171"/>
      <c r="D154" s="169" t="s">
        <v>175</v>
      </c>
      <c r="E154" s="172" t="s">
        <v>1</v>
      </c>
      <c r="F154" s="173" t="s">
        <v>1523</v>
      </c>
      <c r="H154" s="174">
        <v>24.7</v>
      </c>
      <c r="I154" s="175"/>
      <c r="L154" s="171"/>
      <c r="M154" s="176"/>
      <c r="N154" s="177"/>
      <c r="O154" s="177"/>
      <c r="P154" s="177"/>
      <c r="Q154" s="177"/>
      <c r="R154" s="177"/>
      <c r="S154" s="177"/>
      <c r="T154" s="178"/>
      <c r="AT154" s="172" t="s">
        <v>175</v>
      </c>
      <c r="AU154" s="172" t="s">
        <v>83</v>
      </c>
      <c r="AV154" s="13" t="s">
        <v>83</v>
      </c>
      <c r="AW154" s="13" t="s">
        <v>29</v>
      </c>
      <c r="AX154" s="13" t="s">
        <v>30</v>
      </c>
      <c r="AY154" s="172" t="s">
        <v>163</v>
      </c>
    </row>
    <row r="155" spans="1:65" s="2" customFormat="1" ht="16.5" customHeight="1">
      <c r="A155" s="33"/>
      <c r="B155" s="150"/>
      <c r="C155" s="151" t="s">
        <v>235</v>
      </c>
      <c r="D155" s="151" t="s">
        <v>165</v>
      </c>
      <c r="E155" s="152" t="s">
        <v>879</v>
      </c>
      <c r="F155" s="153" t="s">
        <v>880</v>
      </c>
      <c r="G155" s="154" t="s">
        <v>114</v>
      </c>
      <c r="H155" s="155">
        <v>24</v>
      </c>
      <c r="I155" s="156"/>
      <c r="J155" s="157">
        <f>ROUND(I155*H155,2)</f>
        <v>0</v>
      </c>
      <c r="K155" s="153" t="s">
        <v>168</v>
      </c>
      <c r="L155" s="34"/>
      <c r="M155" s="158" t="s">
        <v>1</v>
      </c>
      <c r="N155" s="159" t="s">
        <v>38</v>
      </c>
      <c r="O155" s="59"/>
      <c r="P155" s="160">
        <f>O155*H155</f>
        <v>0</v>
      </c>
      <c r="Q155" s="160">
        <v>0</v>
      </c>
      <c r="R155" s="160">
        <f>Q155*H155</f>
        <v>0</v>
      </c>
      <c r="S155" s="160">
        <v>0.58199999999999996</v>
      </c>
      <c r="T155" s="161">
        <f>S155*H155</f>
        <v>13.968</v>
      </c>
      <c r="U155" s="33"/>
      <c r="V155" s="33"/>
      <c r="W155" s="33"/>
      <c r="X155" s="33"/>
      <c r="Y155" s="33"/>
      <c r="Z155" s="33"/>
      <c r="AA155" s="33"/>
      <c r="AB155" s="33"/>
      <c r="AC155" s="33"/>
      <c r="AD155" s="33"/>
      <c r="AE155" s="33"/>
      <c r="AR155" s="162" t="s">
        <v>169</v>
      </c>
      <c r="AT155" s="162" t="s">
        <v>165</v>
      </c>
      <c r="AU155" s="162" t="s">
        <v>83</v>
      </c>
      <c r="AY155" s="18" t="s">
        <v>163</v>
      </c>
      <c r="BE155" s="163">
        <f>IF(N155="základní",J155,0)</f>
        <v>0</v>
      </c>
      <c r="BF155" s="163">
        <f>IF(N155="snížená",J155,0)</f>
        <v>0</v>
      </c>
      <c r="BG155" s="163">
        <f>IF(N155="zákl. přenesená",J155,0)</f>
        <v>0</v>
      </c>
      <c r="BH155" s="163">
        <f>IF(N155="sníž. přenesená",J155,0)</f>
        <v>0</v>
      </c>
      <c r="BI155" s="163">
        <f>IF(N155="nulová",J155,0)</f>
        <v>0</v>
      </c>
      <c r="BJ155" s="18" t="s">
        <v>30</v>
      </c>
      <c r="BK155" s="163">
        <f>ROUND(I155*H155,2)</f>
        <v>0</v>
      </c>
      <c r="BL155" s="18" t="s">
        <v>169</v>
      </c>
      <c r="BM155" s="162" t="s">
        <v>1537</v>
      </c>
    </row>
    <row r="156" spans="1:65" s="2" customFormat="1">
      <c r="A156" s="33"/>
      <c r="B156" s="34"/>
      <c r="C156" s="33"/>
      <c r="D156" s="164" t="s">
        <v>171</v>
      </c>
      <c r="E156" s="33"/>
      <c r="F156" s="165" t="s">
        <v>882</v>
      </c>
      <c r="G156" s="33"/>
      <c r="H156" s="33"/>
      <c r="I156" s="166"/>
      <c r="J156" s="33"/>
      <c r="K156" s="33"/>
      <c r="L156" s="34"/>
      <c r="M156" s="167"/>
      <c r="N156" s="168"/>
      <c r="O156" s="59"/>
      <c r="P156" s="59"/>
      <c r="Q156" s="59"/>
      <c r="R156" s="59"/>
      <c r="S156" s="59"/>
      <c r="T156" s="60"/>
      <c r="U156" s="33"/>
      <c r="V156" s="33"/>
      <c r="W156" s="33"/>
      <c r="X156" s="33"/>
      <c r="Y156" s="33"/>
      <c r="Z156" s="33"/>
      <c r="AA156" s="33"/>
      <c r="AB156" s="33"/>
      <c r="AC156" s="33"/>
      <c r="AD156" s="33"/>
      <c r="AE156" s="33"/>
      <c r="AT156" s="18" t="s">
        <v>171</v>
      </c>
      <c r="AU156" s="18" t="s">
        <v>83</v>
      </c>
    </row>
    <row r="157" spans="1:65" s="13" customFormat="1">
      <c r="B157" s="171"/>
      <c r="D157" s="169" t="s">
        <v>175</v>
      </c>
      <c r="E157" s="172" t="s">
        <v>1</v>
      </c>
      <c r="F157" s="173" t="s">
        <v>1521</v>
      </c>
      <c r="H157" s="174">
        <v>24</v>
      </c>
      <c r="I157" s="175"/>
      <c r="L157" s="171"/>
      <c r="M157" s="176"/>
      <c r="N157" s="177"/>
      <c r="O157" s="177"/>
      <c r="P157" s="177"/>
      <c r="Q157" s="177"/>
      <c r="R157" s="177"/>
      <c r="S157" s="177"/>
      <c r="T157" s="178"/>
      <c r="AT157" s="172" t="s">
        <v>175</v>
      </c>
      <c r="AU157" s="172" t="s">
        <v>83</v>
      </c>
      <c r="AV157" s="13" t="s">
        <v>83</v>
      </c>
      <c r="AW157" s="13" t="s">
        <v>29</v>
      </c>
      <c r="AX157" s="13" t="s">
        <v>30</v>
      </c>
      <c r="AY157" s="172" t="s">
        <v>163</v>
      </c>
    </row>
    <row r="158" spans="1:65" s="2" customFormat="1" ht="16.5" customHeight="1">
      <c r="A158" s="33"/>
      <c r="B158" s="150"/>
      <c r="C158" s="151" t="s">
        <v>242</v>
      </c>
      <c r="D158" s="151" t="s">
        <v>165</v>
      </c>
      <c r="E158" s="152" t="s">
        <v>884</v>
      </c>
      <c r="F158" s="153" t="s">
        <v>885</v>
      </c>
      <c r="G158" s="154" t="s">
        <v>206</v>
      </c>
      <c r="H158" s="155">
        <v>20</v>
      </c>
      <c r="I158" s="156"/>
      <c r="J158" s="157">
        <f>ROUND(I158*H158,2)</f>
        <v>0</v>
      </c>
      <c r="K158" s="153" t="s">
        <v>168</v>
      </c>
      <c r="L158" s="34"/>
      <c r="M158" s="158" t="s">
        <v>1</v>
      </c>
      <c r="N158" s="159" t="s">
        <v>38</v>
      </c>
      <c r="O158" s="59"/>
      <c r="P158" s="160">
        <f>O158*H158</f>
        <v>0</v>
      </c>
      <c r="Q158" s="160">
        <v>0</v>
      </c>
      <c r="R158" s="160">
        <f>Q158*H158</f>
        <v>0</v>
      </c>
      <c r="S158" s="160">
        <v>0.20499999999999999</v>
      </c>
      <c r="T158" s="161">
        <f>S158*H158</f>
        <v>4.0999999999999996</v>
      </c>
      <c r="U158" s="33"/>
      <c r="V158" s="33"/>
      <c r="W158" s="33"/>
      <c r="X158" s="33"/>
      <c r="Y158" s="33"/>
      <c r="Z158" s="33"/>
      <c r="AA158" s="33"/>
      <c r="AB158" s="33"/>
      <c r="AC158" s="33"/>
      <c r="AD158" s="33"/>
      <c r="AE158" s="33"/>
      <c r="AR158" s="162" t="s">
        <v>169</v>
      </c>
      <c r="AT158" s="162" t="s">
        <v>165</v>
      </c>
      <c r="AU158" s="162" t="s">
        <v>83</v>
      </c>
      <c r="AY158" s="18" t="s">
        <v>163</v>
      </c>
      <c r="BE158" s="163">
        <f>IF(N158="základní",J158,0)</f>
        <v>0</v>
      </c>
      <c r="BF158" s="163">
        <f>IF(N158="snížená",J158,0)</f>
        <v>0</v>
      </c>
      <c r="BG158" s="163">
        <f>IF(N158="zákl. přenesená",J158,0)</f>
        <v>0</v>
      </c>
      <c r="BH158" s="163">
        <f>IF(N158="sníž. přenesená",J158,0)</f>
        <v>0</v>
      </c>
      <c r="BI158" s="163">
        <f>IF(N158="nulová",J158,0)</f>
        <v>0</v>
      </c>
      <c r="BJ158" s="18" t="s">
        <v>30</v>
      </c>
      <c r="BK158" s="163">
        <f>ROUND(I158*H158,2)</f>
        <v>0</v>
      </c>
      <c r="BL158" s="18" t="s">
        <v>169</v>
      </c>
      <c r="BM158" s="162" t="s">
        <v>1538</v>
      </c>
    </row>
    <row r="159" spans="1:65" s="2" customFormat="1">
      <c r="A159" s="33"/>
      <c r="B159" s="34"/>
      <c r="C159" s="33"/>
      <c r="D159" s="164" t="s">
        <v>171</v>
      </c>
      <c r="E159" s="33"/>
      <c r="F159" s="165" t="s">
        <v>887</v>
      </c>
      <c r="G159" s="33"/>
      <c r="H159" s="33"/>
      <c r="I159" s="166"/>
      <c r="J159" s="33"/>
      <c r="K159" s="33"/>
      <c r="L159" s="34"/>
      <c r="M159" s="167"/>
      <c r="N159" s="168"/>
      <c r="O159" s="59"/>
      <c r="P159" s="59"/>
      <c r="Q159" s="59"/>
      <c r="R159" s="59"/>
      <c r="S159" s="59"/>
      <c r="T159" s="60"/>
      <c r="U159" s="33"/>
      <c r="V159" s="33"/>
      <c r="W159" s="33"/>
      <c r="X159" s="33"/>
      <c r="Y159" s="33"/>
      <c r="Z159" s="33"/>
      <c r="AA159" s="33"/>
      <c r="AB159" s="33"/>
      <c r="AC159" s="33"/>
      <c r="AD159" s="33"/>
      <c r="AE159" s="33"/>
      <c r="AT159" s="18" t="s">
        <v>171</v>
      </c>
      <c r="AU159" s="18" t="s">
        <v>83</v>
      </c>
    </row>
    <row r="160" spans="1:65" s="2" customFormat="1" ht="87.75">
      <c r="A160" s="33"/>
      <c r="B160" s="34"/>
      <c r="C160" s="33"/>
      <c r="D160" s="169" t="s">
        <v>173</v>
      </c>
      <c r="E160" s="33"/>
      <c r="F160" s="170" t="s">
        <v>888</v>
      </c>
      <c r="G160" s="33"/>
      <c r="H160" s="33"/>
      <c r="I160" s="166"/>
      <c r="J160" s="33"/>
      <c r="K160" s="33"/>
      <c r="L160" s="34"/>
      <c r="M160" s="167"/>
      <c r="N160" s="168"/>
      <c r="O160" s="59"/>
      <c r="P160" s="59"/>
      <c r="Q160" s="59"/>
      <c r="R160" s="59"/>
      <c r="S160" s="59"/>
      <c r="T160" s="60"/>
      <c r="U160" s="33"/>
      <c r="V160" s="33"/>
      <c r="W160" s="33"/>
      <c r="X160" s="33"/>
      <c r="Y160" s="33"/>
      <c r="Z160" s="33"/>
      <c r="AA160" s="33"/>
      <c r="AB160" s="33"/>
      <c r="AC160" s="33"/>
      <c r="AD160" s="33"/>
      <c r="AE160" s="33"/>
      <c r="AT160" s="18" t="s">
        <v>173</v>
      </c>
      <c r="AU160" s="18" t="s">
        <v>83</v>
      </c>
    </row>
    <row r="161" spans="1:65" s="13" customFormat="1">
      <c r="B161" s="171"/>
      <c r="D161" s="169" t="s">
        <v>175</v>
      </c>
      <c r="E161" s="172" t="s">
        <v>1</v>
      </c>
      <c r="F161" s="173" t="s">
        <v>1539</v>
      </c>
      <c r="H161" s="174">
        <v>20</v>
      </c>
      <c r="I161" s="175"/>
      <c r="L161" s="171"/>
      <c r="M161" s="176"/>
      <c r="N161" s="177"/>
      <c r="O161" s="177"/>
      <c r="P161" s="177"/>
      <c r="Q161" s="177"/>
      <c r="R161" s="177"/>
      <c r="S161" s="177"/>
      <c r="T161" s="178"/>
      <c r="AT161" s="172" t="s">
        <v>175</v>
      </c>
      <c r="AU161" s="172" t="s">
        <v>83</v>
      </c>
      <c r="AV161" s="13" t="s">
        <v>83</v>
      </c>
      <c r="AW161" s="13" t="s">
        <v>29</v>
      </c>
      <c r="AX161" s="13" t="s">
        <v>30</v>
      </c>
      <c r="AY161" s="172" t="s">
        <v>163</v>
      </c>
    </row>
    <row r="162" spans="1:65" s="2" customFormat="1" ht="21.75" customHeight="1">
      <c r="A162" s="33"/>
      <c r="B162" s="150"/>
      <c r="C162" s="151" t="s">
        <v>8</v>
      </c>
      <c r="D162" s="151" t="s">
        <v>165</v>
      </c>
      <c r="E162" s="152" t="s">
        <v>1540</v>
      </c>
      <c r="F162" s="153" t="s">
        <v>1541</v>
      </c>
      <c r="G162" s="154" t="s">
        <v>1542</v>
      </c>
      <c r="H162" s="155">
        <v>16</v>
      </c>
      <c r="I162" s="156"/>
      <c r="J162" s="157">
        <f>ROUND(I162*H162,2)</f>
        <v>0</v>
      </c>
      <c r="K162" s="153" t="s">
        <v>1</v>
      </c>
      <c r="L162" s="34"/>
      <c r="M162" s="158" t="s">
        <v>1</v>
      </c>
      <c r="N162" s="159" t="s">
        <v>38</v>
      </c>
      <c r="O162" s="59"/>
      <c r="P162" s="160">
        <f>O162*H162</f>
        <v>0</v>
      </c>
      <c r="Q162" s="160">
        <v>0</v>
      </c>
      <c r="R162" s="160">
        <f>Q162*H162</f>
        <v>0</v>
      </c>
      <c r="S162" s="160">
        <v>0</v>
      </c>
      <c r="T162" s="161">
        <f>S162*H162</f>
        <v>0</v>
      </c>
      <c r="U162" s="33"/>
      <c r="V162" s="33"/>
      <c r="W162" s="33"/>
      <c r="X162" s="33"/>
      <c r="Y162" s="33"/>
      <c r="Z162" s="33"/>
      <c r="AA162" s="33"/>
      <c r="AB162" s="33"/>
      <c r="AC162" s="33"/>
      <c r="AD162" s="33"/>
      <c r="AE162" s="33"/>
      <c r="AR162" s="162" t="s">
        <v>169</v>
      </c>
      <c r="AT162" s="162" t="s">
        <v>165</v>
      </c>
      <c r="AU162" s="162" t="s">
        <v>83</v>
      </c>
      <c r="AY162" s="18" t="s">
        <v>163</v>
      </c>
      <c r="BE162" s="163">
        <f>IF(N162="základní",J162,0)</f>
        <v>0</v>
      </c>
      <c r="BF162" s="163">
        <f>IF(N162="snížená",J162,0)</f>
        <v>0</v>
      </c>
      <c r="BG162" s="163">
        <f>IF(N162="zákl. přenesená",J162,0)</f>
        <v>0</v>
      </c>
      <c r="BH162" s="163">
        <f>IF(N162="sníž. přenesená",J162,0)</f>
        <v>0</v>
      </c>
      <c r="BI162" s="163">
        <f>IF(N162="nulová",J162,0)</f>
        <v>0</v>
      </c>
      <c r="BJ162" s="18" t="s">
        <v>30</v>
      </c>
      <c r="BK162" s="163">
        <f>ROUND(I162*H162,2)</f>
        <v>0</v>
      </c>
      <c r="BL162" s="18" t="s">
        <v>169</v>
      </c>
      <c r="BM162" s="162" t="s">
        <v>1543</v>
      </c>
    </row>
    <row r="163" spans="1:65" s="13" customFormat="1">
      <c r="B163" s="171"/>
      <c r="D163" s="169" t="s">
        <v>175</v>
      </c>
      <c r="E163" s="172" t="s">
        <v>1</v>
      </c>
      <c r="F163" s="173" t="s">
        <v>1544</v>
      </c>
      <c r="H163" s="174">
        <v>16</v>
      </c>
      <c r="I163" s="175"/>
      <c r="L163" s="171"/>
      <c r="M163" s="176"/>
      <c r="N163" s="177"/>
      <c r="O163" s="177"/>
      <c r="P163" s="177"/>
      <c r="Q163" s="177"/>
      <c r="R163" s="177"/>
      <c r="S163" s="177"/>
      <c r="T163" s="178"/>
      <c r="AT163" s="172" t="s">
        <v>175</v>
      </c>
      <c r="AU163" s="172" t="s">
        <v>83</v>
      </c>
      <c r="AV163" s="13" t="s">
        <v>83</v>
      </c>
      <c r="AW163" s="13" t="s">
        <v>29</v>
      </c>
      <c r="AX163" s="13" t="s">
        <v>73</v>
      </c>
      <c r="AY163" s="172" t="s">
        <v>163</v>
      </c>
    </row>
    <row r="164" spans="1:65" s="14" customFormat="1">
      <c r="B164" s="179"/>
      <c r="D164" s="169" t="s">
        <v>175</v>
      </c>
      <c r="E164" s="180" t="s">
        <v>1</v>
      </c>
      <c r="F164" s="181" t="s">
        <v>179</v>
      </c>
      <c r="H164" s="182">
        <v>16</v>
      </c>
      <c r="I164" s="183"/>
      <c r="L164" s="179"/>
      <c r="M164" s="184"/>
      <c r="N164" s="185"/>
      <c r="O164" s="185"/>
      <c r="P164" s="185"/>
      <c r="Q164" s="185"/>
      <c r="R164" s="185"/>
      <c r="S164" s="185"/>
      <c r="T164" s="186"/>
      <c r="AT164" s="180" t="s">
        <v>175</v>
      </c>
      <c r="AU164" s="180" t="s">
        <v>83</v>
      </c>
      <c r="AV164" s="14" t="s">
        <v>169</v>
      </c>
      <c r="AW164" s="14" t="s">
        <v>29</v>
      </c>
      <c r="AX164" s="14" t="s">
        <v>30</v>
      </c>
      <c r="AY164" s="180" t="s">
        <v>163</v>
      </c>
    </row>
    <row r="165" spans="1:65" s="2" customFormat="1" ht="16.5" customHeight="1">
      <c r="A165" s="33"/>
      <c r="B165" s="150"/>
      <c r="C165" s="151" t="s">
        <v>253</v>
      </c>
      <c r="D165" s="151" t="s">
        <v>165</v>
      </c>
      <c r="E165" s="152" t="s">
        <v>1545</v>
      </c>
      <c r="F165" s="153" t="s">
        <v>244</v>
      </c>
      <c r="G165" s="154" t="s">
        <v>206</v>
      </c>
      <c r="H165" s="155">
        <v>32</v>
      </c>
      <c r="I165" s="156"/>
      <c r="J165" s="157">
        <f>ROUND(I165*H165,2)</f>
        <v>0</v>
      </c>
      <c r="K165" s="153" t="s">
        <v>168</v>
      </c>
      <c r="L165" s="34"/>
      <c r="M165" s="158" t="s">
        <v>1</v>
      </c>
      <c r="N165" s="159" t="s">
        <v>38</v>
      </c>
      <c r="O165" s="59"/>
      <c r="P165" s="160">
        <f>O165*H165</f>
        <v>0</v>
      </c>
      <c r="Q165" s="160">
        <v>3.6900000000000002E-2</v>
      </c>
      <c r="R165" s="160">
        <f>Q165*H165</f>
        <v>1.1808000000000001</v>
      </c>
      <c r="S165" s="160">
        <v>0</v>
      </c>
      <c r="T165" s="161">
        <f>S165*H165</f>
        <v>0</v>
      </c>
      <c r="U165" s="33"/>
      <c r="V165" s="33"/>
      <c r="W165" s="33"/>
      <c r="X165" s="33"/>
      <c r="Y165" s="33"/>
      <c r="Z165" s="33"/>
      <c r="AA165" s="33"/>
      <c r="AB165" s="33"/>
      <c r="AC165" s="33"/>
      <c r="AD165" s="33"/>
      <c r="AE165" s="33"/>
      <c r="AR165" s="162" t="s">
        <v>169</v>
      </c>
      <c r="AT165" s="162" t="s">
        <v>165</v>
      </c>
      <c r="AU165" s="162" t="s">
        <v>83</v>
      </c>
      <c r="AY165" s="18" t="s">
        <v>163</v>
      </c>
      <c r="BE165" s="163">
        <f>IF(N165="základní",J165,0)</f>
        <v>0</v>
      </c>
      <c r="BF165" s="163">
        <f>IF(N165="snížená",J165,0)</f>
        <v>0</v>
      </c>
      <c r="BG165" s="163">
        <f>IF(N165="zákl. přenesená",J165,0)</f>
        <v>0</v>
      </c>
      <c r="BH165" s="163">
        <f>IF(N165="sníž. přenesená",J165,0)</f>
        <v>0</v>
      </c>
      <c r="BI165" s="163">
        <f>IF(N165="nulová",J165,0)</f>
        <v>0</v>
      </c>
      <c r="BJ165" s="18" t="s">
        <v>30</v>
      </c>
      <c r="BK165" s="163">
        <f>ROUND(I165*H165,2)</f>
        <v>0</v>
      </c>
      <c r="BL165" s="18" t="s">
        <v>169</v>
      </c>
      <c r="BM165" s="162" t="s">
        <v>1546</v>
      </c>
    </row>
    <row r="166" spans="1:65" s="2" customFormat="1">
      <c r="A166" s="33"/>
      <c r="B166" s="34"/>
      <c r="C166" s="33"/>
      <c r="D166" s="164" t="s">
        <v>171</v>
      </c>
      <c r="E166" s="33"/>
      <c r="F166" s="165" t="s">
        <v>1547</v>
      </c>
      <c r="G166" s="33"/>
      <c r="H166" s="33"/>
      <c r="I166" s="166"/>
      <c r="J166" s="33"/>
      <c r="K166" s="33"/>
      <c r="L166" s="34"/>
      <c r="M166" s="167"/>
      <c r="N166" s="168"/>
      <c r="O166" s="59"/>
      <c r="P166" s="59"/>
      <c r="Q166" s="59"/>
      <c r="R166" s="59"/>
      <c r="S166" s="59"/>
      <c r="T166" s="60"/>
      <c r="U166" s="33"/>
      <c r="V166" s="33"/>
      <c r="W166" s="33"/>
      <c r="X166" s="33"/>
      <c r="Y166" s="33"/>
      <c r="Z166" s="33"/>
      <c r="AA166" s="33"/>
      <c r="AB166" s="33"/>
      <c r="AC166" s="33"/>
      <c r="AD166" s="33"/>
      <c r="AE166" s="33"/>
      <c r="AT166" s="18" t="s">
        <v>171</v>
      </c>
      <c r="AU166" s="18" t="s">
        <v>83</v>
      </c>
    </row>
    <row r="167" spans="1:65" s="13" customFormat="1">
      <c r="B167" s="171"/>
      <c r="D167" s="169" t="s">
        <v>175</v>
      </c>
      <c r="E167" s="172" t="s">
        <v>1</v>
      </c>
      <c r="F167" s="173" t="s">
        <v>1548</v>
      </c>
      <c r="H167" s="174">
        <v>32</v>
      </c>
      <c r="I167" s="175"/>
      <c r="L167" s="171"/>
      <c r="M167" s="176"/>
      <c r="N167" s="177"/>
      <c r="O167" s="177"/>
      <c r="P167" s="177"/>
      <c r="Q167" s="177"/>
      <c r="R167" s="177"/>
      <c r="S167" s="177"/>
      <c r="T167" s="178"/>
      <c r="AT167" s="172" t="s">
        <v>175</v>
      </c>
      <c r="AU167" s="172" t="s">
        <v>83</v>
      </c>
      <c r="AV167" s="13" t="s">
        <v>83</v>
      </c>
      <c r="AW167" s="13" t="s">
        <v>29</v>
      </c>
      <c r="AX167" s="13" t="s">
        <v>73</v>
      </c>
      <c r="AY167" s="172" t="s">
        <v>163</v>
      </c>
    </row>
    <row r="168" spans="1:65" s="14" customFormat="1">
      <c r="B168" s="179"/>
      <c r="D168" s="169" t="s">
        <v>175</v>
      </c>
      <c r="E168" s="180" t="s">
        <v>1</v>
      </c>
      <c r="F168" s="181" t="s">
        <v>179</v>
      </c>
      <c r="H168" s="182">
        <v>32</v>
      </c>
      <c r="I168" s="183"/>
      <c r="L168" s="179"/>
      <c r="M168" s="184"/>
      <c r="N168" s="185"/>
      <c r="O168" s="185"/>
      <c r="P168" s="185"/>
      <c r="Q168" s="185"/>
      <c r="R168" s="185"/>
      <c r="S168" s="185"/>
      <c r="T168" s="186"/>
      <c r="AT168" s="180" t="s">
        <v>175</v>
      </c>
      <c r="AU168" s="180" t="s">
        <v>83</v>
      </c>
      <c r="AV168" s="14" t="s">
        <v>169</v>
      </c>
      <c r="AW168" s="14" t="s">
        <v>29</v>
      </c>
      <c r="AX168" s="14" t="s">
        <v>30</v>
      </c>
      <c r="AY168" s="180" t="s">
        <v>163</v>
      </c>
    </row>
    <row r="169" spans="1:65" s="2" customFormat="1" ht="16.5" customHeight="1">
      <c r="A169" s="33"/>
      <c r="B169" s="150"/>
      <c r="C169" s="151" t="s">
        <v>257</v>
      </c>
      <c r="D169" s="151" t="s">
        <v>165</v>
      </c>
      <c r="E169" s="152" t="s">
        <v>248</v>
      </c>
      <c r="F169" s="153" t="s">
        <v>249</v>
      </c>
      <c r="G169" s="154" t="s">
        <v>206</v>
      </c>
      <c r="H169" s="155">
        <v>40</v>
      </c>
      <c r="I169" s="156"/>
      <c r="J169" s="157">
        <f>ROUND(I169*H169,2)</f>
        <v>0</v>
      </c>
      <c r="K169" s="153" t="s">
        <v>168</v>
      </c>
      <c r="L169" s="34"/>
      <c r="M169" s="158" t="s">
        <v>1</v>
      </c>
      <c r="N169" s="159" t="s">
        <v>38</v>
      </c>
      <c r="O169" s="59"/>
      <c r="P169" s="160">
        <f>O169*H169</f>
        <v>0</v>
      </c>
      <c r="Q169" s="160">
        <v>6.9999999999999994E-5</v>
      </c>
      <c r="R169" s="160">
        <f>Q169*H169</f>
        <v>2.7999999999999995E-3</v>
      </c>
      <c r="S169" s="160">
        <v>0</v>
      </c>
      <c r="T169" s="161">
        <f>S169*H169</f>
        <v>0</v>
      </c>
      <c r="U169" s="33"/>
      <c r="V169" s="33"/>
      <c r="W169" s="33"/>
      <c r="X169" s="33"/>
      <c r="Y169" s="33"/>
      <c r="Z169" s="33"/>
      <c r="AA169" s="33"/>
      <c r="AB169" s="33"/>
      <c r="AC169" s="33"/>
      <c r="AD169" s="33"/>
      <c r="AE169" s="33"/>
      <c r="AR169" s="162" t="s">
        <v>169</v>
      </c>
      <c r="AT169" s="162" t="s">
        <v>165</v>
      </c>
      <c r="AU169" s="162" t="s">
        <v>83</v>
      </c>
      <c r="AY169" s="18" t="s">
        <v>163</v>
      </c>
      <c r="BE169" s="163">
        <f>IF(N169="základní",J169,0)</f>
        <v>0</v>
      </c>
      <c r="BF169" s="163">
        <f>IF(N169="snížená",J169,0)</f>
        <v>0</v>
      </c>
      <c r="BG169" s="163">
        <f>IF(N169="zákl. přenesená",J169,0)</f>
        <v>0</v>
      </c>
      <c r="BH169" s="163">
        <f>IF(N169="sníž. přenesená",J169,0)</f>
        <v>0</v>
      </c>
      <c r="BI169" s="163">
        <f>IF(N169="nulová",J169,0)</f>
        <v>0</v>
      </c>
      <c r="BJ169" s="18" t="s">
        <v>30</v>
      </c>
      <c r="BK169" s="163">
        <f>ROUND(I169*H169,2)</f>
        <v>0</v>
      </c>
      <c r="BL169" s="18" t="s">
        <v>169</v>
      </c>
      <c r="BM169" s="162" t="s">
        <v>1549</v>
      </c>
    </row>
    <row r="170" spans="1:65" s="2" customFormat="1">
      <c r="A170" s="33"/>
      <c r="B170" s="34"/>
      <c r="C170" s="33"/>
      <c r="D170" s="164" t="s">
        <v>171</v>
      </c>
      <c r="E170" s="33"/>
      <c r="F170" s="165" t="s">
        <v>251</v>
      </c>
      <c r="G170" s="33"/>
      <c r="H170" s="33"/>
      <c r="I170" s="166"/>
      <c r="J170" s="33"/>
      <c r="K170" s="33"/>
      <c r="L170" s="34"/>
      <c r="M170" s="167"/>
      <c r="N170" s="168"/>
      <c r="O170" s="59"/>
      <c r="P170" s="59"/>
      <c r="Q170" s="59"/>
      <c r="R170" s="59"/>
      <c r="S170" s="59"/>
      <c r="T170" s="60"/>
      <c r="U170" s="33"/>
      <c r="V170" s="33"/>
      <c r="W170" s="33"/>
      <c r="X170" s="33"/>
      <c r="Y170" s="33"/>
      <c r="Z170" s="33"/>
      <c r="AA170" s="33"/>
      <c r="AB170" s="33"/>
      <c r="AC170" s="33"/>
      <c r="AD170" s="33"/>
      <c r="AE170" s="33"/>
      <c r="AT170" s="18" t="s">
        <v>171</v>
      </c>
      <c r="AU170" s="18" t="s">
        <v>83</v>
      </c>
    </row>
    <row r="171" spans="1:65" s="13" customFormat="1">
      <c r="B171" s="171"/>
      <c r="D171" s="169" t="s">
        <v>175</v>
      </c>
      <c r="E171" s="172" t="s">
        <v>1</v>
      </c>
      <c r="F171" s="173" t="s">
        <v>1550</v>
      </c>
      <c r="H171" s="174">
        <v>40</v>
      </c>
      <c r="I171" s="175"/>
      <c r="L171" s="171"/>
      <c r="M171" s="176"/>
      <c r="N171" s="177"/>
      <c r="O171" s="177"/>
      <c r="P171" s="177"/>
      <c r="Q171" s="177"/>
      <c r="R171" s="177"/>
      <c r="S171" s="177"/>
      <c r="T171" s="178"/>
      <c r="AT171" s="172" t="s">
        <v>175</v>
      </c>
      <c r="AU171" s="172" t="s">
        <v>83</v>
      </c>
      <c r="AV171" s="13" t="s">
        <v>83</v>
      </c>
      <c r="AW171" s="13" t="s">
        <v>29</v>
      </c>
      <c r="AX171" s="13" t="s">
        <v>73</v>
      </c>
      <c r="AY171" s="172" t="s">
        <v>163</v>
      </c>
    </row>
    <row r="172" spans="1:65" s="14" customFormat="1">
      <c r="B172" s="179"/>
      <c r="D172" s="169" t="s">
        <v>175</v>
      </c>
      <c r="E172" s="180" t="s">
        <v>1</v>
      </c>
      <c r="F172" s="181" t="s">
        <v>179</v>
      </c>
      <c r="H172" s="182">
        <v>40</v>
      </c>
      <c r="I172" s="183"/>
      <c r="L172" s="179"/>
      <c r="M172" s="184"/>
      <c r="N172" s="185"/>
      <c r="O172" s="185"/>
      <c r="P172" s="185"/>
      <c r="Q172" s="185"/>
      <c r="R172" s="185"/>
      <c r="S172" s="185"/>
      <c r="T172" s="186"/>
      <c r="AT172" s="180" t="s">
        <v>175</v>
      </c>
      <c r="AU172" s="180" t="s">
        <v>83</v>
      </c>
      <c r="AV172" s="14" t="s">
        <v>169</v>
      </c>
      <c r="AW172" s="14" t="s">
        <v>29</v>
      </c>
      <c r="AX172" s="14" t="s">
        <v>30</v>
      </c>
      <c r="AY172" s="180" t="s">
        <v>163</v>
      </c>
    </row>
    <row r="173" spans="1:65" s="2" customFormat="1" ht="21.75" customHeight="1">
      <c r="A173" s="33"/>
      <c r="B173" s="150"/>
      <c r="C173" s="151" t="s">
        <v>268</v>
      </c>
      <c r="D173" s="151" t="s">
        <v>165</v>
      </c>
      <c r="E173" s="152" t="s">
        <v>254</v>
      </c>
      <c r="F173" s="153" t="s">
        <v>255</v>
      </c>
      <c r="G173" s="154" t="s">
        <v>206</v>
      </c>
      <c r="H173" s="155">
        <v>40</v>
      </c>
      <c r="I173" s="156"/>
      <c r="J173" s="157">
        <f>ROUND(I173*H173,2)</f>
        <v>0</v>
      </c>
      <c r="K173" s="153" t="s">
        <v>1</v>
      </c>
      <c r="L173" s="34"/>
      <c r="M173" s="158" t="s">
        <v>1</v>
      </c>
      <c r="N173" s="159" t="s">
        <v>38</v>
      </c>
      <c r="O173" s="59"/>
      <c r="P173" s="160">
        <f>O173*H173</f>
        <v>0</v>
      </c>
      <c r="Q173" s="160">
        <v>7.9200000000000007E-2</v>
      </c>
      <c r="R173" s="160">
        <f>Q173*H173</f>
        <v>3.1680000000000001</v>
      </c>
      <c r="S173" s="160">
        <v>0</v>
      </c>
      <c r="T173" s="161">
        <f>S173*H173</f>
        <v>0</v>
      </c>
      <c r="U173" s="33"/>
      <c r="V173" s="33"/>
      <c r="W173" s="33"/>
      <c r="X173" s="33"/>
      <c r="Y173" s="33"/>
      <c r="Z173" s="33"/>
      <c r="AA173" s="33"/>
      <c r="AB173" s="33"/>
      <c r="AC173" s="33"/>
      <c r="AD173" s="33"/>
      <c r="AE173" s="33"/>
      <c r="AR173" s="162" t="s">
        <v>169</v>
      </c>
      <c r="AT173" s="162" t="s">
        <v>165</v>
      </c>
      <c r="AU173" s="162" t="s">
        <v>83</v>
      </c>
      <c r="AY173" s="18" t="s">
        <v>163</v>
      </c>
      <c r="BE173" s="163">
        <f>IF(N173="základní",J173,0)</f>
        <v>0</v>
      </c>
      <c r="BF173" s="163">
        <f>IF(N173="snížená",J173,0)</f>
        <v>0</v>
      </c>
      <c r="BG173" s="163">
        <f>IF(N173="zákl. přenesená",J173,0)</f>
        <v>0</v>
      </c>
      <c r="BH173" s="163">
        <f>IF(N173="sníž. přenesená",J173,0)</f>
        <v>0</v>
      </c>
      <c r="BI173" s="163">
        <f>IF(N173="nulová",J173,0)</f>
        <v>0</v>
      </c>
      <c r="BJ173" s="18" t="s">
        <v>30</v>
      </c>
      <c r="BK173" s="163">
        <f>ROUND(I173*H173,2)</f>
        <v>0</v>
      </c>
      <c r="BL173" s="18" t="s">
        <v>169</v>
      </c>
      <c r="BM173" s="162" t="s">
        <v>1551</v>
      </c>
    </row>
    <row r="174" spans="1:65" s="13" customFormat="1">
      <c r="B174" s="171"/>
      <c r="D174" s="169" t="s">
        <v>175</v>
      </c>
      <c r="E174" s="172" t="s">
        <v>1</v>
      </c>
      <c r="F174" s="173" t="s">
        <v>427</v>
      </c>
      <c r="H174" s="174">
        <v>40</v>
      </c>
      <c r="I174" s="175"/>
      <c r="L174" s="171"/>
      <c r="M174" s="176"/>
      <c r="N174" s="177"/>
      <c r="O174" s="177"/>
      <c r="P174" s="177"/>
      <c r="Q174" s="177"/>
      <c r="R174" s="177"/>
      <c r="S174" s="177"/>
      <c r="T174" s="178"/>
      <c r="AT174" s="172" t="s">
        <v>175</v>
      </c>
      <c r="AU174" s="172" t="s">
        <v>83</v>
      </c>
      <c r="AV174" s="13" t="s">
        <v>83</v>
      </c>
      <c r="AW174" s="13" t="s">
        <v>29</v>
      </c>
      <c r="AX174" s="13" t="s">
        <v>30</v>
      </c>
      <c r="AY174" s="172" t="s">
        <v>163</v>
      </c>
    </row>
    <row r="175" spans="1:65" s="2" customFormat="1" ht="16.5" customHeight="1">
      <c r="A175" s="33"/>
      <c r="B175" s="150"/>
      <c r="C175" s="151" t="s">
        <v>274</v>
      </c>
      <c r="D175" s="151" t="s">
        <v>165</v>
      </c>
      <c r="E175" s="152" t="s">
        <v>904</v>
      </c>
      <c r="F175" s="153" t="s">
        <v>905</v>
      </c>
      <c r="G175" s="154" t="s">
        <v>114</v>
      </c>
      <c r="H175" s="155">
        <v>7.6</v>
      </c>
      <c r="I175" s="156"/>
      <c r="J175" s="157">
        <f>ROUND(I175*H175,2)</f>
        <v>0</v>
      </c>
      <c r="K175" s="153" t="s">
        <v>168</v>
      </c>
      <c r="L175" s="34"/>
      <c r="M175" s="158" t="s">
        <v>1</v>
      </c>
      <c r="N175" s="159" t="s">
        <v>38</v>
      </c>
      <c r="O175" s="59"/>
      <c r="P175" s="160">
        <f>O175*H175</f>
        <v>0</v>
      </c>
      <c r="Q175" s="160">
        <v>0</v>
      </c>
      <c r="R175" s="160">
        <f>Q175*H175</f>
        <v>0</v>
      </c>
      <c r="S175" s="160">
        <v>0</v>
      </c>
      <c r="T175" s="161">
        <f>S175*H175</f>
        <v>0</v>
      </c>
      <c r="U175" s="33"/>
      <c r="V175" s="33"/>
      <c r="W175" s="33"/>
      <c r="X175" s="33"/>
      <c r="Y175" s="33"/>
      <c r="Z175" s="33"/>
      <c r="AA175" s="33"/>
      <c r="AB175" s="33"/>
      <c r="AC175" s="33"/>
      <c r="AD175" s="33"/>
      <c r="AE175" s="33"/>
      <c r="AR175" s="162" t="s">
        <v>169</v>
      </c>
      <c r="AT175" s="162" t="s">
        <v>165</v>
      </c>
      <c r="AU175" s="162" t="s">
        <v>83</v>
      </c>
      <c r="AY175" s="18" t="s">
        <v>163</v>
      </c>
      <c r="BE175" s="163">
        <f>IF(N175="základní",J175,0)</f>
        <v>0</v>
      </c>
      <c r="BF175" s="163">
        <f>IF(N175="snížená",J175,0)</f>
        <v>0</v>
      </c>
      <c r="BG175" s="163">
        <f>IF(N175="zákl. přenesená",J175,0)</f>
        <v>0</v>
      </c>
      <c r="BH175" s="163">
        <f>IF(N175="sníž. přenesená",J175,0)</f>
        <v>0</v>
      </c>
      <c r="BI175" s="163">
        <f>IF(N175="nulová",J175,0)</f>
        <v>0</v>
      </c>
      <c r="BJ175" s="18" t="s">
        <v>30</v>
      </c>
      <c r="BK175" s="163">
        <f>ROUND(I175*H175,2)</f>
        <v>0</v>
      </c>
      <c r="BL175" s="18" t="s">
        <v>169</v>
      </c>
      <c r="BM175" s="162" t="s">
        <v>1552</v>
      </c>
    </row>
    <row r="176" spans="1:65" s="2" customFormat="1">
      <c r="A176" s="33"/>
      <c r="B176" s="34"/>
      <c r="C176" s="33"/>
      <c r="D176" s="164" t="s">
        <v>171</v>
      </c>
      <c r="E176" s="33"/>
      <c r="F176" s="165" t="s">
        <v>907</v>
      </c>
      <c r="G176" s="33"/>
      <c r="H176" s="33"/>
      <c r="I176" s="166"/>
      <c r="J176" s="33"/>
      <c r="K176" s="33"/>
      <c r="L176" s="34"/>
      <c r="M176" s="167"/>
      <c r="N176" s="168"/>
      <c r="O176" s="59"/>
      <c r="P176" s="59"/>
      <c r="Q176" s="59"/>
      <c r="R176" s="59"/>
      <c r="S176" s="59"/>
      <c r="T176" s="60"/>
      <c r="U176" s="33"/>
      <c r="V176" s="33"/>
      <c r="W176" s="33"/>
      <c r="X176" s="33"/>
      <c r="Y176" s="33"/>
      <c r="Z176" s="33"/>
      <c r="AA176" s="33"/>
      <c r="AB176" s="33"/>
      <c r="AC176" s="33"/>
      <c r="AD176" s="33"/>
      <c r="AE176" s="33"/>
      <c r="AT176" s="18" t="s">
        <v>171</v>
      </c>
      <c r="AU176" s="18" t="s">
        <v>83</v>
      </c>
    </row>
    <row r="177" spans="1:65" s="13" customFormat="1">
      <c r="B177" s="171"/>
      <c r="D177" s="169" t="s">
        <v>175</v>
      </c>
      <c r="E177" s="172" t="s">
        <v>1</v>
      </c>
      <c r="F177" s="173" t="s">
        <v>1553</v>
      </c>
      <c r="H177" s="174">
        <v>7.6</v>
      </c>
      <c r="I177" s="175"/>
      <c r="L177" s="171"/>
      <c r="M177" s="176"/>
      <c r="N177" s="177"/>
      <c r="O177" s="177"/>
      <c r="P177" s="177"/>
      <c r="Q177" s="177"/>
      <c r="R177" s="177"/>
      <c r="S177" s="177"/>
      <c r="T177" s="178"/>
      <c r="AT177" s="172" t="s">
        <v>175</v>
      </c>
      <c r="AU177" s="172" t="s">
        <v>83</v>
      </c>
      <c r="AV177" s="13" t="s">
        <v>83</v>
      </c>
      <c r="AW177" s="13" t="s">
        <v>29</v>
      </c>
      <c r="AX177" s="13" t="s">
        <v>30</v>
      </c>
      <c r="AY177" s="172" t="s">
        <v>163</v>
      </c>
    </row>
    <row r="178" spans="1:65" s="2" customFormat="1" ht="16.5" customHeight="1">
      <c r="A178" s="33"/>
      <c r="B178" s="150"/>
      <c r="C178" s="151" t="s">
        <v>280</v>
      </c>
      <c r="D178" s="151" t="s">
        <v>165</v>
      </c>
      <c r="E178" s="152" t="s">
        <v>258</v>
      </c>
      <c r="F178" s="153" t="s">
        <v>259</v>
      </c>
      <c r="G178" s="154" t="s">
        <v>118</v>
      </c>
      <c r="H178" s="155">
        <v>95.5</v>
      </c>
      <c r="I178" s="156"/>
      <c r="J178" s="157">
        <f>ROUND(I178*H178,2)</f>
        <v>0</v>
      </c>
      <c r="K178" s="153" t="s">
        <v>168</v>
      </c>
      <c r="L178" s="34"/>
      <c r="M178" s="158" t="s">
        <v>1</v>
      </c>
      <c r="N178" s="159" t="s">
        <v>38</v>
      </c>
      <c r="O178" s="59"/>
      <c r="P178" s="160">
        <f>O178*H178</f>
        <v>0</v>
      </c>
      <c r="Q178" s="160">
        <v>0</v>
      </c>
      <c r="R178" s="160">
        <f>Q178*H178</f>
        <v>0</v>
      </c>
      <c r="S178" s="160">
        <v>0</v>
      </c>
      <c r="T178" s="161">
        <f>S178*H178</f>
        <v>0</v>
      </c>
      <c r="U178" s="33"/>
      <c r="V178" s="33"/>
      <c r="W178" s="33"/>
      <c r="X178" s="33"/>
      <c r="Y178" s="33"/>
      <c r="Z178" s="33"/>
      <c r="AA178" s="33"/>
      <c r="AB178" s="33"/>
      <c r="AC178" s="33"/>
      <c r="AD178" s="33"/>
      <c r="AE178" s="33"/>
      <c r="AR178" s="162" t="s">
        <v>169</v>
      </c>
      <c r="AT178" s="162" t="s">
        <v>165</v>
      </c>
      <c r="AU178" s="162" t="s">
        <v>83</v>
      </c>
      <c r="AY178" s="18" t="s">
        <v>163</v>
      </c>
      <c r="BE178" s="163">
        <f>IF(N178="základní",J178,0)</f>
        <v>0</v>
      </c>
      <c r="BF178" s="163">
        <f>IF(N178="snížená",J178,0)</f>
        <v>0</v>
      </c>
      <c r="BG178" s="163">
        <f>IF(N178="zákl. přenesená",J178,0)</f>
        <v>0</v>
      </c>
      <c r="BH178" s="163">
        <f>IF(N178="sníž. přenesená",J178,0)</f>
        <v>0</v>
      </c>
      <c r="BI178" s="163">
        <f>IF(N178="nulová",J178,0)</f>
        <v>0</v>
      </c>
      <c r="BJ178" s="18" t="s">
        <v>30</v>
      </c>
      <c r="BK178" s="163">
        <f>ROUND(I178*H178,2)</f>
        <v>0</v>
      </c>
      <c r="BL178" s="18" t="s">
        <v>169</v>
      </c>
      <c r="BM178" s="162" t="s">
        <v>1554</v>
      </c>
    </row>
    <row r="179" spans="1:65" s="2" customFormat="1">
      <c r="A179" s="33"/>
      <c r="B179" s="34"/>
      <c r="C179" s="33"/>
      <c r="D179" s="164" t="s">
        <v>171</v>
      </c>
      <c r="E179" s="33"/>
      <c r="F179" s="165" t="s">
        <v>261</v>
      </c>
      <c r="G179" s="33"/>
      <c r="H179" s="33"/>
      <c r="I179" s="166"/>
      <c r="J179" s="33"/>
      <c r="K179" s="33"/>
      <c r="L179" s="34"/>
      <c r="M179" s="167"/>
      <c r="N179" s="168"/>
      <c r="O179" s="59"/>
      <c r="P179" s="59"/>
      <c r="Q179" s="59"/>
      <c r="R179" s="59"/>
      <c r="S179" s="59"/>
      <c r="T179" s="60"/>
      <c r="U179" s="33"/>
      <c r="V179" s="33"/>
      <c r="W179" s="33"/>
      <c r="X179" s="33"/>
      <c r="Y179" s="33"/>
      <c r="Z179" s="33"/>
      <c r="AA179" s="33"/>
      <c r="AB179" s="33"/>
      <c r="AC179" s="33"/>
      <c r="AD179" s="33"/>
      <c r="AE179" s="33"/>
      <c r="AT179" s="18" t="s">
        <v>171</v>
      </c>
      <c r="AU179" s="18" t="s">
        <v>83</v>
      </c>
    </row>
    <row r="180" spans="1:65" s="13" customFormat="1">
      <c r="B180" s="171"/>
      <c r="D180" s="169" t="s">
        <v>175</v>
      </c>
      <c r="E180" s="172" t="s">
        <v>1</v>
      </c>
      <c r="F180" s="173" t="s">
        <v>1555</v>
      </c>
      <c r="H180" s="174">
        <v>95.5</v>
      </c>
      <c r="I180" s="175"/>
      <c r="L180" s="171"/>
      <c r="M180" s="176"/>
      <c r="N180" s="177"/>
      <c r="O180" s="177"/>
      <c r="P180" s="177"/>
      <c r="Q180" s="177"/>
      <c r="R180" s="177"/>
      <c r="S180" s="177"/>
      <c r="T180" s="178"/>
      <c r="AT180" s="172" t="s">
        <v>175</v>
      </c>
      <c r="AU180" s="172" t="s">
        <v>83</v>
      </c>
      <c r="AV180" s="13" t="s">
        <v>83</v>
      </c>
      <c r="AW180" s="13" t="s">
        <v>29</v>
      </c>
      <c r="AX180" s="13" t="s">
        <v>30</v>
      </c>
      <c r="AY180" s="172" t="s">
        <v>163</v>
      </c>
    </row>
    <row r="181" spans="1:65" s="2" customFormat="1" ht="24.2" customHeight="1">
      <c r="A181" s="33"/>
      <c r="B181" s="150"/>
      <c r="C181" s="151" t="s">
        <v>286</v>
      </c>
      <c r="D181" s="151" t="s">
        <v>165</v>
      </c>
      <c r="E181" s="152" t="s">
        <v>1556</v>
      </c>
      <c r="F181" s="153" t="s">
        <v>1557</v>
      </c>
      <c r="G181" s="154" t="s">
        <v>118</v>
      </c>
      <c r="H181" s="155">
        <v>94.545000000000002</v>
      </c>
      <c r="I181" s="156"/>
      <c r="J181" s="157">
        <f>ROUND(I181*H181,2)</f>
        <v>0</v>
      </c>
      <c r="K181" s="153" t="s">
        <v>168</v>
      </c>
      <c r="L181" s="34"/>
      <c r="M181" s="158" t="s">
        <v>1</v>
      </c>
      <c r="N181" s="159" t="s">
        <v>38</v>
      </c>
      <c r="O181" s="59"/>
      <c r="P181" s="160">
        <f>O181*H181</f>
        <v>0</v>
      </c>
      <c r="Q181" s="160">
        <v>0</v>
      </c>
      <c r="R181" s="160">
        <f>Q181*H181</f>
        <v>0</v>
      </c>
      <c r="S181" s="160">
        <v>0</v>
      </c>
      <c r="T181" s="161">
        <f>S181*H181</f>
        <v>0</v>
      </c>
      <c r="U181" s="33"/>
      <c r="V181" s="33"/>
      <c r="W181" s="33"/>
      <c r="X181" s="33"/>
      <c r="Y181" s="33"/>
      <c r="Z181" s="33"/>
      <c r="AA181" s="33"/>
      <c r="AB181" s="33"/>
      <c r="AC181" s="33"/>
      <c r="AD181" s="33"/>
      <c r="AE181" s="33"/>
      <c r="AR181" s="162" t="s">
        <v>169</v>
      </c>
      <c r="AT181" s="162" t="s">
        <v>165</v>
      </c>
      <c r="AU181" s="162" t="s">
        <v>83</v>
      </c>
      <c r="AY181" s="18" t="s">
        <v>163</v>
      </c>
      <c r="BE181" s="163">
        <f>IF(N181="základní",J181,0)</f>
        <v>0</v>
      </c>
      <c r="BF181" s="163">
        <f>IF(N181="snížená",J181,0)</f>
        <v>0</v>
      </c>
      <c r="BG181" s="163">
        <f>IF(N181="zákl. přenesená",J181,0)</f>
        <v>0</v>
      </c>
      <c r="BH181" s="163">
        <f>IF(N181="sníž. přenesená",J181,0)</f>
        <v>0</v>
      </c>
      <c r="BI181" s="163">
        <f>IF(N181="nulová",J181,0)</f>
        <v>0</v>
      </c>
      <c r="BJ181" s="18" t="s">
        <v>30</v>
      </c>
      <c r="BK181" s="163">
        <f>ROUND(I181*H181,2)</f>
        <v>0</v>
      </c>
      <c r="BL181" s="18" t="s">
        <v>169</v>
      </c>
      <c r="BM181" s="162" t="s">
        <v>1558</v>
      </c>
    </row>
    <row r="182" spans="1:65" s="2" customFormat="1">
      <c r="A182" s="33"/>
      <c r="B182" s="34"/>
      <c r="C182" s="33"/>
      <c r="D182" s="164" t="s">
        <v>171</v>
      </c>
      <c r="E182" s="33"/>
      <c r="F182" s="165" t="s">
        <v>1559</v>
      </c>
      <c r="G182" s="33"/>
      <c r="H182" s="33"/>
      <c r="I182" s="166"/>
      <c r="J182" s="33"/>
      <c r="K182" s="33"/>
      <c r="L182" s="34"/>
      <c r="M182" s="167"/>
      <c r="N182" s="168"/>
      <c r="O182" s="59"/>
      <c r="P182" s="59"/>
      <c r="Q182" s="59"/>
      <c r="R182" s="59"/>
      <c r="S182" s="59"/>
      <c r="T182" s="60"/>
      <c r="U182" s="33"/>
      <c r="V182" s="33"/>
      <c r="W182" s="33"/>
      <c r="X182" s="33"/>
      <c r="Y182" s="33"/>
      <c r="Z182" s="33"/>
      <c r="AA182" s="33"/>
      <c r="AB182" s="33"/>
      <c r="AC182" s="33"/>
      <c r="AD182" s="33"/>
      <c r="AE182" s="33"/>
      <c r="AT182" s="18" t="s">
        <v>171</v>
      </c>
      <c r="AU182" s="18" t="s">
        <v>83</v>
      </c>
    </row>
    <row r="183" spans="1:65" s="15" customFormat="1">
      <c r="B183" s="190"/>
      <c r="D183" s="169" t="s">
        <v>175</v>
      </c>
      <c r="E183" s="191" t="s">
        <v>1</v>
      </c>
      <c r="F183" s="192" t="s">
        <v>1144</v>
      </c>
      <c r="H183" s="191" t="s">
        <v>1</v>
      </c>
      <c r="I183" s="193"/>
      <c r="L183" s="190"/>
      <c r="M183" s="194"/>
      <c r="N183" s="195"/>
      <c r="O183" s="195"/>
      <c r="P183" s="195"/>
      <c r="Q183" s="195"/>
      <c r="R183" s="195"/>
      <c r="S183" s="195"/>
      <c r="T183" s="196"/>
      <c r="AT183" s="191" t="s">
        <v>175</v>
      </c>
      <c r="AU183" s="191" t="s">
        <v>83</v>
      </c>
      <c r="AV183" s="15" t="s">
        <v>30</v>
      </c>
      <c r="AW183" s="15" t="s">
        <v>29</v>
      </c>
      <c r="AX183" s="15" t="s">
        <v>73</v>
      </c>
      <c r="AY183" s="191" t="s">
        <v>163</v>
      </c>
    </row>
    <row r="184" spans="1:65" s="13" customFormat="1">
      <c r="B184" s="171"/>
      <c r="D184" s="169" t="s">
        <v>175</v>
      </c>
      <c r="E184" s="172" t="s">
        <v>1</v>
      </c>
      <c r="F184" s="173" t="s">
        <v>1560</v>
      </c>
      <c r="H184" s="174">
        <v>95.5</v>
      </c>
      <c r="I184" s="175"/>
      <c r="L184" s="171"/>
      <c r="M184" s="176"/>
      <c r="N184" s="177"/>
      <c r="O184" s="177"/>
      <c r="P184" s="177"/>
      <c r="Q184" s="177"/>
      <c r="R184" s="177"/>
      <c r="S184" s="177"/>
      <c r="T184" s="178"/>
      <c r="AT184" s="172" t="s">
        <v>175</v>
      </c>
      <c r="AU184" s="172" t="s">
        <v>83</v>
      </c>
      <c r="AV184" s="13" t="s">
        <v>83</v>
      </c>
      <c r="AW184" s="13" t="s">
        <v>29</v>
      </c>
      <c r="AX184" s="13" t="s">
        <v>73</v>
      </c>
      <c r="AY184" s="172" t="s">
        <v>163</v>
      </c>
    </row>
    <row r="185" spans="1:65" s="13" customFormat="1">
      <c r="B185" s="171"/>
      <c r="D185" s="169" t="s">
        <v>175</v>
      </c>
      <c r="E185" s="172" t="s">
        <v>1</v>
      </c>
      <c r="F185" s="173" t="s">
        <v>1561</v>
      </c>
      <c r="H185" s="174">
        <v>94.545000000000002</v>
      </c>
      <c r="I185" s="175"/>
      <c r="L185" s="171"/>
      <c r="M185" s="176"/>
      <c r="N185" s="177"/>
      <c r="O185" s="177"/>
      <c r="P185" s="177"/>
      <c r="Q185" s="177"/>
      <c r="R185" s="177"/>
      <c r="S185" s="177"/>
      <c r="T185" s="178"/>
      <c r="AT185" s="172" t="s">
        <v>175</v>
      </c>
      <c r="AU185" s="172" t="s">
        <v>83</v>
      </c>
      <c r="AV185" s="13" t="s">
        <v>83</v>
      </c>
      <c r="AW185" s="13" t="s">
        <v>29</v>
      </c>
      <c r="AX185" s="13" t="s">
        <v>30</v>
      </c>
      <c r="AY185" s="172" t="s">
        <v>163</v>
      </c>
    </row>
    <row r="186" spans="1:65" s="2" customFormat="1">
      <c r="A186" s="33"/>
      <c r="B186" s="34"/>
      <c r="C186" s="33"/>
      <c r="D186" s="169" t="s">
        <v>184</v>
      </c>
      <c r="E186" s="33"/>
      <c r="F186" s="187" t="s">
        <v>1562</v>
      </c>
      <c r="G186" s="33"/>
      <c r="H186" s="33"/>
      <c r="I186" s="33"/>
      <c r="J186" s="33"/>
      <c r="K186" s="33"/>
      <c r="L186" s="34"/>
      <c r="M186" s="167"/>
      <c r="N186" s="168"/>
      <c r="O186" s="59"/>
      <c r="P186" s="59"/>
      <c r="Q186" s="59"/>
      <c r="R186" s="59"/>
      <c r="S186" s="59"/>
      <c r="T186" s="60"/>
      <c r="U186" s="33"/>
      <c r="V186" s="33"/>
      <c r="W186" s="33"/>
      <c r="X186" s="33"/>
      <c r="Y186" s="33"/>
      <c r="Z186" s="33"/>
      <c r="AA186" s="33"/>
      <c r="AB186" s="33"/>
      <c r="AC186" s="33"/>
      <c r="AD186" s="33"/>
      <c r="AE186" s="33"/>
      <c r="AU186" s="18" t="s">
        <v>83</v>
      </c>
    </row>
    <row r="187" spans="1:65" s="2" customFormat="1">
      <c r="A187" s="33"/>
      <c r="B187" s="34"/>
      <c r="C187" s="33"/>
      <c r="D187" s="169" t="s">
        <v>184</v>
      </c>
      <c r="E187" s="33"/>
      <c r="F187" s="188" t="s">
        <v>1144</v>
      </c>
      <c r="G187" s="33"/>
      <c r="H187" s="189">
        <v>0</v>
      </c>
      <c r="I187" s="33"/>
      <c r="J187" s="33"/>
      <c r="K187" s="33"/>
      <c r="L187" s="34"/>
      <c r="M187" s="167"/>
      <c r="N187" s="168"/>
      <c r="O187" s="59"/>
      <c r="P187" s="59"/>
      <c r="Q187" s="59"/>
      <c r="R187" s="59"/>
      <c r="S187" s="59"/>
      <c r="T187" s="60"/>
      <c r="U187" s="33"/>
      <c r="V187" s="33"/>
      <c r="W187" s="33"/>
      <c r="X187" s="33"/>
      <c r="Y187" s="33"/>
      <c r="Z187" s="33"/>
      <c r="AA187" s="33"/>
      <c r="AB187" s="33"/>
      <c r="AC187" s="33"/>
      <c r="AD187" s="33"/>
      <c r="AE187" s="33"/>
      <c r="AU187" s="18" t="s">
        <v>83</v>
      </c>
    </row>
    <row r="188" spans="1:65" s="2" customFormat="1">
      <c r="A188" s="33"/>
      <c r="B188" s="34"/>
      <c r="C188" s="33"/>
      <c r="D188" s="169" t="s">
        <v>184</v>
      </c>
      <c r="E188" s="33"/>
      <c r="F188" s="188" t="s">
        <v>1560</v>
      </c>
      <c r="G188" s="33"/>
      <c r="H188" s="189">
        <v>95.5</v>
      </c>
      <c r="I188" s="33"/>
      <c r="J188" s="33"/>
      <c r="K188" s="33"/>
      <c r="L188" s="34"/>
      <c r="M188" s="167"/>
      <c r="N188" s="168"/>
      <c r="O188" s="59"/>
      <c r="P188" s="59"/>
      <c r="Q188" s="59"/>
      <c r="R188" s="59"/>
      <c r="S188" s="59"/>
      <c r="T188" s="60"/>
      <c r="U188" s="33"/>
      <c r="V188" s="33"/>
      <c r="W188" s="33"/>
      <c r="X188" s="33"/>
      <c r="Y188" s="33"/>
      <c r="Z188" s="33"/>
      <c r="AA188" s="33"/>
      <c r="AB188" s="33"/>
      <c r="AC188" s="33"/>
      <c r="AD188" s="33"/>
      <c r="AE188" s="33"/>
      <c r="AU188" s="18" t="s">
        <v>83</v>
      </c>
    </row>
    <row r="189" spans="1:65" s="2" customFormat="1" ht="24.2" customHeight="1">
      <c r="A189" s="33"/>
      <c r="B189" s="150"/>
      <c r="C189" s="151" t="s">
        <v>292</v>
      </c>
      <c r="D189" s="151" t="s">
        <v>165</v>
      </c>
      <c r="E189" s="152" t="s">
        <v>1563</v>
      </c>
      <c r="F189" s="153" t="s">
        <v>1564</v>
      </c>
      <c r="G189" s="154" t="s">
        <v>118</v>
      </c>
      <c r="H189" s="155">
        <v>0.95499999999999996</v>
      </c>
      <c r="I189" s="156"/>
      <c r="J189" s="157">
        <f>ROUND(I189*H189,2)</f>
        <v>0</v>
      </c>
      <c r="K189" s="153" t="s">
        <v>168</v>
      </c>
      <c r="L189" s="34"/>
      <c r="M189" s="158" t="s">
        <v>1</v>
      </c>
      <c r="N189" s="159" t="s">
        <v>38</v>
      </c>
      <c r="O189" s="59"/>
      <c r="P189" s="160">
        <f>O189*H189</f>
        <v>0</v>
      </c>
      <c r="Q189" s="160">
        <v>0</v>
      </c>
      <c r="R189" s="160">
        <f>Q189*H189</f>
        <v>0</v>
      </c>
      <c r="S189" s="160">
        <v>0</v>
      </c>
      <c r="T189" s="161">
        <f>S189*H189</f>
        <v>0</v>
      </c>
      <c r="U189" s="33"/>
      <c r="V189" s="33"/>
      <c r="W189" s="33"/>
      <c r="X189" s="33"/>
      <c r="Y189" s="33"/>
      <c r="Z189" s="33"/>
      <c r="AA189" s="33"/>
      <c r="AB189" s="33"/>
      <c r="AC189" s="33"/>
      <c r="AD189" s="33"/>
      <c r="AE189" s="33"/>
      <c r="AR189" s="162" t="s">
        <v>169</v>
      </c>
      <c r="AT189" s="162" t="s">
        <v>165</v>
      </c>
      <c r="AU189" s="162" t="s">
        <v>83</v>
      </c>
      <c r="AY189" s="18" t="s">
        <v>163</v>
      </c>
      <c r="BE189" s="163">
        <f>IF(N189="základní",J189,0)</f>
        <v>0</v>
      </c>
      <c r="BF189" s="163">
        <f>IF(N189="snížená",J189,0)</f>
        <v>0</v>
      </c>
      <c r="BG189" s="163">
        <f>IF(N189="zákl. přenesená",J189,0)</f>
        <v>0</v>
      </c>
      <c r="BH189" s="163">
        <f>IF(N189="sníž. přenesená",J189,0)</f>
        <v>0</v>
      </c>
      <c r="BI189" s="163">
        <f>IF(N189="nulová",J189,0)</f>
        <v>0</v>
      </c>
      <c r="BJ189" s="18" t="s">
        <v>30</v>
      </c>
      <c r="BK189" s="163">
        <f>ROUND(I189*H189,2)</f>
        <v>0</v>
      </c>
      <c r="BL189" s="18" t="s">
        <v>169</v>
      </c>
      <c r="BM189" s="162" t="s">
        <v>1565</v>
      </c>
    </row>
    <row r="190" spans="1:65" s="2" customFormat="1">
      <c r="A190" s="33"/>
      <c r="B190" s="34"/>
      <c r="C190" s="33"/>
      <c r="D190" s="164" t="s">
        <v>171</v>
      </c>
      <c r="E190" s="33"/>
      <c r="F190" s="165" t="s">
        <v>1566</v>
      </c>
      <c r="G190" s="33"/>
      <c r="H190" s="33"/>
      <c r="I190" s="166"/>
      <c r="J190" s="33"/>
      <c r="K190" s="33"/>
      <c r="L190" s="34"/>
      <c r="M190" s="167"/>
      <c r="N190" s="168"/>
      <c r="O190" s="59"/>
      <c r="P190" s="59"/>
      <c r="Q190" s="59"/>
      <c r="R190" s="59"/>
      <c r="S190" s="59"/>
      <c r="T190" s="60"/>
      <c r="U190" s="33"/>
      <c r="V190" s="33"/>
      <c r="W190" s="33"/>
      <c r="X190" s="33"/>
      <c r="Y190" s="33"/>
      <c r="Z190" s="33"/>
      <c r="AA190" s="33"/>
      <c r="AB190" s="33"/>
      <c r="AC190" s="33"/>
      <c r="AD190" s="33"/>
      <c r="AE190" s="33"/>
      <c r="AT190" s="18" t="s">
        <v>171</v>
      </c>
      <c r="AU190" s="18" t="s">
        <v>83</v>
      </c>
    </row>
    <row r="191" spans="1:65" s="15" customFormat="1">
      <c r="B191" s="190"/>
      <c r="D191" s="169" t="s">
        <v>175</v>
      </c>
      <c r="E191" s="191" t="s">
        <v>1</v>
      </c>
      <c r="F191" s="192" t="s">
        <v>1144</v>
      </c>
      <c r="H191" s="191" t="s">
        <v>1</v>
      </c>
      <c r="I191" s="193"/>
      <c r="L191" s="190"/>
      <c r="M191" s="194"/>
      <c r="N191" s="195"/>
      <c r="O191" s="195"/>
      <c r="P191" s="195"/>
      <c r="Q191" s="195"/>
      <c r="R191" s="195"/>
      <c r="S191" s="195"/>
      <c r="T191" s="196"/>
      <c r="AT191" s="191" t="s">
        <v>175</v>
      </c>
      <c r="AU191" s="191" t="s">
        <v>83</v>
      </c>
      <c r="AV191" s="15" t="s">
        <v>30</v>
      </c>
      <c r="AW191" s="15" t="s">
        <v>29</v>
      </c>
      <c r="AX191" s="15" t="s">
        <v>73</v>
      </c>
      <c r="AY191" s="191" t="s">
        <v>163</v>
      </c>
    </row>
    <row r="192" spans="1:65" s="13" customFormat="1">
      <c r="B192" s="171"/>
      <c r="D192" s="169" t="s">
        <v>175</v>
      </c>
      <c r="E192" s="172" t="s">
        <v>1</v>
      </c>
      <c r="F192" s="173" t="s">
        <v>1567</v>
      </c>
      <c r="H192" s="174">
        <v>0.95499999999999996</v>
      </c>
      <c r="I192" s="175"/>
      <c r="L192" s="171"/>
      <c r="M192" s="176"/>
      <c r="N192" s="177"/>
      <c r="O192" s="177"/>
      <c r="P192" s="177"/>
      <c r="Q192" s="177"/>
      <c r="R192" s="177"/>
      <c r="S192" s="177"/>
      <c r="T192" s="178"/>
      <c r="AT192" s="172" t="s">
        <v>175</v>
      </c>
      <c r="AU192" s="172" t="s">
        <v>83</v>
      </c>
      <c r="AV192" s="13" t="s">
        <v>83</v>
      </c>
      <c r="AW192" s="13" t="s">
        <v>29</v>
      </c>
      <c r="AX192" s="13" t="s">
        <v>30</v>
      </c>
      <c r="AY192" s="172" t="s">
        <v>163</v>
      </c>
    </row>
    <row r="193" spans="1:65" s="2" customFormat="1">
      <c r="A193" s="33"/>
      <c r="B193" s="34"/>
      <c r="C193" s="33"/>
      <c r="D193" s="169" t="s">
        <v>184</v>
      </c>
      <c r="E193" s="33"/>
      <c r="F193" s="187" t="s">
        <v>1562</v>
      </c>
      <c r="G193" s="33"/>
      <c r="H193" s="33"/>
      <c r="I193" s="33"/>
      <c r="J193" s="33"/>
      <c r="K193" s="33"/>
      <c r="L193" s="34"/>
      <c r="M193" s="167"/>
      <c r="N193" s="168"/>
      <c r="O193" s="59"/>
      <c r="P193" s="59"/>
      <c r="Q193" s="59"/>
      <c r="R193" s="59"/>
      <c r="S193" s="59"/>
      <c r="T193" s="60"/>
      <c r="U193" s="33"/>
      <c r="V193" s="33"/>
      <c r="W193" s="33"/>
      <c r="X193" s="33"/>
      <c r="Y193" s="33"/>
      <c r="Z193" s="33"/>
      <c r="AA193" s="33"/>
      <c r="AB193" s="33"/>
      <c r="AC193" s="33"/>
      <c r="AD193" s="33"/>
      <c r="AE193" s="33"/>
      <c r="AU193" s="18" t="s">
        <v>83</v>
      </c>
    </row>
    <row r="194" spans="1:65" s="2" customFormat="1">
      <c r="A194" s="33"/>
      <c r="B194" s="34"/>
      <c r="C194" s="33"/>
      <c r="D194" s="169" t="s">
        <v>184</v>
      </c>
      <c r="E194" s="33"/>
      <c r="F194" s="188" t="s">
        <v>1144</v>
      </c>
      <c r="G194" s="33"/>
      <c r="H194" s="189">
        <v>0</v>
      </c>
      <c r="I194" s="33"/>
      <c r="J194" s="33"/>
      <c r="K194" s="33"/>
      <c r="L194" s="34"/>
      <c r="M194" s="167"/>
      <c r="N194" s="168"/>
      <c r="O194" s="59"/>
      <c r="P194" s="59"/>
      <c r="Q194" s="59"/>
      <c r="R194" s="59"/>
      <c r="S194" s="59"/>
      <c r="T194" s="60"/>
      <c r="U194" s="33"/>
      <c r="V194" s="33"/>
      <c r="W194" s="33"/>
      <c r="X194" s="33"/>
      <c r="Y194" s="33"/>
      <c r="Z194" s="33"/>
      <c r="AA194" s="33"/>
      <c r="AB194" s="33"/>
      <c r="AC194" s="33"/>
      <c r="AD194" s="33"/>
      <c r="AE194" s="33"/>
      <c r="AU194" s="18" t="s">
        <v>83</v>
      </c>
    </row>
    <row r="195" spans="1:65" s="2" customFormat="1">
      <c r="A195" s="33"/>
      <c r="B195" s="34"/>
      <c r="C195" s="33"/>
      <c r="D195" s="169" t="s">
        <v>184</v>
      </c>
      <c r="E195" s="33"/>
      <c r="F195" s="188" t="s">
        <v>1560</v>
      </c>
      <c r="G195" s="33"/>
      <c r="H195" s="189">
        <v>95.5</v>
      </c>
      <c r="I195" s="33"/>
      <c r="J195" s="33"/>
      <c r="K195" s="33"/>
      <c r="L195" s="34"/>
      <c r="M195" s="167"/>
      <c r="N195" s="168"/>
      <c r="O195" s="59"/>
      <c r="P195" s="59"/>
      <c r="Q195" s="59"/>
      <c r="R195" s="59"/>
      <c r="S195" s="59"/>
      <c r="T195" s="60"/>
      <c r="U195" s="33"/>
      <c r="V195" s="33"/>
      <c r="W195" s="33"/>
      <c r="X195" s="33"/>
      <c r="Y195" s="33"/>
      <c r="Z195" s="33"/>
      <c r="AA195" s="33"/>
      <c r="AB195" s="33"/>
      <c r="AC195" s="33"/>
      <c r="AD195" s="33"/>
      <c r="AE195" s="33"/>
      <c r="AU195" s="18" t="s">
        <v>83</v>
      </c>
    </row>
    <row r="196" spans="1:65" s="2" customFormat="1" ht="24.2" customHeight="1">
      <c r="A196" s="33"/>
      <c r="B196" s="150"/>
      <c r="C196" s="151" t="s">
        <v>300</v>
      </c>
      <c r="D196" s="151" t="s">
        <v>165</v>
      </c>
      <c r="E196" s="152" t="s">
        <v>1568</v>
      </c>
      <c r="F196" s="153" t="s">
        <v>1569</v>
      </c>
      <c r="G196" s="154" t="s">
        <v>206</v>
      </c>
      <c r="H196" s="155">
        <v>100</v>
      </c>
      <c r="I196" s="156"/>
      <c r="J196" s="157">
        <f>ROUND(I196*H196,2)</f>
        <v>0</v>
      </c>
      <c r="K196" s="153" t="s">
        <v>168</v>
      </c>
      <c r="L196" s="34"/>
      <c r="M196" s="158" t="s">
        <v>1</v>
      </c>
      <c r="N196" s="159" t="s">
        <v>38</v>
      </c>
      <c r="O196" s="59"/>
      <c r="P196" s="160">
        <f>O196*H196</f>
        <v>0</v>
      </c>
      <c r="Q196" s="160">
        <v>1.8E-3</v>
      </c>
      <c r="R196" s="160">
        <f>Q196*H196</f>
        <v>0.18</v>
      </c>
      <c r="S196" s="160">
        <v>0</v>
      </c>
      <c r="T196" s="161">
        <f>S196*H196</f>
        <v>0</v>
      </c>
      <c r="U196" s="33"/>
      <c r="V196" s="33"/>
      <c r="W196" s="33"/>
      <c r="X196" s="33"/>
      <c r="Y196" s="33"/>
      <c r="Z196" s="33"/>
      <c r="AA196" s="33"/>
      <c r="AB196" s="33"/>
      <c r="AC196" s="33"/>
      <c r="AD196" s="33"/>
      <c r="AE196" s="33"/>
      <c r="AR196" s="162" t="s">
        <v>169</v>
      </c>
      <c r="AT196" s="162" t="s">
        <v>165</v>
      </c>
      <c r="AU196" s="162" t="s">
        <v>83</v>
      </c>
      <c r="AY196" s="18" t="s">
        <v>163</v>
      </c>
      <c r="BE196" s="163">
        <f>IF(N196="základní",J196,0)</f>
        <v>0</v>
      </c>
      <c r="BF196" s="163">
        <f>IF(N196="snížená",J196,0)</f>
        <v>0</v>
      </c>
      <c r="BG196" s="163">
        <f>IF(N196="zákl. přenesená",J196,0)</f>
        <v>0</v>
      </c>
      <c r="BH196" s="163">
        <f>IF(N196="sníž. přenesená",J196,0)</f>
        <v>0</v>
      </c>
      <c r="BI196" s="163">
        <f>IF(N196="nulová",J196,0)</f>
        <v>0</v>
      </c>
      <c r="BJ196" s="18" t="s">
        <v>30</v>
      </c>
      <c r="BK196" s="163">
        <f>ROUND(I196*H196,2)</f>
        <v>0</v>
      </c>
      <c r="BL196" s="18" t="s">
        <v>169</v>
      </c>
      <c r="BM196" s="162" t="s">
        <v>1570</v>
      </c>
    </row>
    <row r="197" spans="1:65" s="2" customFormat="1">
      <c r="A197" s="33"/>
      <c r="B197" s="34"/>
      <c r="C197" s="33"/>
      <c r="D197" s="164" t="s">
        <v>171</v>
      </c>
      <c r="E197" s="33"/>
      <c r="F197" s="165" t="s">
        <v>1571</v>
      </c>
      <c r="G197" s="33"/>
      <c r="H197" s="33"/>
      <c r="I197" s="166"/>
      <c r="J197" s="33"/>
      <c r="K197" s="33"/>
      <c r="L197" s="34"/>
      <c r="M197" s="167"/>
      <c r="N197" s="168"/>
      <c r="O197" s="59"/>
      <c r="P197" s="59"/>
      <c r="Q197" s="59"/>
      <c r="R197" s="59"/>
      <c r="S197" s="59"/>
      <c r="T197" s="60"/>
      <c r="U197" s="33"/>
      <c r="V197" s="33"/>
      <c r="W197" s="33"/>
      <c r="X197" s="33"/>
      <c r="Y197" s="33"/>
      <c r="Z197" s="33"/>
      <c r="AA197" s="33"/>
      <c r="AB197" s="33"/>
      <c r="AC197" s="33"/>
      <c r="AD197" s="33"/>
      <c r="AE197" s="33"/>
      <c r="AT197" s="18" t="s">
        <v>171</v>
      </c>
      <c r="AU197" s="18" t="s">
        <v>83</v>
      </c>
    </row>
    <row r="198" spans="1:65" s="13" customFormat="1">
      <c r="B198" s="171"/>
      <c r="D198" s="169" t="s">
        <v>175</v>
      </c>
      <c r="E198" s="172" t="s">
        <v>1</v>
      </c>
      <c r="F198" s="173" t="s">
        <v>805</v>
      </c>
      <c r="H198" s="174">
        <v>100</v>
      </c>
      <c r="I198" s="175"/>
      <c r="L198" s="171"/>
      <c r="M198" s="176"/>
      <c r="N198" s="177"/>
      <c r="O198" s="177"/>
      <c r="P198" s="177"/>
      <c r="Q198" s="177"/>
      <c r="R198" s="177"/>
      <c r="S198" s="177"/>
      <c r="T198" s="178"/>
      <c r="AT198" s="172" t="s">
        <v>175</v>
      </c>
      <c r="AU198" s="172" t="s">
        <v>83</v>
      </c>
      <c r="AV198" s="13" t="s">
        <v>83</v>
      </c>
      <c r="AW198" s="13" t="s">
        <v>29</v>
      </c>
      <c r="AX198" s="13" t="s">
        <v>30</v>
      </c>
      <c r="AY198" s="172" t="s">
        <v>163</v>
      </c>
    </row>
    <row r="199" spans="1:65" s="2" customFormat="1" ht="16.5" customHeight="1">
      <c r="A199" s="33"/>
      <c r="B199" s="150"/>
      <c r="C199" s="197" t="s">
        <v>7</v>
      </c>
      <c r="D199" s="197" t="s">
        <v>381</v>
      </c>
      <c r="E199" s="198" t="s">
        <v>1572</v>
      </c>
      <c r="F199" s="199" t="s">
        <v>1573</v>
      </c>
      <c r="G199" s="200" t="s">
        <v>206</v>
      </c>
      <c r="H199" s="201">
        <v>110</v>
      </c>
      <c r="I199" s="202"/>
      <c r="J199" s="203">
        <f>ROUND(I199*H199,2)</f>
        <v>0</v>
      </c>
      <c r="K199" s="199" t="s">
        <v>168</v>
      </c>
      <c r="L199" s="204"/>
      <c r="M199" s="205" t="s">
        <v>1</v>
      </c>
      <c r="N199" s="206" t="s">
        <v>38</v>
      </c>
      <c r="O199" s="59"/>
      <c r="P199" s="160">
        <f>O199*H199</f>
        <v>0</v>
      </c>
      <c r="Q199" s="160">
        <v>7.2000000000000005E-4</v>
      </c>
      <c r="R199" s="160">
        <f>Q199*H199</f>
        <v>7.9200000000000007E-2</v>
      </c>
      <c r="S199" s="160">
        <v>0</v>
      </c>
      <c r="T199" s="161">
        <f>S199*H199</f>
        <v>0</v>
      </c>
      <c r="U199" s="33"/>
      <c r="V199" s="33"/>
      <c r="W199" s="33"/>
      <c r="X199" s="33"/>
      <c r="Y199" s="33"/>
      <c r="Z199" s="33"/>
      <c r="AA199" s="33"/>
      <c r="AB199" s="33"/>
      <c r="AC199" s="33"/>
      <c r="AD199" s="33"/>
      <c r="AE199" s="33"/>
      <c r="AR199" s="162" t="s">
        <v>215</v>
      </c>
      <c r="AT199" s="162" t="s">
        <v>381</v>
      </c>
      <c r="AU199" s="162" t="s">
        <v>83</v>
      </c>
      <c r="AY199" s="18" t="s">
        <v>163</v>
      </c>
      <c r="BE199" s="163">
        <f>IF(N199="základní",J199,0)</f>
        <v>0</v>
      </c>
      <c r="BF199" s="163">
        <f>IF(N199="snížená",J199,0)</f>
        <v>0</v>
      </c>
      <c r="BG199" s="163">
        <f>IF(N199="zákl. přenesená",J199,0)</f>
        <v>0</v>
      </c>
      <c r="BH199" s="163">
        <f>IF(N199="sníž. přenesená",J199,0)</f>
        <v>0</v>
      </c>
      <c r="BI199" s="163">
        <f>IF(N199="nulová",J199,0)</f>
        <v>0</v>
      </c>
      <c r="BJ199" s="18" t="s">
        <v>30</v>
      </c>
      <c r="BK199" s="163">
        <f>ROUND(I199*H199,2)</f>
        <v>0</v>
      </c>
      <c r="BL199" s="18" t="s">
        <v>169</v>
      </c>
      <c r="BM199" s="162" t="s">
        <v>1574</v>
      </c>
    </row>
    <row r="200" spans="1:65" s="13" customFormat="1">
      <c r="B200" s="171"/>
      <c r="D200" s="169" t="s">
        <v>175</v>
      </c>
      <c r="E200" s="172" t="s">
        <v>1</v>
      </c>
      <c r="F200" s="173" t="s">
        <v>1575</v>
      </c>
      <c r="H200" s="174">
        <v>110</v>
      </c>
      <c r="I200" s="175"/>
      <c r="L200" s="171"/>
      <c r="M200" s="176"/>
      <c r="N200" s="177"/>
      <c r="O200" s="177"/>
      <c r="P200" s="177"/>
      <c r="Q200" s="177"/>
      <c r="R200" s="177"/>
      <c r="S200" s="177"/>
      <c r="T200" s="178"/>
      <c r="AT200" s="172" t="s">
        <v>175</v>
      </c>
      <c r="AU200" s="172" t="s">
        <v>83</v>
      </c>
      <c r="AV200" s="13" t="s">
        <v>83</v>
      </c>
      <c r="AW200" s="13" t="s">
        <v>29</v>
      </c>
      <c r="AX200" s="13" t="s">
        <v>73</v>
      </c>
      <c r="AY200" s="172" t="s">
        <v>163</v>
      </c>
    </row>
    <row r="201" spans="1:65" s="14" customFormat="1">
      <c r="B201" s="179"/>
      <c r="D201" s="169" t="s">
        <v>175</v>
      </c>
      <c r="E201" s="180" t="s">
        <v>1</v>
      </c>
      <c r="F201" s="181" t="s">
        <v>179</v>
      </c>
      <c r="H201" s="182">
        <v>110</v>
      </c>
      <c r="I201" s="183"/>
      <c r="L201" s="179"/>
      <c r="M201" s="184"/>
      <c r="N201" s="185"/>
      <c r="O201" s="185"/>
      <c r="P201" s="185"/>
      <c r="Q201" s="185"/>
      <c r="R201" s="185"/>
      <c r="S201" s="185"/>
      <c r="T201" s="186"/>
      <c r="AT201" s="180" t="s">
        <v>175</v>
      </c>
      <c r="AU201" s="180" t="s">
        <v>83</v>
      </c>
      <c r="AV201" s="14" t="s">
        <v>169</v>
      </c>
      <c r="AW201" s="14" t="s">
        <v>29</v>
      </c>
      <c r="AX201" s="14" t="s">
        <v>30</v>
      </c>
      <c r="AY201" s="180" t="s">
        <v>163</v>
      </c>
    </row>
    <row r="202" spans="1:65" s="2" customFormat="1" ht="16.5" customHeight="1">
      <c r="A202" s="33"/>
      <c r="B202" s="150"/>
      <c r="C202" s="151" t="s">
        <v>312</v>
      </c>
      <c r="D202" s="151" t="s">
        <v>165</v>
      </c>
      <c r="E202" s="152" t="s">
        <v>1162</v>
      </c>
      <c r="F202" s="153" t="s">
        <v>1163</v>
      </c>
      <c r="G202" s="154" t="s">
        <v>114</v>
      </c>
      <c r="H202" s="155">
        <v>319.60000000000002</v>
      </c>
      <c r="I202" s="156"/>
      <c r="J202" s="157">
        <f>ROUND(I202*H202,2)</f>
        <v>0</v>
      </c>
      <c r="K202" s="153" t="s">
        <v>168</v>
      </c>
      <c r="L202" s="34"/>
      <c r="M202" s="158" t="s">
        <v>1</v>
      </c>
      <c r="N202" s="159" t="s">
        <v>38</v>
      </c>
      <c r="O202" s="59"/>
      <c r="P202" s="160">
        <f>O202*H202</f>
        <v>0</v>
      </c>
      <c r="Q202" s="160">
        <v>8.3850999999999999E-4</v>
      </c>
      <c r="R202" s="160">
        <f>Q202*H202</f>
        <v>0.267987796</v>
      </c>
      <c r="S202" s="160">
        <v>0</v>
      </c>
      <c r="T202" s="161">
        <f>S202*H202</f>
        <v>0</v>
      </c>
      <c r="U202" s="33"/>
      <c r="V202" s="33"/>
      <c r="W202" s="33"/>
      <c r="X202" s="33"/>
      <c r="Y202" s="33"/>
      <c r="Z202" s="33"/>
      <c r="AA202" s="33"/>
      <c r="AB202" s="33"/>
      <c r="AC202" s="33"/>
      <c r="AD202" s="33"/>
      <c r="AE202" s="33"/>
      <c r="AR202" s="162" t="s">
        <v>169</v>
      </c>
      <c r="AT202" s="162" t="s">
        <v>165</v>
      </c>
      <c r="AU202" s="162" t="s">
        <v>83</v>
      </c>
      <c r="AY202" s="18" t="s">
        <v>163</v>
      </c>
      <c r="BE202" s="163">
        <f>IF(N202="základní",J202,0)</f>
        <v>0</v>
      </c>
      <c r="BF202" s="163">
        <f>IF(N202="snížená",J202,0)</f>
        <v>0</v>
      </c>
      <c r="BG202" s="163">
        <f>IF(N202="zákl. přenesená",J202,0)</f>
        <v>0</v>
      </c>
      <c r="BH202" s="163">
        <f>IF(N202="sníž. přenesená",J202,0)</f>
        <v>0</v>
      </c>
      <c r="BI202" s="163">
        <f>IF(N202="nulová",J202,0)</f>
        <v>0</v>
      </c>
      <c r="BJ202" s="18" t="s">
        <v>30</v>
      </c>
      <c r="BK202" s="163">
        <f>ROUND(I202*H202,2)</f>
        <v>0</v>
      </c>
      <c r="BL202" s="18" t="s">
        <v>169</v>
      </c>
      <c r="BM202" s="162" t="s">
        <v>1576</v>
      </c>
    </row>
    <row r="203" spans="1:65" s="2" customFormat="1">
      <c r="A203" s="33"/>
      <c r="B203" s="34"/>
      <c r="C203" s="33"/>
      <c r="D203" s="164" t="s">
        <v>171</v>
      </c>
      <c r="E203" s="33"/>
      <c r="F203" s="165" t="s">
        <v>1165</v>
      </c>
      <c r="G203" s="33"/>
      <c r="H203" s="33"/>
      <c r="I203" s="166"/>
      <c r="J203" s="33"/>
      <c r="K203" s="33"/>
      <c r="L203" s="34"/>
      <c r="M203" s="167"/>
      <c r="N203" s="168"/>
      <c r="O203" s="59"/>
      <c r="P203" s="59"/>
      <c r="Q203" s="59"/>
      <c r="R203" s="59"/>
      <c r="S203" s="59"/>
      <c r="T203" s="60"/>
      <c r="U203" s="33"/>
      <c r="V203" s="33"/>
      <c r="W203" s="33"/>
      <c r="X203" s="33"/>
      <c r="Y203" s="33"/>
      <c r="Z203" s="33"/>
      <c r="AA203" s="33"/>
      <c r="AB203" s="33"/>
      <c r="AC203" s="33"/>
      <c r="AD203" s="33"/>
      <c r="AE203" s="33"/>
      <c r="AT203" s="18" t="s">
        <v>171</v>
      </c>
      <c r="AU203" s="18" t="s">
        <v>83</v>
      </c>
    </row>
    <row r="204" spans="1:65" s="2" customFormat="1" ht="78">
      <c r="A204" s="33"/>
      <c r="B204" s="34"/>
      <c r="C204" s="33"/>
      <c r="D204" s="169" t="s">
        <v>173</v>
      </c>
      <c r="E204" s="33"/>
      <c r="F204" s="170" t="s">
        <v>310</v>
      </c>
      <c r="G204" s="33"/>
      <c r="H204" s="33"/>
      <c r="I204" s="166"/>
      <c r="J204" s="33"/>
      <c r="K204" s="33"/>
      <c r="L204" s="34"/>
      <c r="M204" s="167"/>
      <c r="N204" s="168"/>
      <c r="O204" s="59"/>
      <c r="P204" s="59"/>
      <c r="Q204" s="59"/>
      <c r="R204" s="59"/>
      <c r="S204" s="59"/>
      <c r="T204" s="60"/>
      <c r="U204" s="33"/>
      <c r="V204" s="33"/>
      <c r="W204" s="33"/>
      <c r="X204" s="33"/>
      <c r="Y204" s="33"/>
      <c r="Z204" s="33"/>
      <c r="AA204" s="33"/>
      <c r="AB204" s="33"/>
      <c r="AC204" s="33"/>
      <c r="AD204" s="33"/>
      <c r="AE204" s="33"/>
      <c r="AT204" s="18" t="s">
        <v>173</v>
      </c>
      <c r="AU204" s="18" t="s">
        <v>83</v>
      </c>
    </row>
    <row r="205" spans="1:65" s="13" customFormat="1">
      <c r="B205" s="171"/>
      <c r="D205" s="169" t="s">
        <v>175</v>
      </c>
      <c r="E205" s="172" t="s">
        <v>1</v>
      </c>
      <c r="F205" s="173" t="s">
        <v>1577</v>
      </c>
      <c r="H205" s="174">
        <v>319.60000000000002</v>
      </c>
      <c r="I205" s="175"/>
      <c r="L205" s="171"/>
      <c r="M205" s="176"/>
      <c r="N205" s="177"/>
      <c r="O205" s="177"/>
      <c r="P205" s="177"/>
      <c r="Q205" s="177"/>
      <c r="R205" s="177"/>
      <c r="S205" s="177"/>
      <c r="T205" s="178"/>
      <c r="AT205" s="172" t="s">
        <v>175</v>
      </c>
      <c r="AU205" s="172" t="s">
        <v>83</v>
      </c>
      <c r="AV205" s="13" t="s">
        <v>83</v>
      </c>
      <c r="AW205" s="13" t="s">
        <v>29</v>
      </c>
      <c r="AX205" s="13" t="s">
        <v>30</v>
      </c>
      <c r="AY205" s="172" t="s">
        <v>163</v>
      </c>
    </row>
    <row r="206" spans="1:65" s="2" customFormat="1" ht="16.5" customHeight="1">
      <c r="A206" s="33"/>
      <c r="B206" s="150"/>
      <c r="C206" s="151" t="s">
        <v>317</v>
      </c>
      <c r="D206" s="151" t="s">
        <v>165</v>
      </c>
      <c r="E206" s="152" t="s">
        <v>1167</v>
      </c>
      <c r="F206" s="153" t="s">
        <v>1168</v>
      </c>
      <c r="G206" s="154" t="s">
        <v>114</v>
      </c>
      <c r="H206" s="155">
        <v>319.60000000000002</v>
      </c>
      <c r="I206" s="156"/>
      <c r="J206" s="157">
        <f>ROUND(I206*H206,2)</f>
        <v>0</v>
      </c>
      <c r="K206" s="153" t="s">
        <v>168</v>
      </c>
      <c r="L206" s="34"/>
      <c r="M206" s="158" t="s">
        <v>1</v>
      </c>
      <c r="N206" s="159" t="s">
        <v>38</v>
      </c>
      <c r="O206" s="59"/>
      <c r="P206" s="160">
        <f>O206*H206</f>
        <v>0</v>
      </c>
      <c r="Q206" s="160">
        <v>0</v>
      </c>
      <c r="R206" s="160">
        <f>Q206*H206</f>
        <v>0</v>
      </c>
      <c r="S206" s="160">
        <v>0</v>
      </c>
      <c r="T206" s="161">
        <f>S206*H206</f>
        <v>0</v>
      </c>
      <c r="U206" s="33"/>
      <c r="V206" s="33"/>
      <c r="W206" s="33"/>
      <c r="X206" s="33"/>
      <c r="Y206" s="33"/>
      <c r="Z206" s="33"/>
      <c r="AA206" s="33"/>
      <c r="AB206" s="33"/>
      <c r="AC206" s="33"/>
      <c r="AD206" s="33"/>
      <c r="AE206" s="33"/>
      <c r="AR206" s="162" t="s">
        <v>169</v>
      </c>
      <c r="AT206" s="162" t="s">
        <v>165</v>
      </c>
      <c r="AU206" s="162" t="s">
        <v>83</v>
      </c>
      <c r="AY206" s="18" t="s">
        <v>163</v>
      </c>
      <c r="BE206" s="163">
        <f>IF(N206="základní",J206,0)</f>
        <v>0</v>
      </c>
      <c r="BF206" s="163">
        <f>IF(N206="snížená",J206,0)</f>
        <v>0</v>
      </c>
      <c r="BG206" s="163">
        <f>IF(N206="zákl. přenesená",J206,0)</f>
        <v>0</v>
      </c>
      <c r="BH206" s="163">
        <f>IF(N206="sníž. přenesená",J206,0)</f>
        <v>0</v>
      </c>
      <c r="BI206" s="163">
        <f>IF(N206="nulová",J206,0)</f>
        <v>0</v>
      </c>
      <c r="BJ206" s="18" t="s">
        <v>30</v>
      </c>
      <c r="BK206" s="163">
        <f>ROUND(I206*H206,2)</f>
        <v>0</v>
      </c>
      <c r="BL206" s="18" t="s">
        <v>169</v>
      </c>
      <c r="BM206" s="162" t="s">
        <v>1578</v>
      </c>
    </row>
    <row r="207" spans="1:65" s="2" customFormat="1">
      <c r="A207" s="33"/>
      <c r="B207" s="34"/>
      <c r="C207" s="33"/>
      <c r="D207" s="164" t="s">
        <v>171</v>
      </c>
      <c r="E207" s="33"/>
      <c r="F207" s="165" t="s">
        <v>1170</v>
      </c>
      <c r="G207" s="33"/>
      <c r="H207" s="33"/>
      <c r="I207" s="166"/>
      <c r="J207" s="33"/>
      <c r="K207" s="33"/>
      <c r="L207" s="34"/>
      <c r="M207" s="167"/>
      <c r="N207" s="168"/>
      <c r="O207" s="59"/>
      <c r="P207" s="59"/>
      <c r="Q207" s="59"/>
      <c r="R207" s="59"/>
      <c r="S207" s="59"/>
      <c r="T207" s="60"/>
      <c r="U207" s="33"/>
      <c r="V207" s="33"/>
      <c r="W207" s="33"/>
      <c r="X207" s="33"/>
      <c r="Y207" s="33"/>
      <c r="Z207" s="33"/>
      <c r="AA207" s="33"/>
      <c r="AB207" s="33"/>
      <c r="AC207" s="33"/>
      <c r="AD207" s="33"/>
      <c r="AE207" s="33"/>
      <c r="AT207" s="18" t="s">
        <v>171</v>
      </c>
      <c r="AU207" s="18" t="s">
        <v>83</v>
      </c>
    </row>
    <row r="208" spans="1:65" s="13" customFormat="1">
      <c r="B208" s="171"/>
      <c r="D208" s="169" t="s">
        <v>175</v>
      </c>
      <c r="E208" s="172" t="s">
        <v>1</v>
      </c>
      <c r="F208" s="173" t="s">
        <v>1579</v>
      </c>
      <c r="H208" s="174">
        <v>319.60000000000002</v>
      </c>
      <c r="I208" s="175"/>
      <c r="L208" s="171"/>
      <c r="M208" s="176"/>
      <c r="N208" s="177"/>
      <c r="O208" s="177"/>
      <c r="P208" s="177"/>
      <c r="Q208" s="177"/>
      <c r="R208" s="177"/>
      <c r="S208" s="177"/>
      <c r="T208" s="178"/>
      <c r="AT208" s="172" t="s">
        <v>175</v>
      </c>
      <c r="AU208" s="172" t="s">
        <v>83</v>
      </c>
      <c r="AV208" s="13" t="s">
        <v>83</v>
      </c>
      <c r="AW208" s="13" t="s">
        <v>29</v>
      </c>
      <c r="AX208" s="13" t="s">
        <v>30</v>
      </c>
      <c r="AY208" s="172" t="s">
        <v>163</v>
      </c>
    </row>
    <row r="209" spans="1:65" s="2" customFormat="1" ht="21.75" customHeight="1">
      <c r="A209" s="33"/>
      <c r="B209" s="150"/>
      <c r="C209" s="151" t="s">
        <v>323</v>
      </c>
      <c r="D209" s="151" t="s">
        <v>165</v>
      </c>
      <c r="E209" s="152" t="s">
        <v>341</v>
      </c>
      <c r="F209" s="153" t="s">
        <v>342</v>
      </c>
      <c r="G209" s="154" t="s">
        <v>118</v>
      </c>
      <c r="H209" s="155">
        <v>95.305000000000007</v>
      </c>
      <c r="I209" s="156"/>
      <c r="J209" s="157">
        <f>ROUND(I209*H209,2)</f>
        <v>0</v>
      </c>
      <c r="K209" s="153" t="s">
        <v>168</v>
      </c>
      <c r="L209" s="34"/>
      <c r="M209" s="158" t="s">
        <v>1</v>
      </c>
      <c r="N209" s="159" t="s">
        <v>38</v>
      </c>
      <c r="O209" s="59"/>
      <c r="P209" s="160">
        <f>O209*H209</f>
        <v>0</v>
      </c>
      <c r="Q209" s="160">
        <v>0</v>
      </c>
      <c r="R209" s="160">
        <f>Q209*H209</f>
        <v>0</v>
      </c>
      <c r="S209" s="160">
        <v>0</v>
      </c>
      <c r="T209" s="161">
        <f>S209*H209</f>
        <v>0</v>
      </c>
      <c r="U209" s="33"/>
      <c r="V209" s="33"/>
      <c r="W209" s="33"/>
      <c r="X209" s="33"/>
      <c r="Y209" s="33"/>
      <c r="Z209" s="33"/>
      <c r="AA209" s="33"/>
      <c r="AB209" s="33"/>
      <c r="AC209" s="33"/>
      <c r="AD209" s="33"/>
      <c r="AE209" s="33"/>
      <c r="AR209" s="162" t="s">
        <v>169</v>
      </c>
      <c r="AT209" s="162" t="s">
        <v>165</v>
      </c>
      <c r="AU209" s="162" t="s">
        <v>83</v>
      </c>
      <c r="AY209" s="18" t="s">
        <v>163</v>
      </c>
      <c r="BE209" s="163">
        <f>IF(N209="základní",J209,0)</f>
        <v>0</v>
      </c>
      <c r="BF209" s="163">
        <f>IF(N209="snížená",J209,0)</f>
        <v>0</v>
      </c>
      <c r="BG209" s="163">
        <f>IF(N209="zákl. přenesená",J209,0)</f>
        <v>0</v>
      </c>
      <c r="BH209" s="163">
        <f>IF(N209="sníž. přenesená",J209,0)</f>
        <v>0</v>
      </c>
      <c r="BI209" s="163">
        <f>IF(N209="nulová",J209,0)</f>
        <v>0</v>
      </c>
      <c r="BJ209" s="18" t="s">
        <v>30</v>
      </c>
      <c r="BK209" s="163">
        <f>ROUND(I209*H209,2)</f>
        <v>0</v>
      </c>
      <c r="BL209" s="18" t="s">
        <v>169</v>
      </c>
      <c r="BM209" s="162" t="s">
        <v>1580</v>
      </c>
    </row>
    <row r="210" spans="1:65" s="2" customFormat="1">
      <c r="A210" s="33"/>
      <c r="B210" s="34"/>
      <c r="C210" s="33"/>
      <c r="D210" s="164" t="s">
        <v>171</v>
      </c>
      <c r="E210" s="33"/>
      <c r="F210" s="165" t="s">
        <v>344</v>
      </c>
      <c r="G210" s="33"/>
      <c r="H210" s="33"/>
      <c r="I210" s="166"/>
      <c r="J210" s="33"/>
      <c r="K210" s="33"/>
      <c r="L210" s="34"/>
      <c r="M210" s="167"/>
      <c r="N210" s="168"/>
      <c r="O210" s="59"/>
      <c r="P210" s="59"/>
      <c r="Q210" s="59"/>
      <c r="R210" s="59"/>
      <c r="S210" s="59"/>
      <c r="T210" s="60"/>
      <c r="U210" s="33"/>
      <c r="V210" s="33"/>
      <c r="W210" s="33"/>
      <c r="X210" s="33"/>
      <c r="Y210" s="33"/>
      <c r="Z210" s="33"/>
      <c r="AA210" s="33"/>
      <c r="AB210" s="33"/>
      <c r="AC210" s="33"/>
      <c r="AD210" s="33"/>
      <c r="AE210" s="33"/>
      <c r="AT210" s="18" t="s">
        <v>171</v>
      </c>
      <c r="AU210" s="18" t="s">
        <v>83</v>
      </c>
    </row>
    <row r="211" spans="1:65" s="13" customFormat="1">
      <c r="B211" s="171"/>
      <c r="D211" s="169" t="s">
        <v>175</v>
      </c>
      <c r="E211" s="172" t="s">
        <v>1</v>
      </c>
      <c r="F211" s="173" t="s">
        <v>1581</v>
      </c>
      <c r="H211" s="174">
        <v>0.76</v>
      </c>
      <c r="I211" s="175"/>
      <c r="L211" s="171"/>
      <c r="M211" s="176"/>
      <c r="N211" s="177"/>
      <c r="O211" s="177"/>
      <c r="P211" s="177"/>
      <c r="Q211" s="177"/>
      <c r="R211" s="177"/>
      <c r="S211" s="177"/>
      <c r="T211" s="178"/>
      <c r="AT211" s="172" t="s">
        <v>175</v>
      </c>
      <c r="AU211" s="172" t="s">
        <v>83</v>
      </c>
      <c r="AV211" s="13" t="s">
        <v>83</v>
      </c>
      <c r="AW211" s="13" t="s">
        <v>29</v>
      </c>
      <c r="AX211" s="13" t="s">
        <v>73</v>
      </c>
      <c r="AY211" s="172" t="s">
        <v>163</v>
      </c>
    </row>
    <row r="212" spans="1:65" s="13" customFormat="1">
      <c r="B212" s="171"/>
      <c r="D212" s="169" t="s">
        <v>175</v>
      </c>
      <c r="E212" s="172" t="s">
        <v>1</v>
      </c>
      <c r="F212" s="173" t="s">
        <v>1582</v>
      </c>
      <c r="H212" s="174">
        <v>94.545000000000002</v>
      </c>
      <c r="I212" s="175"/>
      <c r="L212" s="171"/>
      <c r="M212" s="176"/>
      <c r="N212" s="177"/>
      <c r="O212" s="177"/>
      <c r="P212" s="177"/>
      <c r="Q212" s="177"/>
      <c r="R212" s="177"/>
      <c r="S212" s="177"/>
      <c r="T212" s="178"/>
      <c r="AT212" s="172" t="s">
        <v>175</v>
      </c>
      <c r="AU212" s="172" t="s">
        <v>83</v>
      </c>
      <c r="AV212" s="13" t="s">
        <v>83</v>
      </c>
      <c r="AW212" s="13" t="s">
        <v>29</v>
      </c>
      <c r="AX212" s="13" t="s">
        <v>73</v>
      </c>
      <c r="AY212" s="172" t="s">
        <v>163</v>
      </c>
    </row>
    <row r="213" spans="1:65" s="14" customFormat="1">
      <c r="B213" s="179"/>
      <c r="D213" s="169" t="s">
        <v>175</v>
      </c>
      <c r="E213" s="180" t="s">
        <v>1</v>
      </c>
      <c r="F213" s="181" t="s">
        <v>179</v>
      </c>
      <c r="H213" s="182">
        <v>95.305000000000007</v>
      </c>
      <c r="I213" s="183"/>
      <c r="L213" s="179"/>
      <c r="M213" s="184"/>
      <c r="N213" s="185"/>
      <c r="O213" s="185"/>
      <c r="P213" s="185"/>
      <c r="Q213" s="185"/>
      <c r="R213" s="185"/>
      <c r="S213" s="185"/>
      <c r="T213" s="186"/>
      <c r="AT213" s="180" t="s">
        <v>175</v>
      </c>
      <c r="AU213" s="180" t="s">
        <v>83</v>
      </c>
      <c r="AV213" s="14" t="s">
        <v>169</v>
      </c>
      <c r="AW213" s="14" t="s">
        <v>29</v>
      </c>
      <c r="AX213" s="14" t="s">
        <v>30</v>
      </c>
      <c r="AY213" s="180" t="s">
        <v>163</v>
      </c>
    </row>
    <row r="214" spans="1:65" s="2" customFormat="1" ht="21.75" customHeight="1">
      <c r="A214" s="33"/>
      <c r="B214" s="150"/>
      <c r="C214" s="151" t="s">
        <v>329</v>
      </c>
      <c r="D214" s="151" t="s">
        <v>165</v>
      </c>
      <c r="E214" s="152" t="s">
        <v>347</v>
      </c>
      <c r="F214" s="153" t="s">
        <v>348</v>
      </c>
      <c r="G214" s="154" t="s">
        <v>118</v>
      </c>
      <c r="H214" s="155">
        <v>0.95499999999999996</v>
      </c>
      <c r="I214" s="156"/>
      <c r="J214" s="157">
        <f>ROUND(I214*H214,2)</f>
        <v>0</v>
      </c>
      <c r="K214" s="153" t="s">
        <v>168</v>
      </c>
      <c r="L214" s="34"/>
      <c r="M214" s="158" t="s">
        <v>1</v>
      </c>
      <c r="N214" s="159" t="s">
        <v>38</v>
      </c>
      <c r="O214" s="59"/>
      <c r="P214" s="160">
        <f>O214*H214</f>
        <v>0</v>
      </c>
      <c r="Q214" s="160">
        <v>0</v>
      </c>
      <c r="R214" s="160">
        <f>Q214*H214</f>
        <v>0</v>
      </c>
      <c r="S214" s="160">
        <v>0</v>
      </c>
      <c r="T214" s="161">
        <f>S214*H214</f>
        <v>0</v>
      </c>
      <c r="U214" s="33"/>
      <c r="V214" s="33"/>
      <c r="W214" s="33"/>
      <c r="X214" s="33"/>
      <c r="Y214" s="33"/>
      <c r="Z214" s="33"/>
      <c r="AA214" s="33"/>
      <c r="AB214" s="33"/>
      <c r="AC214" s="33"/>
      <c r="AD214" s="33"/>
      <c r="AE214" s="33"/>
      <c r="AR214" s="162" t="s">
        <v>169</v>
      </c>
      <c r="AT214" s="162" t="s">
        <v>165</v>
      </c>
      <c r="AU214" s="162" t="s">
        <v>83</v>
      </c>
      <c r="AY214" s="18" t="s">
        <v>163</v>
      </c>
      <c r="BE214" s="163">
        <f>IF(N214="základní",J214,0)</f>
        <v>0</v>
      </c>
      <c r="BF214" s="163">
        <f>IF(N214="snížená",J214,0)</f>
        <v>0</v>
      </c>
      <c r="BG214" s="163">
        <f>IF(N214="zákl. přenesená",J214,0)</f>
        <v>0</v>
      </c>
      <c r="BH214" s="163">
        <f>IF(N214="sníž. přenesená",J214,0)</f>
        <v>0</v>
      </c>
      <c r="BI214" s="163">
        <f>IF(N214="nulová",J214,0)</f>
        <v>0</v>
      </c>
      <c r="BJ214" s="18" t="s">
        <v>30</v>
      </c>
      <c r="BK214" s="163">
        <f>ROUND(I214*H214,2)</f>
        <v>0</v>
      </c>
      <c r="BL214" s="18" t="s">
        <v>169</v>
      </c>
      <c r="BM214" s="162" t="s">
        <v>1583</v>
      </c>
    </row>
    <row r="215" spans="1:65" s="2" customFormat="1">
      <c r="A215" s="33"/>
      <c r="B215" s="34"/>
      <c r="C215" s="33"/>
      <c r="D215" s="164" t="s">
        <v>171</v>
      </c>
      <c r="E215" s="33"/>
      <c r="F215" s="165" t="s">
        <v>350</v>
      </c>
      <c r="G215" s="33"/>
      <c r="H215" s="33"/>
      <c r="I215" s="166"/>
      <c r="J215" s="33"/>
      <c r="K215" s="33"/>
      <c r="L215" s="34"/>
      <c r="M215" s="167"/>
      <c r="N215" s="168"/>
      <c r="O215" s="59"/>
      <c r="P215" s="59"/>
      <c r="Q215" s="59"/>
      <c r="R215" s="59"/>
      <c r="S215" s="59"/>
      <c r="T215" s="60"/>
      <c r="U215" s="33"/>
      <c r="V215" s="33"/>
      <c r="W215" s="33"/>
      <c r="X215" s="33"/>
      <c r="Y215" s="33"/>
      <c r="Z215" s="33"/>
      <c r="AA215" s="33"/>
      <c r="AB215" s="33"/>
      <c r="AC215" s="33"/>
      <c r="AD215" s="33"/>
      <c r="AE215" s="33"/>
      <c r="AT215" s="18" t="s">
        <v>171</v>
      </c>
      <c r="AU215" s="18" t="s">
        <v>83</v>
      </c>
    </row>
    <row r="216" spans="1:65" s="13" customFormat="1">
      <c r="B216" s="171"/>
      <c r="D216" s="169" t="s">
        <v>175</v>
      </c>
      <c r="E216" s="172" t="s">
        <v>1</v>
      </c>
      <c r="F216" s="173" t="s">
        <v>1584</v>
      </c>
      <c r="H216" s="174">
        <v>0.95499999999999996</v>
      </c>
      <c r="I216" s="175"/>
      <c r="L216" s="171"/>
      <c r="M216" s="176"/>
      <c r="N216" s="177"/>
      <c r="O216" s="177"/>
      <c r="P216" s="177"/>
      <c r="Q216" s="177"/>
      <c r="R216" s="177"/>
      <c r="S216" s="177"/>
      <c r="T216" s="178"/>
      <c r="AT216" s="172" t="s">
        <v>175</v>
      </c>
      <c r="AU216" s="172" t="s">
        <v>83</v>
      </c>
      <c r="AV216" s="13" t="s">
        <v>83</v>
      </c>
      <c r="AW216" s="13" t="s">
        <v>29</v>
      </c>
      <c r="AX216" s="13" t="s">
        <v>30</v>
      </c>
      <c r="AY216" s="172" t="s">
        <v>163</v>
      </c>
    </row>
    <row r="217" spans="1:65" s="2" customFormat="1" ht="16.5" customHeight="1">
      <c r="A217" s="33"/>
      <c r="B217" s="150"/>
      <c r="C217" s="151" t="s">
        <v>334</v>
      </c>
      <c r="D217" s="151" t="s">
        <v>165</v>
      </c>
      <c r="E217" s="152" t="s">
        <v>353</v>
      </c>
      <c r="F217" s="153" t="s">
        <v>354</v>
      </c>
      <c r="G217" s="154" t="s">
        <v>118</v>
      </c>
      <c r="H217" s="155">
        <v>96.26</v>
      </c>
      <c r="I217" s="156"/>
      <c r="J217" s="157">
        <f>ROUND(I217*H217,2)</f>
        <v>0</v>
      </c>
      <c r="K217" s="153" t="s">
        <v>168</v>
      </c>
      <c r="L217" s="34"/>
      <c r="M217" s="158" t="s">
        <v>1</v>
      </c>
      <c r="N217" s="159" t="s">
        <v>38</v>
      </c>
      <c r="O217" s="59"/>
      <c r="P217" s="160">
        <f>O217*H217</f>
        <v>0</v>
      </c>
      <c r="Q217" s="160">
        <v>0</v>
      </c>
      <c r="R217" s="160">
        <f>Q217*H217</f>
        <v>0</v>
      </c>
      <c r="S217" s="160">
        <v>0</v>
      </c>
      <c r="T217" s="161">
        <f>S217*H217</f>
        <v>0</v>
      </c>
      <c r="U217" s="33"/>
      <c r="V217" s="33"/>
      <c r="W217" s="33"/>
      <c r="X217" s="33"/>
      <c r="Y217" s="33"/>
      <c r="Z217" s="33"/>
      <c r="AA217" s="33"/>
      <c r="AB217" s="33"/>
      <c r="AC217" s="33"/>
      <c r="AD217" s="33"/>
      <c r="AE217" s="33"/>
      <c r="AR217" s="162" t="s">
        <v>169</v>
      </c>
      <c r="AT217" s="162" t="s">
        <v>165</v>
      </c>
      <c r="AU217" s="162" t="s">
        <v>83</v>
      </c>
      <c r="AY217" s="18" t="s">
        <v>163</v>
      </c>
      <c r="BE217" s="163">
        <f>IF(N217="základní",J217,0)</f>
        <v>0</v>
      </c>
      <c r="BF217" s="163">
        <f>IF(N217="snížená",J217,0)</f>
        <v>0</v>
      </c>
      <c r="BG217" s="163">
        <f>IF(N217="zákl. přenesená",J217,0)</f>
        <v>0</v>
      </c>
      <c r="BH217" s="163">
        <f>IF(N217="sníž. přenesená",J217,0)</f>
        <v>0</v>
      </c>
      <c r="BI217" s="163">
        <f>IF(N217="nulová",J217,0)</f>
        <v>0</v>
      </c>
      <c r="BJ217" s="18" t="s">
        <v>30</v>
      </c>
      <c r="BK217" s="163">
        <f>ROUND(I217*H217,2)</f>
        <v>0</v>
      </c>
      <c r="BL217" s="18" t="s">
        <v>169</v>
      </c>
      <c r="BM217" s="162" t="s">
        <v>1585</v>
      </c>
    </row>
    <row r="218" spans="1:65" s="2" customFormat="1">
      <c r="A218" s="33"/>
      <c r="B218" s="34"/>
      <c r="C218" s="33"/>
      <c r="D218" s="164" t="s">
        <v>171</v>
      </c>
      <c r="E218" s="33"/>
      <c r="F218" s="165" t="s">
        <v>356</v>
      </c>
      <c r="G218" s="33"/>
      <c r="H218" s="33"/>
      <c r="I218" s="166"/>
      <c r="J218" s="33"/>
      <c r="K218" s="33"/>
      <c r="L218" s="34"/>
      <c r="M218" s="167"/>
      <c r="N218" s="168"/>
      <c r="O218" s="59"/>
      <c r="P218" s="59"/>
      <c r="Q218" s="59"/>
      <c r="R218" s="59"/>
      <c r="S218" s="59"/>
      <c r="T218" s="60"/>
      <c r="U218" s="33"/>
      <c r="V218" s="33"/>
      <c r="W218" s="33"/>
      <c r="X218" s="33"/>
      <c r="Y218" s="33"/>
      <c r="Z218" s="33"/>
      <c r="AA218" s="33"/>
      <c r="AB218" s="33"/>
      <c r="AC218" s="33"/>
      <c r="AD218" s="33"/>
      <c r="AE218" s="33"/>
      <c r="AT218" s="18" t="s">
        <v>171</v>
      </c>
      <c r="AU218" s="18" t="s">
        <v>83</v>
      </c>
    </row>
    <row r="219" spans="1:65" s="13" customFormat="1">
      <c r="B219" s="171"/>
      <c r="D219" s="169" t="s">
        <v>175</v>
      </c>
      <c r="E219" s="172" t="s">
        <v>1</v>
      </c>
      <c r="F219" s="173" t="s">
        <v>1581</v>
      </c>
      <c r="H219" s="174">
        <v>0.76</v>
      </c>
      <c r="I219" s="175"/>
      <c r="L219" s="171"/>
      <c r="M219" s="176"/>
      <c r="N219" s="177"/>
      <c r="O219" s="177"/>
      <c r="P219" s="177"/>
      <c r="Q219" s="177"/>
      <c r="R219" s="177"/>
      <c r="S219" s="177"/>
      <c r="T219" s="178"/>
      <c r="AT219" s="172" t="s">
        <v>175</v>
      </c>
      <c r="AU219" s="172" t="s">
        <v>83</v>
      </c>
      <c r="AV219" s="13" t="s">
        <v>83</v>
      </c>
      <c r="AW219" s="13" t="s">
        <v>29</v>
      </c>
      <c r="AX219" s="13" t="s">
        <v>73</v>
      </c>
      <c r="AY219" s="172" t="s">
        <v>163</v>
      </c>
    </row>
    <row r="220" spans="1:65" s="13" customFormat="1">
      <c r="B220" s="171"/>
      <c r="D220" s="169" t="s">
        <v>175</v>
      </c>
      <c r="E220" s="172" t="s">
        <v>1</v>
      </c>
      <c r="F220" s="173" t="s">
        <v>1582</v>
      </c>
      <c r="H220" s="174">
        <v>94.545000000000002</v>
      </c>
      <c r="I220" s="175"/>
      <c r="L220" s="171"/>
      <c r="M220" s="176"/>
      <c r="N220" s="177"/>
      <c r="O220" s="177"/>
      <c r="P220" s="177"/>
      <c r="Q220" s="177"/>
      <c r="R220" s="177"/>
      <c r="S220" s="177"/>
      <c r="T220" s="178"/>
      <c r="AT220" s="172" t="s">
        <v>175</v>
      </c>
      <c r="AU220" s="172" t="s">
        <v>83</v>
      </c>
      <c r="AV220" s="13" t="s">
        <v>83</v>
      </c>
      <c r="AW220" s="13" t="s">
        <v>29</v>
      </c>
      <c r="AX220" s="13" t="s">
        <v>73</v>
      </c>
      <c r="AY220" s="172" t="s">
        <v>163</v>
      </c>
    </row>
    <row r="221" spans="1:65" s="13" customFormat="1">
      <c r="B221" s="171"/>
      <c r="D221" s="169" t="s">
        <v>175</v>
      </c>
      <c r="E221" s="172" t="s">
        <v>1</v>
      </c>
      <c r="F221" s="173" t="s">
        <v>1584</v>
      </c>
      <c r="H221" s="174">
        <v>0.95499999999999996</v>
      </c>
      <c r="I221" s="175"/>
      <c r="L221" s="171"/>
      <c r="M221" s="176"/>
      <c r="N221" s="177"/>
      <c r="O221" s="177"/>
      <c r="P221" s="177"/>
      <c r="Q221" s="177"/>
      <c r="R221" s="177"/>
      <c r="S221" s="177"/>
      <c r="T221" s="178"/>
      <c r="AT221" s="172" t="s">
        <v>175</v>
      </c>
      <c r="AU221" s="172" t="s">
        <v>83</v>
      </c>
      <c r="AV221" s="13" t="s">
        <v>83</v>
      </c>
      <c r="AW221" s="13" t="s">
        <v>29</v>
      </c>
      <c r="AX221" s="13" t="s">
        <v>73</v>
      </c>
      <c r="AY221" s="172" t="s">
        <v>163</v>
      </c>
    </row>
    <row r="222" spans="1:65" s="14" customFormat="1">
      <c r="B222" s="179"/>
      <c r="D222" s="169" t="s">
        <v>175</v>
      </c>
      <c r="E222" s="180" t="s">
        <v>1</v>
      </c>
      <c r="F222" s="181" t="s">
        <v>179</v>
      </c>
      <c r="H222" s="182">
        <v>96.26</v>
      </c>
      <c r="I222" s="183"/>
      <c r="L222" s="179"/>
      <c r="M222" s="184"/>
      <c r="N222" s="185"/>
      <c r="O222" s="185"/>
      <c r="P222" s="185"/>
      <c r="Q222" s="185"/>
      <c r="R222" s="185"/>
      <c r="S222" s="185"/>
      <c r="T222" s="186"/>
      <c r="AT222" s="180" t="s">
        <v>175</v>
      </c>
      <c r="AU222" s="180" t="s">
        <v>83</v>
      </c>
      <c r="AV222" s="14" t="s">
        <v>169</v>
      </c>
      <c r="AW222" s="14" t="s">
        <v>29</v>
      </c>
      <c r="AX222" s="14" t="s">
        <v>30</v>
      </c>
      <c r="AY222" s="180" t="s">
        <v>163</v>
      </c>
    </row>
    <row r="223" spans="1:65" s="2" customFormat="1" ht="16.5" customHeight="1">
      <c r="A223" s="33"/>
      <c r="B223" s="150"/>
      <c r="C223" s="151" t="s">
        <v>340</v>
      </c>
      <c r="D223" s="151" t="s">
        <v>165</v>
      </c>
      <c r="E223" s="152" t="s">
        <v>360</v>
      </c>
      <c r="F223" s="153" t="s">
        <v>361</v>
      </c>
      <c r="G223" s="154" t="s">
        <v>118</v>
      </c>
      <c r="H223" s="155">
        <v>57.487000000000002</v>
      </c>
      <c r="I223" s="156"/>
      <c r="J223" s="157">
        <f>ROUND(I223*H223,2)</f>
        <v>0</v>
      </c>
      <c r="K223" s="153" t="s">
        <v>1</v>
      </c>
      <c r="L223" s="34"/>
      <c r="M223" s="158" t="s">
        <v>1</v>
      </c>
      <c r="N223" s="159" t="s">
        <v>38</v>
      </c>
      <c r="O223" s="59"/>
      <c r="P223" s="160">
        <f>O223*H223</f>
        <v>0</v>
      </c>
      <c r="Q223" s="160">
        <v>0</v>
      </c>
      <c r="R223" s="160">
        <f>Q223*H223</f>
        <v>0</v>
      </c>
      <c r="S223" s="160">
        <v>0</v>
      </c>
      <c r="T223" s="161">
        <f>S223*H223</f>
        <v>0</v>
      </c>
      <c r="U223" s="33"/>
      <c r="V223" s="33"/>
      <c r="W223" s="33"/>
      <c r="X223" s="33"/>
      <c r="Y223" s="33"/>
      <c r="Z223" s="33"/>
      <c r="AA223" s="33"/>
      <c r="AB223" s="33"/>
      <c r="AC223" s="33"/>
      <c r="AD223" s="33"/>
      <c r="AE223" s="33"/>
      <c r="AR223" s="162" t="s">
        <v>169</v>
      </c>
      <c r="AT223" s="162" t="s">
        <v>165</v>
      </c>
      <c r="AU223" s="162" t="s">
        <v>83</v>
      </c>
      <c r="AY223" s="18" t="s">
        <v>163</v>
      </c>
      <c r="BE223" s="163">
        <f>IF(N223="základní",J223,0)</f>
        <v>0</v>
      </c>
      <c r="BF223" s="163">
        <f>IF(N223="snížená",J223,0)</f>
        <v>0</v>
      </c>
      <c r="BG223" s="163">
        <f>IF(N223="zákl. přenesená",J223,0)</f>
        <v>0</v>
      </c>
      <c r="BH223" s="163">
        <f>IF(N223="sníž. přenesená",J223,0)</f>
        <v>0</v>
      </c>
      <c r="BI223" s="163">
        <f>IF(N223="nulová",J223,0)</f>
        <v>0</v>
      </c>
      <c r="BJ223" s="18" t="s">
        <v>30</v>
      </c>
      <c r="BK223" s="163">
        <f>ROUND(I223*H223,2)</f>
        <v>0</v>
      </c>
      <c r="BL223" s="18" t="s">
        <v>169</v>
      </c>
      <c r="BM223" s="162" t="s">
        <v>1586</v>
      </c>
    </row>
    <row r="224" spans="1:65" s="13" customFormat="1">
      <c r="B224" s="171"/>
      <c r="D224" s="169" t="s">
        <v>175</v>
      </c>
      <c r="E224" s="172" t="s">
        <v>1</v>
      </c>
      <c r="F224" s="173" t="s">
        <v>1581</v>
      </c>
      <c r="H224" s="174">
        <v>0.76</v>
      </c>
      <c r="I224" s="175"/>
      <c r="L224" s="171"/>
      <c r="M224" s="176"/>
      <c r="N224" s="177"/>
      <c r="O224" s="177"/>
      <c r="P224" s="177"/>
      <c r="Q224" s="177"/>
      <c r="R224" s="177"/>
      <c r="S224" s="177"/>
      <c r="T224" s="178"/>
      <c r="AT224" s="172" t="s">
        <v>175</v>
      </c>
      <c r="AU224" s="172" t="s">
        <v>83</v>
      </c>
      <c r="AV224" s="13" t="s">
        <v>83</v>
      </c>
      <c r="AW224" s="13" t="s">
        <v>29</v>
      </c>
      <c r="AX224" s="13" t="s">
        <v>73</v>
      </c>
      <c r="AY224" s="172" t="s">
        <v>163</v>
      </c>
    </row>
    <row r="225" spans="1:65" s="13" customFormat="1">
      <c r="B225" s="171"/>
      <c r="D225" s="169" t="s">
        <v>175</v>
      </c>
      <c r="E225" s="172" t="s">
        <v>1</v>
      </c>
      <c r="F225" s="173" t="s">
        <v>1587</v>
      </c>
      <c r="H225" s="174">
        <v>56.726999999999997</v>
      </c>
      <c r="I225" s="175"/>
      <c r="L225" s="171"/>
      <c r="M225" s="176"/>
      <c r="N225" s="177"/>
      <c r="O225" s="177"/>
      <c r="P225" s="177"/>
      <c r="Q225" s="177"/>
      <c r="R225" s="177"/>
      <c r="S225" s="177"/>
      <c r="T225" s="178"/>
      <c r="AT225" s="172" t="s">
        <v>175</v>
      </c>
      <c r="AU225" s="172" t="s">
        <v>83</v>
      </c>
      <c r="AV225" s="13" t="s">
        <v>83</v>
      </c>
      <c r="AW225" s="13" t="s">
        <v>29</v>
      </c>
      <c r="AX225" s="13" t="s">
        <v>73</v>
      </c>
      <c r="AY225" s="172" t="s">
        <v>163</v>
      </c>
    </row>
    <row r="226" spans="1:65" s="14" customFormat="1">
      <c r="B226" s="179"/>
      <c r="D226" s="169" t="s">
        <v>175</v>
      </c>
      <c r="E226" s="180" t="s">
        <v>1</v>
      </c>
      <c r="F226" s="181" t="s">
        <v>179</v>
      </c>
      <c r="H226" s="182">
        <v>57.487000000000002</v>
      </c>
      <c r="I226" s="183"/>
      <c r="L226" s="179"/>
      <c r="M226" s="184"/>
      <c r="N226" s="185"/>
      <c r="O226" s="185"/>
      <c r="P226" s="185"/>
      <c r="Q226" s="185"/>
      <c r="R226" s="185"/>
      <c r="S226" s="185"/>
      <c r="T226" s="186"/>
      <c r="AT226" s="180" t="s">
        <v>175</v>
      </c>
      <c r="AU226" s="180" t="s">
        <v>83</v>
      </c>
      <c r="AV226" s="14" t="s">
        <v>169</v>
      </c>
      <c r="AW226" s="14" t="s">
        <v>29</v>
      </c>
      <c r="AX226" s="14" t="s">
        <v>30</v>
      </c>
      <c r="AY226" s="180" t="s">
        <v>163</v>
      </c>
    </row>
    <row r="227" spans="1:65" s="2" customFormat="1" ht="16.5" customHeight="1">
      <c r="A227" s="33"/>
      <c r="B227" s="150"/>
      <c r="C227" s="151" t="s">
        <v>346</v>
      </c>
      <c r="D227" s="151" t="s">
        <v>165</v>
      </c>
      <c r="E227" s="152" t="s">
        <v>365</v>
      </c>
      <c r="F227" s="153" t="s">
        <v>366</v>
      </c>
      <c r="G227" s="154" t="s">
        <v>118</v>
      </c>
      <c r="H227" s="155">
        <v>38.773000000000003</v>
      </c>
      <c r="I227" s="156"/>
      <c r="J227" s="157">
        <f>ROUND(I227*H227,2)</f>
        <v>0</v>
      </c>
      <c r="K227" s="153" t="s">
        <v>1</v>
      </c>
      <c r="L227" s="34"/>
      <c r="M227" s="158" t="s">
        <v>1</v>
      </c>
      <c r="N227" s="159" t="s">
        <v>38</v>
      </c>
      <c r="O227" s="59"/>
      <c r="P227" s="160">
        <f>O227*H227</f>
        <v>0</v>
      </c>
      <c r="Q227" s="160">
        <v>0</v>
      </c>
      <c r="R227" s="160">
        <f>Q227*H227</f>
        <v>0</v>
      </c>
      <c r="S227" s="160">
        <v>0</v>
      </c>
      <c r="T227" s="161">
        <f>S227*H227</f>
        <v>0</v>
      </c>
      <c r="U227" s="33"/>
      <c r="V227" s="33"/>
      <c r="W227" s="33"/>
      <c r="X227" s="33"/>
      <c r="Y227" s="33"/>
      <c r="Z227" s="33"/>
      <c r="AA227" s="33"/>
      <c r="AB227" s="33"/>
      <c r="AC227" s="33"/>
      <c r="AD227" s="33"/>
      <c r="AE227" s="33"/>
      <c r="AR227" s="162" t="s">
        <v>169</v>
      </c>
      <c r="AT227" s="162" t="s">
        <v>165</v>
      </c>
      <c r="AU227" s="162" t="s">
        <v>83</v>
      </c>
      <c r="AY227" s="18" t="s">
        <v>163</v>
      </c>
      <c r="BE227" s="163">
        <f>IF(N227="základní",J227,0)</f>
        <v>0</v>
      </c>
      <c r="BF227" s="163">
        <f>IF(N227="snížená",J227,0)</f>
        <v>0</v>
      </c>
      <c r="BG227" s="163">
        <f>IF(N227="zákl. přenesená",J227,0)</f>
        <v>0</v>
      </c>
      <c r="BH227" s="163">
        <f>IF(N227="sníž. přenesená",J227,0)</f>
        <v>0</v>
      </c>
      <c r="BI227" s="163">
        <f>IF(N227="nulová",J227,0)</f>
        <v>0</v>
      </c>
      <c r="BJ227" s="18" t="s">
        <v>30</v>
      </c>
      <c r="BK227" s="163">
        <f>ROUND(I227*H227,2)</f>
        <v>0</v>
      </c>
      <c r="BL227" s="18" t="s">
        <v>169</v>
      </c>
      <c r="BM227" s="162" t="s">
        <v>1588</v>
      </c>
    </row>
    <row r="228" spans="1:65" s="13" customFormat="1">
      <c r="B228" s="171"/>
      <c r="D228" s="169" t="s">
        <v>175</v>
      </c>
      <c r="E228" s="172" t="s">
        <v>1</v>
      </c>
      <c r="F228" s="173" t="s">
        <v>1589</v>
      </c>
      <c r="H228" s="174">
        <v>37.817999999999998</v>
      </c>
      <c r="I228" s="175"/>
      <c r="L228" s="171"/>
      <c r="M228" s="176"/>
      <c r="N228" s="177"/>
      <c r="O228" s="177"/>
      <c r="P228" s="177"/>
      <c r="Q228" s="177"/>
      <c r="R228" s="177"/>
      <c r="S228" s="177"/>
      <c r="T228" s="178"/>
      <c r="AT228" s="172" t="s">
        <v>175</v>
      </c>
      <c r="AU228" s="172" t="s">
        <v>83</v>
      </c>
      <c r="AV228" s="13" t="s">
        <v>83</v>
      </c>
      <c r="AW228" s="13" t="s">
        <v>29</v>
      </c>
      <c r="AX228" s="13" t="s">
        <v>73</v>
      </c>
      <c r="AY228" s="172" t="s">
        <v>163</v>
      </c>
    </row>
    <row r="229" spans="1:65" s="13" customFormat="1">
      <c r="B229" s="171"/>
      <c r="D229" s="169" t="s">
        <v>175</v>
      </c>
      <c r="E229" s="172" t="s">
        <v>1</v>
      </c>
      <c r="F229" s="173" t="s">
        <v>1590</v>
      </c>
      <c r="H229" s="174">
        <v>0.95499999999999996</v>
      </c>
      <c r="I229" s="175"/>
      <c r="L229" s="171"/>
      <c r="M229" s="176"/>
      <c r="N229" s="177"/>
      <c r="O229" s="177"/>
      <c r="P229" s="177"/>
      <c r="Q229" s="177"/>
      <c r="R229" s="177"/>
      <c r="S229" s="177"/>
      <c r="T229" s="178"/>
      <c r="AT229" s="172" t="s">
        <v>175</v>
      </c>
      <c r="AU229" s="172" t="s">
        <v>83</v>
      </c>
      <c r="AV229" s="13" t="s">
        <v>83</v>
      </c>
      <c r="AW229" s="13" t="s">
        <v>29</v>
      </c>
      <c r="AX229" s="13" t="s">
        <v>73</v>
      </c>
      <c r="AY229" s="172" t="s">
        <v>163</v>
      </c>
    </row>
    <row r="230" spans="1:65" s="14" customFormat="1">
      <c r="B230" s="179"/>
      <c r="D230" s="169" t="s">
        <v>175</v>
      </c>
      <c r="E230" s="180" t="s">
        <v>1</v>
      </c>
      <c r="F230" s="181" t="s">
        <v>179</v>
      </c>
      <c r="H230" s="182">
        <v>38.773000000000003</v>
      </c>
      <c r="I230" s="183"/>
      <c r="L230" s="179"/>
      <c r="M230" s="184"/>
      <c r="N230" s="185"/>
      <c r="O230" s="185"/>
      <c r="P230" s="185"/>
      <c r="Q230" s="185"/>
      <c r="R230" s="185"/>
      <c r="S230" s="185"/>
      <c r="T230" s="186"/>
      <c r="AT230" s="180" t="s">
        <v>175</v>
      </c>
      <c r="AU230" s="180" t="s">
        <v>83</v>
      </c>
      <c r="AV230" s="14" t="s">
        <v>169</v>
      </c>
      <c r="AW230" s="14" t="s">
        <v>29</v>
      </c>
      <c r="AX230" s="14" t="s">
        <v>30</v>
      </c>
      <c r="AY230" s="180" t="s">
        <v>163</v>
      </c>
    </row>
    <row r="231" spans="1:65" s="2" customFormat="1" ht="16.5" customHeight="1">
      <c r="A231" s="33"/>
      <c r="B231" s="150"/>
      <c r="C231" s="151" t="s">
        <v>352</v>
      </c>
      <c r="D231" s="151" t="s">
        <v>165</v>
      </c>
      <c r="E231" s="152" t="s">
        <v>1204</v>
      </c>
      <c r="F231" s="153" t="s">
        <v>372</v>
      </c>
      <c r="G231" s="154" t="s">
        <v>118</v>
      </c>
      <c r="H231" s="155">
        <v>99.873999999999995</v>
      </c>
      <c r="I231" s="156"/>
      <c r="J231" s="157">
        <f>ROUND(I231*H231,2)</f>
        <v>0</v>
      </c>
      <c r="K231" s="153" t="s">
        <v>168</v>
      </c>
      <c r="L231" s="34"/>
      <c r="M231" s="158" t="s">
        <v>1</v>
      </c>
      <c r="N231" s="159" t="s">
        <v>38</v>
      </c>
      <c r="O231" s="59"/>
      <c r="P231" s="160">
        <f>O231*H231</f>
        <v>0</v>
      </c>
      <c r="Q231" s="160">
        <v>0</v>
      </c>
      <c r="R231" s="160">
        <f>Q231*H231</f>
        <v>0</v>
      </c>
      <c r="S231" s="160">
        <v>0</v>
      </c>
      <c r="T231" s="161">
        <f>S231*H231</f>
        <v>0</v>
      </c>
      <c r="U231" s="33"/>
      <c r="V231" s="33"/>
      <c r="W231" s="33"/>
      <c r="X231" s="33"/>
      <c r="Y231" s="33"/>
      <c r="Z231" s="33"/>
      <c r="AA231" s="33"/>
      <c r="AB231" s="33"/>
      <c r="AC231" s="33"/>
      <c r="AD231" s="33"/>
      <c r="AE231" s="33"/>
      <c r="AR231" s="162" t="s">
        <v>169</v>
      </c>
      <c r="AT231" s="162" t="s">
        <v>165</v>
      </c>
      <c r="AU231" s="162" t="s">
        <v>83</v>
      </c>
      <c r="AY231" s="18" t="s">
        <v>163</v>
      </c>
      <c r="BE231" s="163">
        <f>IF(N231="základní",J231,0)</f>
        <v>0</v>
      </c>
      <c r="BF231" s="163">
        <f>IF(N231="snížená",J231,0)</f>
        <v>0</v>
      </c>
      <c r="BG231" s="163">
        <f>IF(N231="zákl. přenesená",J231,0)</f>
        <v>0</v>
      </c>
      <c r="BH231" s="163">
        <f>IF(N231="sníž. přenesená",J231,0)</f>
        <v>0</v>
      </c>
      <c r="BI231" s="163">
        <f>IF(N231="nulová",J231,0)</f>
        <v>0</v>
      </c>
      <c r="BJ231" s="18" t="s">
        <v>30</v>
      </c>
      <c r="BK231" s="163">
        <f>ROUND(I231*H231,2)</f>
        <v>0</v>
      </c>
      <c r="BL231" s="18" t="s">
        <v>169</v>
      </c>
      <c r="BM231" s="162" t="s">
        <v>1591</v>
      </c>
    </row>
    <row r="232" spans="1:65" s="2" customFormat="1">
      <c r="A232" s="33"/>
      <c r="B232" s="34"/>
      <c r="C232" s="33"/>
      <c r="D232" s="164" t="s">
        <v>171</v>
      </c>
      <c r="E232" s="33"/>
      <c r="F232" s="165" t="s">
        <v>1206</v>
      </c>
      <c r="G232" s="33"/>
      <c r="H232" s="33"/>
      <c r="I232" s="166"/>
      <c r="J232" s="33"/>
      <c r="K232" s="33"/>
      <c r="L232" s="34"/>
      <c r="M232" s="167"/>
      <c r="N232" s="168"/>
      <c r="O232" s="59"/>
      <c r="P232" s="59"/>
      <c r="Q232" s="59"/>
      <c r="R232" s="59"/>
      <c r="S232" s="59"/>
      <c r="T232" s="60"/>
      <c r="U232" s="33"/>
      <c r="V232" s="33"/>
      <c r="W232" s="33"/>
      <c r="X232" s="33"/>
      <c r="Y232" s="33"/>
      <c r="Z232" s="33"/>
      <c r="AA232" s="33"/>
      <c r="AB232" s="33"/>
      <c r="AC232" s="33"/>
      <c r="AD232" s="33"/>
      <c r="AE232" s="33"/>
      <c r="AT232" s="18" t="s">
        <v>171</v>
      </c>
      <c r="AU232" s="18" t="s">
        <v>83</v>
      </c>
    </row>
    <row r="233" spans="1:65" s="15" customFormat="1">
      <c r="B233" s="190"/>
      <c r="D233" s="169" t="s">
        <v>175</v>
      </c>
      <c r="E233" s="191" t="s">
        <v>1</v>
      </c>
      <c r="F233" s="192" t="s">
        <v>1592</v>
      </c>
      <c r="H233" s="191" t="s">
        <v>1</v>
      </c>
      <c r="I233" s="193"/>
      <c r="L233" s="190"/>
      <c r="M233" s="194"/>
      <c r="N233" s="195"/>
      <c r="O233" s="195"/>
      <c r="P233" s="195"/>
      <c r="Q233" s="195"/>
      <c r="R233" s="195"/>
      <c r="S233" s="195"/>
      <c r="T233" s="196"/>
      <c r="AT233" s="191" t="s">
        <v>175</v>
      </c>
      <c r="AU233" s="191" t="s">
        <v>83</v>
      </c>
      <c r="AV233" s="15" t="s">
        <v>30</v>
      </c>
      <c r="AW233" s="15" t="s">
        <v>29</v>
      </c>
      <c r="AX233" s="15" t="s">
        <v>73</v>
      </c>
      <c r="AY233" s="191" t="s">
        <v>163</v>
      </c>
    </row>
    <row r="234" spans="1:65" s="13" customFormat="1">
      <c r="B234" s="171"/>
      <c r="D234" s="169" t="s">
        <v>175</v>
      </c>
      <c r="E234" s="172" t="s">
        <v>1</v>
      </c>
      <c r="F234" s="173" t="s">
        <v>1593</v>
      </c>
      <c r="H234" s="174">
        <v>12.16</v>
      </c>
      <c r="I234" s="175"/>
      <c r="L234" s="171"/>
      <c r="M234" s="176"/>
      <c r="N234" s="177"/>
      <c r="O234" s="177"/>
      <c r="P234" s="177"/>
      <c r="Q234" s="177"/>
      <c r="R234" s="177"/>
      <c r="S234" s="177"/>
      <c r="T234" s="178"/>
      <c r="AT234" s="172" t="s">
        <v>175</v>
      </c>
      <c r="AU234" s="172" t="s">
        <v>83</v>
      </c>
      <c r="AV234" s="13" t="s">
        <v>83</v>
      </c>
      <c r="AW234" s="13" t="s">
        <v>29</v>
      </c>
      <c r="AX234" s="13" t="s">
        <v>73</v>
      </c>
      <c r="AY234" s="172" t="s">
        <v>163</v>
      </c>
    </row>
    <row r="235" spans="1:65" s="13" customFormat="1">
      <c r="B235" s="171"/>
      <c r="D235" s="169" t="s">
        <v>175</v>
      </c>
      <c r="E235" s="172" t="s">
        <v>1</v>
      </c>
      <c r="F235" s="173" t="s">
        <v>1594</v>
      </c>
      <c r="H235" s="174">
        <v>-2.5230000000000001</v>
      </c>
      <c r="I235" s="175"/>
      <c r="L235" s="171"/>
      <c r="M235" s="176"/>
      <c r="N235" s="177"/>
      <c r="O235" s="177"/>
      <c r="P235" s="177"/>
      <c r="Q235" s="177"/>
      <c r="R235" s="177"/>
      <c r="S235" s="177"/>
      <c r="T235" s="178"/>
      <c r="AT235" s="172" t="s">
        <v>175</v>
      </c>
      <c r="AU235" s="172" t="s">
        <v>83</v>
      </c>
      <c r="AV235" s="13" t="s">
        <v>83</v>
      </c>
      <c r="AW235" s="13" t="s">
        <v>29</v>
      </c>
      <c r="AX235" s="13" t="s">
        <v>73</v>
      </c>
      <c r="AY235" s="172" t="s">
        <v>163</v>
      </c>
    </row>
    <row r="236" spans="1:65" s="16" customFormat="1">
      <c r="B236" s="211"/>
      <c r="D236" s="169" t="s">
        <v>175</v>
      </c>
      <c r="E236" s="212" t="s">
        <v>1</v>
      </c>
      <c r="F236" s="213" t="s">
        <v>947</v>
      </c>
      <c r="H236" s="214">
        <v>9.6370000000000005</v>
      </c>
      <c r="I236" s="215"/>
      <c r="L236" s="211"/>
      <c r="M236" s="216"/>
      <c r="N236" s="217"/>
      <c r="O236" s="217"/>
      <c r="P236" s="217"/>
      <c r="Q236" s="217"/>
      <c r="R236" s="217"/>
      <c r="S236" s="217"/>
      <c r="T236" s="218"/>
      <c r="AT236" s="212" t="s">
        <v>175</v>
      </c>
      <c r="AU236" s="212" t="s">
        <v>83</v>
      </c>
      <c r="AV236" s="16" t="s">
        <v>186</v>
      </c>
      <c r="AW236" s="16" t="s">
        <v>29</v>
      </c>
      <c r="AX236" s="16" t="s">
        <v>73</v>
      </c>
      <c r="AY236" s="212" t="s">
        <v>163</v>
      </c>
    </row>
    <row r="237" spans="1:65" s="15" customFormat="1">
      <c r="B237" s="190"/>
      <c r="D237" s="169" t="s">
        <v>175</v>
      </c>
      <c r="E237" s="191" t="s">
        <v>1</v>
      </c>
      <c r="F237" s="192" t="s">
        <v>1595</v>
      </c>
      <c r="H237" s="191" t="s">
        <v>1</v>
      </c>
      <c r="I237" s="193"/>
      <c r="L237" s="190"/>
      <c r="M237" s="194"/>
      <c r="N237" s="195"/>
      <c r="O237" s="195"/>
      <c r="P237" s="195"/>
      <c r="Q237" s="195"/>
      <c r="R237" s="195"/>
      <c r="S237" s="195"/>
      <c r="T237" s="196"/>
      <c r="AT237" s="191" t="s">
        <v>175</v>
      </c>
      <c r="AU237" s="191" t="s">
        <v>83</v>
      </c>
      <c r="AV237" s="15" t="s">
        <v>30</v>
      </c>
      <c r="AW237" s="15" t="s">
        <v>29</v>
      </c>
      <c r="AX237" s="15" t="s">
        <v>73</v>
      </c>
      <c r="AY237" s="191" t="s">
        <v>163</v>
      </c>
    </row>
    <row r="238" spans="1:65" s="13" customFormat="1">
      <c r="B238" s="171"/>
      <c r="D238" s="169" t="s">
        <v>175</v>
      </c>
      <c r="E238" s="172" t="s">
        <v>1</v>
      </c>
      <c r="F238" s="173" t="s">
        <v>1596</v>
      </c>
      <c r="H238" s="174">
        <v>70.367999999999995</v>
      </c>
      <c r="I238" s="175"/>
      <c r="L238" s="171"/>
      <c r="M238" s="176"/>
      <c r="N238" s="177"/>
      <c r="O238" s="177"/>
      <c r="P238" s="177"/>
      <c r="Q238" s="177"/>
      <c r="R238" s="177"/>
      <c r="S238" s="177"/>
      <c r="T238" s="178"/>
      <c r="AT238" s="172" t="s">
        <v>175</v>
      </c>
      <c r="AU238" s="172" t="s">
        <v>83</v>
      </c>
      <c r="AV238" s="13" t="s">
        <v>83</v>
      </c>
      <c r="AW238" s="13" t="s">
        <v>29</v>
      </c>
      <c r="AX238" s="13" t="s">
        <v>73</v>
      </c>
      <c r="AY238" s="172" t="s">
        <v>163</v>
      </c>
    </row>
    <row r="239" spans="1:65" s="13" customFormat="1">
      <c r="B239" s="171"/>
      <c r="D239" s="169" t="s">
        <v>175</v>
      </c>
      <c r="E239" s="172" t="s">
        <v>1</v>
      </c>
      <c r="F239" s="173" t="s">
        <v>1597</v>
      </c>
      <c r="H239" s="174">
        <v>-19.468</v>
      </c>
      <c r="I239" s="175"/>
      <c r="L239" s="171"/>
      <c r="M239" s="176"/>
      <c r="N239" s="177"/>
      <c r="O239" s="177"/>
      <c r="P239" s="177"/>
      <c r="Q239" s="177"/>
      <c r="R239" s="177"/>
      <c r="S239" s="177"/>
      <c r="T239" s="178"/>
      <c r="AT239" s="172" t="s">
        <v>175</v>
      </c>
      <c r="AU239" s="172" t="s">
        <v>83</v>
      </c>
      <c r="AV239" s="13" t="s">
        <v>83</v>
      </c>
      <c r="AW239" s="13" t="s">
        <v>29</v>
      </c>
      <c r="AX239" s="13" t="s">
        <v>73</v>
      </c>
      <c r="AY239" s="172" t="s">
        <v>163</v>
      </c>
    </row>
    <row r="240" spans="1:65" s="16" customFormat="1">
      <c r="B240" s="211"/>
      <c r="D240" s="169" t="s">
        <v>175</v>
      </c>
      <c r="E240" s="212" t="s">
        <v>1</v>
      </c>
      <c r="F240" s="213" t="s">
        <v>947</v>
      </c>
      <c r="H240" s="214">
        <v>50.9</v>
      </c>
      <c r="I240" s="215"/>
      <c r="L240" s="211"/>
      <c r="M240" s="216"/>
      <c r="N240" s="217"/>
      <c r="O240" s="217"/>
      <c r="P240" s="217"/>
      <c r="Q240" s="217"/>
      <c r="R240" s="217"/>
      <c r="S240" s="217"/>
      <c r="T240" s="218"/>
      <c r="AT240" s="212" t="s">
        <v>175</v>
      </c>
      <c r="AU240" s="212" t="s">
        <v>83</v>
      </c>
      <c r="AV240" s="16" t="s">
        <v>186</v>
      </c>
      <c r="AW240" s="16" t="s">
        <v>29</v>
      </c>
      <c r="AX240" s="16" t="s">
        <v>73</v>
      </c>
      <c r="AY240" s="212" t="s">
        <v>163</v>
      </c>
    </row>
    <row r="241" spans="1:65" s="15" customFormat="1">
      <c r="B241" s="190"/>
      <c r="D241" s="169" t="s">
        <v>175</v>
      </c>
      <c r="E241" s="191" t="s">
        <v>1</v>
      </c>
      <c r="F241" s="192" t="s">
        <v>1598</v>
      </c>
      <c r="H241" s="191" t="s">
        <v>1</v>
      </c>
      <c r="I241" s="193"/>
      <c r="L241" s="190"/>
      <c r="M241" s="194"/>
      <c r="N241" s="195"/>
      <c r="O241" s="195"/>
      <c r="P241" s="195"/>
      <c r="Q241" s="195"/>
      <c r="R241" s="195"/>
      <c r="S241" s="195"/>
      <c r="T241" s="196"/>
      <c r="AT241" s="191" t="s">
        <v>175</v>
      </c>
      <c r="AU241" s="191" t="s">
        <v>83</v>
      </c>
      <c r="AV241" s="15" t="s">
        <v>30</v>
      </c>
      <c r="AW241" s="15" t="s">
        <v>29</v>
      </c>
      <c r="AX241" s="15" t="s">
        <v>73</v>
      </c>
      <c r="AY241" s="191" t="s">
        <v>163</v>
      </c>
    </row>
    <row r="242" spans="1:65" s="13" customFormat="1">
      <c r="B242" s="171"/>
      <c r="D242" s="169" t="s">
        <v>175</v>
      </c>
      <c r="E242" s="172" t="s">
        <v>1</v>
      </c>
      <c r="F242" s="173" t="s">
        <v>1599</v>
      </c>
      <c r="H242" s="174">
        <v>12.992000000000001</v>
      </c>
      <c r="I242" s="175"/>
      <c r="L242" s="171"/>
      <c r="M242" s="176"/>
      <c r="N242" s="177"/>
      <c r="O242" s="177"/>
      <c r="P242" s="177"/>
      <c r="Q242" s="177"/>
      <c r="R242" s="177"/>
      <c r="S242" s="177"/>
      <c r="T242" s="178"/>
      <c r="AT242" s="172" t="s">
        <v>175</v>
      </c>
      <c r="AU242" s="172" t="s">
        <v>83</v>
      </c>
      <c r="AV242" s="13" t="s">
        <v>83</v>
      </c>
      <c r="AW242" s="13" t="s">
        <v>29</v>
      </c>
      <c r="AX242" s="13" t="s">
        <v>73</v>
      </c>
      <c r="AY242" s="172" t="s">
        <v>163</v>
      </c>
    </row>
    <row r="243" spans="1:65" s="13" customFormat="1">
      <c r="B243" s="171"/>
      <c r="D243" s="169" t="s">
        <v>175</v>
      </c>
      <c r="E243" s="172" t="s">
        <v>1</v>
      </c>
      <c r="F243" s="173" t="s">
        <v>1600</v>
      </c>
      <c r="H243" s="174">
        <v>-2.9750000000000001</v>
      </c>
      <c r="I243" s="175"/>
      <c r="L243" s="171"/>
      <c r="M243" s="176"/>
      <c r="N243" s="177"/>
      <c r="O243" s="177"/>
      <c r="P243" s="177"/>
      <c r="Q243" s="177"/>
      <c r="R243" s="177"/>
      <c r="S243" s="177"/>
      <c r="T243" s="178"/>
      <c r="AT243" s="172" t="s">
        <v>175</v>
      </c>
      <c r="AU243" s="172" t="s">
        <v>83</v>
      </c>
      <c r="AV243" s="13" t="s">
        <v>83</v>
      </c>
      <c r="AW243" s="13" t="s">
        <v>29</v>
      </c>
      <c r="AX243" s="13" t="s">
        <v>73</v>
      </c>
      <c r="AY243" s="172" t="s">
        <v>163</v>
      </c>
    </row>
    <row r="244" spans="1:65" s="16" customFormat="1">
      <c r="B244" s="211"/>
      <c r="D244" s="169" t="s">
        <v>175</v>
      </c>
      <c r="E244" s="212" t="s">
        <v>1</v>
      </c>
      <c r="F244" s="213" t="s">
        <v>947</v>
      </c>
      <c r="H244" s="214">
        <v>10.016999999999999</v>
      </c>
      <c r="I244" s="215"/>
      <c r="L244" s="211"/>
      <c r="M244" s="216"/>
      <c r="N244" s="217"/>
      <c r="O244" s="217"/>
      <c r="P244" s="217"/>
      <c r="Q244" s="217"/>
      <c r="R244" s="217"/>
      <c r="S244" s="217"/>
      <c r="T244" s="218"/>
      <c r="AT244" s="212" t="s">
        <v>175</v>
      </c>
      <c r="AU244" s="212" t="s">
        <v>83</v>
      </c>
      <c r="AV244" s="16" t="s">
        <v>186</v>
      </c>
      <c r="AW244" s="16" t="s">
        <v>29</v>
      </c>
      <c r="AX244" s="16" t="s">
        <v>73</v>
      </c>
      <c r="AY244" s="212" t="s">
        <v>163</v>
      </c>
    </row>
    <row r="245" spans="1:65" s="15" customFormat="1">
      <c r="B245" s="190"/>
      <c r="D245" s="169" t="s">
        <v>175</v>
      </c>
      <c r="E245" s="191" t="s">
        <v>1</v>
      </c>
      <c r="F245" s="192" t="s">
        <v>1601</v>
      </c>
      <c r="H245" s="191" t="s">
        <v>1</v>
      </c>
      <c r="I245" s="193"/>
      <c r="L245" s="190"/>
      <c r="M245" s="194"/>
      <c r="N245" s="195"/>
      <c r="O245" s="195"/>
      <c r="P245" s="195"/>
      <c r="Q245" s="195"/>
      <c r="R245" s="195"/>
      <c r="S245" s="195"/>
      <c r="T245" s="196"/>
      <c r="AT245" s="191" t="s">
        <v>175</v>
      </c>
      <c r="AU245" s="191" t="s">
        <v>83</v>
      </c>
      <c r="AV245" s="15" t="s">
        <v>30</v>
      </c>
      <c r="AW245" s="15" t="s">
        <v>29</v>
      </c>
      <c r="AX245" s="15" t="s">
        <v>73</v>
      </c>
      <c r="AY245" s="191" t="s">
        <v>163</v>
      </c>
    </row>
    <row r="246" spans="1:65" s="13" customFormat="1">
      <c r="B246" s="171"/>
      <c r="D246" s="169" t="s">
        <v>175</v>
      </c>
      <c r="E246" s="172" t="s">
        <v>1</v>
      </c>
      <c r="F246" s="173" t="s">
        <v>1602</v>
      </c>
      <c r="H246" s="174">
        <v>29.32</v>
      </c>
      <c r="I246" s="175"/>
      <c r="L246" s="171"/>
      <c r="M246" s="176"/>
      <c r="N246" s="177"/>
      <c r="O246" s="177"/>
      <c r="P246" s="177"/>
      <c r="Q246" s="177"/>
      <c r="R246" s="177"/>
      <c r="S246" s="177"/>
      <c r="T246" s="178"/>
      <c r="AT246" s="172" t="s">
        <v>175</v>
      </c>
      <c r="AU246" s="172" t="s">
        <v>83</v>
      </c>
      <c r="AV246" s="13" t="s">
        <v>83</v>
      </c>
      <c r="AW246" s="13" t="s">
        <v>29</v>
      </c>
      <c r="AX246" s="13" t="s">
        <v>73</v>
      </c>
      <c r="AY246" s="172" t="s">
        <v>163</v>
      </c>
    </row>
    <row r="247" spans="1:65" s="16" customFormat="1">
      <c r="B247" s="211"/>
      <c r="D247" s="169" t="s">
        <v>175</v>
      </c>
      <c r="E247" s="212" t="s">
        <v>1</v>
      </c>
      <c r="F247" s="213" t="s">
        <v>947</v>
      </c>
      <c r="H247" s="214">
        <v>29.32</v>
      </c>
      <c r="I247" s="215"/>
      <c r="L247" s="211"/>
      <c r="M247" s="216"/>
      <c r="N247" s="217"/>
      <c r="O247" s="217"/>
      <c r="P247" s="217"/>
      <c r="Q247" s="217"/>
      <c r="R247" s="217"/>
      <c r="S247" s="217"/>
      <c r="T247" s="218"/>
      <c r="AT247" s="212" t="s">
        <v>175</v>
      </c>
      <c r="AU247" s="212" t="s">
        <v>83</v>
      </c>
      <c r="AV247" s="16" t="s">
        <v>186</v>
      </c>
      <c r="AW247" s="16" t="s">
        <v>29</v>
      </c>
      <c r="AX247" s="16" t="s">
        <v>73</v>
      </c>
      <c r="AY247" s="212" t="s">
        <v>163</v>
      </c>
    </row>
    <row r="248" spans="1:65" s="14" customFormat="1">
      <c r="B248" s="179"/>
      <c r="D248" s="169" t="s">
        <v>175</v>
      </c>
      <c r="E248" s="180" t="s">
        <v>1</v>
      </c>
      <c r="F248" s="181" t="s">
        <v>179</v>
      </c>
      <c r="H248" s="182">
        <v>99.873999999999995</v>
      </c>
      <c r="I248" s="183"/>
      <c r="L248" s="179"/>
      <c r="M248" s="184"/>
      <c r="N248" s="185"/>
      <c r="O248" s="185"/>
      <c r="P248" s="185"/>
      <c r="Q248" s="185"/>
      <c r="R248" s="185"/>
      <c r="S248" s="185"/>
      <c r="T248" s="186"/>
      <c r="AT248" s="180" t="s">
        <v>175</v>
      </c>
      <c r="AU248" s="180" t="s">
        <v>83</v>
      </c>
      <c r="AV248" s="14" t="s">
        <v>169</v>
      </c>
      <c r="AW248" s="14" t="s">
        <v>29</v>
      </c>
      <c r="AX248" s="14" t="s">
        <v>30</v>
      </c>
      <c r="AY248" s="180" t="s">
        <v>163</v>
      </c>
    </row>
    <row r="249" spans="1:65" s="2" customFormat="1" ht="16.5" customHeight="1">
      <c r="A249" s="33"/>
      <c r="B249" s="150"/>
      <c r="C249" s="197" t="s">
        <v>359</v>
      </c>
      <c r="D249" s="197" t="s">
        <v>381</v>
      </c>
      <c r="E249" s="198" t="s">
        <v>382</v>
      </c>
      <c r="F249" s="199" t="s">
        <v>383</v>
      </c>
      <c r="G249" s="200" t="s">
        <v>384</v>
      </c>
      <c r="H249" s="201">
        <v>126.646</v>
      </c>
      <c r="I249" s="202"/>
      <c r="J249" s="203">
        <f>ROUND(I249*H249,2)</f>
        <v>0</v>
      </c>
      <c r="K249" s="199" t="s">
        <v>1</v>
      </c>
      <c r="L249" s="204"/>
      <c r="M249" s="205" t="s">
        <v>1</v>
      </c>
      <c r="N249" s="206" t="s">
        <v>38</v>
      </c>
      <c r="O249" s="59"/>
      <c r="P249" s="160">
        <f>O249*H249</f>
        <v>0</v>
      </c>
      <c r="Q249" s="160">
        <v>0</v>
      </c>
      <c r="R249" s="160">
        <f>Q249*H249</f>
        <v>0</v>
      </c>
      <c r="S249" s="160">
        <v>0</v>
      </c>
      <c r="T249" s="161">
        <f>S249*H249</f>
        <v>0</v>
      </c>
      <c r="U249" s="33"/>
      <c r="V249" s="33"/>
      <c r="W249" s="33"/>
      <c r="X249" s="33"/>
      <c r="Y249" s="33"/>
      <c r="Z249" s="33"/>
      <c r="AA249" s="33"/>
      <c r="AB249" s="33"/>
      <c r="AC249" s="33"/>
      <c r="AD249" s="33"/>
      <c r="AE249" s="33"/>
      <c r="AR249" s="162" t="s">
        <v>215</v>
      </c>
      <c r="AT249" s="162" t="s">
        <v>381</v>
      </c>
      <c r="AU249" s="162" t="s">
        <v>83</v>
      </c>
      <c r="AY249" s="18" t="s">
        <v>163</v>
      </c>
      <c r="BE249" s="163">
        <f>IF(N249="základní",J249,0)</f>
        <v>0</v>
      </c>
      <c r="BF249" s="163">
        <f>IF(N249="snížená",J249,0)</f>
        <v>0</v>
      </c>
      <c r="BG249" s="163">
        <f>IF(N249="zákl. přenesená",J249,0)</f>
        <v>0</v>
      </c>
      <c r="BH249" s="163">
        <f>IF(N249="sníž. přenesená",J249,0)</f>
        <v>0</v>
      </c>
      <c r="BI249" s="163">
        <f>IF(N249="nulová",J249,0)</f>
        <v>0</v>
      </c>
      <c r="BJ249" s="18" t="s">
        <v>30</v>
      </c>
      <c r="BK249" s="163">
        <f>ROUND(I249*H249,2)</f>
        <v>0</v>
      </c>
      <c r="BL249" s="18" t="s">
        <v>169</v>
      </c>
      <c r="BM249" s="162" t="s">
        <v>1603</v>
      </c>
    </row>
    <row r="250" spans="1:65" s="13" customFormat="1">
      <c r="B250" s="171"/>
      <c r="D250" s="169" t="s">
        <v>175</v>
      </c>
      <c r="E250" s="172" t="s">
        <v>1</v>
      </c>
      <c r="F250" s="173" t="s">
        <v>1604</v>
      </c>
      <c r="H250" s="174">
        <v>126.646</v>
      </c>
      <c r="I250" s="175"/>
      <c r="L250" s="171"/>
      <c r="M250" s="176"/>
      <c r="N250" s="177"/>
      <c r="O250" s="177"/>
      <c r="P250" s="177"/>
      <c r="Q250" s="177"/>
      <c r="R250" s="177"/>
      <c r="S250" s="177"/>
      <c r="T250" s="178"/>
      <c r="AT250" s="172" t="s">
        <v>175</v>
      </c>
      <c r="AU250" s="172" t="s">
        <v>83</v>
      </c>
      <c r="AV250" s="13" t="s">
        <v>83</v>
      </c>
      <c r="AW250" s="13" t="s">
        <v>29</v>
      </c>
      <c r="AX250" s="13" t="s">
        <v>73</v>
      </c>
      <c r="AY250" s="172" t="s">
        <v>163</v>
      </c>
    </row>
    <row r="251" spans="1:65" s="14" customFormat="1">
      <c r="B251" s="179"/>
      <c r="D251" s="169" t="s">
        <v>175</v>
      </c>
      <c r="E251" s="180" t="s">
        <v>1</v>
      </c>
      <c r="F251" s="181" t="s">
        <v>179</v>
      </c>
      <c r="H251" s="182">
        <v>126.646</v>
      </c>
      <c r="I251" s="183"/>
      <c r="L251" s="179"/>
      <c r="M251" s="184"/>
      <c r="N251" s="185"/>
      <c r="O251" s="185"/>
      <c r="P251" s="185"/>
      <c r="Q251" s="185"/>
      <c r="R251" s="185"/>
      <c r="S251" s="185"/>
      <c r="T251" s="186"/>
      <c r="AT251" s="180" t="s">
        <v>175</v>
      </c>
      <c r="AU251" s="180" t="s">
        <v>83</v>
      </c>
      <c r="AV251" s="14" t="s">
        <v>169</v>
      </c>
      <c r="AW251" s="14" t="s">
        <v>29</v>
      </c>
      <c r="AX251" s="14" t="s">
        <v>30</v>
      </c>
      <c r="AY251" s="180" t="s">
        <v>163</v>
      </c>
    </row>
    <row r="252" spans="1:65" s="2" customFormat="1">
      <c r="A252" s="33"/>
      <c r="B252" s="34"/>
      <c r="C252" s="33"/>
      <c r="D252" s="169" t="s">
        <v>184</v>
      </c>
      <c r="E252" s="33"/>
      <c r="F252" s="187" t="s">
        <v>1605</v>
      </c>
      <c r="G252" s="33"/>
      <c r="H252" s="33"/>
      <c r="I252" s="33"/>
      <c r="J252" s="33"/>
      <c r="K252" s="33"/>
      <c r="L252" s="34"/>
      <c r="M252" s="167"/>
      <c r="N252" s="168"/>
      <c r="O252" s="59"/>
      <c r="P252" s="59"/>
      <c r="Q252" s="59"/>
      <c r="R252" s="59"/>
      <c r="S252" s="59"/>
      <c r="T252" s="60"/>
      <c r="U252" s="33"/>
      <c r="V252" s="33"/>
      <c r="W252" s="33"/>
      <c r="X252" s="33"/>
      <c r="Y252" s="33"/>
      <c r="Z252" s="33"/>
      <c r="AA252" s="33"/>
      <c r="AB252" s="33"/>
      <c r="AC252" s="33"/>
      <c r="AD252" s="33"/>
      <c r="AE252" s="33"/>
      <c r="AU252" s="18" t="s">
        <v>83</v>
      </c>
    </row>
    <row r="253" spans="1:65" s="2" customFormat="1">
      <c r="A253" s="33"/>
      <c r="B253" s="34"/>
      <c r="C253" s="33"/>
      <c r="D253" s="169" t="s">
        <v>184</v>
      </c>
      <c r="E253" s="33"/>
      <c r="F253" s="188" t="s">
        <v>1595</v>
      </c>
      <c r="G253" s="33"/>
      <c r="H253" s="189">
        <v>0</v>
      </c>
      <c r="I253" s="33"/>
      <c r="J253" s="33"/>
      <c r="K253" s="33"/>
      <c r="L253" s="34"/>
      <c r="M253" s="167"/>
      <c r="N253" s="168"/>
      <c r="O253" s="59"/>
      <c r="P253" s="59"/>
      <c r="Q253" s="59"/>
      <c r="R253" s="59"/>
      <c r="S253" s="59"/>
      <c r="T253" s="60"/>
      <c r="U253" s="33"/>
      <c r="V253" s="33"/>
      <c r="W253" s="33"/>
      <c r="X253" s="33"/>
      <c r="Y253" s="33"/>
      <c r="Z253" s="33"/>
      <c r="AA253" s="33"/>
      <c r="AB253" s="33"/>
      <c r="AC253" s="33"/>
      <c r="AD253" s="33"/>
      <c r="AE253" s="33"/>
      <c r="AU253" s="18" t="s">
        <v>83</v>
      </c>
    </row>
    <row r="254" spans="1:65" s="2" customFormat="1">
      <c r="A254" s="33"/>
      <c r="B254" s="34"/>
      <c r="C254" s="33"/>
      <c r="D254" s="169" t="s">
        <v>184</v>
      </c>
      <c r="E254" s="33"/>
      <c r="F254" s="188" t="s">
        <v>1596</v>
      </c>
      <c r="G254" s="33"/>
      <c r="H254" s="189">
        <v>70.367999999999995</v>
      </c>
      <c r="I254" s="33"/>
      <c r="J254" s="33"/>
      <c r="K254" s="33"/>
      <c r="L254" s="34"/>
      <c r="M254" s="167"/>
      <c r="N254" s="168"/>
      <c r="O254" s="59"/>
      <c r="P254" s="59"/>
      <c r="Q254" s="59"/>
      <c r="R254" s="59"/>
      <c r="S254" s="59"/>
      <c r="T254" s="60"/>
      <c r="U254" s="33"/>
      <c r="V254" s="33"/>
      <c r="W254" s="33"/>
      <c r="X254" s="33"/>
      <c r="Y254" s="33"/>
      <c r="Z254" s="33"/>
      <c r="AA254" s="33"/>
      <c r="AB254" s="33"/>
      <c r="AC254" s="33"/>
      <c r="AD254" s="33"/>
      <c r="AE254" s="33"/>
      <c r="AU254" s="18" t="s">
        <v>83</v>
      </c>
    </row>
    <row r="255" spans="1:65" s="2" customFormat="1">
      <c r="A255" s="33"/>
      <c r="B255" s="34"/>
      <c r="C255" s="33"/>
      <c r="D255" s="169" t="s">
        <v>184</v>
      </c>
      <c r="E255" s="33"/>
      <c r="F255" s="188" t="s">
        <v>1597</v>
      </c>
      <c r="G255" s="33"/>
      <c r="H255" s="189">
        <v>-19.468</v>
      </c>
      <c r="I255" s="33"/>
      <c r="J255" s="33"/>
      <c r="K255" s="33"/>
      <c r="L255" s="34"/>
      <c r="M255" s="167"/>
      <c r="N255" s="168"/>
      <c r="O255" s="59"/>
      <c r="P255" s="59"/>
      <c r="Q255" s="59"/>
      <c r="R255" s="59"/>
      <c r="S255" s="59"/>
      <c r="T255" s="60"/>
      <c r="U255" s="33"/>
      <c r="V255" s="33"/>
      <c r="W255" s="33"/>
      <c r="X255" s="33"/>
      <c r="Y255" s="33"/>
      <c r="Z255" s="33"/>
      <c r="AA255" s="33"/>
      <c r="AB255" s="33"/>
      <c r="AC255" s="33"/>
      <c r="AD255" s="33"/>
      <c r="AE255" s="33"/>
      <c r="AU255" s="18" t="s">
        <v>83</v>
      </c>
    </row>
    <row r="256" spans="1:65" s="2" customFormat="1">
      <c r="A256" s="33"/>
      <c r="B256" s="34"/>
      <c r="C256" s="33"/>
      <c r="D256" s="169" t="s">
        <v>184</v>
      </c>
      <c r="E256" s="33"/>
      <c r="F256" s="188" t="s">
        <v>947</v>
      </c>
      <c r="G256" s="33"/>
      <c r="H256" s="189">
        <v>50.9</v>
      </c>
      <c r="I256" s="33"/>
      <c r="J256" s="33"/>
      <c r="K256" s="33"/>
      <c r="L256" s="34"/>
      <c r="M256" s="167"/>
      <c r="N256" s="168"/>
      <c r="O256" s="59"/>
      <c r="P256" s="59"/>
      <c r="Q256" s="59"/>
      <c r="R256" s="59"/>
      <c r="S256" s="59"/>
      <c r="T256" s="60"/>
      <c r="U256" s="33"/>
      <c r="V256" s="33"/>
      <c r="W256" s="33"/>
      <c r="X256" s="33"/>
      <c r="Y256" s="33"/>
      <c r="Z256" s="33"/>
      <c r="AA256" s="33"/>
      <c r="AB256" s="33"/>
      <c r="AC256" s="33"/>
      <c r="AD256" s="33"/>
      <c r="AE256" s="33"/>
      <c r="AU256" s="18" t="s">
        <v>83</v>
      </c>
    </row>
    <row r="257" spans="1:65" s="2" customFormat="1">
      <c r="A257" s="33"/>
      <c r="B257" s="34"/>
      <c r="C257" s="33"/>
      <c r="D257" s="169" t="s">
        <v>184</v>
      </c>
      <c r="E257" s="33"/>
      <c r="F257" s="187" t="s">
        <v>1606</v>
      </c>
      <c r="G257" s="33"/>
      <c r="H257" s="33"/>
      <c r="I257" s="33"/>
      <c r="J257" s="33"/>
      <c r="K257" s="33"/>
      <c r="L257" s="34"/>
      <c r="M257" s="167"/>
      <c r="N257" s="168"/>
      <c r="O257" s="59"/>
      <c r="P257" s="59"/>
      <c r="Q257" s="59"/>
      <c r="R257" s="59"/>
      <c r="S257" s="59"/>
      <c r="T257" s="60"/>
      <c r="U257" s="33"/>
      <c r="V257" s="33"/>
      <c r="W257" s="33"/>
      <c r="X257" s="33"/>
      <c r="Y257" s="33"/>
      <c r="Z257" s="33"/>
      <c r="AA257" s="33"/>
      <c r="AB257" s="33"/>
      <c r="AC257" s="33"/>
      <c r="AD257" s="33"/>
      <c r="AE257" s="33"/>
      <c r="AU257" s="18" t="s">
        <v>83</v>
      </c>
    </row>
    <row r="258" spans="1:65" s="2" customFormat="1">
      <c r="A258" s="33"/>
      <c r="B258" s="34"/>
      <c r="C258" s="33"/>
      <c r="D258" s="169" t="s">
        <v>184</v>
      </c>
      <c r="E258" s="33"/>
      <c r="F258" s="188" t="s">
        <v>1598</v>
      </c>
      <c r="G258" s="33"/>
      <c r="H258" s="189">
        <v>0</v>
      </c>
      <c r="I258" s="33"/>
      <c r="J258" s="33"/>
      <c r="K258" s="33"/>
      <c r="L258" s="34"/>
      <c r="M258" s="167"/>
      <c r="N258" s="168"/>
      <c r="O258" s="59"/>
      <c r="P258" s="59"/>
      <c r="Q258" s="59"/>
      <c r="R258" s="59"/>
      <c r="S258" s="59"/>
      <c r="T258" s="60"/>
      <c r="U258" s="33"/>
      <c r="V258" s="33"/>
      <c r="W258" s="33"/>
      <c r="X258" s="33"/>
      <c r="Y258" s="33"/>
      <c r="Z258" s="33"/>
      <c r="AA258" s="33"/>
      <c r="AB258" s="33"/>
      <c r="AC258" s="33"/>
      <c r="AD258" s="33"/>
      <c r="AE258" s="33"/>
      <c r="AU258" s="18" t="s">
        <v>83</v>
      </c>
    </row>
    <row r="259" spans="1:65" s="2" customFormat="1">
      <c r="A259" s="33"/>
      <c r="B259" s="34"/>
      <c r="C259" s="33"/>
      <c r="D259" s="169" t="s">
        <v>184</v>
      </c>
      <c r="E259" s="33"/>
      <c r="F259" s="188" t="s">
        <v>1599</v>
      </c>
      <c r="G259" s="33"/>
      <c r="H259" s="189">
        <v>12.992000000000001</v>
      </c>
      <c r="I259" s="33"/>
      <c r="J259" s="33"/>
      <c r="K259" s="33"/>
      <c r="L259" s="34"/>
      <c r="M259" s="167"/>
      <c r="N259" s="168"/>
      <c r="O259" s="59"/>
      <c r="P259" s="59"/>
      <c r="Q259" s="59"/>
      <c r="R259" s="59"/>
      <c r="S259" s="59"/>
      <c r="T259" s="60"/>
      <c r="U259" s="33"/>
      <c r="V259" s="33"/>
      <c r="W259" s="33"/>
      <c r="X259" s="33"/>
      <c r="Y259" s="33"/>
      <c r="Z259" s="33"/>
      <c r="AA259" s="33"/>
      <c r="AB259" s="33"/>
      <c r="AC259" s="33"/>
      <c r="AD259" s="33"/>
      <c r="AE259" s="33"/>
      <c r="AU259" s="18" t="s">
        <v>83</v>
      </c>
    </row>
    <row r="260" spans="1:65" s="2" customFormat="1">
      <c r="A260" s="33"/>
      <c r="B260" s="34"/>
      <c r="C260" s="33"/>
      <c r="D260" s="169" t="s">
        <v>184</v>
      </c>
      <c r="E260" s="33"/>
      <c r="F260" s="188" t="s">
        <v>1600</v>
      </c>
      <c r="G260" s="33"/>
      <c r="H260" s="189">
        <v>-2.9750000000000001</v>
      </c>
      <c r="I260" s="33"/>
      <c r="J260" s="33"/>
      <c r="K260" s="33"/>
      <c r="L260" s="34"/>
      <c r="M260" s="167"/>
      <c r="N260" s="168"/>
      <c r="O260" s="59"/>
      <c r="P260" s="59"/>
      <c r="Q260" s="59"/>
      <c r="R260" s="59"/>
      <c r="S260" s="59"/>
      <c r="T260" s="60"/>
      <c r="U260" s="33"/>
      <c r="V260" s="33"/>
      <c r="W260" s="33"/>
      <c r="X260" s="33"/>
      <c r="Y260" s="33"/>
      <c r="Z260" s="33"/>
      <c r="AA260" s="33"/>
      <c r="AB260" s="33"/>
      <c r="AC260" s="33"/>
      <c r="AD260" s="33"/>
      <c r="AE260" s="33"/>
      <c r="AU260" s="18" t="s">
        <v>83</v>
      </c>
    </row>
    <row r="261" spans="1:65" s="2" customFormat="1">
      <c r="A261" s="33"/>
      <c r="B261" s="34"/>
      <c r="C261" s="33"/>
      <c r="D261" s="169" t="s">
        <v>184</v>
      </c>
      <c r="E261" s="33"/>
      <c r="F261" s="188" t="s">
        <v>947</v>
      </c>
      <c r="G261" s="33"/>
      <c r="H261" s="189">
        <v>10.016999999999999</v>
      </c>
      <c r="I261" s="33"/>
      <c r="J261" s="33"/>
      <c r="K261" s="33"/>
      <c r="L261" s="34"/>
      <c r="M261" s="167"/>
      <c r="N261" s="168"/>
      <c r="O261" s="59"/>
      <c r="P261" s="59"/>
      <c r="Q261" s="59"/>
      <c r="R261" s="59"/>
      <c r="S261" s="59"/>
      <c r="T261" s="60"/>
      <c r="U261" s="33"/>
      <c r="V261" s="33"/>
      <c r="W261" s="33"/>
      <c r="X261" s="33"/>
      <c r="Y261" s="33"/>
      <c r="Z261" s="33"/>
      <c r="AA261" s="33"/>
      <c r="AB261" s="33"/>
      <c r="AC261" s="33"/>
      <c r="AD261" s="33"/>
      <c r="AE261" s="33"/>
      <c r="AU261" s="18" t="s">
        <v>83</v>
      </c>
    </row>
    <row r="262" spans="1:65" s="2" customFormat="1" ht="16.5" customHeight="1">
      <c r="A262" s="33"/>
      <c r="B262" s="150"/>
      <c r="C262" s="197" t="s">
        <v>364</v>
      </c>
      <c r="D262" s="197" t="s">
        <v>381</v>
      </c>
      <c r="E262" s="198" t="s">
        <v>394</v>
      </c>
      <c r="F262" s="199" t="s">
        <v>395</v>
      </c>
      <c r="G262" s="200" t="s">
        <v>384</v>
      </c>
      <c r="H262" s="201">
        <v>67.728999999999999</v>
      </c>
      <c r="I262" s="202"/>
      <c r="J262" s="203">
        <f>ROUND(I262*H262,2)</f>
        <v>0</v>
      </c>
      <c r="K262" s="199" t="s">
        <v>168</v>
      </c>
      <c r="L262" s="204"/>
      <c r="M262" s="205" t="s">
        <v>1</v>
      </c>
      <c r="N262" s="206" t="s">
        <v>38</v>
      </c>
      <c r="O262" s="59"/>
      <c r="P262" s="160">
        <f>O262*H262</f>
        <v>0</v>
      </c>
      <c r="Q262" s="160">
        <v>0</v>
      </c>
      <c r="R262" s="160">
        <f>Q262*H262</f>
        <v>0</v>
      </c>
      <c r="S262" s="160">
        <v>0</v>
      </c>
      <c r="T262" s="161">
        <f>S262*H262</f>
        <v>0</v>
      </c>
      <c r="U262" s="33"/>
      <c r="V262" s="33"/>
      <c r="W262" s="33"/>
      <c r="X262" s="33"/>
      <c r="Y262" s="33"/>
      <c r="Z262" s="33"/>
      <c r="AA262" s="33"/>
      <c r="AB262" s="33"/>
      <c r="AC262" s="33"/>
      <c r="AD262" s="33"/>
      <c r="AE262" s="33"/>
      <c r="AR262" s="162" t="s">
        <v>215</v>
      </c>
      <c r="AT262" s="162" t="s">
        <v>381</v>
      </c>
      <c r="AU262" s="162" t="s">
        <v>83</v>
      </c>
      <c r="AY262" s="18" t="s">
        <v>163</v>
      </c>
      <c r="BE262" s="163">
        <f>IF(N262="základní",J262,0)</f>
        <v>0</v>
      </c>
      <c r="BF262" s="163">
        <f>IF(N262="snížená",J262,0)</f>
        <v>0</v>
      </c>
      <c r="BG262" s="163">
        <f>IF(N262="zákl. přenesená",J262,0)</f>
        <v>0</v>
      </c>
      <c r="BH262" s="163">
        <f>IF(N262="sníž. přenesená",J262,0)</f>
        <v>0</v>
      </c>
      <c r="BI262" s="163">
        <f>IF(N262="nulová",J262,0)</f>
        <v>0</v>
      </c>
      <c r="BJ262" s="18" t="s">
        <v>30</v>
      </c>
      <c r="BK262" s="163">
        <f>ROUND(I262*H262,2)</f>
        <v>0</v>
      </c>
      <c r="BL262" s="18" t="s">
        <v>169</v>
      </c>
      <c r="BM262" s="162" t="s">
        <v>1607</v>
      </c>
    </row>
    <row r="263" spans="1:65" s="13" customFormat="1">
      <c r="B263" s="171"/>
      <c r="D263" s="169" t="s">
        <v>175</v>
      </c>
      <c r="E263" s="172" t="s">
        <v>1</v>
      </c>
      <c r="F263" s="173" t="s">
        <v>1608</v>
      </c>
      <c r="H263" s="174">
        <v>67.728999999999999</v>
      </c>
      <c r="I263" s="175"/>
      <c r="L263" s="171"/>
      <c r="M263" s="176"/>
      <c r="N263" s="177"/>
      <c r="O263" s="177"/>
      <c r="P263" s="177"/>
      <c r="Q263" s="177"/>
      <c r="R263" s="177"/>
      <c r="S263" s="177"/>
      <c r="T263" s="178"/>
      <c r="AT263" s="172" t="s">
        <v>175</v>
      </c>
      <c r="AU263" s="172" t="s">
        <v>83</v>
      </c>
      <c r="AV263" s="13" t="s">
        <v>83</v>
      </c>
      <c r="AW263" s="13" t="s">
        <v>29</v>
      </c>
      <c r="AX263" s="13" t="s">
        <v>73</v>
      </c>
      <c r="AY263" s="172" t="s">
        <v>163</v>
      </c>
    </row>
    <row r="264" spans="1:65" s="14" customFormat="1">
      <c r="B264" s="179"/>
      <c r="D264" s="169" t="s">
        <v>175</v>
      </c>
      <c r="E264" s="180" t="s">
        <v>1</v>
      </c>
      <c r="F264" s="181" t="s">
        <v>179</v>
      </c>
      <c r="H264" s="182">
        <v>67.728999999999999</v>
      </c>
      <c r="I264" s="183"/>
      <c r="L264" s="179"/>
      <c r="M264" s="184"/>
      <c r="N264" s="185"/>
      <c r="O264" s="185"/>
      <c r="P264" s="185"/>
      <c r="Q264" s="185"/>
      <c r="R264" s="185"/>
      <c r="S264" s="185"/>
      <c r="T264" s="186"/>
      <c r="AT264" s="180" t="s">
        <v>175</v>
      </c>
      <c r="AU264" s="180" t="s">
        <v>83</v>
      </c>
      <c r="AV264" s="14" t="s">
        <v>169</v>
      </c>
      <c r="AW264" s="14" t="s">
        <v>29</v>
      </c>
      <c r="AX264" s="14" t="s">
        <v>30</v>
      </c>
      <c r="AY264" s="180" t="s">
        <v>163</v>
      </c>
    </row>
    <row r="265" spans="1:65" s="2" customFormat="1">
      <c r="A265" s="33"/>
      <c r="B265" s="34"/>
      <c r="C265" s="33"/>
      <c r="D265" s="169" t="s">
        <v>184</v>
      </c>
      <c r="E265" s="33"/>
      <c r="F265" s="187" t="s">
        <v>1609</v>
      </c>
      <c r="G265" s="33"/>
      <c r="H265" s="33"/>
      <c r="I265" s="33"/>
      <c r="J265" s="33"/>
      <c r="K265" s="33"/>
      <c r="L265" s="34"/>
      <c r="M265" s="167"/>
      <c r="N265" s="168"/>
      <c r="O265" s="59"/>
      <c r="P265" s="59"/>
      <c r="Q265" s="59"/>
      <c r="R265" s="59"/>
      <c r="S265" s="59"/>
      <c r="T265" s="60"/>
      <c r="U265" s="33"/>
      <c r="V265" s="33"/>
      <c r="W265" s="33"/>
      <c r="X265" s="33"/>
      <c r="Y265" s="33"/>
      <c r="Z265" s="33"/>
      <c r="AA265" s="33"/>
      <c r="AB265" s="33"/>
      <c r="AC265" s="33"/>
      <c r="AD265" s="33"/>
      <c r="AE265" s="33"/>
      <c r="AU265" s="18" t="s">
        <v>83</v>
      </c>
    </row>
    <row r="266" spans="1:65" s="2" customFormat="1">
      <c r="A266" s="33"/>
      <c r="B266" s="34"/>
      <c r="C266" s="33"/>
      <c r="D266" s="169" t="s">
        <v>184</v>
      </c>
      <c r="E266" s="33"/>
      <c r="F266" s="188" t="s">
        <v>1601</v>
      </c>
      <c r="G266" s="33"/>
      <c r="H266" s="189">
        <v>0</v>
      </c>
      <c r="I266" s="33"/>
      <c r="J266" s="33"/>
      <c r="K266" s="33"/>
      <c r="L266" s="34"/>
      <c r="M266" s="167"/>
      <c r="N266" s="168"/>
      <c r="O266" s="59"/>
      <c r="P266" s="59"/>
      <c r="Q266" s="59"/>
      <c r="R266" s="59"/>
      <c r="S266" s="59"/>
      <c r="T266" s="60"/>
      <c r="U266" s="33"/>
      <c r="V266" s="33"/>
      <c r="W266" s="33"/>
      <c r="X266" s="33"/>
      <c r="Y266" s="33"/>
      <c r="Z266" s="33"/>
      <c r="AA266" s="33"/>
      <c r="AB266" s="33"/>
      <c r="AC266" s="33"/>
      <c r="AD266" s="33"/>
      <c r="AE266" s="33"/>
      <c r="AU266" s="18" t="s">
        <v>83</v>
      </c>
    </row>
    <row r="267" spans="1:65" s="2" customFormat="1">
      <c r="A267" s="33"/>
      <c r="B267" s="34"/>
      <c r="C267" s="33"/>
      <c r="D267" s="169" t="s">
        <v>184</v>
      </c>
      <c r="E267" s="33"/>
      <c r="F267" s="188" t="s">
        <v>1602</v>
      </c>
      <c r="G267" s="33"/>
      <c r="H267" s="189">
        <v>29.32</v>
      </c>
      <c r="I267" s="33"/>
      <c r="J267" s="33"/>
      <c r="K267" s="33"/>
      <c r="L267" s="34"/>
      <c r="M267" s="167"/>
      <c r="N267" s="168"/>
      <c r="O267" s="59"/>
      <c r="P267" s="59"/>
      <c r="Q267" s="59"/>
      <c r="R267" s="59"/>
      <c r="S267" s="59"/>
      <c r="T267" s="60"/>
      <c r="U267" s="33"/>
      <c r="V267" s="33"/>
      <c r="W267" s="33"/>
      <c r="X267" s="33"/>
      <c r="Y267" s="33"/>
      <c r="Z267" s="33"/>
      <c r="AA267" s="33"/>
      <c r="AB267" s="33"/>
      <c r="AC267" s="33"/>
      <c r="AD267" s="33"/>
      <c r="AE267" s="33"/>
      <c r="AU267" s="18" t="s">
        <v>83</v>
      </c>
    </row>
    <row r="268" spans="1:65" s="2" customFormat="1">
      <c r="A268" s="33"/>
      <c r="B268" s="34"/>
      <c r="C268" s="33"/>
      <c r="D268" s="169" t="s">
        <v>184</v>
      </c>
      <c r="E268" s="33"/>
      <c r="F268" s="188" t="s">
        <v>947</v>
      </c>
      <c r="G268" s="33"/>
      <c r="H268" s="189">
        <v>29.32</v>
      </c>
      <c r="I268" s="33"/>
      <c r="J268" s="33"/>
      <c r="K268" s="33"/>
      <c r="L268" s="34"/>
      <c r="M268" s="167"/>
      <c r="N268" s="168"/>
      <c r="O268" s="59"/>
      <c r="P268" s="59"/>
      <c r="Q268" s="59"/>
      <c r="R268" s="59"/>
      <c r="S268" s="59"/>
      <c r="T268" s="60"/>
      <c r="U268" s="33"/>
      <c r="V268" s="33"/>
      <c r="W268" s="33"/>
      <c r="X268" s="33"/>
      <c r="Y268" s="33"/>
      <c r="Z268" s="33"/>
      <c r="AA268" s="33"/>
      <c r="AB268" s="33"/>
      <c r="AC268" s="33"/>
      <c r="AD268" s="33"/>
      <c r="AE268" s="33"/>
      <c r="AU268" s="18" t="s">
        <v>83</v>
      </c>
    </row>
    <row r="269" spans="1:65" s="2" customFormat="1" ht="16.5" customHeight="1">
      <c r="A269" s="33"/>
      <c r="B269" s="150"/>
      <c r="C269" s="197" t="s">
        <v>370</v>
      </c>
      <c r="D269" s="197" t="s">
        <v>381</v>
      </c>
      <c r="E269" s="198" t="s">
        <v>966</v>
      </c>
      <c r="F269" s="199" t="s">
        <v>967</v>
      </c>
      <c r="G269" s="200" t="s">
        <v>384</v>
      </c>
      <c r="H269" s="201">
        <v>15.419</v>
      </c>
      <c r="I269" s="202"/>
      <c r="J269" s="203">
        <f>ROUND(I269*H269,2)</f>
        <v>0</v>
      </c>
      <c r="K269" s="199" t="s">
        <v>168</v>
      </c>
      <c r="L269" s="204"/>
      <c r="M269" s="205" t="s">
        <v>1</v>
      </c>
      <c r="N269" s="206" t="s">
        <v>38</v>
      </c>
      <c r="O269" s="59"/>
      <c r="P269" s="160">
        <f>O269*H269</f>
        <v>0</v>
      </c>
      <c r="Q269" s="160">
        <v>1</v>
      </c>
      <c r="R269" s="160">
        <f>Q269*H269</f>
        <v>15.419</v>
      </c>
      <c r="S269" s="160">
        <v>0</v>
      </c>
      <c r="T269" s="161">
        <f>S269*H269</f>
        <v>0</v>
      </c>
      <c r="U269" s="33"/>
      <c r="V269" s="33"/>
      <c r="W269" s="33"/>
      <c r="X269" s="33"/>
      <c r="Y269" s="33"/>
      <c r="Z269" s="33"/>
      <c r="AA269" s="33"/>
      <c r="AB269" s="33"/>
      <c r="AC269" s="33"/>
      <c r="AD269" s="33"/>
      <c r="AE269" s="33"/>
      <c r="AR269" s="162" t="s">
        <v>215</v>
      </c>
      <c r="AT269" s="162" t="s">
        <v>381</v>
      </c>
      <c r="AU269" s="162" t="s">
        <v>83</v>
      </c>
      <c r="AY269" s="18" t="s">
        <v>163</v>
      </c>
      <c r="BE269" s="163">
        <f>IF(N269="základní",J269,0)</f>
        <v>0</v>
      </c>
      <c r="BF269" s="163">
        <f>IF(N269="snížená",J269,0)</f>
        <v>0</v>
      </c>
      <c r="BG269" s="163">
        <f>IF(N269="zákl. přenesená",J269,0)</f>
        <v>0</v>
      </c>
      <c r="BH269" s="163">
        <f>IF(N269="sníž. přenesená",J269,0)</f>
        <v>0</v>
      </c>
      <c r="BI269" s="163">
        <f>IF(N269="nulová",J269,0)</f>
        <v>0</v>
      </c>
      <c r="BJ269" s="18" t="s">
        <v>30</v>
      </c>
      <c r="BK269" s="163">
        <f>ROUND(I269*H269,2)</f>
        <v>0</v>
      </c>
      <c r="BL269" s="18" t="s">
        <v>169</v>
      </c>
      <c r="BM269" s="162" t="s">
        <v>1610</v>
      </c>
    </row>
    <row r="270" spans="1:65" s="13" customFormat="1">
      <c r="B270" s="171"/>
      <c r="D270" s="169" t="s">
        <v>175</v>
      </c>
      <c r="E270" s="172" t="s">
        <v>1</v>
      </c>
      <c r="F270" s="173" t="s">
        <v>1611</v>
      </c>
      <c r="H270" s="174">
        <v>15.419</v>
      </c>
      <c r="I270" s="175"/>
      <c r="L270" s="171"/>
      <c r="M270" s="176"/>
      <c r="N270" s="177"/>
      <c r="O270" s="177"/>
      <c r="P270" s="177"/>
      <c r="Q270" s="177"/>
      <c r="R270" s="177"/>
      <c r="S270" s="177"/>
      <c r="T270" s="178"/>
      <c r="AT270" s="172" t="s">
        <v>175</v>
      </c>
      <c r="AU270" s="172" t="s">
        <v>83</v>
      </c>
      <c r="AV270" s="13" t="s">
        <v>83</v>
      </c>
      <c r="AW270" s="13" t="s">
        <v>29</v>
      </c>
      <c r="AX270" s="13" t="s">
        <v>73</v>
      </c>
      <c r="AY270" s="172" t="s">
        <v>163</v>
      </c>
    </row>
    <row r="271" spans="1:65" s="14" customFormat="1">
      <c r="B271" s="179"/>
      <c r="D271" s="169" t="s">
        <v>175</v>
      </c>
      <c r="E271" s="180" t="s">
        <v>1</v>
      </c>
      <c r="F271" s="181" t="s">
        <v>179</v>
      </c>
      <c r="H271" s="182">
        <v>15.419</v>
      </c>
      <c r="I271" s="183"/>
      <c r="L271" s="179"/>
      <c r="M271" s="184"/>
      <c r="N271" s="185"/>
      <c r="O271" s="185"/>
      <c r="P271" s="185"/>
      <c r="Q271" s="185"/>
      <c r="R271" s="185"/>
      <c r="S271" s="185"/>
      <c r="T271" s="186"/>
      <c r="AT271" s="180" t="s">
        <v>175</v>
      </c>
      <c r="AU271" s="180" t="s">
        <v>83</v>
      </c>
      <c r="AV271" s="14" t="s">
        <v>169</v>
      </c>
      <c r="AW271" s="14" t="s">
        <v>29</v>
      </c>
      <c r="AX271" s="14" t="s">
        <v>30</v>
      </c>
      <c r="AY271" s="180" t="s">
        <v>163</v>
      </c>
    </row>
    <row r="272" spans="1:65" s="2" customFormat="1" ht="16.5" customHeight="1">
      <c r="A272" s="33"/>
      <c r="B272" s="150"/>
      <c r="C272" s="151" t="s">
        <v>380</v>
      </c>
      <c r="D272" s="151" t="s">
        <v>165</v>
      </c>
      <c r="E272" s="152" t="s">
        <v>1612</v>
      </c>
      <c r="F272" s="153" t="s">
        <v>1613</v>
      </c>
      <c r="G272" s="154" t="s">
        <v>118</v>
      </c>
      <c r="H272" s="155">
        <v>24.966000000000001</v>
      </c>
      <c r="I272" s="156"/>
      <c r="J272" s="157">
        <f>ROUND(I272*H272,2)</f>
        <v>0</v>
      </c>
      <c r="K272" s="153" t="s">
        <v>168</v>
      </c>
      <c r="L272" s="34"/>
      <c r="M272" s="158" t="s">
        <v>1</v>
      </c>
      <c r="N272" s="159" t="s">
        <v>38</v>
      </c>
      <c r="O272" s="59"/>
      <c r="P272" s="160">
        <f>O272*H272</f>
        <v>0</v>
      </c>
      <c r="Q272" s="160">
        <v>0</v>
      </c>
      <c r="R272" s="160">
        <f>Q272*H272</f>
        <v>0</v>
      </c>
      <c r="S272" s="160">
        <v>0</v>
      </c>
      <c r="T272" s="161">
        <f>S272*H272</f>
        <v>0</v>
      </c>
      <c r="U272" s="33"/>
      <c r="V272" s="33"/>
      <c r="W272" s="33"/>
      <c r="X272" s="33"/>
      <c r="Y272" s="33"/>
      <c r="Z272" s="33"/>
      <c r="AA272" s="33"/>
      <c r="AB272" s="33"/>
      <c r="AC272" s="33"/>
      <c r="AD272" s="33"/>
      <c r="AE272" s="33"/>
      <c r="AR272" s="162" t="s">
        <v>169</v>
      </c>
      <c r="AT272" s="162" t="s">
        <v>165</v>
      </c>
      <c r="AU272" s="162" t="s">
        <v>83</v>
      </c>
      <c r="AY272" s="18" t="s">
        <v>163</v>
      </c>
      <c r="BE272" s="163">
        <f>IF(N272="základní",J272,0)</f>
        <v>0</v>
      </c>
      <c r="BF272" s="163">
        <f>IF(N272="snížená",J272,0)</f>
        <v>0</v>
      </c>
      <c r="BG272" s="163">
        <f>IF(N272="zákl. přenesená",J272,0)</f>
        <v>0</v>
      </c>
      <c r="BH272" s="163">
        <f>IF(N272="sníž. přenesená",J272,0)</f>
        <v>0</v>
      </c>
      <c r="BI272" s="163">
        <f>IF(N272="nulová",J272,0)</f>
        <v>0</v>
      </c>
      <c r="BJ272" s="18" t="s">
        <v>30</v>
      </c>
      <c r="BK272" s="163">
        <f>ROUND(I272*H272,2)</f>
        <v>0</v>
      </c>
      <c r="BL272" s="18" t="s">
        <v>169</v>
      </c>
      <c r="BM272" s="162" t="s">
        <v>1614</v>
      </c>
    </row>
    <row r="273" spans="1:65" s="2" customFormat="1">
      <c r="A273" s="33"/>
      <c r="B273" s="34"/>
      <c r="C273" s="33"/>
      <c r="D273" s="164" t="s">
        <v>171</v>
      </c>
      <c r="E273" s="33"/>
      <c r="F273" s="165" t="s">
        <v>1615</v>
      </c>
      <c r="G273" s="33"/>
      <c r="H273" s="33"/>
      <c r="I273" s="166"/>
      <c r="J273" s="33"/>
      <c r="K273" s="33"/>
      <c r="L273" s="34"/>
      <c r="M273" s="167"/>
      <c r="N273" s="168"/>
      <c r="O273" s="59"/>
      <c r="P273" s="59"/>
      <c r="Q273" s="59"/>
      <c r="R273" s="59"/>
      <c r="S273" s="59"/>
      <c r="T273" s="60"/>
      <c r="U273" s="33"/>
      <c r="V273" s="33"/>
      <c r="W273" s="33"/>
      <c r="X273" s="33"/>
      <c r="Y273" s="33"/>
      <c r="Z273" s="33"/>
      <c r="AA273" s="33"/>
      <c r="AB273" s="33"/>
      <c r="AC273" s="33"/>
      <c r="AD273" s="33"/>
      <c r="AE273" s="33"/>
      <c r="AT273" s="18" t="s">
        <v>171</v>
      </c>
      <c r="AU273" s="18" t="s">
        <v>83</v>
      </c>
    </row>
    <row r="274" spans="1:65" s="13" customFormat="1">
      <c r="B274" s="171"/>
      <c r="D274" s="169" t="s">
        <v>175</v>
      </c>
      <c r="E274" s="172" t="s">
        <v>1</v>
      </c>
      <c r="F274" s="173" t="s">
        <v>1616</v>
      </c>
      <c r="H274" s="174">
        <v>24.966000000000001</v>
      </c>
      <c r="I274" s="175"/>
      <c r="L274" s="171"/>
      <c r="M274" s="176"/>
      <c r="N274" s="177"/>
      <c r="O274" s="177"/>
      <c r="P274" s="177"/>
      <c r="Q274" s="177"/>
      <c r="R274" s="177"/>
      <c r="S274" s="177"/>
      <c r="T274" s="178"/>
      <c r="AT274" s="172" t="s">
        <v>175</v>
      </c>
      <c r="AU274" s="172" t="s">
        <v>83</v>
      </c>
      <c r="AV274" s="13" t="s">
        <v>83</v>
      </c>
      <c r="AW274" s="13" t="s">
        <v>29</v>
      </c>
      <c r="AX274" s="13" t="s">
        <v>73</v>
      </c>
      <c r="AY274" s="172" t="s">
        <v>163</v>
      </c>
    </row>
    <row r="275" spans="1:65" s="14" customFormat="1">
      <c r="B275" s="179"/>
      <c r="D275" s="169" t="s">
        <v>175</v>
      </c>
      <c r="E275" s="180" t="s">
        <v>1</v>
      </c>
      <c r="F275" s="181" t="s">
        <v>179</v>
      </c>
      <c r="H275" s="182">
        <v>24.966000000000001</v>
      </c>
      <c r="I275" s="183"/>
      <c r="L275" s="179"/>
      <c r="M275" s="184"/>
      <c r="N275" s="185"/>
      <c r="O275" s="185"/>
      <c r="P275" s="185"/>
      <c r="Q275" s="185"/>
      <c r="R275" s="185"/>
      <c r="S275" s="185"/>
      <c r="T275" s="186"/>
      <c r="AT275" s="180" t="s">
        <v>175</v>
      </c>
      <c r="AU275" s="180" t="s">
        <v>83</v>
      </c>
      <c r="AV275" s="14" t="s">
        <v>169</v>
      </c>
      <c r="AW275" s="14" t="s">
        <v>29</v>
      </c>
      <c r="AX275" s="14" t="s">
        <v>30</v>
      </c>
      <c r="AY275" s="180" t="s">
        <v>163</v>
      </c>
    </row>
    <row r="276" spans="1:65" s="2" customFormat="1" ht="16.5" customHeight="1">
      <c r="A276" s="33"/>
      <c r="B276" s="150"/>
      <c r="C276" s="197" t="s">
        <v>388</v>
      </c>
      <c r="D276" s="197" t="s">
        <v>381</v>
      </c>
      <c r="E276" s="198" t="s">
        <v>1237</v>
      </c>
      <c r="F276" s="199" t="s">
        <v>1238</v>
      </c>
      <c r="G276" s="200" t="s">
        <v>384</v>
      </c>
      <c r="H276" s="201">
        <v>51.904000000000003</v>
      </c>
      <c r="I276" s="202"/>
      <c r="J276" s="203">
        <f>ROUND(I276*H276,2)</f>
        <v>0</v>
      </c>
      <c r="K276" s="199" t="s">
        <v>168</v>
      </c>
      <c r="L276" s="204"/>
      <c r="M276" s="205" t="s">
        <v>1</v>
      </c>
      <c r="N276" s="206" t="s">
        <v>38</v>
      </c>
      <c r="O276" s="59"/>
      <c r="P276" s="160">
        <f>O276*H276</f>
        <v>0</v>
      </c>
      <c r="Q276" s="160">
        <v>0</v>
      </c>
      <c r="R276" s="160">
        <f>Q276*H276</f>
        <v>0</v>
      </c>
      <c r="S276" s="160">
        <v>0</v>
      </c>
      <c r="T276" s="161">
        <f>S276*H276</f>
        <v>0</v>
      </c>
      <c r="U276" s="33"/>
      <c r="V276" s="33"/>
      <c r="W276" s="33"/>
      <c r="X276" s="33"/>
      <c r="Y276" s="33"/>
      <c r="Z276" s="33"/>
      <c r="AA276" s="33"/>
      <c r="AB276" s="33"/>
      <c r="AC276" s="33"/>
      <c r="AD276" s="33"/>
      <c r="AE276" s="33"/>
      <c r="AR276" s="162" t="s">
        <v>215</v>
      </c>
      <c r="AT276" s="162" t="s">
        <v>381</v>
      </c>
      <c r="AU276" s="162" t="s">
        <v>83</v>
      </c>
      <c r="AY276" s="18" t="s">
        <v>163</v>
      </c>
      <c r="BE276" s="163">
        <f>IF(N276="základní",J276,0)</f>
        <v>0</v>
      </c>
      <c r="BF276" s="163">
        <f>IF(N276="snížená",J276,0)</f>
        <v>0</v>
      </c>
      <c r="BG276" s="163">
        <f>IF(N276="zákl. přenesená",J276,0)</f>
        <v>0</v>
      </c>
      <c r="BH276" s="163">
        <f>IF(N276="sníž. přenesená",J276,0)</f>
        <v>0</v>
      </c>
      <c r="BI276" s="163">
        <f>IF(N276="nulová",J276,0)</f>
        <v>0</v>
      </c>
      <c r="BJ276" s="18" t="s">
        <v>30</v>
      </c>
      <c r="BK276" s="163">
        <f>ROUND(I276*H276,2)</f>
        <v>0</v>
      </c>
      <c r="BL276" s="18" t="s">
        <v>169</v>
      </c>
      <c r="BM276" s="162" t="s">
        <v>1617</v>
      </c>
    </row>
    <row r="277" spans="1:65" s="13" customFormat="1">
      <c r="B277" s="171"/>
      <c r="D277" s="169" t="s">
        <v>175</v>
      </c>
      <c r="E277" s="172" t="s">
        <v>1</v>
      </c>
      <c r="F277" s="173" t="s">
        <v>1618</v>
      </c>
      <c r="H277" s="174">
        <v>51.904000000000003</v>
      </c>
      <c r="I277" s="175"/>
      <c r="L277" s="171"/>
      <c r="M277" s="176"/>
      <c r="N277" s="177"/>
      <c r="O277" s="177"/>
      <c r="P277" s="177"/>
      <c r="Q277" s="177"/>
      <c r="R277" s="177"/>
      <c r="S277" s="177"/>
      <c r="T277" s="178"/>
      <c r="AT277" s="172" t="s">
        <v>175</v>
      </c>
      <c r="AU277" s="172" t="s">
        <v>83</v>
      </c>
      <c r="AV277" s="13" t="s">
        <v>83</v>
      </c>
      <c r="AW277" s="13" t="s">
        <v>29</v>
      </c>
      <c r="AX277" s="13" t="s">
        <v>73</v>
      </c>
      <c r="AY277" s="172" t="s">
        <v>163</v>
      </c>
    </row>
    <row r="278" spans="1:65" s="14" customFormat="1">
      <c r="B278" s="179"/>
      <c r="D278" s="169" t="s">
        <v>175</v>
      </c>
      <c r="E278" s="180" t="s">
        <v>1</v>
      </c>
      <c r="F278" s="181" t="s">
        <v>179</v>
      </c>
      <c r="H278" s="182">
        <v>51.904000000000003</v>
      </c>
      <c r="I278" s="183"/>
      <c r="L278" s="179"/>
      <c r="M278" s="184"/>
      <c r="N278" s="185"/>
      <c r="O278" s="185"/>
      <c r="P278" s="185"/>
      <c r="Q278" s="185"/>
      <c r="R278" s="185"/>
      <c r="S278" s="185"/>
      <c r="T278" s="186"/>
      <c r="AT278" s="180" t="s">
        <v>175</v>
      </c>
      <c r="AU278" s="180" t="s">
        <v>83</v>
      </c>
      <c r="AV278" s="14" t="s">
        <v>169</v>
      </c>
      <c r="AW278" s="14" t="s">
        <v>29</v>
      </c>
      <c r="AX278" s="14" t="s">
        <v>30</v>
      </c>
      <c r="AY278" s="180" t="s">
        <v>163</v>
      </c>
    </row>
    <row r="279" spans="1:65" s="2" customFormat="1" ht="16.5" customHeight="1">
      <c r="A279" s="33"/>
      <c r="B279" s="150"/>
      <c r="C279" s="151" t="s">
        <v>393</v>
      </c>
      <c r="D279" s="151" t="s">
        <v>165</v>
      </c>
      <c r="E279" s="152" t="s">
        <v>399</v>
      </c>
      <c r="F279" s="153" t="s">
        <v>400</v>
      </c>
      <c r="G279" s="154" t="s">
        <v>118</v>
      </c>
      <c r="H279" s="155">
        <v>143.45699999999999</v>
      </c>
      <c r="I279" s="156"/>
      <c r="J279" s="157">
        <f>ROUND(I279*H279,2)</f>
        <v>0</v>
      </c>
      <c r="K279" s="153" t="s">
        <v>168</v>
      </c>
      <c r="L279" s="34"/>
      <c r="M279" s="158" t="s">
        <v>1</v>
      </c>
      <c r="N279" s="159" t="s">
        <v>38</v>
      </c>
      <c r="O279" s="59"/>
      <c r="P279" s="160">
        <f>O279*H279</f>
        <v>0</v>
      </c>
      <c r="Q279" s="160">
        <v>0</v>
      </c>
      <c r="R279" s="160">
        <f>Q279*H279</f>
        <v>0</v>
      </c>
      <c r="S279" s="160">
        <v>0</v>
      </c>
      <c r="T279" s="161">
        <f>S279*H279</f>
        <v>0</v>
      </c>
      <c r="U279" s="33"/>
      <c r="V279" s="33"/>
      <c r="W279" s="33"/>
      <c r="X279" s="33"/>
      <c r="Y279" s="33"/>
      <c r="Z279" s="33"/>
      <c r="AA279" s="33"/>
      <c r="AB279" s="33"/>
      <c r="AC279" s="33"/>
      <c r="AD279" s="33"/>
      <c r="AE279" s="33"/>
      <c r="AR279" s="162" t="s">
        <v>169</v>
      </c>
      <c r="AT279" s="162" t="s">
        <v>165</v>
      </c>
      <c r="AU279" s="162" t="s">
        <v>83</v>
      </c>
      <c r="AY279" s="18" t="s">
        <v>163</v>
      </c>
      <c r="BE279" s="163">
        <f>IF(N279="základní",J279,0)</f>
        <v>0</v>
      </c>
      <c r="BF279" s="163">
        <f>IF(N279="snížená",J279,0)</f>
        <v>0</v>
      </c>
      <c r="BG279" s="163">
        <f>IF(N279="zákl. přenesená",J279,0)</f>
        <v>0</v>
      </c>
      <c r="BH279" s="163">
        <f>IF(N279="sníž. přenesená",J279,0)</f>
        <v>0</v>
      </c>
      <c r="BI279" s="163">
        <f>IF(N279="nulová",J279,0)</f>
        <v>0</v>
      </c>
      <c r="BJ279" s="18" t="s">
        <v>30</v>
      </c>
      <c r="BK279" s="163">
        <f>ROUND(I279*H279,2)</f>
        <v>0</v>
      </c>
      <c r="BL279" s="18" t="s">
        <v>169</v>
      </c>
      <c r="BM279" s="162" t="s">
        <v>1619</v>
      </c>
    </row>
    <row r="280" spans="1:65" s="2" customFormat="1">
      <c r="A280" s="33"/>
      <c r="B280" s="34"/>
      <c r="C280" s="33"/>
      <c r="D280" s="164" t="s">
        <v>171</v>
      </c>
      <c r="E280" s="33"/>
      <c r="F280" s="165" t="s">
        <v>402</v>
      </c>
      <c r="G280" s="33"/>
      <c r="H280" s="33"/>
      <c r="I280" s="166"/>
      <c r="J280" s="33"/>
      <c r="K280" s="33"/>
      <c r="L280" s="34"/>
      <c r="M280" s="167"/>
      <c r="N280" s="168"/>
      <c r="O280" s="59"/>
      <c r="P280" s="59"/>
      <c r="Q280" s="59"/>
      <c r="R280" s="59"/>
      <c r="S280" s="59"/>
      <c r="T280" s="60"/>
      <c r="U280" s="33"/>
      <c r="V280" s="33"/>
      <c r="W280" s="33"/>
      <c r="X280" s="33"/>
      <c r="Y280" s="33"/>
      <c r="Z280" s="33"/>
      <c r="AA280" s="33"/>
      <c r="AB280" s="33"/>
      <c r="AC280" s="33"/>
      <c r="AD280" s="33"/>
      <c r="AE280" s="33"/>
      <c r="AT280" s="18" t="s">
        <v>171</v>
      </c>
      <c r="AU280" s="18" t="s">
        <v>83</v>
      </c>
    </row>
    <row r="281" spans="1:65" s="13" customFormat="1">
      <c r="B281" s="171"/>
      <c r="D281" s="169" t="s">
        <v>175</v>
      </c>
      <c r="E281" s="172" t="s">
        <v>1</v>
      </c>
      <c r="F281" s="173" t="s">
        <v>1581</v>
      </c>
      <c r="H281" s="174">
        <v>0.76</v>
      </c>
      <c r="I281" s="175"/>
      <c r="L281" s="171"/>
      <c r="M281" s="176"/>
      <c r="N281" s="177"/>
      <c r="O281" s="177"/>
      <c r="P281" s="177"/>
      <c r="Q281" s="177"/>
      <c r="R281" s="177"/>
      <c r="S281" s="177"/>
      <c r="T281" s="178"/>
      <c r="AT281" s="172" t="s">
        <v>175</v>
      </c>
      <c r="AU281" s="172" t="s">
        <v>83</v>
      </c>
      <c r="AV281" s="13" t="s">
        <v>83</v>
      </c>
      <c r="AW281" s="13" t="s">
        <v>29</v>
      </c>
      <c r="AX281" s="13" t="s">
        <v>73</v>
      </c>
      <c r="AY281" s="172" t="s">
        <v>163</v>
      </c>
    </row>
    <row r="282" spans="1:65" s="13" customFormat="1">
      <c r="B282" s="171"/>
      <c r="D282" s="169" t="s">
        <v>175</v>
      </c>
      <c r="E282" s="172" t="s">
        <v>1</v>
      </c>
      <c r="F282" s="173" t="s">
        <v>1620</v>
      </c>
      <c r="H282" s="174">
        <v>28.835999999999999</v>
      </c>
      <c r="I282" s="175"/>
      <c r="L282" s="171"/>
      <c r="M282" s="176"/>
      <c r="N282" s="177"/>
      <c r="O282" s="177"/>
      <c r="P282" s="177"/>
      <c r="Q282" s="177"/>
      <c r="R282" s="177"/>
      <c r="S282" s="177"/>
      <c r="T282" s="178"/>
      <c r="AT282" s="172" t="s">
        <v>175</v>
      </c>
      <c r="AU282" s="172" t="s">
        <v>83</v>
      </c>
      <c r="AV282" s="13" t="s">
        <v>83</v>
      </c>
      <c r="AW282" s="13" t="s">
        <v>29</v>
      </c>
      <c r="AX282" s="13" t="s">
        <v>73</v>
      </c>
      <c r="AY282" s="172" t="s">
        <v>163</v>
      </c>
    </row>
    <row r="283" spans="1:65" s="13" customFormat="1">
      <c r="B283" s="171"/>
      <c r="D283" s="169" t="s">
        <v>175</v>
      </c>
      <c r="E283" s="172" t="s">
        <v>1</v>
      </c>
      <c r="F283" s="173" t="s">
        <v>1621</v>
      </c>
      <c r="H283" s="174">
        <v>70.358999999999995</v>
      </c>
      <c r="I283" s="175"/>
      <c r="L283" s="171"/>
      <c r="M283" s="176"/>
      <c r="N283" s="177"/>
      <c r="O283" s="177"/>
      <c r="P283" s="177"/>
      <c r="Q283" s="177"/>
      <c r="R283" s="177"/>
      <c r="S283" s="177"/>
      <c r="T283" s="178"/>
      <c r="AT283" s="172" t="s">
        <v>175</v>
      </c>
      <c r="AU283" s="172" t="s">
        <v>83</v>
      </c>
      <c r="AV283" s="13" t="s">
        <v>83</v>
      </c>
      <c r="AW283" s="13" t="s">
        <v>29</v>
      </c>
      <c r="AX283" s="13" t="s">
        <v>73</v>
      </c>
      <c r="AY283" s="172" t="s">
        <v>163</v>
      </c>
    </row>
    <row r="284" spans="1:65" s="13" customFormat="1">
      <c r="B284" s="171"/>
      <c r="D284" s="169" t="s">
        <v>175</v>
      </c>
      <c r="E284" s="172" t="s">
        <v>1</v>
      </c>
      <c r="F284" s="173" t="s">
        <v>1622</v>
      </c>
      <c r="H284" s="174">
        <v>33.865000000000002</v>
      </c>
      <c r="I284" s="175"/>
      <c r="L284" s="171"/>
      <c r="M284" s="176"/>
      <c r="N284" s="177"/>
      <c r="O284" s="177"/>
      <c r="P284" s="177"/>
      <c r="Q284" s="177"/>
      <c r="R284" s="177"/>
      <c r="S284" s="177"/>
      <c r="T284" s="178"/>
      <c r="AT284" s="172" t="s">
        <v>175</v>
      </c>
      <c r="AU284" s="172" t="s">
        <v>83</v>
      </c>
      <c r="AV284" s="13" t="s">
        <v>83</v>
      </c>
      <c r="AW284" s="13" t="s">
        <v>29</v>
      </c>
      <c r="AX284" s="13" t="s">
        <v>73</v>
      </c>
      <c r="AY284" s="172" t="s">
        <v>163</v>
      </c>
    </row>
    <row r="285" spans="1:65" s="13" customFormat="1">
      <c r="B285" s="171"/>
      <c r="D285" s="169" t="s">
        <v>175</v>
      </c>
      <c r="E285" s="172" t="s">
        <v>1</v>
      </c>
      <c r="F285" s="173" t="s">
        <v>1623</v>
      </c>
      <c r="H285" s="174">
        <v>9.6370000000000005</v>
      </c>
      <c r="I285" s="175"/>
      <c r="L285" s="171"/>
      <c r="M285" s="176"/>
      <c r="N285" s="177"/>
      <c r="O285" s="177"/>
      <c r="P285" s="177"/>
      <c r="Q285" s="177"/>
      <c r="R285" s="177"/>
      <c r="S285" s="177"/>
      <c r="T285" s="178"/>
      <c r="AT285" s="172" t="s">
        <v>175</v>
      </c>
      <c r="AU285" s="172" t="s">
        <v>83</v>
      </c>
      <c r="AV285" s="13" t="s">
        <v>83</v>
      </c>
      <c r="AW285" s="13" t="s">
        <v>29</v>
      </c>
      <c r="AX285" s="13" t="s">
        <v>73</v>
      </c>
      <c r="AY285" s="172" t="s">
        <v>163</v>
      </c>
    </row>
    <row r="286" spans="1:65" s="14" customFormat="1">
      <c r="B286" s="179"/>
      <c r="D286" s="169" t="s">
        <v>175</v>
      </c>
      <c r="E286" s="180" t="s">
        <v>1</v>
      </c>
      <c r="F286" s="181" t="s">
        <v>179</v>
      </c>
      <c r="H286" s="182">
        <v>143.45699999999999</v>
      </c>
      <c r="I286" s="183"/>
      <c r="L286" s="179"/>
      <c r="M286" s="184"/>
      <c r="N286" s="185"/>
      <c r="O286" s="185"/>
      <c r="P286" s="185"/>
      <c r="Q286" s="185"/>
      <c r="R286" s="185"/>
      <c r="S286" s="185"/>
      <c r="T286" s="186"/>
      <c r="AT286" s="180" t="s">
        <v>175</v>
      </c>
      <c r="AU286" s="180" t="s">
        <v>83</v>
      </c>
      <c r="AV286" s="14" t="s">
        <v>169</v>
      </c>
      <c r="AW286" s="14" t="s">
        <v>29</v>
      </c>
      <c r="AX286" s="14" t="s">
        <v>30</v>
      </c>
      <c r="AY286" s="180" t="s">
        <v>163</v>
      </c>
    </row>
    <row r="287" spans="1:65" s="2" customFormat="1">
      <c r="A287" s="33"/>
      <c r="B287" s="34"/>
      <c r="C287" s="33"/>
      <c r="D287" s="169" t="s">
        <v>184</v>
      </c>
      <c r="E287" s="33"/>
      <c r="F287" s="187" t="s">
        <v>1605</v>
      </c>
      <c r="G287" s="33"/>
      <c r="H287" s="33"/>
      <c r="I287" s="33"/>
      <c r="J287" s="33"/>
      <c r="K287" s="33"/>
      <c r="L287" s="34"/>
      <c r="M287" s="167"/>
      <c r="N287" s="168"/>
      <c r="O287" s="59"/>
      <c r="P287" s="59"/>
      <c r="Q287" s="59"/>
      <c r="R287" s="59"/>
      <c r="S287" s="59"/>
      <c r="T287" s="60"/>
      <c r="U287" s="33"/>
      <c r="V287" s="33"/>
      <c r="W287" s="33"/>
      <c r="X287" s="33"/>
      <c r="Y287" s="33"/>
      <c r="Z287" s="33"/>
      <c r="AA287" s="33"/>
      <c r="AB287" s="33"/>
      <c r="AC287" s="33"/>
      <c r="AD287" s="33"/>
      <c r="AE287" s="33"/>
      <c r="AU287" s="18" t="s">
        <v>83</v>
      </c>
    </row>
    <row r="288" spans="1:65" s="2" customFormat="1">
      <c r="A288" s="33"/>
      <c r="B288" s="34"/>
      <c r="C288" s="33"/>
      <c r="D288" s="169" t="s">
        <v>184</v>
      </c>
      <c r="E288" s="33"/>
      <c r="F288" s="188" t="s">
        <v>1595</v>
      </c>
      <c r="G288" s="33"/>
      <c r="H288" s="189">
        <v>0</v>
      </c>
      <c r="I288" s="33"/>
      <c r="J288" s="33"/>
      <c r="K288" s="33"/>
      <c r="L288" s="34"/>
      <c r="M288" s="167"/>
      <c r="N288" s="168"/>
      <c r="O288" s="59"/>
      <c r="P288" s="59"/>
      <c r="Q288" s="59"/>
      <c r="R288" s="59"/>
      <c r="S288" s="59"/>
      <c r="T288" s="60"/>
      <c r="U288" s="33"/>
      <c r="V288" s="33"/>
      <c r="W288" s="33"/>
      <c r="X288" s="33"/>
      <c r="Y288" s="33"/>
      <c r="Z288" s="33"/>
      <c r="AA288" s="33"/>
      <c r="AB288" s="33"/>
      <c r="AC288" s="33"/>
      <c r="AD288" s="33"/>
      <c r="AE288" s="33"/>
      <c r="AU288" s="18" t="s">
        <v>83</v>
      </c>
    </row>
    <row r="289" spans="1:65" s="2" customFormat="1">
      <c r="A289" s="33"/>
      <c r="B289" s="34"/>
      <c r="C289" s="33"/>
      <c r="D289" s="169" t="s">
        <v>184</v>
      </c>
      <c r="E289" s="33"/>
      <c r="F289" s="188" t="s">
        <v>1596</v>
      </c>
      <c r="G289" s="33"/>
      <c r="H289" s="189">
        <v>70.367999999999995</v>
      </c>
      <c r="I289" s="33"/>
      <c r="J289" s="33"/>
      <c r="K289" s="33"/>
      <c r="L289" s="34"/>
      <c r="M289" s="167"/>
      <c r="N289" s="168"/>
      <c r="O289" s="59"/>
      <c r="P289" s="59"/>
      <c r="Q289" s="59"/>
      <c r="R289" s="59"/>
      <c r="S289" s="59"/>
      <c r="T289" s="60"/>
      <c r="U289" s="33"/>
      <c r="V289" s="33"/>
      <c r="W289" s="33"/>
      <c r="X289" s="33"/>
      <c r="Y289" s="33"/>
      <c r="Z289" s="33"/>
      <c r="AA289" s="33"/>
      <c r="AB289" s="33"/>
      <c r="AC289" s="33"/>
      <c r="AD289" s="33"/>
      <c r="AE289" s="33"/>
      <c r="AU289" s="18" t="s">
        <v>83</v>
      </c>
    </row>
    <row r="290" spans="1:65" s="2" customFormat="1">
      <c r="A290" s="33"/>
      <c r="B290" s="34"/>
      <c r="C290" s="33"/>
      <c r="D290" s="169" t="s">
        <v>184</v>
      </c>
      <c r="E290" s="33"/>
      <c r="F290" s="188" t="s">
        <v>1597</v>
      </c>
      <c r="G290" s="33"/>
      <c r="H290" s="189">
        <v>-19.468</v>
      </c>
      <c r="I290" s="33"/>
      <c r="J290" s="33"/>
      <c r="K290" s="33"/>
      <c r="L290" s="34"/>
      <c r="M290" s="167"/>
      <c r="N290" s="168"/>
      <c r="O290" s="59"/>
      <c r="P290" s="59"/>
      <c r="Q290" s="59"/>
      <c r="R290" s="59"/>
      <c r="S290" s="59"/>
      <c r="T290" s="60"/>
      <c r="U290" s="33"/>
      <c r="V290" s="33"/>
      <c r="W290" s="33"/>
      <c r="X290" s="33"/>
      <c r="Y290" s="33"/>
      <c r="Z290" s="33"/>
      <c r="AA290" s="33"/>
      <c r="AB290" s="33"/>
      <c r="AC290" s="33"/>
      <c r="AD290" s="33"/>
      <c r="AE290" s="33"/>
      <c r="AU290" s="18" t="s">
        <v>83</v>
      </c>
    </row>
    <row r="291" spans="1:65" s="2" customFormat="1">
      <c r="A291" s="33"/>
      <c r="B291" s="34"/>
      <c r="C291" s="33"/>
      <c r="D291" s="169" t="s">
        <v>184</v>
      </c>
      <c r="E291" s="33"/>
      <c r="F291" s="188" t="s">
        <v>947</v>
      </c>
      <c r="G291" s="33"/>
      <c r="H291" s="189">
        <v>50.9</v>
      </c>
      <c r="I291" s="33"/>
      <c r="J291" s="33"/>
      <c r="K291" s="33"/>
      <c r="L291" s="34"/>
      <c r="M291" s="167"/>
      <c r="N291" s="168"/>
      <c r="O291" s="59"/>
      <c r="P291" s="59"/>
      <c r="Q291" s="59"/>
      <c r="R291" s="59"/>
      <c r="S291" s="59"/>
      <c r="T291" s="60"/>
      <c r="U291" s="33"/>
      <c r="V291" s="33"/>
      <c r="W291" s="33"/>
      <c r="X291" s="33"/>
      <c r="Y291" s="33"/>
      <c r="Z291" s="33"/>
      <c r="AA291" s="33"/>
      <c r="AB291" s="33"/>
      <c r="AC291" s="33"/>
      <c r="AD291" s="33"/>
      <c r="AE291" s="33"/>
      <c r="AU291" s="18" t="s">
        <v>83</v>
      </c>
    </row>
    <row r="292" spans="1:65" s="2" customFormat="1">
      <c r="A292" s="33"/>
      <c r="B292" s="34"/>
      <c r="C292" s="33"/>
      <c r="D292" s="169" t="s">
        <v>184</v>
      </c>
      <c r="E292" s="33"/>
      <c r="F292" s="187" t="s">
        <v>1606</v>
      </c>
      <c r="G292" s="33"/>
      <c r="H292" s="33"/>
      <c r="I292" s="33"/>
      <c r="J292" s="33"/>
      <c r="K292" s="33"/>
      <c r="L292" s="34"/>
      <c r="M292" s="167"/>
      <c r="N292" s="168"/>
      <c r="O292" s="59"/>
      <c r="P292" s="59"/>
      <c r="Q292" s="59"/>
      <c r="R292" s="59"/>
      <c r="S292" s="59"/>
      <c r="T292" s="60"/>
      <c r="U292" s="33"/>
      <c r="V292" s="33"/>
      <c r="W292" s="33"/>
      <c r="X292" s="33"/>
      <c r="Y292" s="33"/>
      <c r="Z292" s="33"/>
      <c r="AA292" s="33"/>
      <c r="AB292" s="33"/>
      <c r="AC292" s="33"/>
      <c r="AD292" s="33"/>
      <c r="AE292" s="33"/>
      <c r="AU292" s="18" t="s">
        <v>83</v>
      </c>
    </row>
    <row r="293" spans="1:65" s="2" customFormat="1">
      <c r="A293" s="33"/>
      <c r="B293" s="34"/>
      <c r="C293" s="33"/>
      <c r="D293" s="169" t="s">
        <v>184</v>
      </c>
      <c r="E293" s="33"/>
      <c r="F293" s="188" t="s">
        <v>1598</v>
      </c>
      <c r="G293" s="33"/>
      <c r="H293" s="189">
        <v>0</v>
      </c>
      <c r="I293" s="33"/>
      <c r="J293" s="33"/>
      <c r="K293" s="33"/>
      <c r="L293" s="34"/>
      <c r="M293" s="167"/>
      <c r="N293" s="168"/>
      <c r="O293" s="59"/>
      <c r="P293" s="59"/>
      <c r="Q293" s="59"/>
      <c r="R293" s="59"/>
      <c r="S293" s="59"/>
      <c r="T293" s="60"/>
      <c r="U293" s="33"/>
      <c r="V293" s="33"/>
      <c r="W293" s="33"/>
      <c r="X293" s="33"/>
      <c r="Y293" s="33"/>
      <c r="Z293" s="33"/>
      <c r="AA293" s="33"/>
      <c r="AB293" s="33"/>
      <c r="AC293" s="33"/>
      <c r="AD293" s="33"/>
      <c r="AE293" s="33"/>
      <c r="AU293" s="18" t="s">
        <v>83</v>
      </c>
    </row>
    <row r="294" spans="1:65" s="2" customFormat="1">
      <c r="A294" s="33"/>
      <c r="B294" s="34"/>
      <c r="C294" s="33"/>
      <c r="D294" s="169" t="s">
        <v>184</v>
      </c>
      <c r="E294" s="33"/>
      <c r="F294" s="188" t="s">
        <v>1599</v>
      </c>
      <c r="G294" s="33"/>
      <c r="H294" s="189">
        <v>12.992000000000001</v>
      </c>
      <c r="I294" s="33"/>
      <c r="J294" s="33"/>
      <c r="K294" s="33"/>
      <c r="L294" s="34"/>
      <c r="M294" s="167"/>
      <c r="N294" s="168"/>
      <c r="O294" s="59"/>
      <c r="P294" s="59"/>
      <c r="Q294" s="59"/>
      <c r="R294" s="59"/>
      <c r="S294" s="59"/>
      <c r="T294" s="60"/>
      <c r="U294" s="33"/>
      <c r="V294" s="33"/>
      <c r="W294" s="33"/>
      <c r="X294" s="33"/>
      <c r="Y294" s="33"/>
      <c r="Z294" s="33"/>
      <c r="AA294" s="33"/>
      <c r="AB294" s="33"/>
      <c r="AC294" s="33"/>
      <c r="AD294" s="33"/>
      <c r="AE294" s="33"/>
      <c r="AU294" s="18" t="s">
        <v>83</v>
      </c>
    </row>
    <row r="295" spans="1:65" s="2" customFormat="1">
      <c r="A295" s="33"/>
      <c r="B295" s="34"/>
      <c r="C295" s="33"/>
      <c r="D295" s="169" t="s">
        <v>184</v>
      </c>
      <c r="E295" s="33"/>
      <c r="F295" s="188" t="s">
        <v>1600</v>
      </c>
      <c r="G295" s="33"/>
      <c r="H295" s="189">
        <v>-2.9750000000000001</v>
      </c>
      <c r="I295" s="33"/>
      <c r="J295" s="33"/>
      <c r="K295" s="33"/>
      <c r="L295" s="34"/>
      <c r="M295" s="167"/>
      <c r="N295" s="168"/>
      <c r="O295" s="59"/>
      <c r="P295" s="59"/>
      <c r="Q295" s="59"/>
      <c r="R295" s="59"/>
      <c r="S295" s="59"/>
      <c r="T295" s="60"/>
      <c r="U295" s="33"/>
      <c r="V295" s="33"/>
      <c r="W295" s="33"/>
      <c r="X295" s="33"/>
      <c r="Y295" s="33"/>
      <c r="Z295" s="33"/>
      <c r="AA295" s="33"/>
      <c r="AB295" s="33"/>
      <c r="AC295" s="33"/>
      <c r="AD295" s="33"/>
      <c r="AE295" s="33"/>
      <c r="AU295" s="18" t="s">
        <v>83</v>
      </c>
    </row>
    <row r="296" spans="1:65" s="2" customFormat="1">
      <c r="A296" s="33"/>
      <c r="B296" s="34"/>
      <c r="C296" s="33"/>
      <c r="D296" s="169" t="s">
        <v>184</v>
      </c>
      <c r="E296" s="33"/>
      <c r="F296" s="188" t="s">
        <v>947</v>
      </c>
      <c r="G296" s="33"/>
      <c r="H296" s="189">
        <v>10.016999999999999</v>
      </c>
      <c r="I296" s="33"/>
      <c r="J296" s="33"/>
      <c r="K296" s="33"/>
      <c r="L296" s="34"/>
      <c r="M296" s="167"/>
      <c r="N296" s="168"/>
      <c r="O296" s="59"/>
      <c r="P296" s="59"/>
      <c r="Q296" s="59"/>
      <c r="R296" s="59"/>
      <c r="S296" s="59"/>
      <c r="T296" s="60"/>
      <c r="U296" s="33"/>
      <c r="V296" s="33"/>
      <c r="W296" s="33"/>
      <c r="X296" s="33"/>
      <c r="Y296" s="33"/>
      <c r="Z296" s="33"/>
      <c r="AA296" s="33"/>
      <c r="AB296" s="33"/>
      <c r="AC296" s="33"/>
      <c r="AD296" s="33"/>
      <c r="AE296" s="33"/>
      <c r="AU296" s="18" t="s">
        <v>83</v>
      </c>
    </row>
    <row r="297" spans="1:65" s="2" customFormat="1">
      <c r="A297" s="33"/>
      <c r="B297" s="34"/>
      <c r="C297" s="33"/>
      <c r="D297" s="169" t="s">
        <v>184</v>
      </c>
      <c r="E297" s="33"/>
      <c r="F297" s="187" t="s">
        <v>1609</v>
      </c>
      <c r="G297" s="33"/>
      <c r="H297" s="33"/>
      <c r="I297" s="33"/>
      <c r="J297" s="33"/>
      <c r="K297" s="33"/>
      <c r="L297" s="34"/>
      <c r="M297" s="167"/>
      <c r="N297" s="168"/>
      <c r="O297" s="59"/>
      <c r="P297" s="59"/>
      <c r="Q297" s="59"/>
      <c r="R297" s="59"/>
      <c r="S297" s="59"/>
      <c r="T297" s="60"/>
      <c r="U297" s="33"/>
      <c r="V297" s="33"/>
      <c r="W297" s="33"/>
      <c r="X297" s="33"/>
      <c r="Y297" s="33"/>
      <c r="Z297" s="33"/>
      <c r="AA297" s="33"/>
      <c r="AB297" s="33"/>
      <c r="AC297" s="33"/>
      <c r="AD297" s="33"/>
      <c r="AE297" s="33"/>
      <c r="AU297" s="18" t="s">
        <v>83</v>
      </c>
    </row>
    <row r="298" spans="1:65" s="2" customFormat="1">
      <c r="A298" s="33"/>
      <c r="B298" s="34"/>
      <c r="C298" s="33"/>
      <c r="D298" s="169" t="s">
        <v>184</v>
      </c>
      <c r="E298" s="33"/>
      <c r="F298" s="188" t="s">
        <v>1601</v>
      </c>
      <c r="G298" s="33"/>
      <c r="H298" s="189">
        <v>0</v>
      </c>
      <c r="I298" s="33"/>
      <c r="J298" s="33"/>
      <c r="K298" s="33"/>
      <c r="L298" s="34"/>
      <c r="M298" s="167"/>
      <c r="N298" s="168"/>
      <c r="O298" s="59"/>
      <c r="P298" s="59"/>
      <c r="Q298" s="59"/>
      <c r="R298" s="59"/>
      <c r="S298" s="59"/>
      <c r="T298" s="60"/>
      <c r="U298" s="33"/>
      <c r="V298" s="33"/>
      <c r="W298" s="33"/>
      <c r="X298" s="33"/>
      <c r="Y298" s="33"/>
      <c r="Z298" s="33"/>
      <c r="AA298" s="33"/>
      <c r="AB298" s="33"/>
      <c r="AC298" s="33"/>
      <c r="AD298" s="33"/>
      <c r="AE298" s="33"/>
      <c r="AU298" s="18" t="s">
        <v>83</v>
      </c>
    </row>
    <row r="299" spans="1:65" s="2" customFormat="1">
      <c r="A299" s="33"/>
      <c r="B299" s="34"/>
      <c r="C299" s="33"/>
      <c r="D299" s="169" t="s">
        <v>184</v>
      </c>
      <c r="E299" s="33"/>
      <c r="F299" s="188" t="s">
        <v>1602</v>
      </c>
      <c r="G299" s="33"/>
      <c r="H299" s="189">
        <v>29.32</v>
      </c>
      <c r="I299" s="33"/>
      <c r="J299" s="33"/>
      <c r="K299" s="33"/>
      <c r="L299" s="34"/>
      <c r="M299" s="167"/>
      <c r="N299" s="168"/>
      <c r="O299" s="59"/>
      <c r="P299" s="59"/>
      <c r="Q299" s="59"/>
      <c r="R299" s="59"/>
      <c r="S299" s="59"/>
      <c r="T299" s="60"/>
      <c r="U299" s="33"/>
      <c r="V299" s="33"/>
      <c r="W299" s="33"/>
      <c r="X299" s="33"/>
      <c r="Y299" s="33"/>
      <c r="Z299" s="33"/>
      <c r="AA299" s="33"/>
      <c r="AB299" s="33"/>
      <c r="AC299" s="33"/>
      <c r="AD299" s="33"/>
      <c r="AE299" s="33"/>
      <c r="AU299" s="18" t="s">
        <v>83</v>
      </c>
    </row>
    <row r="300" spans="1:65" s="2" customFormat="1">
      <c r="A300" s="33"/>
      <c r="B300" s="34"/>
      <c r="C300" s="33"/>
      <c r="D300" s="169" t="s">
        <v>184</v>
      </c>
      <c r="E300" s="33"/>
      <c r="F300" s="188" t="s">
        <v>947</v>
      </c>
      <c r="G300" s="33"/>
      <c r="H300" s="189">
        <v>29.32</v>
      </c>
      <c r="I300" s="33"/>
      <c r="J300" s="33"/>
      <c r="K300" s="33"/>
      <c r="L300" s="34"/>
      <c r="M300" s="167"/>
      <c r="N300" s="168"/>
      <c r="O300" s="59"/>
      <c r="P300" s="59"/>
      <c r="Q300" s="59"/>
      <c r="R300" s="59"/>
      <c r="S300" s="59"/>
      <c r="T300" s="60"/>
      <c r="U300" s="33"/>
      <c r="V300" s="33"/>
      <c r="W300" s="33"/>
      <c r="X300" s="33"/>
      <c r="Y300" s="33"/>
      <c r="Z300" s="33"/>
      <c r="AA300" s="33"/>
      <c r="AB300" s="33"/>
      <c r="AC300" s="33"/>
      <c r="AD300" s="33"/>
      <c r="AE300" s="33"/>
      <c r="AU300" s="18" t="s">
        <v>83</v>
      </c>
    </row>
    <row r="301" spans="1:65" s="2" customFormat="1" ht="21.75" customHeight="1">
      <c r="A301" s="33"/>
      <c r="B301" s="150"/>
      <c r="C301" s="151" t="s">
        <v>398</v>
      </c>
      <c r="D301" s="151" t="s">
        <v>165</v>
      </c>
      <c r="E301" s="152" t="s">
        <v>407</v>
      </c>
      <c r="F301" s="153" t="s">
        <v>408</v>
      </c>
      <c r="G301" s="154" t="s">
        <v>118</v>
      </c>
      <c r="H301" s="155">
        <v>143.45699999999999</v>
      </c>
      <c r="I301" s="156"/>
      <c r="J301" s="157">
        <f>ROUND(I301*H301,2)</f>
        <v>0</v>
      </c>
      <c r="K301" s="153" t="s">
        <v>168</v>
      </c>
      <c r="L301" s="34"/>
      <c r="M301" s="158" t="s">
        <v>1</v>
      </c>
      <c r="N301" s="159" t="s">
        <v>38</v>
      </c>
      <c r="O301" s="59"/>
      <c r="P301" s="160">
        <f>O301*H301</f>
        <v>0</v>
      </c>
      <c r="Q301" s="160">
        <v>0</v>
      </c>
      <c r="R301" s="160">
        <f>Q301*H301</f>
        <v>0</v>
      </c>
      <c r="S301" s="160">
        <v>0</v>
      </c>
      <c r="T301" s="161">
        <f>S301*H301</f>
        <v>0</v>
      </c>
      <c r="U301" s="33"/>
      <c r="V301" s="33"/>
      <c r="W301" s="33"/>
      <c r="X301" s="33"/>
      <c r="Y301" s="33"/>
      <c r="Z301" s="33"/>
      <c r="AA301" s="33"/>
      <c r="AB301" s="33"/>
      <c r="AC301" s="33"/>
      <c r="AD301" s="33"/>
      <c r="AE301" s="33"/>
      <c r="AR301" s="162" t="s">
        <v>169</v>
      </c>
      <c r="AT301" s="162" t="s">
        <v>165</v>
      </c>
      <c r="AU301" s="162" t="s">
        <v>83</v>
      </c>
      <c r="AY301" s="18" t="s">
        <v>163</v>
      </c>
      <c r="BE301" s="163">
        <f>IF(N301="základní",J301,0)</f>
        <v>0</v>
      </c>
      <c r="BF301" s="163">
        <f>IF(N301="snížená",J301,0)</f>
        <v>0</v>
      </c>
      <c r="BG301" s="163">
        <f>IF(N301="zákl. přenesená",J301,0)</f>
        <v>0</v>
      </c>
      <c r="BH301" s="163">
        <f>IF(N301="sníž. přenesená",J301,0)</f>
        <v>0</v>
      </c>
      <c r="BI301" s="163">
        <f>IF(N301="nulová",J301,0)</f>
        <v>0</v>
      </c>
      <c r="BJ301" s="18" t="s">
        <v>30</v>
      </c>
      <c r="BK301" s="163">
        <f>ROUND(I301*H301,2)</f>
        <v>0</v>
      </c>
      <c r="BL301" s="18" t="s">
        <v>169</v>
      </c>
      <c r="BM301" s="162" t="s">
        <v>1624</v>
      </c>
    </row>
    <row r="302" spans="1:65" s="2" customFormat="1">
      <c r="A302" s="33"/>
      <c r="B302" s="34"/>
      <c r="C302" s="33"/>
      <c r="D302" s="164" t="s">
        <v>171</v>
      </c>
      <c r="E302" s="33"/>
      <c r="F302" s="165" t="s">
        <v>410</v>
      </c>
      <c r="G302" s="33"/>
      <c r="H302" s="33"/>
      <c r="I302" s="166"/>
      <c r="J302" s="33"/>
      <c r="K302" s="33"/>
      <c r="L302" s="34"/>
      <c r="M302" s="167"/>
      <c r="N302" s="168"/>
      <c r="O302" s="59"/>
      <c r="P302" s="59"/>
      <c r="Q302" s="59"/>
      <c r="R302" s="59"/>
      <c r="S302" s="59"/>
      <c r="T302" s="60"/>
      <c r="U302" s="33"/>
      <c r="V302" s="33"/>
      <c r="W302" s="33"/>
      <c r="X302" s="33"/>
      <c r="Y302" s="33"/>
      <c r="Z302" s="33"/>
      <c r="AA302" s="33"/>
      <c r="AB302" s="33"/>
      <c r="AC302" s="33"/>
      <c r="AD302" s="33"/>
      <c r="AE302" s="33"/>
      <c r="AT302" s="18" t="s">
        <v>171</v>
      </c>
      <c r="AU302" s="18" t="s">
        <v>83</v>
      </c>
    </row>
    <row r="303" spans="1:65" s="13" customFormat="1">
      <c r="B303" s="171"/>
      <c r="D303" s="169" t="s">
        <v>175</v>
      </c>
      <c r="E303" s="172" t="s">
        <v>1</v>
      </c>
      <c r="F303" s="173" t="s">
        <v>1625</v>
      </c>
      <c r="H303" s="174">
        <v>143.45699999999999</v>
      </c>
      <c r="I303" s="175"/>
      <c r="L303" s="171"/>
      <c r="M303" s="176"/>
      <c r="N303" s="177"/>
      <c r="O303" s="177"/>
      <c r="P303" s="177"/>
      <c r="Q303" s="177"/>
      <c r="R303" s="177"/>
      <c r="S303" s="177"/>
      <c r="T303" s="178"/>
      <c r="AT303" s="172" t="s">
        <v>175</v>
      </c>
      <c r="AU303" s="172" t="s">
        <v>83</v>
      </c>
      <c r="AV303" s="13" t="s">
        <v>83</v>
      </c>
      <c r="AW303" s="13" t="s">
        <v>29</v>
      </c>
      <c r="AX303" s="13" t="s">
        <v>30</v>
      </c>
      <c r="AY303" s="172" t="s">
        <v>163</v>
      </c>
    </row>
    <row r="304" spans="1:65" s="2" customFormat="1" ht="16.5" customHeight="1">
      <c r="A304" s="33"/>
      <c r="B304" s="150"/>
      <c r="C304" s="151" t="s">
        <v>406</v>
      </c>
      <c r="D304" s="151" t="s">
        <v>165</v>
      </c>
      <c r="E304" s="152" t="s">
        <v>976</v>
      </c>
      <c r="F304" s="153" t="s">
        <v>977</v>
      </c>
      <c r="G304" s="154" t="s">
        <v>114</v>
      </c>
      <c r="H304" s="155">
        <v>7.6</v>
      </c>
      <c r="I304" s="156"/>
      <c r="J304" s="157">
        <f>ROUND(I304*H304,2)</f>
        <v>0</v>
      </c>
      <c r="K304" s="153" t="s">
        <v>168</v>
      </c>
      <c r="L304" s="34"/>
      <c r="M304" s="158" t="s">
        <v>1</v>
      </c>
      <c r="N304" s="159" t="s">
        <v>38</v>
      </c>
      <c r="O304" s="59"/>
      <c r="P304" s="160">
        <f>O304*H304</f>
        <v>0</v>
      </c>
      <c r="Q304" s="160">
        <v>0</v>
      </c>
      <c r="R304" s="160">
        <f>Q304*H304</f>
        <v>0</v>
      </c>
      <c r="S304" s="160">
        <v>0</v>
      </c>
      <c r="T304" s="161">
        <f>S304*H304</f>
        <v>0</v>
      </c>
      <c r="U304" s="33"/>
      <c r="V304" s="33"/>
      <c r="W304" s="33"/>
      <c r="X304" s="33"/>
      <c r="Y304" s="33"/>
      <c r="Z304" s="33"/>
      <c r="AA304" s="33"/>
      <c r="AB304" s="33"/>
      <c r="AC304" s="33"/>
      <c r="AD304" s="33"/>
      <c r="AE304" s="33"/>
      <c r="AR304" s="162" t="s">
        <v>169</v>
      </c>
      <c r="AT304" s="162" t="s">
        <v>165</v>
      </c>
      <c r="AU304" s="162" t="s">
        <v>83</v>
      </c>
      <c r="AY304" s="18" t="s">
        <v>163</v>
      </c>
      <c r="BE304" s="163">
        <f>IF(N304="základní",J304,0)</f>
        <v>0</v>
      </c>
      <c r="BF304" s="163">
        <f>IF(N304="snížená",J304,0)</f>
        <v>0</v>
      </c>
      <c r="BG304" s="163">
        <f>IF(N304="zákl. přenesená",J304,0)</f>
        <v>0</v>
      </c>
      <c r="BH304" s="163">
        <f>IF(N304="sníž. přenesená",J304,0)</f>
        <v>0</v>
      </c>
      <c r="BI304" s="163">
        <f>IF(N304="nulová",J304,0)</f>
        <v>0</v>
      </c>
      <c r="BJ304" s="18" t="s">
        <v>30</v>
      </c>
      <c r="BK304" s="163">
        <f>ROUND(I304*H304,2)</f>
        <v>0</v>
      </c>
      <c r="BL304" s="18" t="s">
        <v>169</v>
      </c>
      <c r="BM304" s="162" t="s">
        <v>1626</v>
      </c>
    </row>
    <row r="305" spans="1:65" s="2" customFormat="1">
      <c r="A305" s="33"/>
      <c r="B305" s="34"/>
      <c r="C305" s="33"/>
      <c r="D305" s="164" t="s">
        <v>171</v>
      </c>
      <c r="E305" s="33"/>
      <c r="F305" s="165" t="s">
        <v>979</v>
      </c>
      <c r="G305" s="33"/>
      <c r="H305" s="33"/>
      <c r="I305" s="166"/>
      <c r="J305" s="33"/>
      <c r="K305" s="33"/>
      <c r="L305" s="34"/>
      <c r="M305" s="167"/>
      <c r="N305" s="168"/>
      <c r="O305" s="59"/>
      <c r="P305" s="59"/>
      <c r="Q305" s="59"/>
      <c r="R305" s="59"/>
      <c r="S305" s="59"/>
      <c r="T305" s="60"/>
      <c r="U305" s="33"/>
      <c r="V305" s="33"/>
      <c r="W305" s="33"/>
      <c r="X305" s="33"/>
      <c r="Y305" s="33"/>
      <c r="Z305" s="33"/>
      <c r="AA305" s="33"/>
      <c r="AB305" s="33"/>
      <c r="AC305" s="33"/>
      <c r="AD305" s="33"/>
      <c r="AE305" s="33"/>
      <c r="AT305" s="18" t="s">
        <v>171</v>
      </c>
      <c r="AU305" s="18" t="s">
        <v>83</v>
      </c>
    </row>
    <row r="306" spans="1:65" s="13" customFormat="1">
      <c r="B306" s="171"/>
      <c r="D306" s="169" t="s">
        <v>175</v>
      </c>
      <c r="E306" s="172" t="s">
        <v>1</v>
      </c>
      <c r="F306" s="173" t="s">
        <v>1627</v>
      </c>
      <c r="H306" s="174">
        <v>7.6</v>
      </c>
      <c r="I306" s="175"/>
      <c r="L306" s="171"/>
      <c r="M306" s="176"/>
      <c r="N306" s="177"/>
      <c r="O306" s="177"/>
      <c r="P306" s="177"/>
      <c r="Q306" s="177"/>
      <c r="R306" s="177"/>
      <c r="S306" s="177"/>
      <c r="T306" s="178"/>
      <c r="AT306" s="172" t="s">
        <v>175</v>
      </c>
      <c r="AU306" s="172" t="s">
        <v>83</v>
      </c>
      <c r="AV306" s="13" t="s">
        <v>83</v>
      </c>
      <c r="AW306" s="13" t="s">
        <v>29</v>
      </c>
      <c r="AX306" s="13" t="s">
        <v>30</v>
      </c>
      <c r="AY306" s="172" t="s">
        <v>163</v>
      </c>
    </row>
    <row r="307" spans="1:65" s="2" customFormat="1" ht="16.5" customHeight="1">
      <c r="A307" s="33"/>
      <c r="B307" s="150"/>
      <c r="C307" s="197" t="s">
        <v>413</v>
      </c>
      <c r="D307" s="197" t="s">
        <v>381</v>
      </c>
      <c r="E307" s="198" t="s">
        <v>980</v>
      </c>
      <c r="F307" s="199" t="s">
        <v>981</v>
      </c>
      <c r="G307" s="200" t="s">
        <v>384</v>
      </c>
      <c r="H307" s="201">
        <v>1.216</v>
      </c>
      <c r="I307" s="202"/>
      <c r="J307" s="203">
        <f>ROUND(I307*H307,2)</f>
        <v>0</v>
      </c>
      <c r="K307" s="199" t="s">
        <v>168</v>
      </c>
      <c r="L307" s="204"/>
      <c r="M307" s="205" t="s">
        <v>1</v>
      </c>
      <c r="N307" s="206" t="s">
        <v>38</v>
      </c>
      <c r="O307" s="59"/>
      <c r="P307" s="160">
        <f>O307*H307</f>
        <v>0</v>
      </c>
      <c r="Q307" s="160">
        <v>0</v>
      </c>
      <c r="R307" s="160">
        <f>Q307*H307</f>
        <v>0</v>
      </c>
      <c r="S307" s="160">
        <v>0</v>
      </c>
      <c r="T307" s="161">
        <f>S307*H307</f>
        <v>0</v>
      </c>
      <c r="U307" s="33"/>
      <c r="V307" s="33"/>
      <c r="W307" s="33"/>
      <c r="X307" s="33"/>
      <c r="Y307" s="33"/>
      <c r="Z307" s="33"/>
      <c r="AA307" s="33"/>
      <c r="AB307" s="33"/>
      <c r="AC307" s="33"/>
      <c r="AD307" s="33"/>
      <c r="AE307" s="33"/>
      <c r="AR307" s="162" t="s">
        <v>215</v>
      </c>
      <c r="AT307" s="162" t="s">
        <v>381</v>
      </c>
      <c r="AU307" s="162" t="s">
        <v>83</v>
      </c>
      <c r="AY307" s="18" t="s">
        <v>163</v>
      </c>
      <c r="BE307" s="163">
        <f>IF(N307="základní",J307,0)</f>
        <v>0</v>
      </c>
      <c r="BF307" s="163">
        <f>IF(N307="snížená",J307,0)</f>
        <v>0</v>
      </c>
      <c r="BG307" s="163">
        <f>IF(N307="zákl. přenesená",J307,0)</f>
        <v>0</v>
      </c>
      <c r="BH307" s="163">
        <f>IF(N307="sníž. přenesená",J307,0)</f>
        <v>0</v>
      </c>
      <c r="BI307" s="163">
        <f>IF(N307="nulová",J307,0)</f>
        <v>0</v>
      </c>
      <c r="BJ307" s="18" t="s">
        <v>30</v>
      </c>
      <c r="BK307" s="163">
        <f>ROUND(I307*H307,2)</f>
        <v>0</v>
      </c>
      <c r="BL307" s="18" t="s">
        <v>169</v>
      </c>
      <c r="BM307" s="162" t="s">
        <v>1628</v>
      </c>
    </row>
    <row r="308" spans="1:65" s="13" customFormat="1">
      <c r="B308" s="171"/>
      <c r="D308" s="169" t="s">
        <v>175</v>
      </c>
      <c r="E308" s="172" t="s">
        <v>1</v>
      </c>
      <c r="F308" s="173" t="s">
        <v>1629</v>
      </c>
      <c r="H308" s="174">
        <v>1.216</v>
      </c>
      <c r="I308" s="175"/>
      <c r="L308" s="171"/>
      <c r="M308" s="176"/>
      <c r="N308" s="177"/>
      <c r="O308" s="177"/>
      <c r="P308" s="177"/>
      <c r="Q308" s="177"/>
      <c r="R308" s="177"/>
      <c r="S308" s="177"/>
      <c r="T308" s="178"/>
      <c r="AT308" s="172" t="s">
        <v>175</v>
      </c>
      <c r="AU308" s="172" t="s">
        <v>83</v>
      </c>
      <c r="AV308" s="13" t="s">
        <v>83</v>
      </c>
      <c r="AW308" s="13" t="s">
        <v>29</v>
      </c>
      <c r="AX308" s="13" t="s">
        <v>73</v>
      </c>
      <c r="AY308" s="172" t="s">
        <v>163</v>
      </c>
    </row>
    <row r="309" spans="1:65" s="14" customFormat="1">
      <c r="B309" s="179"/>
      <c r="D309" s="169" t="s">
        <v>175</v>
      </c>
      <c r="E309" s="180" t="s">
        <v>1</v>
      </c>
      <c r="F309" s="181" t="s">
        <v>179</v>
      </c>
      <c r="H309" s="182">
        <v>1.216</v>
      </c>
      <c r="I309" s="183"/>
      <c r="L309" s="179"/>
      <c r="M309" s="184"/>
      <c r="N309" s="185"/>
      <c r="O309" s="185"/>
      <c r="P309" s="185"/>
      <c r="Q309" s="185"/>
      <c r="R309" s="185"/>
      <c r="S309" s="185"/>
      <c r="T309" s="186"/>
      <c r="AT309" s="180" t="s">
        <v>175</v>
      </c>
      <c r="AU309" s="180" t="s">
        <v>83</v>
      </c>
      <c r="AV309" s="14" t="s">
        <v>169</v>
      </c>
      <c r="AW309" s="14" t="s">
        <v>29</v>
      </c>
      <c r="AX309" s="14" t="s">
        <v>30</v>
      </c>
      <c r="AY309" s="180" t="s">
        <v>163</v>
      </c>
    </row>
    <row r="310" spans="1:65" s="2" customFormat="1" ht="16.5" customHeight="1">
      <c r="A310" s="33"/>
      <c r="B310" s="150"/>
      <c r="C310" s="151" t="s">
        <v>420</v>
      </c>
      <c r="D310" s="151" t="s">
        <v>165</v>
      </c>
      <c r="E310" s="152" t="s">
        <v>984</v>
      </c>
      <c r="F310" s="153" t="s">
        <v>985</v>
      </c>
      <c r="G310" s="154" t="s">
        <v>114</v>
      </c>
      <c r="H310" s="155">
        <v>7.6</v>
      </c>
      <c r="I310" s="156"/>
      <c r="J310" s="157">
        <f>ROUND(I310*H310,2)</f>
        <v>0</v>
      </c>
      <c r="K310" s="153" t="s">
        <v>168</v>
      </c>
      <c r="L310" s="34"/>
      <c r="M310" s="158" t="s">
        <v>1</v>
      </c>
      <c r="N310" s="159" t="s">
        <v>38</v>
      </c>
      <c r="O310" s="59"/>
      <c r="P310" s="160">
        <f>O310*H310</f>
        <v>0</v>
      </c>
      <c r="Q310" s="160">
        <v>0</v>
      </c>
      <c r="R310" s="160">
        <f>Q310*H310</f>
        <v>0</v>
      </c>
      <c r="S310" s="160">
        <v>0</v>
      </c>
      <c r="T310" s="161">
        <f>S310*H310</f>
        <v>0</v>
      </c>
      <c r="U310" s="33"/>
      <c r="V310" s="33"/>
      <c r="W310" s="33"/>
      <c r="X310" s="33"/>
      <c r="Y310" s="33"/>
      <c r="Z310" s="33"/>
      <c r="AA310" s="33"/>
      <c r="AB310" s="33"/>
      <c r="AC310" s="33"/>
      <c r="AD310" s="33"/>
      <c r="AE310" s="33"/>
      <c r="AR310" s="162" t="s">
        <v>169</v>
      </c>
      <c r="AT310" s="162" t="s">
        <v>165</v>
      </c>
      <c r="AU310" s="162" t="s">
        <v>83</v>
      </c>
      <c r="AY310" s="18" t="s">
        <v>163</v>
      </c>
      <c r="BE310" s="163">
        <f>IF(N310="základní",J310,0)</f>
        <v>0</v>
      </c>
      <c r="BF310" s="163">
        <f>IF(N310="snížená",J310,0)</f>
        <v>0</v>
      </c>
      <c r="BG310" s="163">
        <f>IF(N310="zákl. přenesená",J310,0)</f>
        <v>0</v>
      </c>
      <c r="BH310" s="163">
        <f>IF(N310="sníž. přenesená",J310,0)</f>
        <v>0</v>
      </c>
      <c r="BI310" s="163">
        <f>IF(N310="nulová",J310,0)</f>
        <v>0</v>
      </c>
      <c r="BJ310" s="18" t="s">
        <v>30</v>
      </c>
      <c r="BK310" s="163">
        <f>ROUND(I310*H310,2)</f>
        <v>0</v>
      </c>
      <c r="BL310" s="18" t="s">
        <v>169</v>
      </c>
      <c r="BM310" s="162" t="s">
        <v>1630</v>
      </c>
    </row>
    <row r="311" spans="1:65" s="2" customFormat="1">
      <c r="A311" s="33"/>
      <c r="B311" s="34"/>
      <c r="C311" s="33"/>
      <c r="D311" s="164" t="s">
        <v>171</v>
      </c>
      <c r="E311" s="33"/>
      <c r="F311" s="165" t="s">
        <v>987</v>
      </c>
      <c r="G311" s="33"/>
      <c r="H311" s="33"/>
      <c r="I311" s="166"/>
      <c r="J311" s="33"/>
      <c r="K311" s="33"/>
      <c r="L311" s="34"/>
      <c r="M311" s="167"/>
      <c r="N311" s="168"/>
      <c r="O311" s="59"/>
      <c r="P311" s="59"/>
      <c r="Q311" s="59"/>
      <c r="R311" s="59"/>
      <c r="S311" s="59"/>
      <c r="T311" s="60"/>
      <c r="U311" s="33"/>
      <c r="V311" s="33"/>
      <c r="W311" s="33"/>
      <c r="X311" s="33"/>
      <c r="Y311" s="33"/>
      <c r="Z311" s="33"/>
      <c r="AA311" s="33"/>
      <c r="AB311" s="33"/>
      <c r="AC311" s="33"/>
      <c r="AD311" s="33"/>
      <c r="AE311" s="33"/>
      <c r="AT311" s="18" t="s">
        <v>171</v>
      </c>
      <c r="AU311" s="18" t="s">
        <v>83</v>
      </c>
    </row>
    <row r="312" spans="1:65" s="2" customFormat="1" ht="68.25">
      <c r="A312" s="33"/>
      <c r="B312" s="34"/>
      <c r="C312" s="33"/>
      <c r="D312" s="169" t="s">
        <v>173</v>
      </c>
      <c r="E312" s="33"/>
      <c r="F312" s="170" t="s">
        <v>1631</v>
      </c>
      <c r="G312" s="33"/>
      <c r="H312" s="33"/>
      <c r="I312" s="166"/>
      <c r="J312" s="33"/>
      <c r="K312" s="33"/>
      <c r="L312" s="34"/>
      <c r="M312" s="167"/>
      <c r="N312" s="168"/>
      <c r="O312" s="59"/>
      <c r="P312" s="59"/>
      <c r="Q312" s="59"/>
      <c r="R312" s="59"/>
      <c r="S312" s="59"/>
      <c r="T312" s="60"/>
      <c r="U312" s="33"/>
      <c r="V312" s="33"/>
      <c r="W312" s="33"/>
      <c r="X312" s="33"/>
      <c r="Y312" s="33"/>
      <c r="Z312" s="33"/>
      <c r="AA312" s="33"/>
      <c r="AB312" s="33"/>
      <c r="AC312" s="33"/>
      <c r="AD312" s="33"/>
      <c r="AE312" s="33"/>
      <c r="AT312" s="18" t="s">
        <v>173</v>
      </c>
      <c r="AU312" s="18" t="s">
        <v>83</v>
      </c>
    </row>
    <row r="313" spans="1:65" s="13" customFormat="1">
      <c r="B313" s="171"/>
      <c r="D313" s="169" t="s">
        <v>175</v>
      </c>
      <c r="E313" s="172" t="s">
        <v>1</v>
      </c>
      <c r="F313" s="173" t="s">
        <v>1627</v>
      </c>
      <c r="H313" s="174">
        <v>7.6</v>
      </c>
      <c r="I313" s="175"/>
      <c r="L313" s="171"/>
      <c r="M313" s="176"/>
      <c r="N313" s="177"/>
      <c r="O313" s="177"/>
      <c r="P313" s="177"/>
      <c r="Q313" s="177"/>
      <c r="R313" s="177"/>
      <c r="S313" s="177"/>
      <c r="T313" s="178"/>
      <c r="AT313" s="172" t="s">
        <v>175</v>
      </c>
      <c r="AU313" s="172" t="s">
        <v>83</v>
      </c>
      <c r="AV313" s="13" t="s">
        <v>83</v>
      </c>
      <c r="AW313" s="13" t="s">
        <v>29</v>
      </c>
      <c r="AX313" s="13" t="s">
        <v>30</v>
      </c>
      <c r="AY313" s="172" t="s">
        <v>163</v>
      </c>
    </row>
    <row r="314" spans="1:65" s="2" customFormat="1" ht="16.5" customHeight="1">
      <c r="A314" s="33"/>
      <c r="B314" s="150"/>
      <c r="C314" s="197" t="s">
        <v>427</v>
      </c>
      <c r="D314" s="197" t="s">
        <v>381</v>
      </c>
      <c r="E314" s="198" t="s">
        <v>989</v>
      </c>
      <c r="F314" s="199" t="s">
        <v>990</v>
      </c>
      <c r="G314" s="200" t="s">
        <v>991</v>
      </c>
      <c r="H314" s="201">
        <v>0.23899999999999999</v>
      </c>
      <c r="I314" s="202"/>
      <c r="J314" s="203">
        <f>ROUND(I314*H314,2)</f>
        <v>0</v>
      </c>
      <c r="K314" s="199" t="s">
        <v>168</v>
      </c>
      <c r="L314" s="204"/>
      <c r="M314" s="205" t="s">
        <v>1</v>
      </c>
      <c r="N314" s="206" t="s">
        <v>38</v>
      </c>
      <c r="O314" s="59"/>
      <c r="P314" s="160">
        <f>O314*H314</f>
        <v>0</v>
      </c>
      <c r="Q314" s="160">
        <v>1E-3</v>
      </c>
      <c r="R314" s="160">
        <f>Q314*H314</f>
        <v>2.3899999999999998E-4</v>
      </c>
      <c r="S314" s="160">
        <v>0</v>
      </c>
      <c r="T314" s="161">
        <f>S314*H314</f>
        <v>0</v>
      </c>
      <c r="U314" s="33"/>
      <c r="V314" s="33"/>
      <c r="W314" s="33"/>
      <c r="X314" s="33"/>
      <c r="Y314" s="33"/>
      <c r="Z314" s="33"/>
      <c r="AA314" s="33"/>
      <c r="AB314" s="33"/>
      <c r="AC314" s="33"/>
      <c r="AD314" s="33"/>
      <c r="AE314" s="33"/>
      <c r="AR314" s="162" t="s">
        <v>215</v>
      </c>
      <c r="AT314" s="162" t="s">
        <v>381</v>
      </c>
      <c r="AU314" s="162" t="s">
        <v>83</v>
      </c>
      <c r="AY314" s="18" t="s">
        <v>163</v>
      </c>
      <c r="BE314" s="163">
        <f>IF(N314="základní",J314,0)</f>
        <v>0</v>
      </c>
      <c r="BF314" s="163">
        <f>IF(N314="snížená",J314,0)</f>
        <v>0</v>
      </c>
      <c r="BG314" s="163">
        <f>IF(N314="zákl. přenesená",J314,0)</f>
        <v>0</v>
      </c>
      <c r="BH314" s="163">
        <f>IF(N314="sníž. přenesená",J314,0)</f>
        <v>0</v>
      </c>
      <c r="BI314" s="163">
        <f>IF(N314="nulová",J314,0)</f>
        <v>0</v>
      </c>
      <c r="BJ314" s="18" t="s">
        <v>30</v>
      </c>
      <c r="BK314" s="163">
        <f>ROUND(I314*H314,2)</f>
        <v>0</v>
      </c>
      <c r="BL314" s="18" t="s">
        <v>169</v>
      </c>
      <c r="BM314" s="162" t="s">
        <v>1632</v>
      </c>
    </row>
    <row r="315" spans="1:65" s="13" customFormat="1">
      <c r="B315" s="171"/>
      <c r="D315" s="169" t="s">
        <v>175</v>
      </c>
      <c r="E315" s="172" t="s">
        <v>1</v>
      </c>
      <c r="F315" s="173" t="s">
        <v>1633</v>
      </c>
      <c r="H315" s="174">
        <v>0.23899999999999999</v>
      </c>
      <c r="I315" s="175"/>
      <c r="L315" s="171"/>
      <c r="M315" s="176"/>
      <c r="N315" s="177"/>
      <c r="O315" s="177"/>
      <c r="P315" s="177"/>
      <c r="Q315" s="177"/>
      <c r="R315" s="177"/>
      <c r="S315" s="177"/>
      <c r="T315" s="178"/>
      <c r="AT315" s="172" t="s">
        <v>175</v>
      </c>
      <c r="AU315" s="172" t="s">
        <v>83</v>
      </c>
      <c r="AV315" s="13" t="s">
        <v>83</v>
      </c>
      <c r="AW315" s="13" t="s">
        <v>29</v>
      </c>
      <c r="AX315" s="13" t="s">
        <v>73</v>
      </c>
      <c r="AY315" s="172" t="s">
        <v>163</v>
      </c>
    </row>
    <row r="316" spans="1:65" s="14" customFormat="1">
      <c r="B316" s="179"/>
      <c r="D316" s="169" t="s">
        <v>175</v>
      </c>
      <c r="E316" s="180" t="s">
        <v>1</v>
      </c>
      <c r="F316" s="181" t="s">
        <v>179</v>
      </c>
      <c r="H316" s="182">
        <v>0.23899999999999999</v>
      </c>
      <c r="I316" s="183"/>
      <c r="L316" s="179"/>
      <c r="M316" s="184"/>
      <c r="N316" s="185"/>
      <c r="O316" s="185"/>
      <c r="P316" s="185"/>
      <c r="Q316" s="185"/>
      <c r="R316" s="185"/>
      <c r="S316" s="185"/>
      <c r="T316" s="186"/>
      <c r="AT316" s="180" t="s">
        <v>175</v>
      </c>
      <c r="AU316" s="180" t="s">
        <v>83</v>
      </c>
      <c r="AV316" s="14" t="s">
        <v>169</v>
      </c>
      <c r="AW316" s="14" t="s">
        <v>29</v>
      </c>
      <c r="AX316" s="14" t="s">
        <v>30</v>
      </c>
      <c r="AY316" s="180" t="s">
        <v>163</v>
      </c>
    </row>
    <row r="317" spans="1:65" s="12" customFormat="1" ht="22.9" customHeight="1">
      <c r="B317" s="137"/>
      <c r="D317" s="138" t="s">
        <v>72</v>
      </c>
      <c r="E317" s="148" t="s">
        <v>186</v>
      </c>
      <c r="F317" s="148" t="s">
        <v>419</v>
      </c>
      <c r="I317" s="140"/>
      <c r="J317" s="149">
        <f>BK317</f>
        <v>0</v>
      </c>
      <c r="L317" s="137"/>
      <c r="M317" s="142"/>
      <c r="N317" s="143"/>
      <c r="O317" s="143"/>
      <c r="P317" s="144">
        <f>SUM(P318:P347)</f>
        <v>0</v>
      </c>
      <c r="Q317" s="143"/>
      <c r="R317" s="144">
        <f>SUM(R318:R347)</f>
        <v>0</v>
      </c>
      <c r="S317" s="143"/>
      <c r="T317" s="145">
        <f>SUM(T318:T347)</f>
        <v>0</v>
      </c>
      <c r="AR317" s="138" t="s">
        <v>30</v>
      </c>
      <c r="AT317" s="146" t="s">
        <v>72</v>
      </c>
      <c r="AU317" s="146" t="s">
        <v>30</v>
      </c>
      <c r="AY317" s="138" t="s">
        <v>163</v>
      </c>
      <c r="BK317" s="147">
        <f>SUM(BK318:BK347)</f>
        <v>0</v>
      </c>
    </row>
    <row r="318" spans="1:65" s="2" customFormat="1" ht="24.2" customHeight="1">
      <c r="A318" s="33"/>
      <c r="B318" s="150"/>
      <c r="C318" s="151" t="s">
        <v>433</v>
      </c>
      <c r="D318" s="151" t="s">
        <v>165</v>
      </c>
      <c r="E318" s="152" t="s">
        <v>1634</v>
      </c>
      <c r="F318" s="153" t="s">
        <v>1635</v>
      </c>
      <c r="G318" s="154" t="s">
        <v>436</v>
      </c>
      <c r="H318" s="155">
        <v>20</v>
      </c>
      <c r="I318" s="156"/>
      <c r="J318" s="157">
        <f>ROUND(I318*H318,2)</f>
        <v>0</v>
      </c>
      <c r="K318" s="153" t="s">
        <v>1</v>
      </c>
      <c r="L318" s="34"/>
      <c r="M318" s="158" t="s">
        <v>1</v>
      </c>
      <c r="N318" s="159" t="s">
        <v>38</v>
      </c>
      <c r="O318" s="59"/>
      <c r="P318" s="160">
        <f>O318*H318</f>
        <v>0</v>
      </c>
      <c r="Q318" s="160">
        <v>0</v>
      </c>
      <c r="R318" s="160">
        <f>Q318*H318</f>
        <v>0</v>
      </c>
      <c r="S318" s="160">
        <v>0</v>
      </c>
      <c r="T318" s="161">
        <f>S318*H318</f>
        <v>0</v>
      </c>
      <c r="U318" s="33"/>
      <c r="V318" s="33"/>
      <c r="W318" s="33"/>
      <c r="X318" s="33"/>
      <c r="Y318" s="33"/>
      <c r="Z318" s="33"/>
      <c r="AA318" s="33"/>
      <c r="AB318" s="33"/>
      <c r="AC318" s="33"/>
      <c r="AD318" s="33"/>
      <c r="AE318" s="33"/>
      <c r="AR318" s="162" t="s">
        <v>169</v>
      </c>
      <c r="AT318" s="162" t="s">
        <v>165</v>
      </c>
      <c r="AU318" s="162" t="s">
        <v>83</v>
      </c>
      <c r="AY318" s="18" t="s">
        <v>163</v>
      </c>
      <c r="BE318" s="163">
        <f>IF(N318="základní",J318,0)</f>
        <v>0</v>
      </c>
      <c r="BF318" s="163">
        <f>IF(N318="snížená",J318,0)</f>
        <v>0</v>
      </c>
      <c r="BG318" s="163">
        <f>IF(N318="zákl. přenesená",J318,0)</f>
        <v>0</v>
      </c>
      <c r="BH318" s="163">
        <f>IF(N318="sníž. přenesená",J318,0)</f>
        <v>0</v>
      </c>
      <c r="BI318" s="163">
        <f>IF(N318="nulová",J318,0)</f>
        <v>0</v>
      </c>
      <c r="BJ318" s="18" t="s">
        <v>30</v>
      </c>
      <c r="BK318" s="163">
        <f>ROUND(I318*H318,2)</f>
        <v>0</v>
      </c>
      <c r="BL318" s="18" t="s">
        <v>169</v>
      </c>
      <c r="BM318" s="162" t="s">
        <v>1636</v>
      </c>
    </row>
    <row r="319" spans="1:65" s="13" customFormat="1">
      <c r="B319" s="171"/>
      <c r="D319" s="169" t="s">
        <v>175</v>
      </c>
      <c r="E319" s="172" t="s">
        <v>1</v>
      </c>
      <c r="F319" s="173" t="s">
        <v>300</v>
      </c>
      <c r="H319" s="174">
        <v>20</v>
      </c>
      <c r="I319" s="175"/>
      <c r="L319" s="171"/>
      <c r="M319" s="176"/>
      <c r="N319" s="177"/>
      <c r="O319" s="177"/>
      <c r="P319" s="177"/>
      <c r="Q319" s="177"/>
      <c r="R319" s="177"/>
      <c r="S319" s="177"/>
      <c r="T319" s="178"/>
      <c r="AT319" s="172" t="s">
        <v>175</v>
      </c>
      <c r="AU319" s="172" t="s">
        <v>83</v>
      </c>
      <c r="AV319" s="13" t="s">
        <v>83</v>
      </c>
      <c r="AW319" s="13" t="s">
        <v>29</v>
      </c>
      <c r="AX319" s="13" t="s">
        <v>30</v>
      </c>
      <c r="AY319" s="172" t="s">
        <v>163</v>
      </c>
    </row>
    <row r="320" spans="1:65" s="2" customFormat="1" ht="16.5" customHeight="1">
      <c r="A320" s="33"/>
      <c r="B320" s="150"/>
      <c r="C320" s="151" t="s">
        <v>440</v>
      </c>
      <c r="D320" s="151" t="s">
        <v>165</v>
      </c>
      <c r="E320" s="152" t="s">
        <v>421</v>
      </c>
      <c r="F320" s="153" t="s">
        <v>422</v>
      </c>
      <c r="G320" s="154" t="s">
        <v>118</v>
      </c>
      <c r="H320" s="155">
        <v>1.5</v>
      </c>
      <c r="I320" s="156"/>
      <c r="J320" s="157">
        <f>ROUND(I320*H320,2)</f>
        <v>0</v>
      </c>
      <c r="K320" s="153" t="s">
        <v>168</v>
      </c>
      <c r="L320" s="34"/>
      <c r="M320" s="158" t="s">
        <v>1</v>
      </c>
      <c r="N320" s="159" t="s">
        <v>38</v>
      </c>
      <c r="O320" s="59"/>
      <c r="P320" s="160">
        <f>O320*H320</f>
        <v>0</v>
      </c>
      <c r="Q320" s="160">
        <v>0</v>
      </c>
      <c r="R320" s="160">
        <f>Q320*H320</f>
        <v>0</v>
      </c>
      <c r="S320" s="160">
        <v>0</v>
      </c>
      <c r="T320" s="161">
        <f>S320*H320</f>
        <v>0</v>
      </c>
      <c r="U320" s="33"/>
      <c r="V320" s="33"/>
      <c r="W320" s="33"/>
      <c r="X320" s="33"/>
      <c r="Y320" s="33"/>
      <c r="Z320" s="33"/>
      <c r="AA320" s="33"/>
      <c r="AB320" s="33"/>
      <c r="AC320" s="33"/>
      <c r="AD320" s="33"/>
      <c r="AE320" s="33"/>
      <c r="AR320" s="162" t="s">
        <v>169</v>
      </c>
      <c r="AT320" s="162" t="s">
        <v>165</v>
      </c>
      <c r="AU320" s="162" t="s">
        <v>83</v>
      </c>
      <c r="AY320" s="18" t="s">
        <v>163</v>
      </c>
      <c r="BE320" s="163">
        <f>IF(N320="základní",J320,0)</f>
        <v>0</v>
      </c>
      <c r="BF320" s="163">
        <f>IF(N320="snížená",J320,0)</f>
        <v>0</v>
      </c>
      <c r="BG320" s="163">
        <f>IF(N320="zákl. přenesená",J320,0)</f>
        <v>0</v>
      </c>
      <c r="BH320" s="163">
        <f>IF(N320="sníž. přenesená",J320,0)</f>
        <v>0</v>
      </c>
      <c r="BI320" s="163">
        <f>IF(N320="nulová",J320,0)</f>
        <v>0</v>
      </c>
      <c r="BJ320" s="18" t="s">
        <v>30</v>
      </c>
      <c r="BK320" s="163">
        <f>ROUND(I320*H320,2)</f>
        <v>0</v>
      </c>
      <c r="BL320" s="18" t="s">
        <v>169</v>
      </c>
      <c r="BM320" s="162" t="s">
        <v>1637</v>
      </c>
    </row>
    <row r="321" spans="1:65" s="2" customFormat="1">
      <c r="A321" s="33"/>
      <c r="B321" s="34"/>
      <c r="C321" s="33"/>
      <c r="D321" s="164" t="s">
        <v>171</v>
      </c>
      <c r="E321" s="33"/>
      <c r="F321" s="165" t="s">
        <v>424</v>
      </c>
      <c r="G321" s="33"/>
      <c r="H321" s="33"/>
      <c r="I321" s="166"/>
      <c r="J321" s="33"/>
      <c r="K321" s="33"/>
      <c r="L321" s="34"/>
      <c r="M321" s="167"/>
      <c r="N321" s="168"/>
      <c r="O321" s="59"/>
      <c r="P321" s="59"/>
      <c r="Q321" s="59"/>
      <c r="R321" s="59"/>
      <c r="S321" s="59"/>
      <c r="T321" s="60"/>
      <c r="U321" s="33"/>
      <c r="V321" s="33"/>
      <c r="W321" s="33"/>
      <c r="X321" s="33"/>
      <c r="Y321" s="33"/>
      <c r="Z321" s="33"/>
      <c r="AA321" s="33"/>
      <c r="AB321" s="33"/>
      <c r="AC321" s="33"/>
      <c r="AD321" s="33"/>
      <c r="AE321" s="33"/>
      <c r="AT321" s="18" t="s">
        <v>171</v>
      </c>
      <c r="AU321" s="18" t="s">
        <v>83</v>
      </c>
    </row>
    <row r="322" spans="1:65" s="15" customFormat="1">
      <c r="B322" s="190"/>
      <c r="D322" s="169" t="s">
        <v>175</v>
      </c>
      <c r="E322" s="191" t="s">
        <v>1</v>
      </c>
      <c r="F322" s="192" t="s">
        <v>1638</v>
      </c>
      <c r="H322" s="191" t="s">
        <v>1</v>
      </c>
      <c r="I322" s="193"/>
      <c r="L322" s="190"/>
      <c r="M322" s="194"/>
      <c r="N322" s="195"/>
      <c r="O322" s="195"/>
      <c r="P322" s="195"/>
      <c r="Q322" s="195"/>
      <c r="R322" s="195"/>
      <c r="S322" s="195"/>
      <c r="T322" s="196"/>
      <c r="AT322" s="191" t="s">
        <v>175</v>
      </c>
      <c r="AU322" s="191" t="s">
        <v>83</v>
      </c>
      <c r="AV322" s="15" t="s">
        <v>30</v>
      </c>
      <c r="AW322" s="15" t="s">
        <v>29</v>
      </c>
      <c r="AX322" s="15" t="s">
        <v>73</v>
      </c>
      <c r="AY322" s="191" t="s">
        <v>163</v>
      </c>
    </row>
    <row r="323" spans="1:65" s="13" customFormat="1">
      <c r="B323" s="171"/>
      <c r="D323" s="169" t="s">
        <v>175</v>
      </c>
      <c r="E323" s="172" t="s">
        <v>1</v>
      </c>
      <c r="F323" s="173" t="s">
        <v>1639</v>
      </c>
      <c r="H323" s="174">
        <v>1.5</v>
      </c>
      <c r="I323" s="175"/>
      <c r="L323" s="171"/>
      <c r="M323" s="176"/>
      <c r="N323" s="177"/>
      <c r="O323" s="177"/>
      <c r="P323" s="177"/>
      <c r="Q323" s="177"/>
      <c r="R323" s="177"/>
      <c r="S323" s="177"/>
      <c r="T323" s="178"/>
      <c r="AT323" s="172" t="s">
        <v>175</v>
      </c>
      <c r="AU323" s="172" t="s">
        <v>83</v>
      </c>
      <c r="AV323" s="13" t="s">
        <v>83</v>
      </c>
      <c r="AW323" s="13" t="s">
        <v>29</v>
      </c>
      <c r="AX323" s="13" t="s">
        <v>30</v>
      </c>
      <c r="AY323" s="172" t="s">
        <v>163</v>
      </c>
    </row>
    <row r="324" spans="1:65" s="2" customFormat="1" ht="16.5" customHeight="1">
      <c r="A324" s="33"/>
      <c r="B324" s="150"/>
      <c r="C324" s="151" t="s">
        <v>447</v>
      </c>
      <c r="D324" s="151" t="s">
        <v>165</v>
      </c>
      <c r="E324" s="152" t="s">
        <v>1640</v>
      </c>
      <c r="F324" s="153" t="s">
        <v>1641</v>
      </c>
      <c r="G324" s="154" t="s">
        <v>206</v>
      </c>
      <c r="H324" s="155">
        <v>254</v>
      </c>
      <c r="I324" s="156"/>
      <c r="J324" s="157">
        <f>ROUND(I324*H324,2)</f>
        <v>0</v>
      </c>
      <c r="K324" s="153" t="s">
        <v>1</v>
      </c>
      <c r="L324" s="34"/>
      <c r="M324" s="158" t="s">
        <v>1</v>
      </c>
      <c r="N324" s="159" t="s">
        <v>38</v>
      </c>
      <c r="O324" s="59"/>
      <c r="P324" s="160">
        <f>O324*H324</f>
        <v>0</v>
      </c>
      <c r="Q324" s="160">
        <v>0</v>
      </c>
      <c r="R324" s="160">
        <f>Q324*H324</f>
        <v>0</v>
      </c>
      <c r="S324" s="160">
        <v>0</v>
      </c>
      <c r="T324" s="161">
        <f>S324*H324</f>
        <v>0</v>
      </c>
      <c r="U324" s="33"/>
      <c r="V324" s="33"/>
      <c r="W324" s="33"/>
      <c r="X324" s="33"/>
      <c r="Y324" s="33"/>
      <c r="Z324" s="33"/>
      <c r="AA324" s="33"/>
      <c r="AB324" s="33"/>
      <c r="AC324" s="33"/>
      <c r="AD324" s="33"/>
      <c r="AE324" s="33"/>
      <c r="AR324" s="162" t="s">
        <v>169</v>
      </c>
      <c r="AT324" s="162" t="s">
        <v>165</v>
      </c>
      <c r="AU324" s="162" t="s">
        <v>83</v>
      </c>
      <c r="AY324" s="18" t="s">
        <v>163</v>
      </c>
      <c r="BE324" s="163">
        <f>IF(N324="základní",J324,0)</f>
        <v>0</v>
      </c>
      <c r="BF324" s="163">
        <f>IF(N324="snížená",J324,0)</f>
        <v>0</v>
      </c>
      <c r="BG324" s="163">
        <f>IF(N324="zákl. přenesená",J324,0)</f>
        <v>0</v>
      </c>
      <c r="BH324" s="163">
        <f>IF(N324="sníž. přenesená",J324,0)</f>
        <v>0</v>
      </c>
      <c r="BI324" s="163">
        <f>IF(N324="nulová",J324,0)</f>
        <v>0</v>
      </c>
      <c r="BJ324" s="18" t="s">
        <v>30</v>
      </c>
      <c r="BK324" s="163">
        <f>ROUND(I324*H324,2)</f>
        <v>0</v>
      </c>
      <c r="BL324" s="18" t="s">
        <v>169</v>
      </c>
      <c r="BM324" s="162" t="s">
        <v>1642</v>
      </c>
    </row>
    <row r="325" spans="1:65" s="13" customFormat="1">
      <c r="B325" s="171"/>
      <c r="D325" s="169" t="s">
        <v>175</v>
      </c>
      <c r="E325" s="172" t="s">
        <v>1</v>
      </c>
      <c r="F325" s="173" t="s">
        <v>1643</v>
      </c>
      <c r="H325" s="174">
        <v>254</v>
      </c>
      <c r="I325" s="175"/>
      <c r="L325" s="171"/>
      <c r="M325" s="176"/>
      <c r="N325" s="177"/>
      <c r="O325" s="177"/>
      <c r="P325" s="177"/>
      <c r="Q325" s="177"/>
      <c r="R325" s="177"/>
      <c r="S325" s="177"/>
      <c r="T325" s="178"/>
      <c r="AT325" s="172" t="s">
        <v>175</v>
      </c>
      <c r="AU325" s="172" t="s">
        <v>83</v>
      </c>
      <c r="AV325" s="13" t="s">
        <v>83</v>
      </c>
      <c r="AW325" s="13" t="s">
        <v>29</v>
      </c>
      <c r="AX325" s="13" t="s">
        <v>30</v>
      </c>
      <c r="AY325" s="172" t="s">
        <v>163</v>
      </c>
    </row>
    <row r="326" spans="1:65" s="2" customFormat="1" ht="16.5" customHeight="1">
      <c r="A326" s="33"/>
      <c r="B326" s="150"/>
      <c r="C326" s="151" t="s">
        <v>456</v>
      </c>
      <c r="D326" s="151" t="s">
        <v>165</v>
      </c>
      <c r="E326" s="152" t="s">
        <v>1644</v>
      </c>
      <c r="F326" s="153" t="s">
        <v>1645</v>
      </c>
      <c r="G326" s="154" t="s">
        <v>436</v>
      </c>
      <c r="H326" s="155">
        <v>8</v>
      </c>
      <c r="I326" s="156"/>
      <c r="J326" s="157">
        <f>ROUND(I326*H326,2)</f>
        <v>0</v>
      </c>
      <c r="K326" s="153" t="s">
        <v>168</v>
      </c>
      <c r="L326" s="34"/>
      <c r="M326" s="158" t="s">
        <v>1</v>
      </c>
      <c r="N326" s="159" t="s">
        <v>38</v>
      </c>
      <c r="O326" s="59"/>
      <c r="P326" s="160">
        <f>O326*H326</f>
        <v>0</v>
      </c>
      <c r="Q326" s="160">
        <v>0</v>
      </c>
      <c r="R326" s="160">
        <f>Q326*H326</f>
        <v>0</v>
      </c>
      <c r="S326" s="160">
        <v>0</v>
      </c>
      <c r="T326" s="161">
        <f>S326*H326</f>
        <v>0</v>
      </c>
      <c r="U326" s="33"/>
      <c r="V326" s="33"/>
      <c r="W326" s="33"/>
      <c r="X326" s="33"/>
      <c r="Y326" s="33"/>
      <c r="Z326" s="33"/>
      <c r="AA326" s="33"/>
      <c r="AB326" s="33"/>
      <c r="AC326" s="33"/>
      <c r="AD326" s="33"/>
      <c r="AE326" s="33"/>
      <c r="AR326" s="162" t="s">
        <v>169</v>
      </c>
      <c r="AT326" s="162" t="s">
        <v>165</v>
      </c>
      <c r="AU326" s="162" t="s">
        <v>83</v>
      </c>
      <c r="AY326" s="18" t="s">
        <v>163</v>
      </c>
      <c r="BE326" s="163">
        <f>IF(N326="základní",J326,0)</f>
        <v>0</v>
      </c>
      <c r="BF326" s="163">
        <f>IF(N326="snížená",J326,0)</f>
        <v>0</v>
      </c>
      <c r="BG326" s="163">
        <f>IF(N326="zákl. přenesená",J326,0)</f>
        <v>0</v>
      </c>
      <c r="BH326" s="163">
        <f>IF(N326="sníž. přenesená",J326,0)</f>
        <v>0</v>
      </c>
      <c r="BI326" s="163">
        <f>IF(N326="nulová",J326,0)</f>
        <v>0</v>
      </c>
      <c r="BJ326" s="18" t="s">
        <v>30</v>
      </c>
      <c r="BK326" s="163">
        <f>ROUND(I326*H326,2)</f>
        <v>0</v>
      </c>
      <c r="BL326" s="18" t="s">
        <v>169</v>
      </c>
      <c r="BM326" s="162" t="s">
        <v>1646</v>
      </c>
    </row>
    <row r="327" spans="1:65" s="2" customFormat="1">
      <c r="A327" s="33"/>
      <c r="B327" s="34"/>
      <c r="C327" s="33"/>
      <c r="D327" s="164" t="s">
        <v>171</v>
      </c>
      <c r="E327" s="33"/>
      <c r="F327" s="165" t="s">
        <v>1647</v>
      </c>
      <c r="G327" s="33"/>
      <c r="H327" s="33"/>
      <c r="I327" s="166"/>
      <c r="J327" s="33"/>
      <c r="K327" s="33"/>
      <c r="L327" s="34"/>
      <c r="M327" s="167"/>
      <c r="N327" s="168"/>
      <c r="O327" s="59"/>
      <c r="P327" s="59"/>
      <c r="Q327" s="59"/>
      <c r="R327" s="59"/>
      <c r="S327" s="59"/>
      <c r="T327" s="60"/>
      <c r="U327" s="33"/>
      <c r="V327" s="33"/>
      <c r="W327" s="33"/>
      <c r="X327" s="33"/>
      <c r="Y327" s="33"/>
      <c r="Z327" s="33"/>
      <c r="AA327" s="33"/>
      <c r="AB327" s="33"/>
      <c r="AC327" s="33"/>
      <c r="AD327" s="33"/>
      <c r="AE327" s="33"/>
      <c r="AT327" s="18" t="s">
        <v>171</v>
      </c>
      <c r="AU327" s="18" t="s">
        <v>83</v>
      </c>
    </row>
    <row r="328" spans="1:65" s="13" customFormat="1">
      <c r="B328" s="171"/>
      <c r="D328" s="169" t="s">
        <v>175</v>
      </c>
      <c r="E328" s="172" t="s">
        <v>1</v>
      </c>
      <c r="F328" s="173" t="s">
        <v>215</v>
      </c>
      <c r="H328" s="174">
        <v>8</v>
      </c>
      <c r="I328" s="175"/>
      <c r="L328" s="171"/>
      <c r="M328" s="176"/>
      <c r="N328" s="177"/>
      <c r="O328" s="177"/>
      <c r="P328" s="177"/>
      <c r="Q328" s="177"/>
      <c r="R328" s="177"/>
      <c r="S328" s="177"/>
      <c r="T328" s="178"/>
      <c r="AT328" s="172" t="s">
        <v>175</v>
      </c>
      <c r="AU328" s="172" t="s">
        <v>83</v>
      </c>
      <c r="AV328" s="13" t="s">
        <v>83</v>
      </c>
      <c r="AW328" s="13" t="s">
        <v>29</v>
      </c>
      <c r="AX328" s="13" t="s">
        <v>30</v>
      </c>
      <c r="AY328" s="172" t="s">
        <v>163</v>
      </c>
    </row>
    <row r="329" spans="1:65" s="2" customFormat="1" ht="16.5" customHeight="1">
      <c r="A329" s="33"/>
      <c r="B329" s="150"/>
      <c r="C329" s="151" t="s">
        <v>463</v>
      </c>
      <c r="D329" s="151" t="s">
        <v>165</v>
      </c>
      <c r="E329" s="152" t="s">
        <v>1648</v>
      </c>
      <c r="F329" s="153" t="s">
        <v>1649</v>
      </c>
      <c r="G329" s="154" t="s">
        <v>436</v>
      </c>
      <c r="H329" s="155">
        <v>12</v>
      </c>
      <c r="I329" s="156"/>
      <c r="J329" s="157">
        <f>ROUND(I329*H329,2)</f>
        <v>0</v>
      </c>
      <c r="K329" s="153" t="s">
        <v>168</v>
      </c>
      <c r="L329" s="34"/>
      <c r="M329" s="158" t="s">
        <v>1</v>
      </c>
      <c r="N329" s="159" t="s">
        <v>38</v>
      </c>
      <c r="O329" s="59"/>
      <c r="P329" s="160">
        <f>O329*H329</f>
        <v>0</v>
      </c>
      <c r="Q329" s="160">
        <v>0</v>
      </c>
      <c r="R329" s="160">
        <f>Q329*H329</f>
        <v>0</v>
      </c>
      <c r="S329" s="160">
        <v>0</v>
      </c>
      <c r="T329" s="161">
        <f>S329*H329</f>
        <v>0</v>
      </c>
      <c r="U329" s="33"/>
      <c r="V329" s="33"/>
      <c r="W329" s="33"/>
      <c r="X329" s="33"/>
      <c r="Y329" s="33"/>
      <c r="Z329" s="33"/>
      <c r="AA329" s="33"/>
      <c r="AB329" s="33"/>
      <c r="AC329" s="33"/>
      <c r="AD329" s="33"/>
      <c r="AE329" s="33"/>
      <c r="AR329" s="162" t="s">
        <v>169</v>
      </c>
      <c r="AT329" s="162" t="s">
        <v>165</v>
      </c>
      <c r="AU329" s="162" t="s">
        <v>83</v>
      </c>
      <c r="AY329" s="18" t="s">
        <v>163</v>
      </c>
      <c r="BE329" s="163">
        <f>IF(N329="základní",J329,0)</f>
        <v>0</v>
      </c>
      <c r="BF329" s="163">
        <f>IF(N329="snížená",J329,0)</f>
        <v>0</v>
      </c>
      <c r="BG329" s="163">
        <f>IF(N329="zákl. přenesená",J329,0)</f>
        <v>0</v>
      </c>
      <c r="BH329" s="163">
        <f>IF(N329="sníž. přenesená",J329,0)</f>
        <v>0</v>
      </c>
      <c r="BI329" s="163">
        <f>IF(N329="nulová",J329,0)</f>
        <v>0</v>
      </c>
      <c r="BJ329" s="18" t="s">
        <v>30</v>
      </c>
      <c r="BK329" s="163">
        <f>ROUND(I329*H329,2)</f>
        <v>0</v>
      </c>
      <c r="BL329" s="18" t="s">
        <v>169</v>
      </c>
      <c r="BM329" s="162" t="s">
        <v>1650</v>
      </c>
    </row>
    <row r="330" spans="1:65" s="2" customFormat="1">
      <c r="A330" s="33"/>
      <c r="B330" s="34"/>
      <c r="C330" s="33"/>
      <c r="D330" s="164" t="s">
        <v>171</v>
      </c>
      <c r="E330" s="33"/>
      <c r="F330" s="165" t="s">
        <v>1651</v>
      </c>
      <c r="G330" s="33"/>
      <c r="H330" s="33"/>
      <c r="I330" s="166"/>
      <c r="J330" s="33"/>
      <c r="K330" s="33"/>
      <c r="L330" s="34"/>
      <c r="M330" s="167"/>
      <c r="N330" s="168"/>
      <c r="O330" s="59"/>
      <c r="P330" s="59"/>
      <c r="Q330" s="59"/>
      <c r="R330" s="59"/>
      <c r="S330" s="59"/>
      <c r="T330" s="60"/>
      <c r="U330" s="33"/>
      <c r="V330" s="33"/>
      <c r="W330" s="33"/>
      <c r="X330" s="33"/>
      <c r="Y330" s="33"/>
      <c r="Z330" s="33"/>
      <c r="AA330" s="33"/>
      <c r="AB330" s="33"/>
      <c r="AC330" s="33"/>
      <c r="AD330" s="33"/>
      <c r="AE330" s="33"/>
      <c r="AT330" s="18" t="s">
        <v>171</v>
      </c>
      <c r="AU330" s="18" t="s">
        <v>83</v>
      </c>
    </row>
    <row r="331" spans="1:65" s="13" customFormat="1">
      <c r="B331" s="171"/>
      <c r="D331" s="169" t="s">
        <v>175</v>
      </c>
      <c r="E331" s="172" t="s">
        <v>1</v>
      </c>
      <c r="F331" s="173" t="s">
        <v>8</v>
      </c>
      <c r="H331" s="174">
        <v>12</v>
      </c>
      <c r="I331" s="175"/>
      <c r="L331" s="171"/>
      <c r="M331" s="176"/>
      <c r="N331" s="177"/>
      <c r="O331" s="177"/>
      <c r="P331" s="177"/>
      <c r="Q331" s="177"/>
      <c r="R331" s="177"/>
      <c r="S331" s="177"/>
      <c r="T331" s="178"/>
      <c r="AT331" s="172" t="s">
        <v>175</v>
      </c>
      <c r="AU331" s="172" t="s">
        <v>83</v>
      </c>
      <c r="AV331" s="13" t="s">
        <v>83</v>
      </c>
      <c r="AW331" s="13" t="s">
        <v>29</v>
      </c>
      <c r="AX331" s="13" t="s">
        <v>30</v>
      </c>
      <c r="AY331" s="172" t="s">
        <v>163</v>
      </c>
    </row>
    <row r="332" spans="1:65" s="2" customFormat="1" ht="24.2" customHeight="1">
      <c r="A332" s="33"/>
      <c r="B332" s="150"/>
      <c r="C332" s="151" t="s">
        <v>469</v>
      </c>
      <c r="D332" s="151" t="s">
        <v>165</v>
      </c>
      <c r="E332" s="152" t="s">
        <v>448</v>
      </c>
      <c r="F332" s="153" t="s">
        <v>449</v>
      </c>
      <c r="G332" s="154" t="s">
        <v>384</v>
      </c>
      <c r="H332" s="155">
        <v>4.9880000000000004</v>
      </c>
      <c r="I332" s="156"/>
      <c r="J332" s="157">
        <f>ROUND(I332*H332,2)</f>
        <v>0</v>
      </c>
      <c r="K332" s="153" t="s">
        <v>168</v>
      </c>
      <c r="L332" s="34"/>
      <c r="M332" s="158" t="s">
        <v>1</v>
      </c>
      <c r="N332" s="159" t="s">
        <v>38</v>
      </c>
      <c r="O332" s="59"/>
      <c r="P332" s="160">
        <f>O332*H332</f>
        <v>0</v>
      </c>
      <c r="Q332" s="160">
        <v>0</v>
      </c>
      <c r="R332" s="160">
        <f>Q332*H332</f>
        <v>0</v>
      </c>
      <c r="S332" s="160">
        <v>0</v>
      </c>
      <c r="T332" s="161">
        <f>S332*H332</f>
        <v>0</v>
      </c>
      <c r="U332" s="33"/>
      <c r="V332" s="33"/>
      <c r="W332" s="33"/>
      <c r="X332" s="33"/>
      <c r="Y332" s="33"/>
      <c r="Z332" s="33"/>
      <c r="AA332" s="33"/>
      <c r="AB332" s="33"/>
      <c r="AC332" s="33"/>
      <c r="AD332" s="33"/>
      <c r="AE332" s="33"/>
      <c r="AR332" s="162" t="s">
        <v>169</v>
      </c>
      <c r="AT332" s="162" t="s">
        <v>165</v>
      </c>
      <c r="AU332" s="162" t="s">
        <v>83</v>
      </c>
      <c r="AY332" s="18" t="s">
        <v>163</v>
      </c>
      <c r="BE332" s="163">
        <f>IF(N332="základní",J332,0)</f>
        <v>0</v>
      </c>
      <c r="BF332" s="163">
        <f>IF(N332="snížená",J332,0)</f>
        <v>0</v>
      </c>
      <c r="BG332" s="163">
        <f>IF(N332="zákl. přenesená",J332,0)</f>
        <v>0</v>
      </c>
      <c r="BH332" s="163">
        <f>IF(N332="sníž. přenesená",J332,0)</f>
        <v>0</v>
      </c>
      <c r="BI332" s="163">
        <f>IF(N332="nulová",J332,0)</f>
        <v>0</v>
      </c>
      <c r="BJ332" s="18" t="s">
        <v>30</v>
      </c>
      <c r="BK332" s="163">
        <f>ROUND(I332*H332,2)</f>
        <v>0</v>
      </c>
      <c r="BL332" s="18" t="s">
        <v>169</v>
      </c>
      <c r="BM332" s="162" t="s">
        <v>1652</v>
      </c>
    </row>
    <row r="333" spans="1:65" s="2" customFormat="1">
      <c r="A333" s="33"/>
      <c r="B333" s="34"/>
      <c r="C333" s="33"/>
      <c r="D333" s="164" t="s">
        <v>171</v>
      </c>
      <c r="E333" s="33"/>
      <c r="F333" s="165" t="s">
        <v>451</v>
      </c>
      <c r="G333" s="33"/>
      <c r="H333" s="33"/>
      <c r="I333" s="166"/>
      <c r="J333" s="33"/>
      <c r="K333" s="33"/>
      <c r="L333" s="34"/>
      <c r="M333" s="167"/>
      <c r="N333" s="168"/>
      <c r="O333" s="59"/>
      <c r="P333" s="59"/>
      <c r="Q333" s="59"/>
      <c r="R333" s="59"/>
      <c r="S333" s="59"/>
      <c r="T333" s="60"/>
      <c r="U333" s="33"/>
      <c r="V333" s="33"/>
      <c r="W333" s="33"/>
      <c r="X333" s="33"/>
      <c r="Y333" s="33"/>
      <c r="Z333" s="33"/>
      <c r="AA333" s="33"/>
      <c r="AB333" s="33"/>
      <c r="AC333" s="33"/>
      <c r="AD333" s="33"/>
      <c r="AE333" s="33"/>
      <c r="AT333" s="18" t="s">
        <v>171</v>
      </c>
      <c r="AU333" s="18" t="s">
        <v>83</v>
      </c>
    </row>
    <row r="334" spans="1:65" s="13" customFormat="1">
      <c r="B334" s="171"/>
      <c r="D334" s="169" t="s">
        <v>175</v>
      </c>
      <c r="E334" s="172" t="s">
        <v>1</v>
      </c>
      <c r="F334" s="173" t="s">
        <v>1653</v>
      </c>
      <c r="H334" s="174">
        <v>3.3</v>
      </c>
      <c r="I334" s="175"/>
      <c r="L334" s="171"/>
      <c r="M334" s="176"/>
      <c r="N334" s="177"/>
      <c r="O334" s="177"/>
      <c r="P334" s="177"/>
      <c r="Q334" s="177"/>
      <c r="R334" s="177"/>
      <c r="S334" s="177"/>
      <c r="T334" s="178"/>
      <c r="AT334" s="172" t="s">
        <v>175</v>
      </c>
      <c r="AU334" s="172" t="s">
        <v>83</v>
      </c>
      <c r="AV334" s="13" t="s">
        <v>83</v>
      </c>
      <c r="AW334" s="13" t="s">
        <v>29</v>
      </c>
      <c r="AX334" s="13" t="s">
        <v>73</v>
      </c>
      <c r="AY334" s="172" t="s">
        <v>163</v>
      </c>
    </row>
    <row r="335" spans="1:65" s="13" customFormat="1">
      <c r="B335" s="171"/>
      <c r="D335" s="169" t="s">
        <v>175</v>
      </c>
      <c r="E335" s="172" t="s">
        <v>1</v>
      </c>
      <c r="F335" s="173" t="s">
        <v>1654</v>
      </c>
      <c r="H335" s="174">
        <v>1.016</v>
      </c>
      <c r="I335" s="175"/>
      <c r="L335" s="171"/>
      <c r="M335" s="176"/>
      <c r="N335" s="177"/>
      <c r="O335" s="177"/>
      <c r="P335" s="177"/>
      <c r="Q335" s="177"/>
      <c r="R335" s="177"/>
      <c r="S335" s="177"/>
      <c r="T335" s="178"/>
      <c r="AT335" s="172" t="s">
        <v>175</v>
      </c>
      <c r="AU335" s="172" t="s">
        <v>83</v>
      </c>
      <c r="AV335" s="13" t="s">
        <v>83</v>
      </c>
      <c r="AW335" s="13" t="s">
        <v>29</v>
      </c>
      <c r="AX335" s="13" t="s">
        <v>73</v>
      </c>
      <c r="AY335" s="172" t="s">
        <v>163</v>
      </c>
    </row>
    <row r="336" spans="1:65" s="13" customFormat="1">
      <c r="B336" s="171"/>
      <c r="D336" s="169" t="s">
        <v>175</v>
      </c>
      <c r="E336" s="172" t="s">
        <v>1</v>
      </c>
      <c r="F336" s="173" t="s">
        <v>1655</v>
      </c>
      <c r="H336" s="174">
        <v>0.48</v>
      </c>
      <c r="I336" s="175"/>
      <c r="L336" s="171"/>
      <c r="M336" s="176"/>
      <c r="N336" s="177"/>
      <c r="O336" s="177"/>
      <c r="P336" s="177"/>
      <c r="Q336" s="177"/>
      <c r="R336" s="177"/>
      <c r="S336" s="177"/>
      <c r="T336" s="178"/>
      <c r="AT336" s="172" t="s">
        <v>175</v>
      </c>
      <c r="AU336" s="172" t="s">
        <v>83</v>
      </c>
      <c r="AV336" s="13" t="s">
        <v>83</v>
      </c>
      <c r="AW336" s="13" t="s">
        <v>29</v>
      </c>
      <c r="AX336" s="13" t="s">
        <v>73</v>
      </c>
      <c r="AY336" s="172" t="s">
        <v>163</v>
      </c>
    </row>
    <row r="337" spans="1:65" s="13" customFormat="1">
      <c r="B337" s="171"/>
      <c r="D337" s="169" t="s">
        <v>175</v>
      </c>
      <c r="E337" s="172" t="s">
        <v>1</v>
      </c>
      <c r="F337" s="173" t="s">
        <v>1656</v>
      </c>
      <c r="H337" s="174">
        <v>0.192</v>
      </c>
      <c r="I337" s="175"/>
      <c r="L337" s="171"/>
      <c r="M337" s="176"/>
      <c r="N337" s="177"/>
      <c r="O337" s="177"/>
      <c r="P337" s="177"/>
      <c r="Q337" s="177"/>
      <c r="R337" s="177"/>
      <c r="S337" s="177"/>
      <c r="T337" s="178"/>
      <c r="AT337" s="172" t="s">
        <v>175</v>
      </c>
      <c r="AU337" s="172" t="s">
        <v>83</v>
      </c>
      <c r="AV337" s="13" t="s">
        <v>83</v>
      </c>
      <c r="AW337" s="13" t="s">
        <v>29</v>
      </c>
      <c r="AX337" s="13" t="s">
        <v>73</v>
      </c>
      <c r="AY337" s="172" t="s">
        <v>163</v>
      </c>
    </row>
    <row r="338" spans="1:65" s="14" customFormat="1">
      <c r="B338" s="179"/>
      <c r="D338" s="169" t="s">
        <v>175</v>
      </c>
      <c r="E338" s="180" t="s">
        <v>1</v>
      </c>
      <c r="F338" s="181" t="s">
        <v>179</v>
      </c>
      <c r="H338" s="182">
        <v>4.9880000000000004</v>
      </c>
      <c r="I338" s="183"/>
      <c r="L338" s="179"/>
      <c r="M338" s="184"/>
      <c r="N338" s="185"/>
      <c r="O338" s="185"/>
      <c r="P338" s="185"/>
      <c r="Q338" s="185"/>
      <c r="R338" s="185"/>
      <c r="S338" s="185"/>
      <c r="T338" s="186"/>
      <c r="AT338" s="180" t="s">
        <v>175</v>
      </c>
      <c r="AU338" s="180" t="s">
        <v>83</v>
      </c>
      <c r="AV338" s="14" t="s">
        <v>169</v>
      </c>
      <c r="AW338" s="14" t="s">
        <v>29</v>
      </c>
      <c r="AX338" s="14" t="s">
        <v>30</v>
      </c>
      <c r="AY338" s="180" t="s">
        <v>163</v>
      </c>
    </row>
    <row r="339" spans="1:65" s="2" customFormat="1" ht="16.5" customHeight="1">
      <c r="A339" s="33"/>
      <c r="B339" s="150"/>
      <c r="C339" s="151" t="s">
        <v>474</v>
      </c>
      <c r="D339" s="151" t="s">
        <v>165</v>
      </c>
      <c r="E339" s="152" t="s">
        <v>457</v>
      </c>
      <c r="F339" s="153" t="s">
        <v>458</v>
      </c>
      <c r="G339" s="154" t="s">
        <v>384</v>
      </c>
      <c r="H339" s="155">
        <v>4.9880000000000004</v>
      </c>
      <c r="I339" s="156"/>
      <c r="J339" s="157">
        <f>ROUND(I339*H339,2)</f>
        <v>0</v>
      </c>
      <c r="K339" s="153" t="s">
        <v>168</v>
      </c>
      <c r="L339" s="34"/>
      <c r="M339" s="158" t="s">
        <v>1</v>
      </c>
      <c r="N339" s="159" t="s">
        <v>38</v>
      </c>
      <c r="O339" s="59"/>
      <c r="P339" s="160">
        <f>O339*H339</f>
        <v>0</v>
      </c>
      <c r="Q339" s="160">
        <v>0</v>
      </c>
      <c r="R339" s="160">
        <f>Q339*H339</f>
        <v>0</v>
      </c>
      <c r="S339" s="160">
        <v>0</v>
      </c>
      <c r="T339" s="161">
        <f>S339*H339</f>
        <v>0</v>
      </c>
      <c r="U339" s="33"/>
      <c r="V339" s="33"/>
      <c r="W339" s="33"/>
      <c r="X339" s="33"/>
      <c r="Y339" s="33"/>
      <c r="Z339" s="33"/>
      <c r="AA339" s="33"/>
      <c r="AB339" s="33"/>
      <c r="AC339" s="33"/>
      <c r="AD339" s="33"/>
      <c r="AE339" s="33"/>
      <c r="AR339" s="162" t="s">
        <v>169</v>
      </c>
      <c r="AT339" s="162" t="s">
        <v>165</v>
      </c>
      <c r="AU339" s="162" t="s">
        <v>83</v>
      </c>
      <c r="AY339" s="18" t="s">
        <v>163</v>
      </c>
      <c r="BE339" s="163">
        <f>IF(N339="základní",J339,0)</f>
        <v>0</v>
      </c>
      <c r="BF339" s="163">
        <f>IF(N339="snížená",J339,0)</f>
        <v>0</v>
      </c>
      <c r="BG339" s="163">
        <f>IF(N339="zákl. přenesená",J339,0)</f>
        <v>0</v>
      </c>
      <c r="BH339" s="163">
        <f>IF(N339="sníž. přenesená",J339,0)</f>
        <v>0</v>
      </c>
      <c r="BI339" s="163">
        <f>IF(N339="nulová",J339,0)</f>
        <v>0</v>
      </c>
      <c r="BJ339" s="18" t="s">
        <v>30</v>
      </c>
      <c r="BK339" s="163">
        <f>ROUND(I339*H339,2)</f>
        <v>0</v>
      </c>
      <c r="BL339" s="18" t="s">
        <v>169</v>
      </c>
      <c r="BM339" s="162" t="s">
        <v>1657</v>
      </c>
    </row>
    <row r="340" spans="1:65" s="2" customFormat="1">
      <c r="A340" s="33"/>
      <c r="B340" s="34"/>
      <c r="C340" s="33"/>
      <c r="D340" s="164" t="s">
        <v>171</v>
      </c>
      <c r="E340" s="33"/>
      <c r="F340" s="165" t="s">
        <v>460</v>
      </c>
      <c r="G340" s="33"/>
      <c r="H340" s="33"/>
      <c r="I340" s="166"/>
      <c r="J340" s="33"/>
      <c r="K340" s="33"/>
      <c r="L340" s="34"/>
      <c r="M340" s="167"/>
      <c r="N340" s="168"/>
      <c r="O340" s="59"/>
      <c r="P340" s="59"/>
      <c r="Q340" s="59"/>
      <c r="R340" s="59"/>
      <c r="S340" s="59"/>
      <c r="T340" s="60"/>
      <c r="U340" s="33"/>
      <c r="V340" s="33"/>
      <c r="W340" s="33"/>
      <c r="X340" s="33"/>
      <c r="Y340" s="33"/>
      <c r="Z340" s="33"/>
      <c r="AA340" s="33"/>
      <c r="AB340" s="33"/>
      <c r="AC340" s="33"/>
      <c r="AD340" s="33"/>
      <c r="AE340" s="33"/>
      <c r="AT340" s="18" t="s">
        <v>171</v>
      </c>
      <c r="AU340" s="18" t="s">
        <v>83</v>
      </c>
    </row>
    <row r="341" spans="1:65" s="13" customFormat="1">
      <c r="B341" s="171"/>
      <c r="D341" s="169" t="s">
        <v>175</v>
      </c>
      <c r="E341" s="172" t="s">
        <v>1</v>
      </c>
      <c r="F341" s="173" t="s">
        <v>1658</v>
      </c>
      <c r="H341" s="174">
        <v>4.9880000000000004</v>
      </c>
      <c r="I341" s="175"/>
      <c r="L341" s="171"/>
      <c r="M341" s="176"/>
      <c r="N341" s="177"/>
      <c r="O341" s="177"/>
      <c r="P341" s="177"/>
      <c r="Q341" s="177"/>
      <c r="R341" s="177"/>
      <c r="S341" s="177"/>
      <c r="T341" s="178"/>
      <c r="AT341" s="172" t="s">
        <v>175</v>
      </c>
      <c r="AU341" s="172" t="s">
        <v>83</v>
      </c>
      <c r="AV341" s="13" t="s">
        <v>83</v>
      </c>
      <c r="AW341" s="13" t="s">
        <v>29</v>
      </c>
      <c r="AX341" s="13" t="s">
        <v>30</v>
      </c>
      <c r="AY341" s="172" t="s">
        <v>163</v>
      </c>
    </row>
    <row r="342" spans="1:65" s="2" customFormat="1" ht="16.5" customHeight="1">
      <c r="A342" s="33"/>
      <c r="B342" s="150"/>
      <c r="C342" s="151" t="s">
        <v>482</v>
      </c>
      <c r="D342" s="151" t="s">
        <v>165</v>
      </c>
      <c r="E342" s="152" t="s">
        <v>464</v>
      </c>
      <c r="F342" s="153" t="s">
        <v>465</v>
      </c>
      <c r="G342" s="154" t="s">
        <v>384</v>
      </c>
      <c r="H342" s="155">
        <v>34.915999999999997</v>
      </c>
      <c r="I342" s="156"/>
      <c r="J342" s="157">
        <f>ROUND(I342*H342,2)</f>
        <v>0</v>
      </c>
      <c r="K342" s="153" t="s">
        <v>168</v>
      </c>
      <c r="L342" s="34"/>
      <c r="M342" s="158" t="s">
        <v>1</v>
      </c>
      <c r="N342" s="159" t="s">
        <v>38</v>
      </c>
      <c r="O342" s="59"/>
      <c r="P342" s="160">
        <f>O342*H342</f>
        <v>0</v>
      </c>
      <c r="Q342" s="160">
        <v>0</v>
      </c>
      <c r="R342" s="160">
        <f>Q342*H342</f>
        <v>0</v>
      </c>
      <c r="S342" s="160">
        <v>0</v>
      </c>
      <c r="T342" s="161">
        <f>S342*H342</f>
        <v>0</v>
      </c>
      <c r="U342" s="33"/>
      <c r="V342" s="33"/>
      <c r="W342" s="33"/>
      <c r="X342" s="33"/>
      <c r="Y342" s="33"/>
      <c r="Z342" s="33"/>
      <c r="AA342" s="33"/>
      <c r="AB342" s="33"/>
      <c r="AC342" s="33"/>
      <c r="AD342" s="33"/>
      <c r="AE342" s="33"/>
      <c r="AR342" s="162" t="s">
        <v>169</v>
      </c>
      <c r="AT342" s="162" t="s">
        <v>165</v>
      </c>
      <c r="AU342" s="162" t="s">
        <v>83</v>
      </c>
      <c r="AY342" s="18" t="s">
        <v>163</v>
      </c>
      <c r="BE342" s="163">
        <f>IF(N342="základní",J342,0)</f>
        <v>0</v>
      </c>
      <c r="BF342" s="163">
        <f>IF(N342="snížená",J342,0)</f>
        <v>0</v>
      </c>
      <c r="BG342" s="163">
        <f>IF(N342="zákl. přenesená",J342,0)</f>
        <v>0</v>
      </c>
      <c r="BH342" s="163">
        <f>IF(N342="sníž. přenesená",J342,0)</f>
        <v>0</v>
      </c>
      <c r="BI342" s="163">
        <f>IF(N342="nulová",J342,0)</f>
        <v>0</v>
      </c>
      <c r="BJ342" s="18" t="s">
        <v>30</v>
      </c>
      <c r="BK342" s="163">
        <f>ROUND(I342*H342,2)</f>
        <v>0</v>
      </c>
      <c r="BL342" s="18" t="s">
        <v>169</v>
      </c>
      <c r="BM342" s="162" t="s">
        <v>1659</v>
      </c>
    </row>
    <row r="343" spans="1:65" s="2" customFormat="1">
      <c r="A343" s="33"/>
      <c r="B343" s="34"/>
      <c r="C343" s="33"/>
      <c r="D343" s="164" t="s">
        <v>171</v>
      </c>
      <c r="E343" s="33"/>
      <c r="F343" s="165" t="s">
        <v>467</v>
      </c>
      <c r="G343" s="33"/>
      <c r="H343" s="33"/>
      <c r="I343" s="166"/>
      <c r="J343" s="33"/>
      <c r="K343" s="33"/>
      <c r="L343" s="34"/>
      <c r="M343" s="167"/>
      <c r="N343" s="168"/>
      <c r="O343" s="59"/>
      <c r="P343" s="59"/>
      <c r="Q343" s="59"/>
      <c r="R343" s="59"/>
      <c r="S343" s="59"/>
      <c r="T343" s="60"/>
      <c r="U343" s="33"/>
      <c r="V343" s="33"/>
      <c r="W343" s="33"/>
      <c r="X343" s="33"/>
      <c r="Y343" s="33"/>
      <c r="Z343" s="33"/>
      <c r="AA343" s="33"/>
      <c r="AB343" s="33"/>
      <c r="AC343" s="33"/>
      <c r="AD343" s="33"/>
      <c r="AE343" s="33"/>
      <c r="AT343" s="18" t="s">
        <v>171</v>
      </c>
      <c r="AU343" s="18" t="s">
        <v>83</v>
      </c>
    </row>
    <row r="344" spans="1:65" s="13" customFormat="1">
      <c r="B344" s="171"/>
      <c r="D344" s="169" t="s">
        <v>175</v>
      </c>
      <c r="E344" s="172" t="s">
        <v>1</v>
      </c>
      <c r="F344" s="173" t="s">
        <v>1660</v>
      </c>
      <c r="H344" s="174">
        <v>34.915999999999997</v>
      </c>
      <c r="I344" s="175"/>
      <c r="L344" s="171"/>
      <c r="M344" s="176"/>
      <c r="N344" s="177"/>
      <c r="O344" s="177"/>
      <c r="P344" s="177"/>
      <c r="Q344" s="177"/>
      <c r="R344" s="177"/>
      <c r="S344" s="177"/>
      <c r="T344" s="178"/>
      <c r="AT344" s="172" t="s">
        <v>175</v>
      </c>
      <c r="AU344" s="172" t="s">
        <v>83</v>
      </c>
      <c r="AV344" s="13" t="s">
        <v>83</v>
      </c>
      <c r="AW344" s="13" t="s">
        <v>29</v>
      </c>
      <c r="AX344" s="13" t="s">
        <v>73</v>
      </c>
      <c r="AY344" s="172" t="s">
        <v>163</v>
      </c>
    </row>
    <row r="345" spans="1:65" s="14" customFormat="1">
      <c r="B345" s="179"/>
      <c r="D345" s="169" t="s">
        <v>175</v>
      </c>
      <c r="E345" s="180" t="s">
        <v>1</v>
      </c>
      <c r="F345" s="181" t="s">
        <v>179</v>
      </c>
      <c r="H345" s="182">
        <v>34.915999999999997</v>
      </c>
      <c r="I345" s="183"/>
      <c r="L345" s="179"/>
      <c r="M345" s="184"/>
      <c r="N345" s="185"/>
      <c r="O345" s="185"/>
      <c r="P345" s="185"/>
      <c r="Q345" s="185"/>
      <c r="R345" s="185"/>
      <c r="S345" s="185"/>
      <c r="T345" s="186"/>
      <c r="AT345" s="180" t="s">
        <v>175</v>
      </c>
      <c r="AU345" s="180" t="s">
        <v>83</v>
      </c>
      <c r="AV345" s="14" t="s">
        <v>169</v>
      </c>
      <c r="AW345" s="14" t="s">
        <v>29</v>
      </c>
      <c r="AX345" s="14" t="s">
        <v>30</v>
      </c>
      <c r="AY345" s="180" t="s">
        <v>163</v>
      </c>
    </row>
    <row r="346" spans="1:65" s="2" customFormat="1" ht="16.5" customHeight="1">
      <c r="A346" s="33"/>
      <c r="B346" s="150"/>
      <c r="C346" s="151" t="s">
        <v>488</v>
      </c>
      <c r="D346" s="151" t="s">
        <v>165</v>
      </c>
      <c r="E346" s="152" t="s">
        <v>470</v>
      </c>
      <c r="F346" s="153" t="s">
        <v>471</v>
      </c>
      <c r="G346" s="154" t="s">
        <v>384</v>
      </c>
      <c r="H346" s="155">
        <v>4.9880000000000004</v>
      </c>
      <c r="I346" s="156"/>
      <c r="J346" s="157">
        <f>ROUND(I346*H346,2)</f>
        <v>0</v>
      </c>
      <c r="K346" s="153" t="s">
        <v>1</v>
      </c>
      <c r="L346" s="34"/>
      <c r="M346" s="158" t="s">
        <v>1</v>
      </c>
      <c r="N346" s="159" t="s">
        <v>38</v>
      </c>
      <c r="O346" s="59"/>
      <c r="P346" s="160">
        <f>O346*H346</f>
        <v>0</v>
      </c>
      <c r="Q346" s="160">
        <v>0</v>
      </c>
      <c r="R346" s="160">
        <f>Q346*H346</f>
        <v>0</v>
      </c>
      <c r="S346" s="160">
        <v>0</v>
      </c>
      <c r="T346" s="161">
        <f>S346*H346</f>
        <v>0</v>
      </c>
      <c r="U346" s="33"/>
      <c r="V346" s="33"/>
      <c r="W346" s="33"/>
      <c r="X346" s="33"/>
      <c r="Y346" s="33"/>
      <c r="Z346" s="33"/>
      <c r="AA346" s="33"/>
      <c r="AB346" s="33"/>
      <c r="AC346" s="33"/>
      <c r="AD346" s="33"/>
      <c r="AE346" s="33"/>
      <c r="AR346" s="162" t="s">
        <v>169</v>
      </c>
      <c r="AT346" s="162" t="s">
        <v>165</v>
      </c>
      <c r="AU346" s="162" t="s">
        <v>83</v>
      </c>
      <c r="AY346" s="18" t="s">
        <v>163</v>
      </c>
      <c r="BE346" s="163">
        <f>IF(N346="základní",J346,0)</f>
        <v>0</v>
      </c>
      <c r="BF346" s="163">
        <f>IF(N346="snížená",J346,0)</f>
        <v>0</v>
      </c>
      <c r="BG346" s="163">
        <f>IF(N346="zákl. přenesená",J346,0)</f>
        <v>0</v>
      </c>
      <c r="BH346" s="163">
        <f>IF(N346="sníž. přenesená",J346,0)</f>
        <v>0</v>
      </c>
      <c r="BI346" s="163">
        <f>IF(N346="nulová",J346,0)</f>
        <v>0</v>
      </c>
      <c r="BJ346" s="18" t="s">
        <v>30</v>
      </c>
      <c r="BK346" s="163">
        <f>ROUND(I346*H346,2)</f>
        <v>0</v>
      </c>
      <c r="BL346" s="18" t="s">
        <v>169</v>
      </c>
      <c r="BM346" s="162" t="s">
        <v>1661</v>
      </c>
    </row>
    <row r="347" spans="1:65" s="13" customFormat="1">
      <c r="B347" s="171"/>
      <c r="D347" s="169" t="s">
        <v>175</v>
      </c>
      <c r="E347" s="172" t="s">
        <v>1</v>
      </c>
      <c r="F347" s="173" t="s">
        <v>1658</v>
      </c>
      <c r="H347" s="174">
        <v>4.9880000000000004</v>
      </c>
      <c r="I347" s="175"/>
      <c r="L347" s="171"/>
      <c r="M347" s="176"/>
      <c r="N347" s="177"/>
      <c r="O347" s="177"/>
      <c r="P347" s="177"/>
      <c r="Q347" s="177"/>
      <c r="R347" s="177"/>
      <c r="S347" s="177"/>
      <c r="T347" s="178"/>
      <c r="AT347" s="172" t="s">
        <v>175</v>
      </c>
      <c r="AU347" s="172" t="s">
        <v>83</v>
      </c>
      <c r="AV347" s="13" t="s">
        <v>83</v>
      </c>
      <c r="AW347" s="13" t="s">
        <v>29</v>
      </c>
      <c r="AX347" s="13" t="s">
        <v>30</v>
      </c>
      <c r="AY347" s="172" t="s">
        <v>163</v>
      </c>
    </row>
    <row r="348" spans="1:65" s="12" customFormat="1" ht="22.9" customHeight="1">
      <c r="B348" s="137"/>
      <c r="D348" s="138" t="s">
        <v>72</v>
      </c>
      <c r="E348" s="148" t="s">
        <v>169</v>
      </c>
      <c r="F348" s="148" t="s">
        <v>473</v>
      </c>
      <c r="I348" s="140"/>
      <c r="J348" s="149">
        <f>BK348</f>
        <v>0</v>
      </c>
      <c r="L348" s="137"/>
      <c r="M348" s="142"/>
      <c r="N348" s="143"/>
      <c r="O348" s="143"/>
      <c r="P348" s="144">
        <f>SUM(P349:P359)</f>
        <v>0</v>
      </c>
      <c r="Q348" s="143"/>
      <c r="R348" s="144">
        <f>SUM(R349:R359)</f>
        <v>14.2185904</v>
      </c>
      <c r="S348" s="143"/>
      <c r="T348" s="145">
        <f>SUM(T349:T359)</f>
        <v>0</v>
      </c>
      <c r="AR348" s="138" t="s">
        <v>30</v>
      </c>
      <c r="AT348" s="146" t="s">
        <v>72</v>
      </c>
      <c r="AU348" s="146" t="s">
        <v>30</v>
      </c>
      <c r="AY348" s="138" t="s">
        <v>163</v>
      </c>
      <c r="BK348" s="147">
        <f>SUM(BK349:BK359)</f>
        <v>0</v>
      </c>
    </row>
    <row r="349" spans="1:65" s="2" customFormat="1" ht="16.5" customHeight="1">
      <c r="A349" s="33"/>
      <c r="B349" s="150"/>
      <c r="C349" s="151" t="s">
        <v>490</v>
      </c>
      <c r="D349" s="151" t="s">
        <v>165</v>
      </c>
      <c r="E349" s="152" t="s">
        <v>1273</v>
      </c>
      <c r="F349" s="153" t="s">
        <v>1274</v>
      </c>
      <c r="G349" s="154" t="s">
        <v>118</v>
      </c>
      <c r="H349" s="155">
        <v>7.52</v>
      </c>
      <c r="I349" s="156"/>
      <c r="J349" s="157">
        <f>ROUND(I349*H349,2)</f>
        <v>0</v>
      </c>
      <c r="K349" s="153" t="s">
        <v>168</v>
      </c>
      <c r="L349" s="34"/>
      <c r="M349" s="158" t="s">
        <v>1</v>
      </c>
      <c r="N349" s="159" t="s">
        <v>38</v>
      </c>
      <c r="O349" s="59"/>
      <c r="P349" s="160">
        <f>O349*H349</f>
        <v>0</v>
      </c>
      <c r="Q349" s="160">
        <v>1.8907700000000001</v>
      </c>
      <c r="R349" s="160">
        <f>Q349*H349</f>
        <v>14.2185904</v>
      </c>
      <c r="S349" s="160">
        <v>0</v>
      </c>
      <c r="T349" s="161">
        <f>S349*H349</f>
        <v>0</v>
      </c>
      <c r="U349" s="33"/>
      <c r="V349" s="33"/>
      <c r="W349" s="33"/>
      <c r="X349" s="33"/>
      <c r="Y349" s="33"/>
      <c r="Z349" s="33"/>
      <c r="AA349" s="33"/>
      <c r="AB349" s="33"/>
      <c r="AC349" s="33"/>
      <c r="AD349" s="33"/>
      <c r="AE349" s="33"/>
      <c r="AR349" s="162" t="s">
        <v>169</v>
      </c>
      <c r="AT349" s="162" t="s">
        <v>165</v>
      </c>
      <c r="AU349" s="162" t="s">
        <v>83</v>
      </c>
      <c r="AY349" s="18" t="s">
        <v>163</v>
      </c>
      <c r="BE349" s="163">
        <f>IF(N349="základní",J349,0)</f>
        <v>0</v>
      </c>
      <c r="BF349" s="163">
        <f>IF(N349="snížená",J349,0)</f>
        <v>0</v>
      </c>
      <c r="BG349" s="163">
        <f>IF(N349="zákl. přenesená",J349,0)</f>
        <v>0</v>
      </c>
      <c r="BH349" s="163">
        <f>IF(N349="sníž. přenesená",J349,0)</f>
        <v>0</v>
      </c>
      <c r="BI349" s="163">
        <f>IF(N349="nulová",J349,0)</f>
        <v>0</v>
      </c>
      <c r="BJ349" s="18" t="s">
        <v>30</v>
      </c>
      <c r="BK349" s="163">
        <f>ROUND(I349*H349,2)</f>
        <v>0</v>
      </c>
      <c r="BL349" s="18" t="s">
        <v>169</v>
      </c>
      <c r="BM349" s="162" t="s">
        <v>1662</v>
      </c>
    </row>
    <row r="350" spans="1:65" s="2" customFormat="1">
      <c r="A350" s="33"/>
      <c r="B350" s="34"/>
      <c r="C350" s="33"/>
      <c r="D350" s="164" t="s">
        <v>171</v>
      </c>
      <c r="E350" s="33"/>
      <c r="F350" s="165" t="s">
        <v>1276</v>
      </c>
      <c r="G350" s="33"/>
      <c r="H350" s="33"/>
      <c r="I350" s="166"/>
      <c r="J350" s="33"/>
      <c r="K350" s="33"/>
      <c r="L350" s="34"/>
      <c r="M350" s="167"/>
      <c r="N350" s="168"/>
      <c r="O350" s="59"/>
      <c r="P350" s="59"/>
      <c r="Q350" s="59"/>
      <c r="R350" s="59"/>
      <c r="S350" s="59"/>
      <c r="T350" s="60"/>
      <c r="U350" s="33"/>
      <c r="V350" s="33"/>
      <c r="W350" s="33"/>
      <c r="X350" s="33"/>
      <c r="Y350" s="33"/>
      <c r="Z350" s="33"/>
      <c r="AA350" s="33"/>
      <c r="AB350" s="33"/>
      <c r="AC350" s="33"/>
      <c r="AD350" s="33"/>
      <c r="AE350" s="33"/>
      <c r="AT350" s="18" t="s">
        <v>171</v>
      </c>
      <c r="AU350" s="18" t="s">
        <v>83</v>
      </c>
    </row>
    <row r="351" spans="1:65" s="2" customFormat="1" ht="29.25">
      <c r="A351" s="33"/>
      <c r="B351" s="34"/>
      <c r="C351" s="33"/>
      <c r="D351" s="169" t="s">
        <v>173</v>
      </c>
      <c r="E351" s="33"/>
      <c r="F351" s="170" t="s">
        <v>479</v>
      </c>
      <c r="G351" s="33"/>
      <c r="H351" s="33"/>
      <c r="I351" s="166"/>
      <c r="J351" s="33"/>
      <c r="K351" s="33"/>
      <c r="L351" s="34"/>
      <c r="M351" s="167"/>
      <c r="N351" s="168"/>
      <c r="O351" s="59"/>
      <c r="P351" s="59"/>
      <c r="Q351" s="59"/>
      <c r="R351" s="59"/>
      <c r="S351" s="59"/>
      <c r="T351" s="60"/>
      <c r="U351" s="33"/>
      <c r="V351" s="33"/>
      <c r="W351" s="33"/>
      <c r="X351" s="33"/>
      <c r="Y351" s="33"/>
      <c r="Z351" s="33"/>
      <c r="AA351" s="33"/>
      <c r="AB351" s="33"/>
      <c r="AC351" s="33"/>
      <c r="AD351" s="33"/>
      <c r="AE351" s="33"/>
      <c r="AT351" s="18" t="s">
        <v>173</v>
      </c>
      <c r="AU351" s="18" t="s">
        <v>83</v>
      </c>
    </row>
    <row r="352" spans="1:65" s="13" customFormat="1">
      <c r="B352" s="171"/>
      <c r="D352" s="169" t="s">
        <v>175</v>
      </c>
      <c r="E352" s="172" t="s">
        <v>1084</v>
      </c>
      <c r="F352" s="173" t="s">
        <v>1663</v>
      </c>
      <c r="H352" s="174">
        <v>7.52</v>
      </c>
      <c r="I352" s="175"/>
      <c r="L352" s="171"/>
      <c r="M352" s="176"/>
      <c r="N352" s="177"/>
      <c r="O352" s="177"/>
      <c r="P352" s="177"/>
      <c r="Q352" s="177"/>
      <c r="R352" s="177"/>
      <c r="S352" s="177"/>
      <c r="T352" s="178"/>
      <c r="AT352" s="172" t="s">
        <v>175</v>
      </c>
      <c r="AU352" s="172" t="s">
        <v>83</v>
      </c>
      <c r="AV352" s="13" t="s">
        <v>83</v>
      </c>
      <c r="AW352" s="13" t="s">
        <v>29</v>
      </c>
      <c r="AX352" s="13" t="s">
        <v>73</v>
      </c>
      <c r="AY352" s="172" t="s">
        <v>163</v>
      </c>
    </row>
    <row r="353" spans="1:65" s="14" customFormat="1">
      <c r="B353" s="179"/>
      <c r="D353" s="169" t="s">
        <v>175</v>
      </c>
      <c r="E353" s="180" t="s">
        <v>1</v>
      </c>
      <c r="F353" s="181" t="s">
        <v>179</v>
      </c>
      <c r="H353" s="182">
        <v>7.52</v>
      </c>
      <c r="I353" s="183"/>
      <c r="L353" s="179"/>
      <c r="M353" s="184"/>
      <c r="N353" s="185"/>
      <c r="O353" s="185"/>
      <c r="P353" s="185"/>
      <c r="Q353" s="185"/>
      <c r="R353" s="185"/>
      <c r="S353" s="185"/>
      <c r="T353" s="186"/>
      <c r="AT353" s="180" t="s">
        <v>175</v>
      </c>
      <c r="AU353" s="180" t="s">
        <v>83</v>
      </c>
      <c r="AV353" s="14" t="s">
        <v>169</v>
      </c>
      <c r="AW353" s="14" t="s">
        <v>29</v>
      </c>
      <c r="AX353" s="14" t="s">
        <v>30</v>
      </c>
      <c r="AY353" s="180" t="s">
        <v>163</v>
      </c>
    </row>
    <row r="354" spans="1:65" s="2" customFormat="1" ht="16.5" customHeight="1">
      <c r="A354" s="33"/>
      <c r="B354" s="150"/>
      <c r="C354" s="151" t="s">
        <v>498</v>
      </c>
      <c r="D354" s="151" t="s">
        <v>165</v>
      </c>
      <c r="E354" s="152" t="s">
        <v>483</v>
      </c>
      <c r="F354" s="153" t="s">
        <v>484</v>
      </c>
      <c r="G354" s="154" t="s">
        <v>118</v>
      </c>
      <c r="H354" s="155">
        <v>7.52</v>
      </c>
      <c r="I354" s="156"/>
      <c r="J354" s="157">
        <f>ROUND(I354*H354,2)</f>
        <v>0</v>
      </c>
      <c r="K354" s="153" t="s">
        <v>168</v>
      </c>
      <c r="L354" s="34"/>
      <c r="M354" s="158" t="s">
        <v>1</v>
      </c>
      <c r="N354" s="159" t="s">
        <v>38</v>
      </c>
      <c r="O354" s="59"/>
      <c r="P354" s="160">
        <f>O354*H354</f>
        <v>0</v>
      </c>
      <c r="Q354" s="160">
        <v>0</v>
      </c>
      <c r="R354" s="160">
        <f>Q354*H354</f>
        <v>0</v>
      </c>
      <c r="S354" s="160">
        <v>0</v>
      </c>
      <c r="T354" s="161">
        <f>S354*H354</f>
        <v>0</v>
      </c>
      <c r="U354" s="33"/>
      <c r="V354" s="33"/>
      <c r="W354" s="33"/>
      <c r="X354" s="33"/>
      <c r="Y354" s="33"/>
      <c r="Z354" s="33"/>
      <c r="AA354" s="33"/>
      <c r="AB354" s="33"/>
      <c r="AC354" s="33"/>
      <c r="AD354" s="33"/>
      <c r="AE354" s="33"/>
      <c r="AR354" s="162" t="s">
        <v>169</v>
      </c>
      <c r="AT354" s="162" t="s">
        <v>165</v>
      </c>
      <c r="AU354" s="162" t="s">
        <v>83</v>
      </c>
      <c r="AY354" s="18" t="s">
        <v>163</v>
      </c>
      <c r="BE354" s="163">
        <f>IF(N354="základní",J354,0)</f>
        <v>0</v>
      </c>
      <c r="BF354" s="163">
        <f>IF(N354="snížená",J354,0)</f>
        <v>0</v>
      </c>
      <c r="BG354" s="163">
        <f>IF(N354="zákl. přenesená",J354,0)</f>
        <v>0</v>
      </c>
      <c r="BH354" s="163">
        <f>IF(N354="sníž. přenesená",J354,0)</f>
        <v>0</v>
      </c>
      <c r="BI354" s="163">
        <f>IF(N354="nulová",J354,0)</f>
        <v>0</v>
      </c>
      <c r="BJ354" s="18" t="s">
        <v>30</v>
      </c>
      <c r="BK354" s="163">
        <f>ROUND(I354*H354,2)</f>
        <v>0</v>
      </c>
      <c r="BL354" s="18" t="s">
        <v>169</v>
      </c>
      <c r="BM354" s="162" t="s">
        <v>1664</v>
      </c>
    </row>
    <row r="355" spans="1:65" s="2" customFormat="1">
      <c r="A355" s="33"/>
      <c r="B355" s="34"/>
      <c r="C355" s="33"/>
      <c r="D355" s="164" t="s">
        <v>171</v>
      </c>
      <c r="E355" s="33"/>
      <c r="F355" s="165" t="s">
        <v>486</v>
      </c>
      <c r="G355" s="33"/>
      <c r="H355" s="33"/>
      <c r="I355" s="166"/>
      <c r="J355" s="33"/>
      <c r="K355" s="33"/>
      <c r="L355" s="34"/>
      <c r="M355" s="167"/>
      <c r="N355" s="168"/>
      <c r="O355" s="59"/>
      <c r="P355" s="59"/>
      <c r="Q355" s="59"/>
      <c r="R355" s="59"/>
      <c r="S355" s="59"/>
      <c r="T355" s="60"/>
      <c r="U355" s="33"/>
      <c r="V355" s="33"/>
      <c r="W355" s="33"/>
      <c r="X355" s="33"/>
      <c r="Y355" s="33"/>
      <c r="Z355" s="33"/>
      <c r="AA355" s="33"/>
      <c r="AB355" s="33"/>
      <c r="AC355" s="33"/>
      <c r="AD355" s="33"/>
      <c r="AE355" s="33"/>
      <c r="AT355" s="18" t="s">
        <v>171</v>
      </c>
      <c r="AU355" s="18" t="s">
        <v>83</v>
      </c>
    </row>
    <row r="356" spans="1:65" s="13" customFormat="1">
      <c r="B356" s="171"/>
      <c r="D356" s="169" t="s">
        <v>175</v>
      </c>
      <c r="E356" s="172" t="s">
        <v>1</v>
      </c>
      <c r="F356" s="173" t="s">
        <v>1665</v>
      </c>
      <c r="H356" s="174">
        <v>7.52</v>
      </c>
      <c r="I356" s="175"/>
      <c r="L356" s="171"/>
      <c r="M356" s="176"/>
      <c r="N356" s="177"/>
      <c r="O356" s="177"/>
      <c r="P356" s="177"/>
      <c r="Q356" s="177"/>
      <c r="R356" s="177"/>
      <c r="S356" s="177"/>
      <c r="T356" s="178"/>
      <c r="AT356" s="172" t="s">
        <v>175</v>
      </c>
      <c r="AU356" s="172" t="s">
        <v>83</v>
      </c>
      <c r="AV356" s="13" t="s">
        <v>83</v>
      </c>
      <c r="AW356" s="13" t="s">
        <v>29</v>
      </c>
      <c r="AX356" s="13" t="s">
        <v>30</v>
      </c>
      <c r="AY356" s="172" t="s">
        <v>163</v>
      </c>
    </row>
    <row r="357" spans="1:65" s="2" customFormat="1" ht="21.75" customHeight="1">
      <c r="A357" s="33"/>
      <c r="B357" s="150"/>
      <c r="C357" s="151" t="s">
        <v>505</v>
      </c>
      <c r="D357" s="151" t="s">
        <v>165</v>
      </c>
      <c r="E357" s="152" t="s">
        <v>407</v>
      </c>
      <c r="F357" s="153" t="s">
        <v>408</v>
      </c>
      <c r="G357" s="154" t="s">
        <v>118</v>
      </c>
      <c r="H357" s="155">
        <v>7.52</v>
      </c>
      <c r="I357" s="156"/>
      <c r="J357" s="157">
        <f>ROUND(I357*H357,2)</f>
        <v>0</v>
      </c>
      <c r="K357" s="153" t="s">
        <v>168</v>
      </c>
      <c r="L357" s="34"/>
      <c r="M357" s="158" t="s">
        <v>1</v>
      </c>
      <c r="N357" s="159" t="s">
        <v>38</v>
      </c>
      <c r="O357" s="59"/>
      <c r="P357" s="160">
        <f>O357*H357</f>
        <v>0</v>
      </c>
      <c r="Q357" s="160">
        <v>0</v>
      </c>
      <c r="R357" s="160">
        <f>Q357*H357</f>
        <v>0</v>
      </c>
      <c r="S357" s="160">
        <v>0</v>
      </c>
      <c r="T357" s="161">
        <f>S357*H357</f>
        <v>0</v>
      </c>
      <c r="U357" s="33"/>
      <c r="V357" s="33"/>
      <c r="W357" s="33"/>
      <c r="X357" s="33"/>
      <c r="Y357" s="33"/>
      <c r="Z357" s="33"/>
      <c r="AA357" s="33"/>
      <c r="AB357" s="33"/>
      <c r="AC357" s="33"/>
      <c r="AD357" s="33"/>
      <c r="AE357" s="33"/>
      <c r="AR357" s="162" t="s">
        <v>169</v>
      </c>
      <c r="AT357" s="162" t="s">
        <v>165</v>
      </c>
      <c r="AU357" s="162" t="s">
        <v>83</v>
      </c>
      <c r="AY357" s="18" t="s">
        <v>163</v>
      </c>
      <c r="BE357" s="163">
        <f>IF(N357="základní",J357,0)</f>
        <v>0</v>
      </c>
      <c r="BF357" s="163">
        <f>IF(N357="snížená",J357,0)</f>
        <v>0</v>
      </c>
      <c r="BG357" s="163">
        <f>IF(N357="zákl. přenesená",J357,0)</f>
        <v>0</v>
      </c>
      <c r="BH357" s="163">
        <f>IF(N357="sníž. přenesená",J357,0)</f>
        <v>0</v>
      </c>
      <c r="BI357" s="163">
        <f>IF(N357="nulová",J357,0)</f>
        <v>0</v>
      </c>
      <c r="BJ357" s="18" t="s">
        <v>30</v>
      </c>
      <c r="BK357" s="163">
        <f>ROUND(I357*H357,2)</f>
        <v>0</v>
      </c>
      <c r="BL357" s="18" t="s">
        <v>169</v>
      </c>
      <c r="BM357" s="162" t="s">
        <v>1666</v>
      </c>
    </row>
    <row r="358" spans="1:65" s="2" customFormat="1">
      <c r="A358" s="33"/>
      <c r="B358" s="34"/>
      <c r="C358" s="33"/>
      <c r="D358" s="164" t="s">
        <v>171</v>
      </c>
      <c r="E358" s="33"/>
      <c r="F358" s="165" t="s">
        <v>410</v>
      </c>
      <c r="G358" s="33"/>
      <c r="H358" s="33"/>
      <c r="I358" s="166"/>
      <c r="J358" s="33"/>
      <c r="K358" s="33"/>
      <c r="L358" s="34"/>
      <c r="M358" s="167"/>
      <c r="N358" s="168"/>
      <c r="O358" s="59"/>
      <c r="P358" s="59"/>
      <c r="Q358" s="59"/>
      <c r="R358" s="59"/>
      <c r="S358" s="59"/>
      <c r="T358" s="60"/>
      <c r="U358" s="33"/>
      <c r="V358" s="33"/>
      <c r="W358" s="33"/>
      <c r="X358" s="33"/>
      <c r="Y358" s="33"/>
      <c r="Z358" s="33"/>
      <c r="AA358" s="33"/>
      <c r="AB358" s="33"/>
      <c r="AC358" s="33"/>
      <c r="AD358" s="33"/>
      <c r="AE358" s="33"/>
      <c r="AT358" s="18" t="s">
        <v>171</v>
      </c>
      <c r="AU358" s="18" t="s">
        <v>83</v>
      </c>
    </row>
    <row r="359" spans="1:65" s="13" customFormat="1">
      <c r="B359" s="171"/>
      <c r="D359" s="169" t="s">
        <v>175</v>
      </c>
      <c r="E359" s="172" t="s">
        <v>1</v>
      </c>
      <c r="F359" s="173" t="s">
        <v>1665</v>
      </c>
      <c r="H359" s="174">
        <v>7.52</v>
      </c>
      <c r="I359" s="175"/>
      <c r="L359" s="171"/>
      <c r="M359" s="176"/>
      <c r="N359" s="177"/>
      <c r="O359" s="177"/>
      <c r="P359" s="177"/>
      <c r="Q359" s="177"/>
      <c r="R359" s="177"/>
      <c r="S359" s="177"/>
      <c r="T359" s="178"/>
      <c r="AT359" s="172" t="s">
        <v>175</v>
      </c>
      <c r="AU359" s="172" t="s">
        <v>83</v>
      </c>
      <c r="AV359" s="13" t="s">
        <v>83</v>
      </c>
      <c r="AW359" s="13" t="s">
        <v>29</v>
      </c>
      <c r="AX359" s="13" t="s">
        <v>30</v>
      </c>
      <c r="AY359" s="172" t="s">
        <v>163</v>
      </c>
    </row>
    <row r="360" spans="1:65" s="12" customFormat="1" ht="22.9" customHeight="1">
      <c r="B360" s="137"/>
      <c r="D360" s="138" t="s">
        <v>72</v>
      </c>
      <c r="E360" s="148" t="s">
        <v>197</v>
      </c>
      <c r="F360" s="148" t="s">
        <v>530</v>
      </c>
      <c r="I360" s="140"/>
      <c r="J360" s="149">
        <f>BK360</f>
        <v>0</v>
      </c>
      <c r="L360" s="137"/>
      <c r="M360" s="142"/>
      <c r="N360" s="143"/>
      <c r="O360" s="143"/>
      <c r="P360" s="144">
        <f>SUM(P361:P371)</f>
        <v>0</v>
      </c>
      <c r="Q360" s="143"/>
      <c r="R360" s="144">
        <f>SUM(R361:R371)</f>
        <v>15.805799999999998</v>
      </c>
      <c r="S360" s="143"/>
      <c r="T360" s="145">
        <f>SUM(T361:T371)</f>
        <v>0</v>
      </c>
      <c r="AR360" s="138" t="s">
        <v>30</v>
      </c>
      <c r="AT360" s="146" t="s">
        <v>72</v>
      </c>
      <c r="AU360" s="146" t="s">
        <v>30</v>
      </c>
      <c r="AY360" s="138" t="s">
        <v>163</v>
      </c>
      <c r="BK360" s="147">
        <f>SUM(BK361:BK371)</f>
        <v>0</v>
      </c>
    </row>
    <row r="361" spans="1:65" s="2" customFormat="1" ht="16.5" customHeight="1">
      <c r="A361" s="33"/>
      <c r="B361" s="150"/>
      <c r="C361" s="151" t="s">
        <v>510</v>
      </c>
      <c r="D361" s="151" t="s">
        <v>165</v>
      </c>
      <c r="E361" s="152" t="s">
        <v>1667</v>
      </c>
      <c r="F361" s="153" t="s">
        <v>1668</v>
      </c>
      <c r="G361" s="154" t="s">
        <v>114</v>
      </c>
      <c r="H361" s="155">
        <v>61.3</v>
      </c>
      <c r="I361" s="156"/>
      <c r="J361" s="157">
        <f>ROUND(I361*H361,2)</f>
        <v>0</v>
      </c>
      <c r="K361" s="153" t="s">
        <v>168</v>
      </c>
      <c r="L361" s="34"/>
      <c r="M361" s="158" t="s">
        <v>1</v>
      </c>
      <c r="N361" s="159" t="s">
        <v>38</v>
      </c>
      <c r="O361" s="59"/>
      <c r="P361" s="160">
        <f>O361*H361</f>
        <v>0</v>
      </c>
      <c r="Q361" s="160">
        <v>0.216</v>
      </c>
      <c r="R361" s="160">
        <f>Q361*H361</f>
        <v>13.240799999999998</v>
      </c>
      <c r="S361" s="160">
        <v>0</v>
      </c>
      <c r="T361" s="161">
        <f>S361*H361</f>
        <v>0</v>
      </c>
      <c r="U361" s="33"/>
      <c r="V361" s="33"/>
      <c r="W361" s="33"/>
      <c r="X361" s="33"/>
      <c r="Y361" s="33"/>
      <c r="Z361" s="33"/>
      <c r="AA361" s="33"/>
      <c r="AB361" s="33"/>
      <c r="AC361" s="33"/>
      <c r="AD361" s="33"/>
      <c r="AE361" s="33"/>
      <c r="AR361" s="162" t="s">
        <v>169</v>
      </c>
      <c r="AT361" s="162" t="s">
        <v>165</v>
      </c>
      <c r="AU361" s="162" t="s">
        <v>83</v>
      </c>
      <c r="AY361" s="18" t="s">
        <v>163</v>
      </c>
      <c r="BE361" s="163">
        <f>IF(N361="základní",J361,0)</f>
        <v>0</v>
      </c>
      <c r="BF361" s="163">
        <f>IF(N361="snížená",J361,0)</f>
        <v>0</v>
      </c>
      <c r="BG361" s="163">
        <f>IF(N361="zákl. přenesená",J361,0)</f>
        <v>0</v>
      </c>
      <c r="BH361" s="163">
        <f>IF(N361="sníž. přenesená",J361,0)</f>
        <v>0</v>
      </c>
      <c r="BI361" s="163">
        <f>IF(N361="nulová",J361,0)</f>
        <v>0</v>
      </c>
      <c r="BJ361" s="18" t="s">
        <v>30</v>
      </c>
      <c r="BK361" s="163">
        <f>ROUND(I361*H361,2)</f>
        <v>0</v>
      </c>
      <c r="BL361" s="18" t="s">
        <v>169</v>
      </c>
      <c r="BM361" s="162" t="s">
        <v>1669</v>
      </c>
    </row>
    <row r="362" spans="1:65" s="2" customFormat="1">
      <c r="A362" s="33"/>
      <c r="B362" s="34"/>
      <c r="C362" s="33"/>
      <c r="D362" s="164" t="s">
        <v>171</v>
      </c>
      <c r="E362" s="33"/>
      <c r="F362" s="165" t="s">
        <v>1670</v>
      </c>
      <c r="G362" s="33"/>
      <c r="H362" s="33"/>
      <c r="I362" s="166"/>
      <c r="J362" s="33"/>
      <c r="K362" s="33"/>
      <c r="L362" s="34"/>
      <c r="M362" s="167"/>
      <c r="N362" s="168"/>
      <c r="O362" s="59"/>
      <c r="P362" s="59"/>
      <c r="Q362" s="59"/>
      <c r="R362" s="59"/>
      <c r="S362" s="59"/>
      <c r="T362" s="60"/>
      <c r="U362" s="33"/>
      <c r="V362" s="33"/>
      <c r="W362" s="33"/>
      <c r="X362" s="33"/>
      <c r="Y362" s="33"/>
      <c r="Z362" s="33"/>
      <c r="AA362" s="33"/>
      <c r="AB362" s="33"/>
      <c r="AC362" s="33"/>
      <c r="AD362" s="33"/>
      <c r="AE362" s="33"/>
      <c r="AT362" s="18" t="s">
        <v>171</v>
      </c>
      <c r="AU362" s="18" t="s">
        <v>83</v>
      </c>
    </row>
    <row r="363" spans="1:65" s="15" customFormat="1">
      <c r="B363" s="190"/>
      <c r="D363" s="169" t="s">
        <v>175</v>
      </c>
      <c r="E363" s="191" t="s">
        <v>1</v>
      </c>
      <c r="F363" s="192" t="s">
        <v>1671</v>
      </c>
      <c r="H363" s="191" t="s">
        <v>1</v>
      </c>
      <c r="I363" s="193"/>
      <c r="L363" s="190"/>
      <c r="M363" s="194"/>
      <c r="N363" s="195"/>
      <c r="O363" s="195"/>
      <c r="P363" s="195"/>
      <c r="Q363" s="195"/>
      <c r="R363" s="195"/>
      <c r="S363" s="195"/>
      <c r="T363" s="196"/>
      <c r="AT363" s="191" t="s">
        <v>175</v>
      </c>
      <c r="AU363" s="191" t="s">
        <v>83</v>
      </c>
      <c r="AV363" s="15" t="s">
        <v>30</v>
      </c>
      <c r="AW363" s="15" t="s">
        <v>29</v>
      </c>
      <c r="AX363" s="15" t="s">
        <v>73</v>
      </c>
      <c r="AY363" s="191" t="s">
        <v>163</v>
      </c>
    </row>
    <row r="364" spans="1:65" s="13" customFormat="1">
      <c r="B364" s="171"/>
      <c r="D364" s="169" t="s">
        <v>175</v>
      </c>
      <c r="E364" s="172" t="s">
        <v>1</v>
      </c>
      <c r="F364" s="173" t="s">
        <v>1672</v>
      </c>
      <c r="H364" s="174">
        <v>24</v>
      </c>
      <c r="I364" s="175"/>
      <c r="L364" s="171"/>
      <c r="M364" s="176"/>
      <c r="N364" s="177"/>
      <c r="O364" s="177"/>
      <c r="P364" s="177"/>
      <c r="Q364" s="177"/>
      <c r="R364" s="177"/>
      <c r="S364" s="177"/>
      <c r="T364" s="178"/>
      <c r="AT364" s="172" t="s">
        <v>175</v>
      </c>
      <c r="AU364" s="172" t="s">
        <v>83</v>
      </c>
      <c r="AV364" s="13" t="s">
        <v>83</v>
      </c>
      <c r="AW364" s="13" t="s">
        <v>29</v>
      </c>
      <c r="AX364" s="13" t="s">
        <v>73</v>
      </c>
      <c r="AY364" s="172" t="s">
        <v>163</v>
      </c>
    </row>
    <row r="365" spans="1:65" s="13" customFormat="1">
      <c r="B365" s="171"/>
      <c r="D365" s="169" t="s">
        <v>175</v>
      </c>
      <c r="E365" s="172" t="s">
        <v>1</v>
      </c>
      <c r="F365" s="173" t="s">
        <v>1673</v>
      </c>
      <c r="H365" s="174">
        <v>28.3</v>
      </c>
      <c r="I365" s="175"/>
      <c r="L365" s="171"/>
      <c r="M365" s="176"/>
      <c r="N365" s="177"/>
      <c r="O365" s="177"/>
      <c r="P365" s="177"/>
      <c r="Q365" s="177"/>
      <c r="R365" s="177"/>
      <c r="S365" s="177"/>
      <c r="T365" s="178"/>
      <c r="AT365" s="172" t="s">
        <v>175</v>
      </c>
      <c r="AU365" s="172" t="s">
        <v>83</v>
      </c>
      <c r="AV365" s="13" t="s">
        <v>83</v>
      </c>
      <c r="AW365" s="13" t="s">
        <v>29</v>
      </c>
      <c r="AX365" s="13" t="s">
        <v>73</v>
      </c>
      <c r="AY365" s="172" t="s">
        <v>163</v>
      </c>
    </row>
    <row r="366" spans="1:65" s="13" customFormat="1">
      <c r="B366" s="171"/>
      <c r="D366" s="169" t="s">
        <v>175</v>
      </c>
      <c r="E366" s="172" t="s">
        <v>1</v>
      </c>
      <c r="F366" s="173" t="s">
        <v>1674</v>
      </c>
      <c r="H366" s="174">
        <v>9</v>
      </c>
      <c r="I366" s="175"/>
      <c r="L366" s="171"/>
      <c r="M366" s="176"/>
      <c r="N366" s="177"/>
      <c r="O366" s="177"/>
      <c r="P366" s="177"/>
      <c r="Q366" s="177"/>
      <c r="R366" s="177"/>
      <c r="S366" s="177"/>
      <c r="T366" s="178"/>
      <c r="AT366" s="172" t="s">
        <v>175</v>
      </c>
      <c r="AU366" s="172" t="s">
        <v>83</v>
      </c>
      <c r="AV366" s="13" t="s">
        <v>83</v>
      </c>
      <c r="AW366" s="13" t="s">
        <v>29</v>
      </c>
      <c r="AX366" s="13" t="s">
        <v>73</v>
      </c>
      <c r="AY366" s="172" t="s">
        <v>163</v>
      </c>
    </row>
    <row r="367" spans="1:65" s="14" customFormat="1">
      <c r="B367" s="179"/>
      <c r="D367" s="169" t="s">
        <v>175</v>
      </c>
      <c r="E367" s="180" t="s">
        <v>1</v>
      </c>
      <c r="F367" s="181" t="s">
        <v>179</v>
      </c>
      <c r="H367" s="182">
        <v>61.3</v>
      </c>
      <c r="I367" s="183"/>
      <c r="L367" s="179"/>
      <c r="M367" s="184"/>
      <c r="N367" s="185"/>
      <c r="O367" s="185"/>
      <c r="P367" s="185"/>
      <c r="Q367" s="185"/>
      <c r="R367" s="185"/>
      <c r="S367" s="185"/>
      <c r="T367" s="186"/>
      <c r="AT367" s="180" t="s">
        <v>175</v>
      </c>
      <c r="AU367" s="180" t="s">
        <v>83</v>
      </c>
      <c r="AV367" s="14" t="s">
        <v>169</v>
      </c>
      <c r="AW367" s="14" t="s">
        <v>29</v>
      </c>
      <c r="AX367" s="14" t="s">
        <v>30</v>
      </c>
      <c r="AY367" s="180" t="s">
        <v>163</v>
      </c>
    </row>
    <row r="368" spans="1:65" s="2" customFormat="1" ht="16.5" customHeight="1">
      <c r="A368" s="33"/>
      <c r="B368" s="150"/>
      <c r="C368" s="151" t="s">
        <v>516</v>
      </c>
      <c r="D368" s="151" t="s">
        <v>165</v>
      </c>
      <c r="E368" s="152" t="s">
        <v>1675</v>
      </c>
      <c r="F368" s="153" t="s">
        <v>1676</v>
      </c>
      <c r="G368" s="154" t="s">
        <v>114</v>
      </c>
      <c r="H368" s="155">
        <v>9</v>
      </c>
      <c r="I368" s="156"/>
      <c r="J368" s="157">
        <f>ROUND(I368*H368,2)</f>
        <v>0</v>
      </c>
      <c r="K368" s="153" t="s">
        <v>168</v>
      </c>
      <c r="L368" s="34"/>
      <c r="M368" s="158" t="s">
        <v>1</v>
      </c>
      <c r="N368" s="159" t="s">
        <v>38</v>
      </c>
      <c r="O368" s="59"/>
      <c r="P368" s="160">
        <f>O368*H368</f>
        <v>0</v>
      </c>
      <c r="Q368" s="160">
        <v>0.28499999999999998</v>
      </c>
      <c r="R368" s="160">
        <f>Q368*H368</f>
        <v>2.5649999999999999</v>
      </c>
      <c r="S368" s="160">
        <v>0</v>
      </c>
      <c r="T368" s="161">
        <f>S368*H368</f>
        <v>0</v>
      </c>
      <c r="U368" s="33"/>
      <c r="V368" s="33"/>
      <c r="W368" s="33"/>
      <c r="X368" s="33"/>
      <c r="Y368" s="33"/>
      <c r="Z368" s="33"/>
      <c r="AA368" s="33"/>
      <c r="AB368" s="33"/>
      <c r="AC368" s="33"/>
      <c r="AD368" s="33"/>
      <c r="AE368" s="33"/>
      <c r="AR368" s="162" t="s">
        <v>169</v>
      </c>
      <c r="AT368" s="162" t="s">
        <v>165</v>
      </c>
      <c r="AU368" s="162" t="s">
        <v>83</v>
      </c>
      <c r="AY368" s="18" t="s">
        <v>163</v>
      </c>
      <c r="BE368" s="163">
        <f>IF(N368="základní",J368,0)</f>
        <v>0</v>
      </c>
      <c r="BF368" s="163">
        <f>IF(N368="snížená",J368,0)</f>
        <v>0</v>
      </c>
      <c r="BG368" s="163">
        <f>IF(N368="zákl. přenesená",J368,0)</f>
        <v>0</v>
      </c>
      <c r="BH368" s="163">
        <f>IF(N368="sníž. přenesená",J368,0)</f>
        <v>0</v>
      </c>
      <c r="BI368" s="163">
        <f>IF(N368="nulová",J368,0)</f>
        <v>0</v>
      </c>
      <c r="BJ368" s="18" t="s">
        <v>30</v>
      </c>
      <c r="BK368" s="163">
        <f>ROUND(I368*H368,2)</f>
        <v>0</v>
      </c>
      <c r="BL368" s="18" t="s">
        <v>169</v>
      </c>
      <c r="BM368" s="162" t="s">
        <v>1677</v>
      </c>
    </row>
    <row r="369" spans="1:65" s="2" customFormat="1">
      <c r="A369" s="33"/>
      <c r="B369" s="34"/>
      <c r="C369" s="33"/>
      <c r="D369" s="164" t="s">
        <v>171</v>
      </c>
      <c r="E369" s="33"/>
      <c r="F369" s="165" t="s">
        <v>1678</v>
      </c>
      <c r="G369" s="33"/>
      <c r="H369" s="33"/>
      <c r="I369" s="166"/>
      <c r="J369" s="33"/>
      <c r="K369" s="33"/>
      <c r="L369" s="34"/>
      <c r="M369" s="167"/>
      <c r="N369" s="168"/>
      <c r="O369" s="59"/>
      <c r="P369" s="59"/>
      <c r="Q369" s="59"/>
      <c r="R369" s="59"/>
      <c r="S369" s="59"/>
      <c r="T369" s="60"/>
      <c r="U369" s="33"/>
      <c r="V369" s="33"/>
      <c r="W369" s="33"/>
      <c r="X369" s="33"/>
      <c r="Y369" s="33"/>
      <c r="Z369" s="33"/>
      <c r="AA369" s="33"/>
      <c r="AB369" s="33"/>
      <c r="AC369" s="33"/>
      <c r="AD369" s="33"/>
      <c r="AE369" s="33"/>
      <c r="AT369" s="18" t="s">
        <v>171</v>
      </c>
      <c r="AU369" s="18" t="s">
        <v>83</v>
      </c>
    </row>
    <row r="370" spans="1:65" s="15" customFormat="1">
      <c r="B370" s="190"/>
      <c r="D370" s="169" t="s">
        <v>175</v>
      </c>
      <c r="E370" s="191" t="s">
        <v>1</v>
      </c>
      <c r="F370" s="192" t="s">
        <v>1679</v>
      </c>
      <c r="H370" s="191" t="s">
        <v>1</v>
      </c>
      <c r="I370" s="193"/>
      <c r="L370" s="190"/>
      <c r="M370" s="194"/>
      <c r="N370" s="195"/>
      <c r="O370" s="195"/>
      <c r="P370" s="195"/>
      <c r="Q370" s="195"/>
      <c r="R370" s="195"/>
      <c r="S370" s="195"/>
      <c r="T370" s="196"/>
      <c r="AT370" s="191" t="s">
        <v>175</v>
      </c>
      <c r="AU370" s="191" t="s">
        <v>83</v>
      </c>
      <c r="AV370" s="15" t="s">
        <v>30</v>
      </c>
      <c r="AW370" s="15" t="s">
        <v>29</v>
      </c>
      <c r="AX370" s="15" t="s">
        <v>73</v>
      </c>
      <c r="AY370" s="191" t="s">
        <v>163</v>
      </c>
    </row>
    <row r="371" spans="1:65" s="13" customFormat="1">
      <c r="B371" s="171"/>
      <c r="D371" s="169" t="s">
        <v>175</v>
      </c>
      <c r="E371" s="172" t="s">
        <v>1</v>
      </c>
      <c r="F371" s="173" t="s">
        <v>1680</v>
      </c>
      <c r="H371" s="174">
        <v>9</v>
      </c>
      <c r="I371" s="175"/>
      <c r="L371" s="171"/>
      <c r="M371" s="176"/>
      <c r="N371" s="177"/>
      <c r="O371" s="177"/>
      <c r="P371" s="177"/>
      <c r="Q371" s="177"/>
      <c r="R371" s="177"/>
      <c r="S371" s="177"/>
      <c r="T371" s="178"/>
      <c r="AT371" s="172" t="s">
        <v>175</v>
      </c>
      <c r="AU371" s="172" t="s">
        <v>83</v>
      </c>
      <c r="AV371" s="13" t="s">
        <v>83</v>
      </c>
      <c r="AW371" s="13" t="s">
        <v>29</v>
      </c>
      <c r="AX371" s="13" t="s">
        <v>30</v>
      </c>
      <c r="AY371" s="172" t="s">
        <v>163</v>
      </c>
    </row>
    <row r="372" spans="1:65" s="12" customFormat="1" ht="22.9" customHeight="1">
      <c r="B372" s="137"/>
      <c r="D372" s="138" t="s">
        <v>72</v>
      </c>
      <c r="E372" s="148" t="s">
        <v>215</v>
      </c>
      <c r="F372" s="148" t="s">
        <v>568</v>
      </c>
      <c r="I372" s="140"/>
      <c r="J372" s="149">
        <f>BK372</f>
        <v>0</v>
      </c>
      <c r="L372" s="137"/>
      <c r="M372" s="142"/>
      <c r="N372" s="143"/>
      <c r="O372" s="143"/>
      <c r="P372" s="144">
        <f>SUM(P373:P432)</f>
        <v>0</v>
      </c>
      <c r="Q372" s="143"/>
      <c r="R372" s="144">
        <f>SUM(R373:R432)</f>
        <v>1.2577668199999998</v>
      </c>
      <c r="S372" s="143"/>
      <c r="T372" s="145">
        <f>SUM(T373:T432)</f>
        <v>0</v>
      </c>
      <c r="AR372" s="138" t="s">
        <v>30</v>
      </c>
      <c r="AT372" s="146" t="s">
        <v>72</v>
      </c>
      <c r="AU372" s="146" t="s">
        <v>30</v>
      </c>
      <c r="AY372" s="138" t="s">
        <v>163</v>
      </c>
      <c r="BK372" s="147">
        <f>SUM(BK373:BK432)</f>
        <v>0</v>
      </c>
    </row>
    <row r="373" spans="1:65" s="2" customFormat="1" ht="24.2" customHeight="1">
      <c r="A373" s="33"/>
      <c r="B373" s="150"/>
      <c r="C373" s="151" t="s">
        <v>521</v>
      </c>
      <c r="D373" s="151" t="s">
        <v>165</v>
      </c>
      <c r="E373" s="152" t="s">
        <v>1681</v>
      </c>
      <c r="F373" s="153" t="s">
        <v>1682</v>
      </c>
      <c r="G373" s="154" t="s">
        <v>206</v>
      </c>
      <c r="H373" s="155">
        <v>254</v>
      </c>
      <c r="I373" s="156"/>
      <c r="J373" s="157">
        <f>ROUND(I373*H373,2)</f>
        <v>0</v>
      </c>
      <c r="K373" s="153" t="s">
        <v>1</v>
      </c>
      <c r="L373" s="34"/>
      <c r="M373" s="158" t="s">
        <v>1</v>
      </c>
      <c r="N373" s="159" t="s">
        <v>38</v>
      </c>
      <c r="O373" s="59"/>
      <c r="P373" s="160">
        <f>O373*H373</f>
        <v>0</v>
      </c>
      <c r="Q373" s="160">
        <v>0</v>
      </c>
      <c r="R373" s="160">
        <f>Q373*H373</f>
        <v>0</v>
      </c>
      <c r="S373" s="160">
        <v>0</v>
      </c>
      <c r="T373" s="161">
        <f>S373*H373</f>
        <v>0</v>
      </c>
      <c r="U373" s="33"/>
      <c r="V373" s="33"/>
      <c r="W373" s="33"/>
      <c r="X373" s="33"/>
      <c r="Y373" s="33"/>
      <c r="Z373" s="33"/>
      <c r="AA373" s="33"/>
      <c r="AB373" s="33"/>
      <c r="AC373" s="33"/>
      <c r="AD373" s="33"/>
      <c r="AE373" s="33"/>
      <c r="AR373" s="162" t="s">
        <v>169</v>
      </c>
      <c r="AT373" s="162" t="s">
        <v>165</v>
      </c>
      <c r="AU373" s="162" t="s">
        <v>83</v>
      </c>
      <c r="AY373" s="18" t="s">
        <v>163</v>
      </c>
      <c r="BE373" s="163">
        <f>IF(N373="základní",J373,0)</f>
        <v>0</v>
      </c>
      <c r="BF373" s="163">
        <f>IF(N373="snížená",J373,0)</f>
        <v>0</v>
      </c>
      <c r="BG373" s="163">
        <f>IF(N373="zákl. přenesená",J373,0)</f>
        <v>0</v>
      </c>
      <c r="BH373" s="163">
        <f>IF(N373="sníž. přenesená",J373,0)</f>
        <v>0</v>
      </c>
      <c r="BI373" s="163">
        <f>IF(N373="nulová",J373,0)</f>
        <v>0</v>
      </c>
      <c r="BJ373" s="18" t="s">
        <v>30</v>
      </c>
      <c r="BK373" s="163">
        <f>ROUND(I373*H373,2)</f>
        <v>0</v>
      </c>
      <c r="BL373" s="18" t="s">
        <v>169</v>
      </c>
      <c r="BM373" s="162" t="s">
        <v>1683</v>
      </c>
    </row>
    <row r="374" spans="1:65" s="13" customFormat="1">
      <c r="B374" s="171"/>
      <c r="D374" s="169" t="s">
        <v>175</v>
      </c>
      <c r="E374" s="172" t="s">
        <v>1</v>
      </c>
      <c r="F374" s="173" t="s">
        <v>1684</v>
      </c>
      <c r="H374" s="174">
        <v>254</v>
      </c>
      <c r="I374" s="175"/>
      <c r="L374" s="171"/>
      <c r="M374" s="176"/>
      <c r="N374" s="177"/>
      <c r="O374" s="177"/>
      <c r="P374" s="177"/>
      <c r="Q374" s="177"/>
      <c r="R374" s="177"/>
      <c r="S374" s="177"/>
      <c r="T374" s="178"/>
      <c r="AT374" s="172" t="s">
        <v>175</v>
      </c>
      <c r="AU374" s="172" t="s">
        <v>83</v>
      </c>
      <c r="AV374" s="13" t="s">
        <v>83</v>
      </c>
      <c r="AW374" s="13" t="s">
        <v>29</v>
      </c>
      <c r="AX374" s="13" t="s">
        <v>30</v>
      </c>
      <c r="AY374" s="172" t="s">
        <v>163</v>
      </c>
    </row>
    <row r="375" spans="1:65" s="2" customFormat="1" ht="16.5" customHeight="1">
      <c r="A375" s="33"/>
      <c r="B375" s="150"/>
      <c r="C375" s="197" t="s">
        <v>526</v>
      </c>
      <c r="D375" s="197" t="s">
        <v>381</v>
      </c>
      <c r="E375" s="198" t="s">
        <v>1685</v>
      </c>
      <c r="F375" s="199" t="s">
        <v>1686</v>
      </c>
      <c r="G375" s="200" t="s">
        <v>206</v>
      </c>
      <c r="H375" s="201">
        <v>258.21600000000001</v>
      </c>
      <c r="I375" s="202"/>
      <c r="J375" s="203">
        <f>ROUND(I375*H375,2)</f>
        <v>0</v>
      </c>
      <c r="K375" s="199" t="s">
        <v>168</v>
      </c>
      <c r="L375" s="204"/>
      <c r="M375" s="205" t="s">
        <v>1</v>
      </c>
      <c r="N375" s="206" t="s">
        <v>38</v>
      </c>
      <c r="O375" s="59"/>
      <c r="P375" s="160">
        <f>O375*H375</f>
        <v>0</v>
      </c>
      <c r="Q375" s="160">
        <v>2.7E-4</v>
      </c>
      <c r="R375" s="160">
        <f>Q375*H375</f>
        <v>6.971832E-2</v>
      </c>
      <c r="S375" s="160">
        <v>0</v>
      </c>
      <c r="T375" s="161">
        <f>S375*H375</f>
        <v>0</v>
      </c>
      <c r="U375" s="33"/>
      <c r="V375" s="33"/>
      <c r="W375" s="33"/>
      <c r="X375" s="33"/>
      <c r="Y375" s="33"/>
      <c r="Z375" s="33"/>
      <c r="AA375" s="33"/>
      <c r="AB375" s="33"/>
      <c r="AC375" s="33"/>
      <c r="AD375" s="33"/>
      <c r="AE375" s="33"/>
      <c r="AR375" s="162" t="s">
        <v>215</v>
      </c>
      <c r="AT375" s="162" t="s">
        <v>381</v>
      </c>
      <c r="AU375" s="162" t="s">
        <v>83</v>
      </c>
      <c r="AY375" s="18" t="s">
        <v>163</v>
      </c>
      <c r="BE375" s="163">
        <f>IF(N375="základní",J375,0)</f>
        <v>0</v>
      </c>
      <c r="BF375" s="163">
        <f>IF(N375="snížená",J375,0)</f>
        <v>0</v>
      </c>
      <c r="BG375" s="163">
        <f>IF(N375="zákl. přenesená",J375,0)</f>
        <v>0</v>
      </c>
      <c r="BH375" s="163">
        <f>IF(N375="sníž. přenesená",J375,0)</f>
        <v>0</v>
      </c>
      <c r="BI375" s="163">
        <f>IF(N375="nulová",J375,0)</f>
        <v>0</v>
      </c>
      <c r="BJ375" s="18" t="s">
        <v>30</v>
      </c>
      <c r="BK375" s="163">
        <f>ROUND(I375*H375,2)</f>
        <v>0</v>
      </c>
      <c r="BL375" s="18" t="s">
        <v>169</v>
      </c>
      <c r="BM375" s="162" t="s">
        <v>1687</v>
      </c>
    </row>
    <row r="376" spans="1:65" s="13" customFormat="1">
      <c r="B376" s="171"/>
      <c r="D376" s="169" t="s">
        <v>175</v>
      </c>
      <c r="E376" s="172" t="s">
        <v>1</v>
      </c>
      <c r="F376" s="173" t="s">
        <v>1688</v>
      </c>
      <c r="H376" s="174">
        <v>258.21600000000001</v>
      </c>
      <c r="I376" s="175"/>
      <c r="L376" s="171"/>
      <c r="M376" s="176"/>
      <c r="N376" s="177"/>
      <c r="O376" s="177"/>
      <c r="P376" s="177"/>
      <c r="Q376" s="177"/>
      <c r="R376" s="177"/>
      <c r="S376" s="177"/>
      <c r="T376" s="178"/>
      <c r="AT376" s="172" t="s">
        <v>175</v>
      </c>
      <c r="AU376" s="172" t="s">
        <v>83</v>
      </c>
      <c r="AV376" s="13" t="s">
        <v>83</v>
      </c>
      <c r="AW376" s="13" t="s">
        <v>29</v>
      </c>
      <c r="AX376" s="13" t="s">
        <v>73</v>
      </c>
      <c r="AY376" s="172" t="s">
        <v>163</v>
      </c>
    </row>
    <row r="377" spans="1:65" s="14" customFormat="1">
      <c r="B377" s="179"/>
      <c r="D377" s="169" t="s">
        <v>175</v>
      </c>
      <c r="E377" s="180" t="s">
        <v>1</v>
      </c>
      <c r="F377" s="181" t="s">
        <v>179</v>
      </c>
      <c r="H377" s="182">
        <v>258.21600000000001</v>
      </c>
      <c r="I377" s="183"/>
      <c r="L377" s="179"/>
      <c r="M377" s="184"/>
      <c r="N377" s="185"/>
      <c r="O377" s="185"/>
      <c r="P377" s="185"/>
      <c r="Q377" s="185"/>
      <c r="R377" s="185"/>
      <c r="S377" s="185"/>
      <c r="T377" s="186"/>
      <c r="AT377" s="180" t="s">
        <v>175</v>
      </c>
      <c r="AU377" s="180" t="s">
        <v>83</v>
      </c>
      <c r="AV377" s="14" t="s">
        <v>169</v>
      </c>
      <c r="AW377" s="14" t="s">
        <v>29</v>
      </c>
      <c r="AX377" s="14" t="s">
        <v>30</v>
      </c>
      <c r="AY377" s="180" t="s">
        <v>163</v>
      </c>
    </row>
    <row r="378" spans="1:65" s="2" customFormat="1" ht="16.5" customHeight="1">
      <c r="A378" s="33"/>
      <c r="B378" s="150"/>
      <c r="C378" s="197" t="s">
        <v>531</v>
      </c>
      <c r="D378" s="197" t="s">
        <v>381</v>
      </c>
      <c r="E378" s="198" t="s">
        <v>1689</v>
      </c>
      <c r="F378" s="199" t="s">
        <v>1690</v>
      </c>
      <c r="G378" s="200" t="s">
        <v>436</v>
      </c>
      <c r="H378" s="201">
        <v>40.6</v>
      </c>
      <c r="I378" s="202"/>
      <c r="J378" s="203">
        <f>ROUND(I378*H378,2)</f>
        <v>0</v>
      </c>
      <c r="K378" s="199" t="s">
        <v>1</v>
      </c>
      <c r="L378" s="204"/>
      <c r="M378" s="205" t="s">
        <v>1</v>
      </c>
      <c r="N378" s="206" t="s">
        <v>38</v>
      </c>
      <c r="O378" s="59"/>
      <c r="P378" s="160">
        <f>O378*H378</f>
        <v>0</v>
      </c>
      <c r="Q378" s="160">
        <v>1E-4</v>
      </c>
      <c r="R378" s="160">
        <f>Q378*H378</f>
        <v>4.0600000000000002E-3</v>
      </c>
      <c r="S378" s="160">
        <v>0</v>
      </c>
      <c r="T378" s="161">
        <f>S378*H378</f>
        <v>0</v>
      </c>
      <c r="U378" s="33"/>
      <c r="V378" s="33"/>
      <c r="W378" s="33"/>
      <c r="X378" s="33"/>
      <c r="Y378" s="33"/>
      <c r="Z378" s="33"/>
      <c r="AA378" s="33"/>
      <c r="AB378" s="33"/>
      <c r="AC378" s="33"/>
      <c r="AD378" s="33"/>
      <c r="AE378" s="33"/>
      <c r="AR378" s="162" t="s">
        <v>215</v>
      </c>
      <c r="AT378" s="162" t="s">
        <v>381</v>
      </c>
      <c r="AU378" s="162" t="s">
        <v>83</v>
      </c>
      <c r="AY378" s="18" t="s">
        <v>163</v>
      </c>
      <c r="BE378" s="163">
        <f>IF(N378="základní",J378,0)</f>
        <v>0</v>
      </c>
      <c r="BF378" s="163">
        <f>IF(N378="snížená",J378,0)</f>
        <v>0</v>
      </c>
      <c r="BG378" s="163">
        <f>IF(N378="zákl. přenesená",J378,0)</f>
        <v>0</v>
      </c>
      <c r="BH378" s="163">
        <f>IF(N378="sníž. přenesená",J378,0)</f>
        <v>0</v>
      </c>
      <c r="BI378" s="163">
        <f>IF(N378="nulová",J378,0)</f>
        <v>0</v>
      </c>
      <c r="BJ378" s="18" t="s">
        <v>30</v>
      </c>
      <c r="BK378" s="163">
        <f>ROUND(I378*H378,2)</f>
        <v>0</v>
      </c>
      <c r="BL378" s="18" t="s">
        <v>169</v>
      </c>
      <c r="BM378" s="162" t="s">
        <v>1691</v>
      </c>
    </row>
    <row r="379" spans="1:65" s="13" customFormat="1">
      <c r="B379" s="171"/>
      <c r="D379" s="169" t="s">
        <v>175</v>
      </c>
      <c r="E379" s="172" t="s">
        <v>1</v>
      </c>
      <c r="F379" s="173" t="s">
        <v>1692</v>
      </c>
      <c r="H379" s="174">
        <v>40.6</v>
      </c>
      <c r="I379" s="175"/>
      <c r="L379" s="171"/>
      <c r="M379" s="176"/>
      <c r="N379" s="177"/>
      <c r="O379" s="177"/>
      <c r="P379" s="177"/>
      <c r="Q379" s="177"/>
      <c r="R379" s="177"/>
      <c r="S379" s="177"/>
      <c r="T379" s="178"/>
      <c r="AT379" s="172" t="s">
        <v>175</v>
      </c>
      <c r="AU379" s="172" t="s">
        <v>83</v>
      </c>
      <c r="AV379" s="13" t="s">
        <v>83</v>
      </c>
      <c r="AW379" s="13" t="s">
        <v>29</v>
      </c>
      <c r="AX379" s="13" t="s">
        <v>73</v>
      </c>
      <c r="AY379" s="172" t="s">
        <v>163</v>
      </c>
    </row>
    <row r="380" spans="1:65" s="14" customFormat="1">
      <c r="B380" s="179"/>
      <c r="D380" s="169" t="s">
        <v>175</v>
      </c>
      <c r="E380" s="180" t="s">
        <v>1</v>
      </c>
      <c r="F380" s="181" t="s">
        <v>179</v>
      </c>
      <c r="H380" s="182">
        <v>40.6</v>
      </c>
      <c r="I380" s="183"/>
      <c r="L380" s="179"/>
      <c r="M380" s="184"/>
      <c r="N380" s="185"/>
      <c r="O380" s="185"/>
      <c r="P380" s="185"/>
      <c r="Q380" s="185"/>
      <c r="R380" s="185"/>
      <c r="S380" s="185"/>
      <c r="T380" s="186"/>
      <c r="AT380" s="180" t="s">
        <v>175</v>
      </c>
      <c r="AU380" s="180" t="s">
        <v>83</v>
      </c>
      <c r="AV380" s="14" t="s">
        <v>169</v>
      </c>
      <c r="AW380" s="14" t="s">
        <v>29</v>
      </c>
      <c r="AX380" s="14" t="s">
        <v>30</v>
      </c>
      <c r="AY380" s="180" t="s">
        <v>163</v>
      </c>
    </row>
    <row r="381" spans="1:65" s="2" customFormat="1" ht="16.5" customHeight="1">
      <c r="A381" s="33"/>
      <c r="B381" s="150"/>
      <c r="C381" s="197" t="s">
        <v>537</v>
      </c>
      <c r="D381" s="197" t="s">
        <v>381</v>
      </c>
      <c r="E381" s="198" t="s">
        <v>1693</v>
      </c>
      <c r="F381" s="199" t="s">
        <v>1694</v>
      </c>
      <c r="G381" s="200" t="s">
        <v>436</v>
      </c>
      <c r="H381" s="201">
        <v>42.63</v>
      </c>
      <c r="I381" s="202"/>
      <c r="J381" s="203">
        <f>ROUND(I381*H381,2)</f>
        <v>0</v>
      </c>
      <c r="K381" s="199" t="s">
        <v>1</v>
      </c>
      <c r="L381" s="204"/>
      <c r="M381" s="205" t="s">
        <v>1</v>
      </c>
      <c r="N381" s="206" t="s">
        <v>38</v>
      </c>
      <c r="O381" s="59"/>
      <c r="P381" s="160">
        <f>O381*H381</f>
        <v>0</v>
      </c>
      <c r="Q381" s="160">
        <v>4.4999999999999999E-4</v>
      </c>
      <c r="R381" s="160">
        <f>Q381*H381</f>
        <v>1.9183499999999999E-2</v>
      </c>
      <c r="S381" s="160">
        <v>0</v>
      </c>
      <c r="T381" s="161">
        <f>S381*H381</f>
        <v>0</v>
      </c>
      <c r="U381" s="33"/>
      <c r="V381" s="33"/>
      <c r="W381" s="33"/>
      <c r="X381" s="33"/>
      <c r="Y381" s="33"/>
      <c r="Z381" s="33"/>
      <c r="AA381" s="33"/>
      <c r="AB381" s="33"/>
      <c r="AC381" s="33"/>
      <c r="AD381" s="33"/>
      <c r="AE381" s="33"/>
      <c r="AR381" s="162" t="s">
        <v>215</v>
      </c>
      <c r="AT381" s="162" t="s">
        <v>381</v>
      </c>
      <c r="AU381" s="162" t="s">
        <v>83</v>
      </c>
      <c r="AY381" s="18" t="s">
        <v>163</v>
      </c>
      <c r="BE381" s="163">
        <f>IF(N381="základní",J381,0)</f>
        <v>0</v>
      </c>
      <c r="BF381" s="163">
        <f>IF(N381="snížená",J381,0)</f>
        <v>0</v>
      </c>
      <c r="BG381" s="163">
        <f>IF(N381="zákl. přenesená",J381,0)</f>
        <v>0</v>
      </c>
      <c r="BH381" s="163">
        <f>IF(N381="sníž. přenesená",J381,0)</f>
        <v>0</v>
      </c>
      <c r="BI381" s="163">
        <f>IF(N381="nulová",J381,0)</f>
        <v>0</v>
      </c>
      <c r="BJ381" s="18" t="s">
        <v>30</v>
      </c>
      <c r="BK381" s="163">
        <f>ROUND(I381*H381,2)</f>
        <v>0</v>
      </c>
      <c r="BL381" s="18" t="s">
        <v>169</v>
      </c>
      <c r="BM381" s="162" t="s">
        <v>1695</v>
      </c>
    </row>
    <row r="382" spans="1:65" s="13" customFormat="1">
      <c r="B382" s="171"/>
      <c r="D382" s="169" t="s">
        <v>175</v>
      </c>
      <c r="E382" s="172" t="s">
        <v>1</v>
      </c>
      <c r="F382" s="173" t="s">
        <v>1696</v>
      </c>
      <c r="H382" s="174">
        <v>42.63</v>
      </c>
      <c r="I382" s="175"/>
      <c r="L382" s="171"/>
      <c r="M382" s="176"/>
      <c r="N382" s="177"/>
      <c r="O382" s="177"/>
      <c r="P382" s="177"/>
      <c r="Q382" s="177"/>
      <c r="R382" s="177"/>
      <c r="S382" s="177"/>
      <c r="T382" s="178"/>
      <c r="AT382" s="172" t="s">
        <v>175</v>
      </c>
      <c r="AU382" s="172" t="s">
        <v>83</v>
      </c>
      <c r="AV382" s="13" t="s">
        <v>83</v>
      </c>
      <c r="AW382" s="13" t="s">
        <v>29</v>
      </c>
      <c r="AX382" s="13" t="s">
        <v>73</v>
      </c>
      <c r="AY382" s="172" t="s">
        <v>163</v>
      </c>
    </row>
    <row r="383" spans="1:65" s="14" customFormat="1">
      <c r="B383" s="179"/>
      <c r="D383" s="169" t="s">
        <v>175</v>
      </c>
      <c r="E383" s="180" t="s">
        <v>1</v>
      </c>
      <c r="F383" s="181" t="s">
        <v>179</v>
      </c>
      <c r="H383" s="182">
        <v>42.63</v>
      </c>
      <c r="I383" s="183"/>
      <c r="L383" s="179"/>
      <c r="M383" s="184"/>
      <c r="N383" s="185"/>
      <c r="O383" s="185"/>
      <c r="P383" s="185"/>
      <c r="Q383" s="185"/>
      <c r="R383" s="185"/>
      <c r="S383" s="185"/>
      <c r="T383" s="186"/>
      <c r="AT383" s="180" t="s">
        <v>175</v>
      </c>
      <c r="AU383" s="180" t="s">
        <v>83</v>
      </c>
      <c r="AV383" s="14" t="s">
        <v>169</v>
      </c>
      <c r="AW383" s="14" t="s">
        <v>29</v>
      </c>
      <c r="AX383" s="14" t="s">
        <v>30</v>
      </c>
      <c r="AY383" s="180" t="s">
        <v>163</v>
      </c>
    </row>
    <row r="384" spans="1:65" s="2" customFormat="1" ht="16.5" customHeight="1">
      <c r="A384" s="33"/>
      <c r="B384" s="150"/>
      <c r="C384" s="197" t="s">
        <v>544</v>
      </c>
      <c r="D384" s="197" t="s">
        <v>381</v>
      </c>
      <c r="E384" s="198" t="s">
        <v>1697</v>
      </c>
      <c r="F384" s="199" t="s">
        <v>1698</v>
      </c>
      <c r="G384" s="200" t="s">
        <v>436</v>
      </c>
      <c r="H384" s="201">
        <v>40.6</v>
      </c>
      <c r="I384" s="202"/>
      <c r="J384" s="203">
        <f>ROUND(I384*H384,2)</f>
        <v>0</v>
      </c>
      <c r="K384" s="199" t="s">
        <v>1</v>
      </c>
      <c r="L384" s="204"/>
      <c r="M384" s="205" t="s">
        <v>1</v>
      </c>
      <c r="N384" s="206" t="s">
        <v>38</v>
      </c>
      <c r="O384" s="59"/>
      <c r="P384" s="160">
        <f>O384*H384</f>
        <v>0</v>
      </c>
      <c r="Q384" s="160">
        <v>2.0000000000000001E-4</v>
      </c>
      <c r="R384" s="160">
        <f>Q384*H384</f>
        <v>8.1200000000000005E-3</v>
      </c>
      <c r="S384" s="160">
        <v>0</v>
      </c>
      <c r="T384" s="161">
        <f>S384*H384</f>
        <v>0</v>
      </c>
      <c r="U384" s="33"/>
      <c r="V384" s="33"/>
      <c r="W384" s="33"/>
      <c r="X384" s="33"/>
      <c r="Y384" s="33"/>
      <c r="Z384" s="33"/>
      <c r="AA384" s="33"/>
      <c r="AB384" s="33"/>
      <c r="AC384" s="33"/>
      <c r="AD384" s="33"/>
      <c r="AE384" s="33"/>
      <c r="AR384" s="162" t="s">
        <v>215</v>
      </c>
      <c r="AT384" s="162" t="s">
        <v>381</v>
      </c>
      <c r="AU384" s="162" t="s">
        <v>83</v>
      </c>
      <c r="AY384" s="18" t="s">
        <v>163</v>
      </c>
      <c r="BE384" s="163">
        <f>IF(N384="základní",J384,0)</f>
        <v>0</v>
      </c>
      <c r="BF384" s="163">
        <f>IF(N384="snížená",J384,0)</f>
        <v>0</v>
      </c>
      <c r="BG384" s="163">
        <f>IF(N384="zákl. přenesená",J384,0)</f>
        <v>0</v>
      </c>
      <c r="BH384" s="163">
        <f>IF(N384="sníž. přenesená",J384,0)</f>
        <v>0</v>
      </c>
      <c r="BI384" s="163">
        <f>IF(N384="nulová",J384,0)</f>
        <v>0</v>
      </c>
      <c r="BJ384" s="18" t="s">
        <v>30</v>
      </c>
      <c r="BK384" s="163">
        <f>ROUND(I384*H384,2)</f>
        <v>0</v>
      </c>
      <c r="BL384" s="18" t="s">
        <v>169</v>
      </c>
      <c r="BM384" s="162" t="s">
        <v>1699</v>
      </c>
    </row>
    <row r="385" spans="1:65" s="13" customFormat="1">
      <c r="B385" s="171"/>
      <c r="D385" s="169" t="s">
        <v>175</v>
      </c>
      <c r="E385" s="172" t="s">
        <v>1</v>
      </c>
      <c r="F385" s="173" t="s">
        <v>1692</v>
      </c>
      <c r="H385" s="174">
        <v>40.6</v>
      </c>
      <c r="I385" s="175"/>
      <c r="L385" s="171"/>
      <c r="M385" s="176"/>
      <c r="N385" s="177"/>
      <c r="O385" s="177"/>
      <c r="P385" s="177"/>
      <c r="Q385" s="177"/>
      <c r="R385" s="177"/>
      <c r="S385" s="177"/>
      <c r="T385" s="178"/>
      <c r="AT385" s="172" t="s">
        <v>175</v>
      </c>
      <c r="AU385" s="172" t="s">
        <v>83</v>
      </c>
      <c r="AV385" s="13" t="s">
        <v>83</v>
      </c>
      <c r="AW385" s="13" t="s">
        <v>29</v>
      </c>
      <c r="AX385" s="13" t="s">
        <v>73</v>
      </c>
      <c r="AY385" s="172" t="s">
        <v>163</v>
      </c>
    </row>
    <row r="386" spans="1:65" s="14" customFormat="1">
      <c r="B386" s="179"/>
      <c r="D386" s="169" t="s">
        <v>175</v>
      </c>
      <c r="E386" s="180" t="s">
        <v>1</v>
      </c>
      <c r="F386" s="181" t="s">
        <v>179</v>
      </c>
      <c r="H386" s="182">
        <v>40.6</v>
      </c>
      <c r="I386" s="183"/>
      <c r="L386" s="179"/>
      <c r="M386" s="184"/>
      <c r="N386" s="185"/>
      <c r="O386" s="185"/>
      <c r="P386" s="185"/>
      <c r="Q386" s="185"/>
      <c r="R386" s="185"/>
      <c r="S386" s="185"/>
      <c r="T386" s="186"/>
      <c r="AT386" s="180" t="s">
        <v>175</v>
      </c>
      <c r="AU386" s="180" t="s">
        <v>83</v>
      </c>
      <c r="AV386" s="14" t="s">
        <v>169</v>
      </c>
      <c r="AW386" s="14" t="s">
        <v>29</v>
      </c>
      <c r="AX386" s="14" t="s">
        <v>30</v>
      </c>
      <c r="AY386" s="180" t="s">
        <v>163</v>
      </c>
    </row>
    <row r="387" spans="1:65" s="2" customFormat="1" ht="16.5" customHeight="1">
      <c r="A387" s="33"/>
      <c r="B387" s="150"/>
      <c r="C387" s="151" t="s">
        <v>234</v>
      </c>
      <c r="D387" s="151" t="s">
        <v>165</v>
      </c>
      <c r="E387" s="152" t="s">
        <v>1700</v>
      </c>
      <c r="F387" s="153" t="s">
        <v>1701</v>
      </c>
      <c r="G387" s="154" t="s">
        <v>436</v>
      </c>
      <c r="H387" s="155">
        <v>1</v>
      </c>
      <c r="I387" s="156"/>
      <c r="J387" s="157">
        <f>ROUND(I387*H387,2)</f>
        <v>0</v>
      </c>
      <c r="K387" s="153" t="s">
        <v>1</v>
      </c>
      <c r="L387" s="34"/>
      <c r="M387" s="158" t="s">
        <v>1</v>
      </c>
      <c r="N387" s="159" t="s">
        <v>38</v>
      </c>
      <c r="O387" s="59"/>
      <c r="P387" s="160">
        <f>O387*H387</f>
        <v>0</v>
      </c>
      <c r="Q387" s="160">
        <v>8.1999999999999998E-4</v>
      </c>
      <c r="R387" s="160">
        <f>Q387*H387</f>
        <v>8.1999999999999998E-4</v>
      </c>
      <c r="S387" s="160">
        <v>0</v>
      </c>
      <c r="T387" s="161">
        <f>S387*H387</f>
        <v>0</v>
      </c>
      <c r="U387" s="33"/>
      <c r="V387" s="33"/>
      <c r="W387" s="33"/>
      <c r="X387" s="33"/>
      <c r="Y387" s="33"/>
      <c r="Z387" s="33"/>
      <c r="AA387" s="33"/>
      <c r="AB387" s="33"/>
      <c r="AC387" s="33"/>
      <c r="AD387" s="33"/>
      <c r="AE387" s="33"/>
      <c r="AR387" s="162" t="s">
        <v>169</v>
      </c>
      <c r="AT387" s="162" t="s">
        <v>165</v>
      </c>
      <c r="AU387" s="162" t="s">
        <v>83</v>
      </c>
      <c r="AY387" s="18" t="s">
        <v>163</v>
      </c>
      <c r="BE387" s="163">
        <f>IF(N387="základní",J387,0)</f>
        <v>0</v>
      </c>
      <c r="BF387" s="163">
        <f>IF(N387="snížená",J387,0)</f>
        <v>0</v>
      </c>
      <c r="BG387" s="163">
        <f>IF(N387="zákl. přenesená",J387,0)</f>
        <v>0</v>
      </c>
      <c r="BH387" s="163">
        <f>IF(N387="sníž. přenesená",J387,0)</f>
        <v>0</v>
      </c>
      <c r="BI387" s="163">
        <f>IF(N387="nulová",J387,0)</f>
        <v>0</v>
      </c>
      <c r="BJ387" s="18" t="s">
        <v>30</v>
      </c>
      <c r="BK387" s="163">
        <f>ROUND(I387*H387,2)</f>
        <v>0</v>
      </c>
      <c r="BL387" s="18" t="s">
        <v>169</v>
      </c>
      <c r="BM387" s="162" t="s">
        <v>1702</v>
      </c>
    </row>
    <row r="388" spans="1:65" s="15" customFormat="1">
      <c r="B388" s="190"/>
      <c r="D388" s="169" t="s">
        <v>175</v>
      </c>
      <c r="E388" s="191" t="s">
        <v>1</v>
      </c>
      <c r="F388" s="192" t="s">
        <v>1703</v>
      </c>
      <c r="H388" s="191" t="s">
        <v>1</v>
      </c>
      <c r="I388" s="193"/>
      <c r="L388" s="190"/>
      <c r="M388" s="194"/>
      <c r="N388" s="195"/>
      <c r="O388" s="195"/>
      <c r="P388" s="195"/>
      <c r="Q388" s="195"/>
      <c r="R388" s="195"/>
      <c r="S388" s="195"/>
      <c r="T388" s="196"/>
      <c r="AT388" s="191" t="s">
        <v>175</v>
      </c>
      <c r="AU388" s="191" t="s">
        <v>83</v>
      </c>
      <c r="AV388" s="15" t="s">
        <v>30</v>
      </c>
      <c r="AW388" s="15" t="s">
        <v>29</v>
      </c>
      <c r="AX388" s="15" t="s">
        <v>73</v>
      </c>
      <c r="AY388" s="191" t="s">
        <v>163</v>
      </c>
    </row>
    <row r="389" spans="1:65" s="13" customFormat="1">
      <c r="B389" s="171"/>
      <c r="D389" s="169" t="s">
        <v>175</v>
      </c>
      <c r="E389" s="172" t="s">
        <v>1</v>
      </c>
      <c r="F389" s="173" t="s">
        <v>30</v>
      </c>
      <c r="H389" s="174">
        <v>1</v>
      </c>
      <c r="I389" s="175"/>
      <c r="L389" s="171"/>
      <c r="M389" s="176"/>
      <c r="N389" s="177"/>
      <c r="O389" s="177"/>
      <c r="P389" s="177"/>
      <c r="Q389" s="177"/>
      <c r="R389" s="177"/>
      <c r="S389" s="177"/>
      <c r="T389" s="178"/>
      <c r="AT389" s="172" t="s">
        <v>175</v>
      </c>
      <c r="AU389" s="172" t="s">
        <v>83</v>
      </c>
      <c r="AV389" s="13" t="s">
        <v>83</v>
      </c>
      <c r="AW389" s="13" t="s">
        <v>29</v>
      </c>
      <c r="AX389" s="13" t="s">
        <v>30</v>
      </c>
      <c r="AY389" s="172" t="s">
        <v>163</v>
      </c>
    </row>
    <row r="390" spans="1:65" s="2" customFormat="1" ht="16.5" customHeight="1">
      <c r="A390" s="33"/>
      <c r="B390" s="150"/>
      <c r="C390" s="151" t="s">
        <v>556</v>
      </c>
      <c r="D390" s="151" t="s">
        <v>165</v>
      </c>
      <c r="E390" s="152" t="s">
        <v>1704</v>
      </c>
      <c r="F390" s="153" t="s">
        <v>1705</v>
      </c>
      <c r="G390" s="154" t="s">
        <v>206</v>
      </c>
      <c r="H390" s="155">
        <v>14.5</v>
      </c>
      <c r="I390" s="156"/>
      <c r="J390" s="157">
        <f>ROUND(I390*H390,2)</f>
        <v>0</v>
      </c>
      <c r="K390" s="153" t="s">
        <v>1</v>
      </c>
      <c r="L390" s="34"/>
      <c r="M390" s="158" t="s">
        <v>1</v>
      </c>
      <c r="N390" s="159" t="s">
        <v>38</v>
      </c>
      <c r="O390" s="59"/>
      <c r="P390" s="160">
        <f>O390*H390</f>
        <v>0</v>
      </c>
      <c r="Q390" s="160">
        <v>1.0499999999999999E-3</v>
      </c>
      <c r="R390" s="160">
        <f>Q390*H390</f>
        <v>1.5224999999999999E-2</v>
      </c>
      <c r="S390" s="160">
        <v>0</v>
      </c>
      <c r="T390" s="161">
        <f>S390*H390</f>
        <v>0</v>
      </c>
      <c r="U390" s="33"/>
      <c r="V390" s="33"/>
      <c r="W390" s="33"/>
      <c r="X390" s="33"/>
      <c r="Y390" s="33"/>
      <c r="Z390" s="33"/>
      <c r="AA390" s="33"/>
      <c r="AB390" s="33"/>
      <c r="AC390" s="33"/>
      <c r="AD390" s="33"/>
      <c r="AE390" s="33"/>
      <c r="AR390" s="162" t="s">
        <v>169</v>
      </c>
      <c r="AT390" s="162" t="s">
        <v>165</v>
      </c>
      <c r="AU390" s="162" t="s">
        <v>83</v>
      </c>
      <c r="AY390" s="18" t="s">
        <v>163</v>
      </c>
      <c r="BE390" s="163">
        <f>IF(N390="základní",J390,0)</f>
        <v>0</v>
      </c>
      <c r="BF390" s="163">
        <f>IF(N390="snížená",J390,0)</f>
        <v>0</v>
      </c>
      <c r="BG390" s="163">
        <f>IF(N390="zákl. přenesená",J390,0)</f>
        <v>0</v>
      </c>
      <c r="BH390" s="163">
        <f>IF(N390="sníž. přenesená",J390,0)</f>
        <v>0</v>
      </c>
      <c r="BI390" s="163">
        <f>IF(N390="nulová",J390,0)</f>
        <v>0</v>
      </c>
      <c r="BJ390" s="18" t="s">
        <v>30</v>
      </c>
      <c r="BK390" s="163">
        <f>ROUND(I390*H390,2)</f>
        <v>0</v>
      </c>
      <c r="BL390" s="18" t="s">
        <v>169</v>
      </c>
      <c r="BM390" s="162" t="s">
        <v>1706</v>
      </c>
    </row>
    <row r="391" spans="1:65" s="13" customFormat="1">
      <c r="B391" s="171"/>
      <c r="D391" s="169" t="s">
        <v>175</v>
      </c>
      <c r="E391" s="172" t="s">
        <v>1</v>
      </c>
      <c r="F391" s="173" t="s">
        <v>1707</v>
      </c>
      <c r="H391" s="174">
        <v>14.5</v>
      </c>
      <c r="I391" s="175"/>
      <c r="L391" s="171"/>
      <c r="M391" s="176"/>
      <c r="N391" s="177"/>
      <c r="O391" s="177"/>
      <c r="P391" s="177"/>
      <c r="Q391" s="177"/>
      <c r="R391" s="177"/>
      <c r="S391" s="177"/>
      <c r="T391" s="178"/>
      <c r="AT391" s="172" t="s">
        <v>175</v>
      </c>
      <c r="AU391" s="172" t="s">
        <v>83</v>
      </c>
      <c r="AV391" s="13" t="s">
        <v>83</v>
      </c>
      <c r="AW391" s="13" t="s">
        <v>29</v>
      </c>
      <c r="AX391" s="13" t="s">
        <v>30</v>
      </c>
      <c r="AY391" s="172" t="s">
        <v>163</v>
      </c>
    </row>
    <row r="392" spans="1:65" s="2" customFormat="1" ht="16.5" customHeight="1">
      <c r="A392" s="33"/>
      <c r="B392" s="150"/>
      <c r="C392" s="151" t="s">
        <v>562</v>
      </c>
      <c r="D392" s="151" t="s">
        <v>165</v>
      </c>
      <c r="E392" s="152" t="s">
        <v>1708</v>
      </c>
      <c r="F392" s="153" t="s">
        <v>1709</v>
      </c>
      <c r="G392" s="154" t="s">
        <v>206</v>
      </c>
      <c r="H392" s="155">
        <v>114.5</v>
      </c>
      <c r="I392" s="156"/>
      <c r="J392" s="157">
        <f>ROUND(I392*H392,2)</f>
        <v>0</v>
      </c>
      <c r="K392" s="153" t="s">
        <v>1</v>
      </c>
      <c r="L392" s="34"/>
      <c r="M392" s="158" t="s">
        <v>1</v>
      </c>
      <c r="N392" s="159" t="s">
        <v>38</v>
      </c>
      <c r="O392" s="59"/>
      <c r="P392" s="160">
        <f>O392*H392</f>
        <v>0</v>
      </c>
      <c r="Q392" s="160">
        <v>0</v>
      </c>
      <c r="R392" s="160">
        <f>Q392*H392</f>
        <v>0</v>
      </c>
      <c r="S392" s="160">
        <v>0</v>
      </c>
      <c r="T392" s="161">
        <f>S392*H392</f>
        <v>0</v>
      </c>
      <c r="U392" s="33"/>
      <c r="V392" s="33"/>
      <c r="W392" s="33"/>
      <c r="X392" s="33"/>
      <c r="Y392" s="33"/>
      <c r="Z392" s="33"/>
      <c r="AA392" s="33"/>
      <c r="AB392" s="33"/>
      <c r="AC392" s="33"/>
      <c r="AD392" s="33"/>
      <c r="AE392" s="33"/>
      <c r="AR392" s="162" t="s">
        <v>169</v>
      </c>
      <c r="AT392" s="162" t="s">
        <v>165</v>
      </c>
      <c r="AU392" s="162" t="s">
        <v>83</v>
      </c>
      <c r="AY392" s="18" t="s">
        <v>163</v>
      </c>
      <c r="BE392" s="163">
        <f>IF(N392="základní",J392,0)</f>
        <v>0</v>
      </c>
      <c r="BF392" s="163">
        <f>IF(N392="snížená",J392,0)</f>
        <v>0</v>
      </c>
      <c r="BG392" s="163">
        <f>IF(N392="zákl. přenesená",J392,0)</f>
        <v>0</v>
      </c>
      <c r="BH392" s="163">
        <f>IF(N392="sníž. přenesená",J392,0)</f>
        <v>0</v>
      </c>
      <c r="BI392" s="163">
        <f>IF(N392="nulová",J392,0)</f>
        <v>0</v>
      </c>
      <c r="BJ392" s="18" t="s">
        <v>30</v>
      </c>
      <c r="BK392" s="163">
        <f>ROUND(I392*H392,2)</f>
        <v>0</v>
      </c>
      <c r="BL392" s="18" t="s">
        <v>169</v>
      </c>
      <c r="BM392" s="162" t="s">
        <v>1710</v>
      </c>
    </row>
    <row r="393" spans="1:65" s="13" customFormat="1">
      <c r="B393" s="171"/>
      <c r="D393" s="169" t="s">
        <v>175</v>
      </c>
      <c r="E393" s="172" t="s">
        <v>1</v>
      </c>
      <c r="F393" s="173" t="s">
        <v>1711</v>
      </c>
      <c r="H393" s="174">
        <v>114.5</v>
      </c>
      <c r="I393" s="175"/>
      <c r="L393" s="171"/>
      <c r="M393" s="176"/>
      <c r="N393" s="177"/>
      <c r="O393" s="177"/>
      <c r="P393" s="177"/>
      <c r="Q393" s="177"/>
      <c r="R393" s="177"/>
      <c r="S393" s="177"/>
      <c r="T393" s="178"/>
      <c r="AT393" s="172" t="s">
        <v>175</v>
      </c>
      <c r="AU393" s="172" t="s">
        <v>83</v>
      </c>
      <c r="AV393" s="13" t="s">
        <v>83</v>
      </c>
      <c r="AW393" s="13" t="s">
        <v>29</v>
      </c>
      <c r="AX393" s="13" t="s">
        <v>73</v>
      </c>
      <c r="AY393" s="172" t="s">
        <v>163</v>
      </c>
    </row>
    <row r="394" spans="1:65" s="14" customFormat="1">
      <c r="B394" s="179"/>
      <c r="D394" s="169" t="s">
        <v>175</v>
      </c>
      <c r="E394" s="180" t="s">
        <v>1</v>
      </c>
      <c r="F394" s="181" t="s">
        <v>179</v>
      </c>
      <c r="H394" s="182">
        <v>114.5</v>
      </c>
      <c r="I394" s="183"/>
      <c r="L394" s="179"/>
      <c r="M394" s="184"/>
      <c r="N394" s="185"/>
      <c r="O394" s="185"/>
      <c r="P394" s="185"/>
      <c r="Q394" s="185"/>
      <c r="R394" s="185"/>
      <c r="S394" s="185"/>
      <c r="T394" s="186"/>
      <c r="AT394" s="180" t="s">
        <v>175</v>
      </c>
      <c r="AU394" s="180" t="s">
        <v>83</v>
      </c>
      <c r="AV394" s="14" t="s">
        <v>169</v>
      </c>
      <c r="AW394" s="14" t="s">
        <v>29</v>
      </c>
      <c r="AX394" s="14" t="s">
        <v>30</v>
      </c>
      <c r="AY394" s="180" t="s">
        <v>163</v>
      </c>
    </row>
    <row r="395" spans="1:65" s="2" customFormat="1" ht="16.5" customHeight="1">
      <c r="A395" s="33"/>
      <c r="B395" s="150"/>
      <c r="C395" s="151" t="s">
        <v>569</v>
      </c>
      <c r="D395" s="151" t="s">
        <v>165</v>
      </c>
      <c r="E395" s="152" t="s">
        <v>1712</v>
      </c>
      <c r="F395" s="153" t="s">
        <v>1713</v>
      </c>
      <c r="G395" s="154" t="s">
        <v>436</v>
      </c>
      <c r="H395" s="155">
        <v>20</v>
      </c>
      <c r="I395" s="156"/>
      <c r="J395" s="157">
        <f>ROUND(I395*H395,2)</f>
        <v>0</v>
      </c>
      <c r="K395" s="153" t="s">
        <v>168</v>
      </c>
      <c r="L395" s="34"/>
      <c r="M395" s="158" t="s">
        <v>1</v>
      </c>
      <c r="N395" s="159" t="s">
        <v>38</v>
      </c>
      <c r="O395" s="59"/>
      <c r="P395" s="160">
        <f>O395*H395</f>
        <v>0</v>
      </c>
      <c r="Q395" s="160">
        <v>0</v>
      </c>
      <c r="R395" s="160">
        <f>Q395*H395</f>
        <v>0</v>
      </c>
      <c r="S395" s="160">
        <v>0</v>
      </c>
      <c r="T395" s="161">
        <f>S395*H395</f>
        <v>0</v>
      </c>
      <c r="U395" s="33"/>
      <c r="V395" s="33"/>
      <c r="W395" s="33"/>
      <c r="X395" s="33"/>
      <c r="Y395" s="33"/>
      <c r="Z395" s="33"/>
      <c r="AA395" s="33"/>
      <c r="AB395" s="33"/>
      <c r="AC395" s="33"/>
      <c r="AD395" s="33"/>
      <c r="AE395" s="33"/>
      <c r="AR395" s="162" t="s">
        <v>169</v>
      </c>
      <c r="AT395" s="162" t="s">
        <v>165</v>
      </c>
      <c r="AU395" s="162" t="s">
        <v>83</v>
      </c>
      <c r="AY395" s="18" t="s">
        <v>163</v>
      </c>
      <c r="BE395" s="163">
        <f>IF(N395="základní",J395,0)</f>
        <v>0</v>
      </c>
      <c r="BF395" s="163">
        <f>IF(N395="snížená",J395,0)</f>
        <v>0</v>
      </c>
      <c r="BG395" s="163">
        <f>IF(N395="zákl. přenesená",J395,0)</f>
        <v>0</v>
      </c>
      <c r="BH395" s="163">
        <f>IF(N395="sníž. přenesená",J395,0)</f>
        <v>0</v>
      </c>
      <c r="BI395" s="163">
        <f>IF(N395="nulová",J395,0)</f>
        <v>0</v>
      </c>
      <c r="BJ395" s="18" t="s">
        <v>30</v>
      </c>
      <c r="BK395" s="163">
        <f>ROUND(I395*H395,2)</f>
        <v>0</v>
      </c>
      <c r="BL395" s="18" t="s">
        <v>169</v>
      </c>
      <c r="BM395" s="162" t="s">
        <v>1714</v>
      </c>
    </row>
    <row r="396" spans="1:65" s="2" customFormat="1">
      <c r="A396" s="33"/>
      <c r="B396" s="34"/>
      <c r="C396" s="33"/>
      <c r="D396" s="164" t="s">
        <v>171</v>
      </c>
      <c r="E396" s="33"/>
      <c r="F396" s="165" t="s">
        <v>1715</v>
      </c>
      <c r="G396" s="33"/>
      <c r="H396" s="33"/>
      <c r="I396" s="166"/>
      <c r="J396" s="33"/>
      <c r="K396" s="33"/>
      <c r="L396" s="34"/>
      <c r="M396" s="167"/>
      <c r="N396" s="168"/>
      <c r="O396" s="59"/>
      <c r="P396" s="59"/>
      <c r="Q396" s="59"/>
      <c r="R396" s="59"/>
      <c r="S396" s="59"/>
      <c r="T396" s="60"/>
      <c r="U396" s="33"/>
      <c r="V396" s="33"/>
      <c r="W396" s="33"/>
      <c r="X396" s="33"/>
      <c r="Y396" s="33"/>
      <c r="Z396" s="33"/>
      <c r="AA396" s="33"/>
      <c r="AB396" s="33"/>
      <c r="AC396" s="33"/>
      <c r="AD396" s="33"/>
      <c r="AE396" s="33"/>
      <c r="AT396" s="18" t="s">
        <v>171</v>
      </c>
      <c r="AU396" s="18" t="s">
        <v>83</v>
      </c>
    </row>
    <row r="397" spans="1:65" s="13" customFormat="1">
      <c r="B397" s="171"/>
      <c r="D397" s="169" t="s">
        <v>175</v>
      </c>
      <c r="E397" s="172" t="s">
        <v>1</v>
      </c>
      <c r="F397" s="173" t="s">
        <v>300</v>
      </c>
      <c r="H397" s="174">
        <v>20</v>
      </c>
      <c r="I397" s="175"/>
      <c r="L397" s="171"/>
      <c r="M397" s="176"/>
      <c r="N397" s="177"/>
      <c r="O397" s="177"/>
      <c r="P397" s="177"/>
      <c r="Q397" s="177"/>
      <c r="R397" s="177"/>
      <c r="S397" s="177"/>
      <c r="T397" s="178"/>
      <c r="AT397" s="172" t="s">
        <v>175</v>
      </c>
      <c r="AU397" s="172" t="s">
        <v>83</v>
      </c>
      <c r="AV397" s="13" t="s">
        <v>83</v>
      </c>
      <c r="AW397" s="13" t="s">
        <v>29</v>
      </c>
      <c r="AX397" s="13" t="s">
        <v>30</v>
      </c>
      <c r="AY397" s="172" t="s">
        <v>163</v>
      </c>
    </row>
    <row r="398" spans="1:65" s="2" customFormat="1" ht="24.2" customHeight="1">
      <c r="A398" s="33"/>
      <c r="B398" s="150"/>
      <c r="C398" s="197" t="s">
        <v>576</v>
      </c>
      <c r="D398" s="197" t="s">
        <v>381</v>
      </c>
      <c r="E398" s="198" t="s">
        <v>1716</v>
      </c>
      <c r="F398" s="199" t="s">
        <v>1717</v>
      </c>
      <c r="G398" s="200" t="s">
        <v>436</v>
      </c>
      <c r="H398" s="201">
        <v>20.3</v>
      </c>
      <c r="I398" s="202"/>
      <c r="J398" s="203">
        <f>ROUND(I398*H398,2)</f>
        <v>0</v>
      </c>
      <c r="K398" s="199" t="s">
        <v>1</v>
      </c>
      <c r="L398" s="204"/>
      <c r="M398" s="205" t="s">
        <v>1</v>
      </c>
      <c r="N398" s="206" t="s">
        <v>38</v>
      </c>
      <c r="O398" s="59"/>
      <c r="P398" s="160">
        <f>O398*H398</f>
        <v>0</v>
      </c>
      <c r="Q398" s="160">
        <v>1.9E-3</v>
      </c>
      <c r="R398" s="160">
        <f>Q398*H398</f>
        <v>3.857E-2</v>
      </c>
      <c r="S398" s="160">
        <v>0</v>
      </c>
      <c r="T398" s="161">
        <f>S398*H398</f>
        <v>0</v>
      </c>
      <c r="U398" s="33"/>
      <c r="V398" s="33"/>
      <c r="W398" s="33"/>
      <c r="X398" s="33"/>
      <c r="Y398" s="33"/>
      <c r="Z398" s="33"/>
      <c r="AA398" s="33"/>
      <c r="AB398" s="33"/>
      <c r="AC398" s="33"/>
      <c r="AD398" s="33"/>
      <c r="AE398" s="33"/>
      <c r="AR398" s="162" t="s">
        <v>215</v>
      </c>
      <c r="AT398" s="162" t="s">
        <v>381</v>
      </c>
      <c r="AU398" s="162" t="s">
        <v>83</v>
      </c>
      <c r="AY398" s="18" t="s">
        <v>163</v>
      </c>
      <c r="BE398" s="163">
        <f>IF(N398="základní",J398,0)</f>
        <v>0</v>
      </c>
      <c r="BF398" s="163">
        <f>IF(N398="snížená",J398,0)</f>
        <v>0</v>
      </c>
      <c r="BG398" s="163">
        <f>IF(N398="zákl. přenesená",J398,0)</f>
        <v>0</v>
      </c>
      <c r="BH398" s="163">
        <f>IF(N398="sníž. přenesená",J398,0)</f>
        <v>0</v>
      </c>
      <c r="BI398" s="163">
        <f>IF(N398="nulová",J398,0)</f>
        <v>0</v>
      </c>
      <c r="BJ398" s="18" t="s">
        <v>30</v>
      </c>
      <c r="BK398" s="163">
        <f>ROUND(I398*H398,2)</f>
        <v>0</v>
      </c>
      <c r="BL398" s="18" t="s">
        <v>169</v>
      </c>
      <c r="BM398" s="162" t="s">
        <v>1718</v>
      </c>
    </row>
    <row r="399" spans="1:65" s="13" customFormat="1">
      <c r="B399" s="171"/>
      <c r="D399" s="169" t="s">
        <v>175</v>
      </c>
      <c r="E399" s="172" t="s">
        <v>1</v>
      </c>
      <c r="F399" s="173" t="s">
        <v>1719</v>
      </c>
      <c r="H399" s="174">
        <v>20.3</v>
      </c>
      <c r="I399" s="175"/>
      <c r="L399" s="171"/>
      <c r="M399" s="176"/>
      <c r="N399" s="177"/>
      <c r="O399" s="177"/>
      <c r="P399" s="177"/>
      <c r="Q399" s="177"/>
      <c r="R399" s="177"/>
      <c r="S399" s="177"/>
      <c r="T399" s="178"/>
      <c r="AT399" s="172" t="s">
        <v>175</v>
      </c>
      <c r="AU399" s="172" t="s">
        <v>83</v>
      </c>
      <c r="AV399" s="13" t="s">
        <v>83</v>
      </c>
      <c r="AW399" s="13" t="s">
        <v>29</v>
      </c>
      <c r="AX399" s="13" t="s">
        <v>73</v>
      </c>
      <c r="AY399" s="172" t="s">
        <v>163</v>
      </c>
    </row>
    <row r="400" spans="1:65" s="14" customFormat="1">
      <c r="B400" s="179"/>
      <c r="D400" s="169" t="s">
        <v>175</v>
      </c>
      <c r="E400" s="180" t="s">
        <v>1</v>
      </c>
      <c r="F400" s="181" t="s">
        <v>179</v>
      </c>
      <c r="H400" s="182">
        <v>20.3</v>
      </c>
      <c r="I400" s="183"/>
      <c r="L400" s="179"/>
      <c r="M400" s="184"/>
      <c r="N400" s="185"/>
      <c r="O400" s="185"/>
      <c r="P400" s="185"/>
      <c r="Q400" s="185"/>
      <c r="R400" s="185"/>
      <c r="S400" s="185"/>
      <c r="T400" s="186"/>
      <c r="AT400" s="180" t="s">
        <v>175</v>
      </c>
      <c r="AU400" s="180" t="s">
        <v>83</v>
      </c>
      <c r="AV400" s="14" t="s">
        <v>169</v>
      </c>
      <c r="AW400" s="14" t="s">
        <v>29</v>
      </c>
      <c r="AX400" s="14" t="s">
        <v>30</v>
      </c>
      <c r="AY400" s="180" t="s">
        <v>163</v>
      </c>
    </row>
    <row r="401" spans="1:65" s="2" customFormat="1" ht="16.5" customHeight="1">
      <c r="A401" s="33"/>
      <c r="B401" s="150"/>
      <c r="C401" s="197" t="s">
        <v>581</v>
      </c>
      <c r="D401" s="197" t="s">
        <v>381</v>
      </c>
      <c r="E401" s="198" t="s">
        <v>1403</v>
      </c>
      <c r="F401" s="199" t="s">
        <v>1720</v>
      </c>
      <c r="G401" s="200" t="s">
        <v>436</v>
      </c>
      <c r="H401" s="201">
        <v>20.3</v>
      </c>
      <c r="I401" s="202"/>
      <c r="J401" s="203">
        <f>ROUND(I401*H401,2)</f>
        <v>0</v>
      </c>
      <c r="K401" s="199" t="s">
        <v>1</v>
      </c>
      <c r="L401" s="204"/>
      <c r="M401" s="205" t="s">
        <v>1</v>
      </c>
      <c r="N401" s="206" t="s">
        <v>38</v>
      </c>
      <c r="O401" s="59"/>
      <c r="P401" s="160">
        <f>O401*H401</f>
        <v>0</v>
      </c>
      <c r="Q401" s="160">
        <v>3.5000000000000001E-3</v>
      </c>
      <c r="R401" s="160">
        <f>Q401*H401</f>
        <v>7.1050000000000002E-2</v>
      </c>
      <c r="S401" s="160">
        <v>0</v>
      </c>
      <c r="T401" s="161">
        <f>S401*H401</f>
        <v>0</v>
      </c>
      <c r="U401" s="33"/>
      <c r="V401" s="33"/>
      <c r="W401" s="33"/>
      <c r="X401" s="33"/>
      <c r="Y401" s="33"/>
      <c r="Z401" s="33"/>
      <c r="AA401" s="33"/>
      <c r="AB401" s="33"/>
      <c r="AC401" s="33"/>
      <c r="AD401" s="33"/>
      <c r="AE401" s="33"/>
      <c r="AR401" s="162" t="s">
        <v>215</v>
      </c>
      <c r="AT401" s="162" t="s">
        <v>381</v>
      </c>
      <c r="AU401" s="162" t="s">
        <v>83</v>
      </c>
      <c r="AY401" s="18" t="s">
        <v>163</v>
      </c>
      <c r="BE401" s="163">
        <f>IF(N401="základní",J401,0)</f>
        <v>0</v>
      </c>
      <c r="BF401" s="163">
        <f>IF(N401="snížená",J401,0)</f>
        <v>0</v>
      </c>
      <c r="BG401" s="163">
        <f>IF(N401="zákl. přenesená",J401,0)</f>
        <v>0</v>
      </c>
      <c r="BH401" s="163">
        <f>IF(N401="sníž. přenesená",J401,0)</f>
        <v>0</v>
      </c>
      <c r="BI401" s="163">
        <f>IF(N401="nulová",J401,0)</f>
        <v>0</v>
      </c>
      <c r="BJ401" s="18" t="s">
        <v>30</v>
      </c>
      <c r="BK401" s="163">
        <f>ROUND(I401*H401,2)</f>
        <v>0</v>
      </c>
      <c r="BL401" s="18" t="s">
        <v>169</v>
      </c>
      <c r="BM401" s="162" t="s">
        <v>1721</v>
      </c>
    </row>
    <row r="402" spans="1:65" s="13" customFormat="1">
      <c r="B402" s="171"/>
      <c r="D402" s="169" t="s">
        <v>175</v>
      </c>
      <c r="E402" s="172" t="s">
        <v>1</v>
      </c>
      <c r="F402" s="173" t="s">
        <v>1719</v>
      </c>
      <c r="H402" s="174">
        <v>20.3</v>
      </c>
      <c r="I402" s="175"/>
      <c r="L402" s="171"/>
      <c r="M402" s="176"/>
      <c r="N402" s="177"/>
      <c r="O402" s="177"/>
      <c r="P402" s="177"/>
      <c r="Q402" s="177"/>
      <c r="R402" s="177"/>
      <c r="S402" s="177"/>
      <c r="T402" s="178"/>
      <c r="AT402" s="172" t="s">
        <v>175</v>
      </c>
      <c r="AU402" s="172" t="s">
        <v>83</v>
      </c>
      <c r="AV402" s="13" t="s">
        <v>83</v>
      </c>
      <c r="AW402" s="13" t="s">
        <v>29</v>
      </c>
      <c r="AX402" s="13" t="s">
        <v>73</v>
      </c>
      <c r="AY402" s="172" t="s">
        <v>163</v>
      </c>
    </row>
    <row r="403" spans="1:65" s="14" customFormat="1">
      <c r="B403" s="179"/>
      <c r="D403" s="169" t="s">
        <v>175</v>
      </c>
      <c r="E403" s="180" t="s">
        <v>1</v>
      </c>
      <c r="F403" s="181" t="s">
        <v>179</v>
      </c>
      <c r="H403" s="182">
        <v>20.3</v>
      </c>
      <c r="I403" s="183"/>
      <c r="L403" s="179"/>
      <c r="M403" s="184"/>
      <c r="N403" s="185"/>
      <c r="O403" s="185"/>
      <c r="P403" s="185"/>
      <c r="Q403" s="185"/>
      <c r="R403" s="185"/>
      <c r="S403" s="185"/>
      <c r="T403" s="186"/>
      <c r="AT403" s="180" t="s">
        <v>175</v>
      </c>
      <c r="AU403" s="180" t="s">
        <v>83</v>
      </c>
      <c r="AV403" s="14" t="s">
        <v>169</v>
      </c>
      <c r="AW403" s="14" t="s">
        <v>29</v>
      </c>
      <c r="AX403" s="14" t="s">
        <v>30</v>
      </c>
      <c r="AY403" s="180" t="s">
        <v>163</v>
      </c>
    </row>
    <row r="404" spans="1:65" s="2" customFormat="1" ht="16.5" customHeight="1">
      <c r="A404" s="33"/>
      <c r="B404" s="150"/>
      <c r="C404" s="151" t="s">
        <v>588</v>
      </c>
      <c r="D404" s="151" t="s">
        <v>165</v>
      </c>
      <c r="E404" s="152" t="s">
        <v>1722</v>
      </c>
      <c r="F404" s="153" t="s">
        <v>1723</v>
      </c>
      <c r="G404" s="154" t="s">
        <v>436</v>
      </c>
      <c r="H404" s="155">
        <v>20</v>
      </c>
      <c r="I404" s="156"/>
      <c r="J404" s="157">
        <f>ROUND(I404*H404,2)</f>
        <v>0</v>
      </c>
      <c r="K404" s="153" t="s">
        <v>168</v>
      </c>
      <c r="L404" s="34"/>
      <c r="M404" s="158" t="s">
        <v>1</v>
      </c>
      <c r="N404" s="159" t="s">
        <v>38</v>
      </c>
      <c r="O404" s="59"/>
      <c r="P404" s="160">
        <f>O404*H404</f>
        <v>0</v>
      </c>
      <c r="Q404" s="160">
        <v>0.04</v>
      </c>
      <c r="R404" s="160">
        <f>Q404*H404</f>
        <v>0.8</v>
      </c>
      <c r="S404" s="160">
        <v>0</v>
      </c>
      <c r="T404" s="161">
        <f>S404*H404</f>
        <v>0</v>
      </c>
      <c r="U404" s="33"/>
      <c r="V404" s="33"/>
      <c r="W404" s="33"/>
      <c r="X404" s="33"/>
      <c r="Y404" s="33"/>
      <c r="Z404" s="33"/>
      <c r="AA404" s="33"/>
      <c r="AB404" s="33"/>
      <c r="AC404" s="33"/>
      <c r="AD404" s="33"/>
      <c r="AE404" s="33"/>
      <c r="AR404" s="162" t="s">
        <v>169</v>
      </c>
      <c r="AT404" s="162" t="s">
        <v>165</v>
      </c>
      <c r="AU404" s="162" t="s">
        <v>83</v>
      </c>
      <c r="AY404" s="18" t="s">
        <v>163</v>
      </c>
      <c r="BE404" s="163">
        <f>IF(N404="základní",J404,0)</f>
        <v>0</v>
      </c>
      <c r="BF404" s="163">
        <f>IF(N404="snížená",J404,0)</f>
        <v>0</v>
      </c>
      <c r="BG404" s="163">
        <f>IF(N404="zákl. přenesená",J404,0)</f>
        <v>0</v>
      </c>
      <c r="BH404" s="163">
        <f>IF(N404="sníž. přenesená",J404,0)</f>
        <v>0</v>
      </c>
      <c r="BI404" s="163">
        <f>IF(N404="nulová",J404,0)</f>
        <v>0</v>
      </c>
      <c r="BJ404" s="18" t="s">
        <v>30</v>
      </c>
      <c r="BK404" s="163">
        <f>ROUND(I404*H404,2)</f>
        <v>0</v>
      </c>
      <c r="BL404" s="18" t="s">
        <v>169</v>
      </c>
      <c r="BM404" s="162" t="s">
        <v>1724</v>
      </c>
    </row>
    <row r="405" spans="1:65" s="2" customFormat="1">
      <c r="A405" s="33"/>
      <c r="B405" s="34"/>
      <c r="C405" s="33"/>
      <c r="D405" s="164" t="s">
        <v>171</v>
      </c>
      <c r="E405" s="33"/>
      <c r="F405" s="165" t="s">
        <v>1725</v>
      </c>
      <c r="G405" s="33"/>
      <c r="H405" s="33"/>
      <c r="I405" s="166"/>
      <c r="J405" s="33"/>
      <c r="K405" s="33"/>
      <c r="L405" s="34"/>
      <c r="M405" s="167"/>
      <c r="N405" s="168"/>
      <c r="O405" s="59"/>
      <c r="P405" s="59"/>
      <c r="Q405" s="59"/>
      <c r="R405" s="59"/>
      <c r="S405" s="59"/>
      <c r="T405" s="60"/>
      <c r="U405" s="33"/>
      <c r="V405" s="33"/>
      <c r="W405" s="33"/>
      <c r="X405" s="33"/>
      <c r="Y405" s="33"/>
      <c r="Z405" s="33"/>
      <c r="AA405" s="33"/>
      <c r="AB405" s="33"/>
      <c r="AC405" s="33"/>
      <c r="AD405" s="33"/>
      <c r="AE405" s="33"/>
      <c r="AT405" s="18" t="s">
        <v>171</v>
      </c>
      <c r="AU405" s="18" t="s">
        <v>83</v>
      </c>
    </row>
    <row r="406" spans="1:65" s="13" customFormat="1">
      <c r="B406" s="171"/>
      <c r="D406" s="169" t="s">
        <v>175</v>
      </c>
      <c r="E406" s="172" t="s">
        <v>1</v>
      </c>
      <c r="F406" s="173" t="s">
        <v>300</v>
      </c>
      <c r="H406" s="174">
        <v>20</v>
      </c>
      <c r="I406" s="175"/>
      <c r="L406" s="171"/>
      <c r="M406" s="176"/>
      <c r="N406" s="177"/>
      <c r="O406" s="177"/>
      <c r="P406" s="177"/>
      <c r="Q406" s="177"/>
      <c r="R406" s="177"/>
      <c r="S406" s="177"/>
      <c r="T406" s="178"/>
      <c r="AT406" s="172" t="s">
        <v>175</v>
      </c>
      <c r="AU406" s="172" t="s">
        <v>83</v>
      </c>
      <c r="AV406" s="13" t="s">
        <v>83</v>
      </c>
      <c r="AW406" s="13" t="s">
        <v>29</v>
      </c>
      <c r="AX406" s="13" t="s">
        <v>30</v>
      </c>
      <c r="AY406" s="172" t="s">
        <v>163</v>
      </c>
    </row>
    <row r="407" spans="1:65" s="2" customFormat="1" ht="16.5" customHeight="1">
      <c r="A407" s="33"/>
      <c r="B407" s="150"/>
      <c r="C407" s="197" t="s">
        <v>593</v>
      </c>
      <c r="D407" s="197" t="s">
        <v>381</v>
      </c>
      <c r="E407" s="198" t="s">
        <v>1726</v>
      </c>
      <c r="F407" s="199" t="s">
        <v>1727</v>
      </c>
      <c r="G407" s="200" t="s">
        <v>436</v>
      </c>
      <c r="H407" s="201">
        <v>20</v>
      </c>
      <c r="I407" s="202"/>
      <c r="J407" s="203">
        <f>ROUND(I407*H407,2)</f>
        <v>0</v>
      </c>
      <c r="K407" s="199" t="s">
        <v>168</v>
      </c>
      <c r="L407" s="204"/>
      <c r="M407" s="205" t="s">
        <v>1</v>
      </c>
      <c r="N407" s="206" t="s">
        <v>38</v>
      </c>
      <c r="O407" s="59"/>
      <c r="P407" s="160">
        <f>O407*H407</f>
        <v>0</v>
      </c>
      <c r="Q407" s="160">
        <v>7.3000000000000001E-3</v>
      </c>
      <c r="R407" s="160">
        <f>Q407*H407</f>
        <v>0.14599999999999999</v>
      </c>
      <c r="S407" s="160">
        <v>0</v>
      </c>
      <c r="T407" s="161">
        <f>S407*H407</f>
        <v>0</v>
      </c>
      <c r="U407" s="33"/>
      <c r="V407" s="33"/>
      <c r="W407" s="33"/>
      <c r="X407" s="33"/>
      <c r="Y407" s="33"/>
      <c r="Z407" s="33"/>
      <c r="AA407" s="33"/>
      <c r="AB407" s="33"/>
      <c r="AC407" s="33"/>
      <c r="AD407" s="33"/>
      <c r="AE407" s="33"/>
      <c r="AR407" s="162" t="s">
        <v>215</v>
      </c>
      <c r="AT407" s="162" t="s">
        <v>381</v>
      </c>
      <c r="AU407" s="162" t="s">
        <v>83</v>
      </c>
      <c r="AY407" s="18" t="s">
        <v>163</v>
      </c>
      <c r="BE407" s="163">
        <f>IF(N407="základní",J407,0)</f>
        <v>0</v>
      </c>
      <c r="BF407" s="163">
        <f>IF(N407="snížená",J407,0)</f>
        <v>0</v>
      </c>
      <c r="BG407" s="163">
        <f>IF(N407="zákl. přenesená",J407,0)</f>
        <v>0</v>
      </c>
      <c r="BH407" s="163">
        <f>IF(N407="sníž. přenesená",J407,0)</f>
        <v>0</v>
      </c>
      <c r="BI407" s="163">
        <f>IF(N407="nulová",J407,0)</f>
        <v>0</v>
      </c>
      <c r="BJ407" s="18" t="s">
        <v>30</v>
      </c>
      <c r="BK407" s="163">
        <f>ROUND(I407*H407,2)</f>
        <v>0</v>
      </c>
      <c r="BL407" s="18" t="s">
        <v>169</v>
      </c>
      <c r="BM407" s="162" t="s">
        <v>1728</v>
      </c>
    </row>
    <row r="408" spans="1:65" s="13" customFormat="1">
      <c r="B408" s="171"/>
      <c r="D408" s="169" t="s">
        <v>175</v>
      </c>
      <c r="E408" s="172" t="s">
        <v>1</v>
      </c>
      <c r="F408" s="173" t="s">
        <v>300</v>
      </c>
      <c r="H408" s="174">
        <v>20</v>
      </c>
      <c r="I408" s="175"/>
      <c r="L408" s="171"/>
      <c r="M408" s="176"/>
      <c r="N408" s="177"/>
      <c r="O408" s="177"/>
      <c r="P408" s="177"/>
      <c r="Q408" s="177"/>
      <c r="R408" s="177"/>
      <c r="S408" s="177"/>
      <c r="T408" s="178"/>
      <c r="AT408" s="172" t="s">
        <v>175</v>
      </c>
      <c r="AU408" s="172" t="s">
        <v>83</v>
      </c>
      <c r="AV408" s="13" t="s">
        <v>83</v>
      </c>
      <c r="AW408" s="13" t="s">
        <v>29</v>
      </c>
      <c r="AX408" s="13" t="s">
        <v>30</v>
      </c>
      <c r="AY408" s="172" t="s">
        <v>163</v>
      </c>
    </row>
    <row r="409" spans="1:65" s="2" customFormat="1" ht="16.5" customHeight="1">
      <c r="A409" s="33"/>
      <c r="B409" s="150"/>
      <c r="C409" s="197" t="s">
        <v>598</v>
      </c>
      <c r="D409" s="197" t="s">
        <v>381</v>
      </c>
      <c r="E409" s="198" t="s">
        <v>1423</v>
      </c>
      <c r="F409" s="199" t="s">
        <v>1424</v>
      </c>
      <c r="G409" s="200" t="s">
        <v>212</v>
      </c>
      <c r="H409" s="201">
        <v>20</v>
      </c>
      <c r="I409" s="202"/>
      <c r="J409" s="203">
        <f>ROUND(I409*H409,2)</f>
        <v>0</v>
      </c>
      <c r="K409" s="199" t="s">
        <v>1</v>
      </c>
      <c r="L409" s="204"/>
      <c r="M409" s="205" t="s">
        <v>1</v>
      </c>
      <c r="N409" s="206" t="s">
        <v>38</v>
      </c>
      <c r="O409" s="59"/>
      <c r="P409" s="160">
        <f>O409*H409</f>
        <v>0</v>
      </c>
      <c r="Q409" s="160">
        <v>0</v>
      </c>
      <c r="R409" s="160">
        <f>Q409*H409</f>
        <v>0</v>
      </c>
      <c r="S409" s="160">
        <v>0</v>
      </c>
      <c r="T409" s="161">
        <f>S409*H409</f>
        <v>0</v>
      </c>
      <c r="U409" s="33"/>
      <c r="V409" s="33"/>
      <c r="W409" s="33"/>
      <c r="X409" s="33"/>
      <c r="Y409" s="33"/>
      <c r="Z409" s="33"/>
      <c r="AA409" s="33"/>
      <c r="AB409" s="33"/>
      <c r="AC409" s="33"/>
      <c r="AD409" s="33"/>
      <c r="AE409" s="33"/>
      <c r="AR409" s="162" t="s">
        <v>215</v>
      </c>
      <c r="AT409" s="162" t="s">
        <v>381</v>
      </c>
      <c r="AU409" s="162" t="s">
        <v>83</v>
      </c>
      <c r="AY409" s="18" t="s">
        <v>163</v>
      </c>
      <c r="BE409" s="163">
        <f>IF(N409="základní",J409,0)</f>
        <v>0</v>
      </c>
      <c r="BF409" s="163">
        <f>IF(N409="snížená",J409,0)</f>
        <v>0</v>
      </c>
      <c r="BG409" s="163">
        <f>IF(N409="zákl. přenesená",J409,0)</f>
        <v>0</v>
      </c>
      <c r="BH409" s="163">
        <f>IF(N409="sníž. přenesená",J409,0)</f>
        <v>0</v>
      </c>
      <c r="BI409" s="163">
        <f>IF(N409="nulová",J409,0)</f>
        <v>0</v>
      </c>
      <c r="BJ409" s="18" t="s">
        <v>30</v>
      </c>
      <c r="BK409" s="163">
        <f>ROUND(I409*H409,2)</f>
        <v>0</v>
      </c>
      <c r="BL409" s="18" t="s">
        <v>169</v>
      </c>
      <c r="BM409" s="162" t="s">
        <v>1729</v>
      </c>
    </row>
    <row r="410" spans="1:65" s="13" customFormat="1">
      <c r="B410" s="171"/>
      <c r="D410" s="169" t="s">
        <v>175</v>
      </c>
      <c r="E410" s="172" t="s">
        <v>1</v>
      </c>
      <c r="F410" s="173" t="s">
        <v>300</v>
      </c>
      <c r="H410" s="174">
        <v>20</v>
      </c>
      <c r="I410" s="175"/>
      <c r="L410" s="171"/>
      <c r="M410" s="176"/>
      <c r="N410" s="177"/>
      <c r="O410" s="177"/>
      <c r="P410" s="177"/>
      <c r="Q410" s="177"/>
      <c r="R410" s="177"/>
      <c r="S410" s="177"/>
      <c r="T410" s="178"/>
      <c r="AT410" s="172" t="s">
        <v>175</v>
      </c>
      <c r="AU410" s="172" t="s">
        <v>83</v>
      </c>
      <c r="AV410" s="13" t="s">
        <v>83</v>
      </c>
      <c r="AW410" s="13" t="s">
        <v>29</v>
      </c>
      <c r="AX410" s="13" t="s">
        <v>30</v>
      </c>
      <c r="AY410" s="172" t="s">
        <v>163</v>
      </c>
    </row>
    <row r="411" spans="1:65" s="2" customFormat="1" ht="16.5" customHeight="1">
      <c r="A411" s="33"/>
      <c r="B411" s="150"/>
      <c r="C411" s="151" t="s">
        <v>603</v>
      </c>
      <c r="D411" s="151" t="s">
        <v>165</v>
      </c>
      <c r="E411" s="152" t="s">
        <v>1435</v>
      </c>
      <c r="F411" s="153" t="s">
        <v>1436</v>
      </c>
      <c r="G411" s="154" t="s">
        <v>436</v>
      </c>
      <c r="H411" s="155">
        <v>20</v>
      </c>
      <c r="I411" s="156"/>
      <c r="J411" s="157">
        <f>ROUND(I411*H411,2)</f>
        <v>0</v>
      </c>
      <c r="K411" s="153" t="s">
        <v>168</v>
      </c>
      <c r="L411" s="34"/>
      <c r="M411" s="158" t="s">
        <v>1</v>
      </c>
      <c r="N411" s="159" t="s">
        <v>38</v>
      </c>
      <c r="O411" s="59"/>
      <c r="P411" s="160">
        <f>O411*H411</f>
        <v>0</v>
      </c>
      <c r="Q411" s="160">
        <v>3.1E-4</v>
      </c>
      <c r="R411" s="160">
        <f>Q411*H411</f>
        <v>6.1999999999999998E-3</v>
      </c>
      <c r="S411" s="160">
        <v>0</v>
      </c>
      <c r="T411" s="161">
        <f>S411*H411</f>
        <v>0</v>
      </c>
      <c r="U411" s="33"/>
      <c r="V411" s="33"/>
      <c r="W411" s="33"/>
      <c r="X411" s="33"/>
      <c r="Y411" s="33"/>
      <c r="Z411" s="33"/>
      <c r="AA411" s="33"/>
      <c r="AB411" s="33"/>
      <c r="AC411" s="33"/>
      <c r="AD411" s="33"/>
      <c r="AE411" s="33"/>
      <c r="AR411" s="162" t="s">
        <v>169</v>
      </c>
      <c r="AT411" s="162" t="s">
        <v>165</v>
      </c>
      <c r="AU411" s="162" t="s">
        <v>83</v>
      </c>
      <c r="AY411" s="18" t="s">
        <v>163</v>
      </c>
      <c r="BE411" s="163">
        <f>IF(N411="základní",J411,0)</f>
        <v>0</v>
      </c>
      <c r="BF411" s="163">
        <f>IF(N411="snížená",J411,0)</f>
        <v>0</v>
      </c>
      <c r="BG411" s="163">
        <f>IF(N411="zákl. přenesená",J411,0)</f>
        <v>0</v>
      </c>
      <c r="BH411" s="163">
        <f>IF(N411="sníž. přenesená",J411,0)</f>
        <v>0</v>
      </c>
      <c r="BI411" s="163">
        <f>IF(N411="nulová",J411,0)</f>
        <v>0</v>
      </c>
      <c r="BJ411" s="18" t="s">
        <v>30</v>
      </c>
      <c r="BK411" s="163">
        <f>ROUND(I411*H411,2)</f>
        <v>0</v>
      </c>
      <c r="BL411" s="18" t="s">
        <v>169</v>
      </c>
      <c r="BM411" s="162" t="s">
        <v>1730</v>
      </c>
    </row>
    <row r="412" spans="1:65" s="2" customFormat="1">
      <c r="A412" s="33"/>
      <c r="B412" s="34"/>
      <c r="C412" s="33"/>
      <c r="D412" s="164" t="s">
        <v>171</v>
      </c>
      <c r="E412" s="33"/>
      <c r="F412" s="165" t="s">
        <v>1438</v>
      </c>
      <c r="G412" s="33"/>
      <c r="H412" s="33"/>
      <c r="I412" s="166"/>
      <c r="J412" s="33"/>
      <c r="K412" s="33"/>
      <c r="L412" s="34"/>
      <c r="M412" s="167"/>
      <c r="N412" s="168"/>
      <c r="O412" s="59"/>
      <c r="P412" s="59"/>
      <c r="Q412" s="59"/>
      <c r="R412" s="59"/>
      <c r="S412" s="59"/>
      <c r="T412" s="60"/>
      <c r="U412" s="33"/>
      <c r="V412" s="33"/>
      <c r="W412" s="33"/>
      <c r="X412" s="33"/>
      <c r="Y412" s="33"/>
      <c r="Z412" s="33"/>
      <c r="AA412" s="33"/>
      <c r="AB412" s="33"/>
      <c r="AC412" s="33"/>
      <c r="AD412" s="33"/>
      <c r="AE412" s="33"/>
      <c r="AT412" s="18" t="s">
        <v>171</v>
      </c>
      <c r="AU412" s="18" t="s">
        <v>83</v>
      </c>
    </row>
    <row r="413" spans="1:65" s="13" customFormat="1">
      <c r="B413" s="171"/>
      <c r="D413" s="169" t="s">
        <v>175</v>
      </c>
      <c r="E413" s="172" t="s">
        <v>1</v>
      </c>
      <c r="F413" s="173" t="s">
        <v>300</v>
      </c>
      <c r="H413" s="174">
        <v>20</v>
      </c>
      <c r="I413" s="175"/>
      <c r="L413" s="171"/>
      <c r="M413" s="176"/>
      <c r="N413" s="177"/>
      <c r="O413" s="177"/>
      <c r="P413" s="177"/>
      <c r="Q413" s="177"/>
      <c r="R413" s="177"/>
      <c r="S413" s="177"/>
      <c r="T413" s="178"/>
      <c r="AT413" s="172" t="s">
        <v>175</v>
      </c>
      <c r="AU413" s="172" t="s">
        <v>83</v>
      </c>
      <c r="AV413" s="13" t="s">
        <v>83</v>
      </c>
      <c r="AW413" s="13" t="s">
        <v>29</v>
      </c>
      <c r="AX413" s="13" t="s">
        <v>30</v>
      </c>
      <c r="AY413" s="172" t="s">
        <v>163</v>
      </c>
    </row>
    <row r="414" spans="1:65" s="2" customFormat="1" ht="16.5" customHeight="1">
      <c r="A414" s="33"/>
      <c r="B414" s="150"/>
      <c r="C414" s="151" t="s">
        <v>607</v>
      </c>
      <c r="D414" s="151" t="s">
        <v>165</v>
      </c>
      <c r="E414" s="152" t="s">
        <v>1445</v>
      </c>
      <c r="F414" s="153" t="s">
        <v>1446</v>
      </c>
      <c r="G414" s="154" t="s">
        <v>206</v>
      </c>
      <c r="H414" s="155">
        <v>94</v>
      </c>
      <c r="I414" s="156"/>
      <c r="J414" s="157">
        <f>ROUND(I414*H414,2)</f>
        <v>0</v>
      </c>
      <c r="K414" s="153" t="s">
        <v>168</v>
      </c>
      <c r="L414" s="34"/>
      <c r="M414" s="158" t="s">
        <v>1</v>
      </c>
      <c r="N414" s="159" t="s">
        <v>38</v>
      </c>
      <c r="O414" s="59"/>
      <c r="P414" s="160">
        <f>O414*H414</f>
        <v>0</v>
      </c>
      <c r="Q414" s="160">
        <v>1.2999999999999999E-4</v>
      </c>
      <c r="R414" s="160">
        <f>Q414*H414</f>
        <v>1.2219999999999998E-2</v>
      </c>
      <c r="S414" s="160">
        <v>0</v>
      </c>
      <c r="T414" s="161">
        <f>S414*H414</f>
        <v>0</v>
      </c>
      <c r="U414" s="33"/>
      <c r="V414" s="33"/>
      <c r="W414" s="33"/>
      <c r="X414" s="33"/>
      <c r="Y414" s="33"/>
      <c r="Z414" s="33"/>
      <c r="AA414" s="33"/>
      <c r="AB414" s="33"/>
      <c r="AC414" s="33"/>
      <c r="AD414" s="33"/>
      <c r="AE414" s="33"/>
      <c r="AR414" s="162" t="s">
        <v>169</v>
      </c>
      <c r="AT414" s="162" t="s">
        <v>165</v>
      </c>
      <c r="AU414" s="162" t="s">
        <v>83</v>
      </c>
      <c r="AY414" s="18" t="s">
        <v>163</v>
      </c>
      <c r="BE414" s="163">
        <f>IF(N414="základní",J414,0)</f>
        <v>0</v>
      </c>
      <c r="BF414" s="163">
        <f>IF(N414="snížená",J414,0)</f>
        <v>0</v>
      </c>
      <c r="BG414" s="163">
        <f>IF(N414="zákl. přenesená",J414,0)</f>
        <v>0</v>
      </c>
      <c r="BH414" s="163">
        <f>IF(N414="sníž. přenesená",J414,0)</f>
        <v>0</v>
      </c>
      <c r="BI414" s="163">
        <f>IF(N414="nulová",J414,0)</f>
        <v>0</v>
      </c>
      <c r="BJ414" s="18" t="s">
        <v>30</v>
      </c>
      <c r="BK414" s="163">
        <f>ROUND(I414*H414,2)</f>
        <v>0</v>
      </c>
      <c r="BL414" s="18" t="s">
        <v>169</v>
      </c>
      <c r="BM414" s="162" t="s">
        <v>1731</v>
      </c>
    </row>
    <row r="415" spans="1:65" s="2" customFormat="1">
      <c r="A415" s="33"/>
      <c r="B415" s="34"/>
      <c r="C415" s="33"/>
      <c r="D415" s="164" t="s">
        <v>171</v>
      </c>
      <c r="E415" s="33"/>
      <c r="F415" s="165" t="s">
        <v>1448</v>
      </c>
      <c r="G415" s="33"/>
      <c r="H415" s="33"/>
      <c r="I415" s="166"/>
      <c r="J415" s="33"/>
      <c r="K415" s="33"/>
      <c r="L415" s="34"/>
      <c r="M415" s="167"/>
      <c r="N415" s="168"/>
      <c r="O415" s="59"/>
      <c r="P415" s="59"/>
      <c r="Q415" s="59"/>
      <c r="R415" s="59"/>
      <c r="S415" s="59"/>
      <c r="T415" s="60"/>
      <c r="U415" s="33"/>
      <c r="V415" s="33"/>
      <c r="W415" s="33"/>
      <c r="X415" s="33"/>
      <c r="Y415" s="33"/>
      <c r="Z415" s="33"/>
      <c r="AA415" s="33"/>
      <c r="AB415" s="33"/>
      <c r="AC415" s="33"/>
      <c r="AD415" s="33"/>
      <c r="AE415" s="33"/>
      <c r="AT415" s="18" t="s">
        <v>171</v>
      </c>
      <c r="AU415" s="18" t="s">
        <v>83</v>
      </c>
    </row>
    <row r="416" spans="1:65" s="13" customFormat="1">
      <c r="B416" s="171"/>
      <c r="D416" s="169" t="s">
        <v>175</v>
      </c>
      <c r="E416" s="172" t="s">
        <v>1</v>
      </c>
      <c r="F416" s="173" t="s">
        <v>768</v>
      </c>
      <c r="H416" s="174">
        <v>94</v>
      </c>
      <c r="I416" s="175"/>
      <c r="L416" s="171"/>
      <c r="M416" s="176"/>
      <c r="N416" s="177"/>
      <c r="O416" s="177"/>
      <c r="P416" s="177"/>
      <c r="Q416" s="177"/>
      <c r="R416" s="177"/>
      <c r="S416" s="177"/>
      <c r="T416" s="178"/>
      <c r="AT416" s="172" t="s">
        <v>175</v>
      </c>
      <c r="AU416" s="172" t="s">
        <v>83</v>
      </c>
      <c r="AV416" s="13" t="s">
        <v>83</v>
      </c>
      <c r="AW416" s="13" t="s">
        <v>29</v>
      </c>
      <c r="AX416" s="13" t="s">
        <v>30</v>
      </c>
      <c r="AY416" s="172" t="s">
        <v>163</v>
      </c>
    </row>
    <row r="417" spans="1:65" s="2" customFormat="1" ht="16.5" customHeight="1">
      <c r="A417" s="33"/>
      <c r="B417" s="150"/>
      <c r="C417" s="151" t="s">
        <v>614</v>
      </c>
      <c r="D417" s="151" t="s">
        <v>165</v>
      </c>
      <c r="E417" s="152" t="s">
        <v>1732</v>
      </c>
      <c r="F417" s="153" t="s">
        <v>1733</v>
      </c>
      <c r="G417" s="154" t="s">
        <v>206</v>
      </c>
      <c r="H417" s="155">
        <v>94</v>
      </c>
      <c r="I417" s="156"/>
      <c r="J417" s="157">
        <f>ROUND(I417*H417,2)</f>
        <v>0</v>
      </c>
      <c r="K417" s="153" t="s">
        <v>1</v>
      </c>
      <c r="L417" s="34"/>
      <c r="M417" s="158" t="s">
        <v>1</v>
      </c>
      <c r="N417" s="159" t="s">
        <v>38</v>
      </c>
      <c r="O417" s="59"/>
      <c r="P417" s="160">
        <f>O417*H417</f>
        <v>0</v>
      </c>
      <c r="Q417" s="160">
        <v>2.9999999999999997E-4</v>
      </c>
      <c r="R417" s="160">
        <f>Q417*H417</f>
        <v>2.8199999999999996E-2</v>
      </c>
      <c r="S417" s="160">
        <v>0</v>
      </c>
      <c r="T417" s="161">
        <f>S417*H417</f>
        <v>0</v>
      </c>
      <c r="U417" s="33"/>
      <c r="V417" s="33"/>
      <c r="W417" s="33"/>
      <c r="X417" s="33"/>
      <c r="Y417" s="33"/>
      <c r="Z417" s="33"/>
      <c r="AA417" s="33"/>
      <c r="AB417" s="33"/>
      <c r="AC417" s="33"/>
      <c r="AD417" s="33"/>
      <c r="AE417" s="33"/>
      <c r="AR417" s="162" t="s">
        <v>169</v>
      </c>
      <c r="AT417" s="162" t="s">
        <v>165</v>
      </c>
      <c r="AU417" s="162" t="s">
        <v>83</v>
      </c>
      <c r="AY417" s="18" t="s">
        <v>163</v>
      </c>
      <c r="BE417" s="163">
        <f>IF(N417="základní",J417,0)</f>
        <v>0</v>
      </c>
      <c r="BF417" s="163">
        <f>IF(N417="snížená",J417,0)</f>
        <v>0</v>
      </c>
      <c r="BG417" s="163">
        <f>IF(N417="zákl. přenesená",J417,0)</f>
        <v>0</v>
      </c>
      <c r="BH417" s="163">
        <f>IF(N417="sníž. přenesená",J417,0)</f>
        <v>0</v>
      </c>
      <c r="BI417" s="163">
        <f>IF(N417="nulová",J417,0)</f>
        <v>0</v>
      </c>
      <c r="BJ417" s="18" t="s">
        <v>30</v>
      </c>
      <c r="BK417" s="163">
        <f>ROUND(I417*H417,2)</f>
        <v>0</v>
      </c>
      <c r="BL417" s="18" t="s">
        <v>169</v>
      </c>
      <c r="BM417" s="162" t="s">
        <v>1734</v>
      </c>
    </row>
    <row r="418" spans="1:65" s="13" customFormat="1">
      <c r="B418" s="171"/>
      <c r="D418" s="169" t="s">
        <v>175</v>
      </c>
      <c r="E418" s="172" t="s">
        <v>1</v>
      </c>
      <c r="F418" s="173" t="s">
        <v>768</v>
      </c>
      <c r="H418" s="174">
        <v>94</v>
      </c>
      <c r="I418" s="175"/>
      <c r="L418" s="171"/>
      <c r="M418" s="176"/>
      <c r="N418" s="177"/>
      <c r="O418" s="177"/>
      <c r="P418" s="177"/>
      <c r="Q418" s="177"/>
      <c r="R418" s="177"/>
      <c r="S418" s="177"/>
      <c r="T418" s="178"/>
      <c r="AT418" s="172" t="s">
        <v>175</v>
      </c>
      <c r="AU418" s="172" t="s">
        <v>83</v>
      </c>
      <c r="AV418" s="13" t="s">
        <v>83</v>
      </c>
      <c r="AW418" s="13" t="s">
        <v>29</v>
      </c>
      <c r="AX418" s="13" t="s">
        <v>30</v>
      </c>
      <c r="AY418" s="172" t="s">
        <v>163</v>
      </c>
    </row>
    <row r="419" spans="1:65" s="2" customFormat="1" ht="16.5" customHeight="1">
      <c r="A419" s="33"/>
      <c r="B419" s="150"/>
      <c r="C419" s="151" t="s">
        <v>619</v>
      </c>
      <c r="D419" s="151" t="s">
        <v>165</v>
      </c>
      <c r="E419" s="152" t="s">
        <v>1735</v>
      </c>
      <c r="F419" s="153" t="s">
        <v>1736</v>
      </c>
      <c r="G419" s="154" t="s">
        <v>436</v>
      </c>
      <c r="H419" s="155">
        <v>20</v>
      </c>
      <c r="I419" s="156"/>
      <c r="J419" s="157">
        <f>ROUND(I419*H419,2)</f>
        <v>0</v>
      </c>
      <c r="K419" s="153" t="s">
        <v>168</v>
      </c>
      <c r="L419" s="34"/>
      <c r="M419" s="158" t="s">
        <v>1</v>
      </c>
      <c r="N419" s="159" t="s">
        <v>38</v>
      </c>
      <c r="O419" s="59"/>
      <c r="P419" s="160">
        <f>O419*H419</f>
        <v>0</v>
      </c>
      <c r="Q419" s="160">
        <v>5.0000000000000001E-4</v>
      </c>
      <c r="R419" s="160">
        <f>Q419*H419</f>
        <v>0.01</v>
      </c>
      <c r="S419" s="160">
        <v>0</v>
      </c>
      <c r="T419" s="161">
        <f>S419*H419</f>
        <v>0</v>
      </c>
      <c r="U419" s="33"/>
      <c r="V419" s="33"/>
      <c r="W419" s="33"/>
      <c r="X419" s="33"/>
      <c r="Y419" s="33"/>
      <c r="Z419" s="33"/>
      <c r="AA419" s="33"/>
      <c r="AB419" s="33"/>
      <c r="AC419" s="33"/>
      <c r="AD419" s="33"/>
      <c r="AE419" s="33"/>
      <c r="AR419" s="162" t="s">
        <v>169</v>
      </c>
      <c r="AT419" s="162" t="s">
        <v>165</v>
      </c>
      <c r="AU419" s="162" t="s">
        <v>83</v>
      </c>
      <c r="AY419" s="18" t="s">
        <v>163</v>
      </c>
      <c r="BE419" s="163">
        <f>IF(N419="základní",J419,0)</f>
        <v>0</v>
      </c>
      <c r="BF419" s="163">
        <f>IF(N419="snížená",J419,0)</f>
        <v>0</v>
      </c>
      <c r="BG419" s="163">
        <f>IF(N419="zákl. přenesená",J419,0)</f>
        <v>0</v>
      </c>
      <c r="BH419" s="163">
        <f>IF(N419="sníž. přenesená",J419,0)</f>
        <v>0</v>
      </c>
      <c r="BI419" s="163">
        <f>IF(N419="nulová",J419,0)</f>
        <v>0</v>
      </c>
      <c r="BJ419" s="18" t="s">
        <v>30</v>
      </c>
      <c r="BK419" s="163">
        <f>ROUND(I419*H419,2)</f>
        <v>0</v>
      </c>
      <c r="BL419" s="18" t="s">
        <v>169</v>
      </c>
      <c r="BM419" s="162" t="s">
        <v>1737</v>
      </c>
    </row>
    <row r="420" spans="1:65" s="2" customFormat="1">
      <c r="A420" s="33"/>
      <c r="B420" s="34"/>
      <c r="C420" s="33"/>
      <c r="D420" s="164" t="s">
        <v>171</v>
      </c>
      <c r="E420" s="33"/>
      <c r="F420" s="165" t="s">
        <v>1738</v>
      </c>
      <c r="G420" s="33"/>
      <c r="H420" s="33"/>
      <c r="I420" s="166"/>
      <c r="J420" s="33"/>
      <c r="K420" s="33"/>
      <c r="L420" s="34"/>
      <c r="M420" s="167"/>
      <c r="N420" s="168"/>
      <c r="O420" s="59"/>
      <c r="P420" s="59"/>
      <c r="Q420" s="59"/>
      <c r="R420" s="59"/>
      <c r="S420" s="59"/>
      <c r="T420" s="60"/>
      <c r="U420" s="33"/>
      <c r="V420" s="33"/>
      <c r="W420" s="33"/>
      <c r="X420" s="33"/>
      <c r="Y420" s="33"/>
      <c r="Z420" s="33"/>
      <c r="AA420" s="33"/>
      <c r="AB420" s="33"/>
      <c r="AC420" s="33"/>
      <c r="AD420" s="33"/>
      <c r="AE420" s="33"/>
      <c r="AT420" s="18" t="s">
        <v>171</v>
      </c>
      <c r="AU420" s="18" t="s">
        <v>83</v>
      </c>
    </row>
    <row r="421" spans="1:65" s="13" customFormat="1">
      <c r="B421" s="171"/>
      <c r="D421" s="169" t="s">
        <v>175</v>
      </c>
      <c r="E421" s="172" t="s">
        <v>1</v>
      </c>
      <c r="F421" s="173" t="s">
        <v>300</v>
      </c>
      <c r="H421" s="174">
        <v>20</v>
      </c>
      <c r="I421" s="175"/>
      <c r="L421" s="171"/>
      <c r="M421" s="176"/>
      <c r="N421" s="177"/>
      <c r="O421" s="177"/>
      <c r="P421" s="177"/>
      <c r="Q421" s="177"/>
      <c r="R421" s="177"/>
      <c r="S421" s="177"/>
      <c r="T421" s="178"/>
      <c r="AT421" s="172" t="s">
        <v>175</v>
      </c>
      <c r="AU421" s="172" t="s">
        <v>83</v>
      </c>
      <c r="AV421" s="13" t="s">
        <v>83</v>
      </c>
      <c r="AW421" s="13" t="s">
        <v>29</v>
      </c>
      <c r="AX421" s="13" t="s">
        <v>30</v>
      </c>
      <c r="AY421" s="172" t="s">
        <v>163</v>
      </c>
    </row>
    <row r="422" spans="1:65" s="2" customFormat="1" ht="16.5" customHeight="1">
      <c r="A422" s="33"/>
      <c r="B422" s="150"/>
      <c r="C422" s="151" t="s">
        <v>626</v>
      </c>
      <c r="D422" s="151" t="s">
        <v>165</v>
      </c>
      <c r="E422" s="152" t="s">
        <v>1739</v>
      </c>
      <c r="F422" s="153" t="s">
        <v>1740</v>
      </c>
      <c r="G422" s="154" t="s">
        <v>436</v>
      </c>
      <c r="H422" s="155">
        <v>20</v>
      </c>
      <c r="I422" s="156"/>
      <c r="J422" s="157">
        <f>ROUND(I422*H422,2)</f>
        <v>0</v>
      </c>
      <c r="K422" s="153" t="s">
        <v>168</v>
      </c>
      <c r="L422" s="34"/>
      <c r="M422" s="158" t="s">
        <v>1</v>
      </c>
      <c r="N422" s="159" t="s">
        <v>38</v>
      </c>
      <c r="O422" s="59"/>
      <c r="P422" s="160">
        <f>O422*H422</f>
        <v>0</v>
      </c>
      <c r="Q422" s="160">
        <v>5.6999999999999998E-4</v>
      </c>
      <c r="R422" s="160">
        <f>Q422*H422</f>
        <v>1.14E-2</v>
      </c>
      <c r="S422" s="160">
        <v>0</v>
      </c>
      <c r="T422" s="161">
        <f>S422*H422</f>
        <v>0</v>
      </c>
      <c r="U422" s="33"/>
      <c r="V422" s="33"/>
      <c r="W422" s="33"/>
      <c r="X422" s="33"/>
      <c r="Y422" s="33"/>
      <c r="Z422" s="33"/>
      <c r="AA422" s="33"/>
      <c r="AB422" s="33"/>
      <c r="AC422" s="33"/>
      <c r="AD422" s="33"/>
      <c r="AE422" s="33"/>
      <c r="AR422" s="162" t="s">
        <v>169</v>
      </c>
      <c r="AT422" s="162" t="s">
        <v>165</v>
      </c>
      <c r="AU422" s="162" t="s">
        <v>83</v>
      </c>
      <c r="AY422" s="18" t="s">
        <v>163</v>
      </c>
      <c r="BE422" s="163">
        <f>IF(N422="základní",J422,0)</f>
        <v>0</v>
      </c>
      <c r="BF422" s="163">
        <f>IF(N422="snížená",J422,0)</f>
        <v>0</v>
      </c>
      <c r="BG422" s="163">
        <f>IF(N422="zákl. přenesená",J422,0)</f>
        <v>0</v>
      </c>
      <c r="BH422" s="163">
        <f>IF(N422="sníž. přenesená",J422,0)</f>
        <v>0</v>
      </c>
      <c r="BI422" s="163">
        <f>IF(N422="nulová",J422,0)</f>
        <v>0</v>
      </c>
      <c r="BJ422" s="18" t="s">
        <v>30</v>
      </c>
      <c r="BK422" s="163">
        <f>ROUND(I422*H422,2)</f>
        <v>0</v>
      </c>
      <c r="BL422" s="18" t="s">
        <v>169</v>
      </c>
      <c r="BM422" s="162" t="s">
        <v>1741</v>
      </c>
    </row>
    <row r="423" spans="1:65" s="2" customFormat="1">
      <c r="A423" s="33"/>
      <c r="B423" s="34"/>
      <c r="C423" s="33"/>
      <c r="D423" s="164" t="s">
        <v>171</v>
      </c>
      <c r="E423" s="33"/>
      <c r="F423" s="165" t="s">
        <v>1742</v>
      </c>
      <c r="G423" s="33"/>
      <c r="H423" s="33"/>
      <c r="I423" s="166"/>
      <c r="J423" s="33"/>
      <c r="K423" s="33"/>
      <c r="L423" s="34"/>
      <c r="M423" s="167"/>
      <c r="N423" s="168"/>
      <c r="O423" s="59"/>
      <c r="P423" s="59"/>
      <c r="Q423" s="59"/>
      <c r="R423" s="59"/>
      <c r="S423" s="59"/>
      <c r="T423" s="60"/>
      <c r="U423" s="33"/>
      <c r="V423" s="33"/>
      <c r="W423" s="33"/>
      <c r="X423" s="33"/>
      <c r="Y423" s="33"/>
      <c r="Z423" s="33"/>
      <c r="AA423" s="33"/>
      <c r="AB423" s="33"/>
      <c r="AC423" s="33"/>
      <c r="AD423" s="33"/>
      <c r="AE423" s="33"/>
      <c r="AT423" s="18" t="s">
        <v>171</v>
      </c>
      <c r="AU423" s="18" t="s">
        <v>83</v>
      </c>
    </row>
    <row r="424" spans="1:65" s="13" customFormat="1">
      <c r="B424" s="171"/>
      <c r="D424" s="169" t="s">
        <v>175</v>
      </c>
      <c r="E424" s="172" t="s">
        <v>1</v>
      </c>
      <c r="F424" s="173" t="s">
        <v>300</v>
      </c>
      <c r="H424" s="174">
        <v>20</v>
      </c>
      <c r="I424" s="175"/>
      <c r="L424" s="171"/>
      <c r="M424" s="176"/>
      <c r="N424" s="177"/>
      <c r="O424" s="177"/>
      <c r="P424" s="177"/>
      <c r="Q424" s="177"/>
      <c r="R424" s="177"/>
      <c r="S424" s="177"/>
      <c r="T424" s="178"/>
      <c r="AT424" s="172" t="s">
        <v>175</v>
      </c>
      <c r="AU424" s="172" t="s">
        <v>83</v>
      </c>
      <c r="AV424" s="13" t="s">
        <v>83</v>
      </c>
      <c r="AW424" s="13" t="s">
        <v>29</v>
      </c>
      <c r="AX424" s="13" t="s">
        <v>30</v>
      </c>
      <c r="AY424" s="172" t="s">
        <v>163</v>
      </c>
    </row>
    <row r="425" spans="1:65" s="2" customFormat="1" ht="16.5" customHeight="1">
      <c r="A425" s="33"/>
      <c r="B425" s="150"/>
      <c r="C425" s="151" t="s">
        <v>631</v>
      </c>
      <c r="D425" s="151" t="s">
        <v>165</v>
      </c>
      <c r="E425" s="152" t="s">
        <v>1743</v>
      </c>
      <c r="F425" s="153" t="s">
        <v>1744</v>
      </c>
      <c r="G425" s="154" t="s">
        <v>436</v>
      </c>
      <c r="H425" s="155">
        <v>20</v>
      </c>
      <c r="I425" s="156"/>
      <c r="J425" s="157">
        <f>ROUND(I425*H425,2)</f>
        <v>0</v>
      </c>
      <c r="K425" s="153" t="s">
        <v>1</v>
      </c>
      <c r="L425" s="34"/>
      <c r="M425" s="158" t="s">
        <v>1</v>
      </c>
      <c r="N425" s="159" t="s">
        <v>38</v>
      </c>
      <c r="O425" s="59"/>
      <c r="P425" s="160">
        <f>O425*H425</f>
        <v>0</v>
      </c>
      <c r="Q425" s="160">
        <v>5.0000000000000001E-4</v>
      </c>
      <c r="R425" s="160">
        <f>Q425*H425</f>
        <v>0.01</v>
      </c>
      <c r="S425" s="160">
        <v>0</v>
      </c>
      <c r="T425" s="161">
        <f>S425*H425</f>
        <v>0</v>
      </c>
      <c r="U425" s="33"/>
      <c r="V425" s="33"/>
      <c r="W425" s="33"/>
      <c r="X425" s="33"/>
      <c r="Y425" s="33"/>
      <c r="Z425" s="33"/>
      <c r="AA425" s="33"/>
      <c r="AB425" s="33"/>
      <c r="AC425" s="33"/>
      <c r="AD425" s="33"/>
      <c r="AE425" s="33"/>
      <c r="AR425" s="162" t="s">
        <v>169</v>
      </c>
      <c r="AT425" s="162" t="s">
        <v>165</v>
      </c>
      <c r="AU425" s="162" t="s">
        <v>83</v>
      </c>
      <c r="AY425" s="18" t="s">
        <v>163</v>
      </c>
      <c r="BE425" s="163">
        <f>IF(N425="základní",J425,0)</f>
        <v>0</v>
      </c>
      <c r="BF425" s="163">
        <f>IF(N425="snížená",J425,0)</f>
        <v>0</v>
      </c>
      <c r="BG425" s="163">
        <f>IF(N425="zákl. přenesená",J425,0)</f>
        <v>0</v>
      </c>
      <c r="BH425" s="163">
        <f>IF(N425="sníž. přenesená",J425,0)</f>
        <v>0</v>
      </c>
      <c r="BI425" s="163">
        <f>IF(N425="nulová",J425,0)</f>
        <v>0</v>
      </c>
      <c r="BJ425" s="18" t="s">
        <v>30</v>
      </c>
      <c r="BK425" s="163">
        <f>ROUND(I425*H425,2)</f>
        <v>0</v>
      </c>
      <c r="BL425" s="18" t="s">
        <v>169</v>
      </c>
      <c r="BM425" s="162" t="s">
        <v>1745</v>
      </c>
    </row>
    <row r="426" spans="1:65" s="13" customFormat="1">
      <c r="B426" s="171"/>
      <c r="D426" s="169" t="s">
        <v>175</v>
      </c>
      <c r="E426" s="172" t="s">
        <v>1</v>
      </c>
      <c r="F426" s="173" t="s">
        <v>300</v>
      </c>
      <c r="H426" s="174">
        <v>20</v>
      </c>
      <c r="I426" s="175"/>
      <c r="L426" s="171"/>
      <c r="M426" s="176"/>
      <c r="N426" s="177"/>
      <c r="O426" s="177"/>
      <c r="P426" s="177"/>
      <c r="Q426" s="177"/>
      <c r="R426" s="177"/>
      <c r="S426" s="177"/>
      <c r="T426" s="178"/>
      <c r="AT426" s="172" t="s">
        <v>175</v>
      </c>
      <c r="AU426" s="172" t="s">
        <v>83</v>
      </c>
      <c r="AV426" s="13" t="s">
        <v>83</v>
      </c>
      <c r="AW426" s="13" t="s">
        <v>29</v>
      </c>
      <c r="AX426" s="13" t="s">
        <v>30</v>
      </c>
      <c r="AY426" s="172" t="s">
        <v>163</v>
      </c>
    </row>
    <row r="427" spans="1:65" s="2" customFormat="1" ht="16.5" customHeight="1">
      <c r="A427" s="33"/>
      <c r="B427" s="150"/>
      <c r="C427" s="151" t="s">
        <v>636</v>
      </c>
      <c r="D427" s="151" t="s">
        <v>165</v>
      </c>
      <c r="E427" s="152" t="s">
        <v>1746</v>
      </c>
      <c r="F427" s="153" t="s">
        <v>1747</v>
      </c>
      <c r="G427" s="154" t="s">
        <v>436</v>
      </c>
      <c r="H427" s="155">
        <v>20</v>
      </c>
      <c r="I427" s="156"/>
      <c r="J427" s="157">
        <f>ROUND(I427*H427,2)</f>
        <v>0</v>
      </c>
      <c r="K427" s="153" t="s">
        <v>1</v>
      </c>
      <c r="L427" s="34"/>
      <c r="M427" s="158" t="s">
        <v>1</v>
      </c>
      <c r="N427" s="159" t="s">
        <v>38</v>
      </c>
      <c r="O427" s="59"/>
      <c r="P427" s="160">
        <f>O427*H427</f>
        <v>0</v>
      </c>
      <c r="Q427" s="160">
        <v>2.5000000000000001E-4</v>
      </c>
      <c r="R427" s="160">
        <f>Q427*H427</f>
        <v>5.0000000000000001E-3</v>
      </c>
      <c r="S427" s="160">
        <v>0</v>
      </c>
      <c r="T427" s="161">
        <f>S427*H427</f>
        <v>0</v>
      </c>
      <c r="U427" s="33"/>
      <c r="V427" s="33"/>
      <c r="W427" s="33"/>
      <c r="X427" s="33"/>
      <c r="Y427" s="33"/>
      <c r="Z427" s="33"/>
      <c r="AA427" s="33"/>
      <c r="AB427" s="33"/>
      <c r="AC427" s="33"/>
      <c r="AD427" s="33"/>
      <c r="AE427" s="33"/>
      <c r="AR427" s="162" t="s">
        <v>169</v>
      </c>
      <c r="AT427" s="162" t="s">
        <v>165</v>
      </c>
      <c r="AU427" s="162" t="s">
        <v>83</v>
      </c>
      <c r="AY427" s="18" t="s">
        <v>163</v>
      </c>
      <c r="BE427" s="163">
        <f>IF(N427="základní",J427,0)</f>
        <v>0</v>
      </c>
      <c r="BF427" s="163">
        <f>IF(N427="snížená",J427,0)</f>
        <v>0</v>
      </c>
      <c r="BG427" s="163">
        <f>IF(N427="zákl. přenesená",J427,0)</f>
        <v>0</v>
      </c>
      <c r="BH427" s="163">
        <f>IF(N427="sníž. přenesená",J427,0)</f>
        <v>0</v>
      </c>
      <c r="BI427" s="163">
        <f>IF(N427="nulová",J427,0)</f>
        <v>0</v>
      </c>
      <c r="BJ427" s="18" t="s">
        <v>30</v>
      </c>
      <c r="BK427" s="163">
        <f>ROUND(I427*H427,2)</f>
        <v>0</v>
      </c>
      <c r="BL427" s="18" t="s">
        <v>169</v>
      </c>
      <c r="BM427" s="162" t="s">
        <v>1748</v>
      </c>
    </row>
    <row r="428" spans="1:65" s="13" customFormat="1">
      <c r="B428" s="171"/>
      <c r="D428" s="169" t="s">
        <v>175</v>
      </c>
      <c r="E428" s="172" t="s">
        <v>1</v>
      </c>
      <c r="F428" s="173" t="s">
        <v>300</v>
      </c>
      <c r="H428" s="174">
        <v>20</v>
      </c>
      <c r="I428" s="175"/>
      <c r="L428" s="171"/>
      <c r="M428" s="176"/>
      <c r="N428" s="177"/>
      <c r="O428" s="177"/>
      <c r="P428" s="177"/>
      <c r="Q428" s="177"/>
      <c r="R428" s="177"/>
      <c r="S428" s="177"/>
      <c r="T428" s="178"/>
      <c r="AT428" s="172" t="s">
        <v>175</v>
      </c>
      <c r="AU428" s="172" t="s">
        <v>83</v>
      </c>
      <c r="AV428" s="13" t="s">
        <v>83</v>
      </c>
      <c r="AW428" s="13" t="s">
        <v>29</v>
      </c>
      <c r="AX428" s="13" t="s">
        <v>30</v>
      </c>
      <c r="AY428" s="172" t="s">
        <v>163</v>
      </c>
    </row>
    <row r="429" spans="1:65" s="2" customFormat="1" ht="16.5" customHeight="1">
      <c r="A429" s="33"/>
      <c r="B429" s="150"/>
      <c r="C429" s="151" t="s">
        <v>642</v>
      </c>
      <c r="D429" s="151" t="s">
        <v>165</v>
      </c>
      <c r="E429" s="152" t="s">
        <v>1749</v>
      </c>
      <c r="F429" s="153" t="s">
        <v>1750</v>
      </c>
      <c r="G429" s="154" t="s">
        <v>436</v>
      </c>
      <c r="H429" s="155">
        <v>20</v>
      </c>
      <c r="I429" s="156"/>
      <c r="J429" s="157">
        <f>ROUND(I429*H429,2)</f>
        <v>0</v>
      </c>
      <c r="K429" s="153" t="s">
        <v>1</v>
      </c>
      <c r="L429" s="34"/>
      <c r="M429" s="158" t="s">
        <v>1</v>
      </c>
      <c r="N429" s="159" t="s">
        <v>38</v>
      </c>
      <c r="O429" s="59"/>
      <c r="P429" s="160">
        <f>O429*H429</f>
        <v>0</v>
      </c>
      <c r="Q429" s="160">
        <v>1E-4</v>
      </c>
      <c r="R429" s="160">
        <f>Q429*H429</f>
        <v>2E-3</v>
      </c>
      <c r="S429" s="160">
        <v>0</v>
      </c>
      <c r="T429" s="161">
        <f>S429*H429</f>
        <v>0</v>
      </c>
      <c r="U429" s="33"/>
      <c r="V429" s="33"/>
      <c r="W429" s="33"/>
      <c r="X429" s="33"/>
      <c r="Y429" s="33"/>
      <c r="Z429" s="33"/>
      <c r="AA429" s="33"/>
      <c r="AB429" s="33"/>
      <c r="AC429" s="33"/>
      <c r="AD429" s="33"/>
      <c r="AE429" s="33"/>
      <c r="AR429" s="162" t="s">
        <v>169</v>
      </c>
      <c r="AT429" s="162" t="s">
        <v>165</v>
      </c>
      <c r="AU429" s="162" t="s">
        <v>83</v>
      </c>
      <c r="AY429" s="18" t="s">
        <v>163</v>
      </c>
      <c r="BE429" s="163">
        <f>IF(N429="základní",J429,0)</f>
        <v>0</v>
      </c>
      <c r="BF429" s="163">
        <f>IF(N429="snížená",J429,0)</f>
        <v>0</v>
      </c>
      <c r="BG429" s="163">
        <f>IF(N429="zákl. přenesená",J429,0)</f>
        <v>0</v>
      </c>
      <c r="BH429" s="163">
        <f>IF(N429="sníž. přenesená",J429,0)</f>
        <v>0</v>
      </c>
      <c r="BI429" s="163">
        <f>IF(N429="nulová",J429,0)</f>
        <v>0</v>
      </c>
      <c r="BJ429" s="18" t="s">
        <v>30</v>
      </c>
      <c r="BK429" s="163">
        <f>ROUND(I429*H429,2)</f>
        <v>0</v>
      </c>
      <c r="BL429" s="18" t="s">
        <v>169</v>
      </c>
      <c r="BM429" s="162" t="s">
        <v>1751</v>
      </c>
    </row>
    <row r="430" spans="1:65" s="15" customFormat="1">
      <c r="B430" s="190"/>
      <c r="D430" s="169" t="s">
        <v>175</v>
      </c>
      <c r="E430" s="191" t="s">
        <v>1</v>
      </c>
      <c r="F430" s="192" t="s">
        <v>1752</v>
      </c>
      <c r="H430" s="191" t="s">
        <v>1</v>
      </c>
      <c r="I430" s="193"/>
      <c r="L430" s="190"/>
      <c r="M430" s="194"/>
      <c r="N430" s="195"/>
      <c r="O430" s="195"/>
      <c r="P430" s="195"/>
      <c r="Q430" s="195"/>
      <c r="R430" s="195"/>
      <c r="S430" s="195"/>
      <c r="T430" s="196"/>
      <c r="AT430" s="191" t="s">
        <v>175</v>
      </c>
      <c r="AU430" s="191" t="s">
        <v>83</v>
      </c>
      <c r="AV430" s="15" t="s">
        <v>30</v>
      </c>
      <c r="AW430" s="15" t="s">
        <v>29</v>
      </c>
      <c r="AX430" s="15" t="s">
        <v>73</v>
      </c>
      <c r="AY430" s="191" t="s">
        <v>163</v>
      </c>
    </row>
    <row r="431" spans="1:65" s="15" customFormat="1">
      <c r="B431" s="190"/>
      <c r="D431" s="169" t="s">
        <v>175</v>
      </c>
      <c r="E431" s="191" t="s">
        <v>1</v>
      </c>
      <c r="F431" s="192" t="s">
        <v>1753</v>
      </c>
      <c r="H431" s="191" t="s">
        <v>1</v>
      </c>
      <c r="I431" s="193"/>
      <c r="L431" s="190"/>
      <c r="M431" s="194"/>
      <c r="N431" s="195"/>
      <c r="O431" s="195"/>
      <c r="P431" s="195"/>
      <c r="Q431" s="195"/>
      <c r="R431" s="195"/>
      <c r="S431" s="195"/>
      <c r="T431" s="196"/>
      <c r="AT431" s="191" t="s">
        <v>175</v>
      </c>
      <c r="AU431" s="191" t="s">
        <v>83</v>
      </c>
      <c r="AV431" s="15" t="s">
        <v>30</v>
      </c>
      <c r="AW431" s="15" t="s">
        <v>29</v>
      </c>
      <c r="AX431" s="15" t="s">
        <v>73</v>
      </c>
      <c r="AY431" s="191" t="s">
        <v>163</v>
      </c>
    </row>
    <row r="432" spans="1:65" s="13" customFormat="1">
      <c r="B432" s="171"/>
      <c r="D432" s="169" t="s">
        <v>175</v>
      </c>
      <c r="E432" s="172" t="s">
        <v>1</v>
      </c>
      <c r="F432" s="173" t="s">
        <v>1754</v>
      </c>
      <c r="H432" s="174">
        <v>20</v>
      </c>
      <c r="I432" s="175"/>
      <c r="L432" s="171"/>
      <c r="M432" s="176"/>
      <c r="N432" s="177"/>
      <c r="O432" s="177"/>
      <c r="P432" s="177"/>
      <c r="Q432" s="177"/>
      <c r="R432" s="177"/>
      <c r="S432" s="177"/>
      <c r="T432" s="178"/>
      <c r="AT432" s="172" t="s">
        <v>175</v>
      </c>
      <c r="AU432" s="172" t="s">
        <v>83</v>
      </c>
      <c r="AV432" s="13" t="s">
        <v>83</v>
      </c>
      <c r="AW432" s="13" t="s">
        <v>29</v>
      </c>
      <c r="AX432" s="13" t="s">
        <v>30</v>
      </c>
      <c r="AY432" s="172" t="s">
        <v>163</v>
      </c>
    </row>
    <row r="433" spans="1:65" s="12" customFormat="1" ht="22.9" customHeight="1">
      <c r="B433" s="137"/>
      <c r="D433" s="138" t="s">
        <v>72</v>
      </c>
      <c r="E433" s="148" t="s">
        <v>228</v>
      </c>
      <c r="F433" s="148" t="s">
        <v>729</v>
      </c>
      <c r="I433" s="140"/>
      <c r="J433" s="149">
        <f>BK433</f>
        <v>0</v>
      </c>
      <c r="L433" s="137"/>
      <c r="M433" s="142"/>
      <c r="N433" s="143"/>
      <c r="O433" s="143"/>
      <c r="P433" s="144">
        <f>SUM(P434:P571)</f>
        <v>0</v>
      </c>
      <c r="Q433" s="143"/>
      <c r="R433" s="144">
        <f>SUM(R434:R571)</f>
        <v>6.0000000000000006E-4</v>
      </c>
      <c r="S433" s="143"/>
      <c r="T433" s="145">
        <f>SUM(T434:T571)</f>
        <v>0</v>
      </c>
      <c r="AR433" s="138" t="s">
        <v>30</v>
      </c>
      <c r="AT433" s="146" t="s">
        <v>72</v>
      </c>
      <c r="AU433" s="146" t="s">
        <v>30</v>
      </c>
      <c r="AY433" s="138" t="s">
        <v>163</v>
      </c>
      <c r="BK433" s="147">
        <f>SUM(BK434:BK571)</f>
        <v>0</v>
      </c>
    </row>
    <row r="434" spans="1:65" s="2" customFormat="1" ht="16.5" customHeight="1">
      <c r="A434" s="33"/>
      <c r="B434" s="150"/>
      <c r="C434" s="151" t="s">
        <v>647</v>
      </c>
      <c r="D434" s="151" t="s">
        <v>165</v>
      </c>
      <c r="E434" s="152" t="s">
        <v>1755</v>
      </c>
      <c r="F434" s="153" t="s">
        <v>1756</v>
      </c>
      <c r="G434" s="154" t="s">
        <v>212</v>
      </c>
      <c r="H434" s="155">
        <v>20</v>
      </c>
      <c r="I434" s="156"/>
      <c r="J434" s="157">
        <f>ROUND(I434*H434,2)</f>
        <v>0</v>
      </c>
      <c r="K434" s="153" t="s">
        <v>1</v>
      </c>
      <c r="L434" s="34"/>
      <c r="M434" s="158" t="s">
        <v>1</v>
      </c>
      <c r="N434" s="159" t="s">
        <v>38</v>
      </c>
      <c r="O434" s="59"/>
      <c r="P434" s="160">
        <f>O434*H434</f>
        <v>0</v>
      </c>
      <c r="Q434" s="160">
        <v>0</v>
      </c>
      <c r="R434" s="160">
        <f>Q434*H434</f>
        <v>0</v>
      </c>
      <c r="S434" s="160">
        <v>0</v>
      </c>
      <c r="T434" s="161">
        <f>S434*H434</f>
        <v>0</v>
      </c>
      <c r="U434" s="33"/>
      <c r="V434" s="33"/>
      <c r="W434" s="33"/>
      <c r="X434" s="33"/>
      <c r="Y434" s="33"/>
      <c r="Z434" s="33"/>
      <c r="AA434" s="33"/>
      <c r="AB434" s="33"/>
      <c r="AC434" s="33"/>
      <c r="AD434" s="33"/>
      <c r="AE434" s="33"/>
      <c r="AR434" s="162" t="s">
        <v>169</v>
      </c>
      <c r="AT434" s="162" t="s">
        <v>165</v>
      </c>
      <c r="AU434" s="162" t="s">
        <v>83</v>
      </c>
      <c r="AY434" s="18" t="s">
        <v>163</v>
      </c>
      <c r="BE434" s="163">
        <f>IF(N434="základní",J434,0)</f>
        <v>0</v>
      </c>
      <c r="BF434" s="163">
        <f>IF(N434="snížená",J434,0)</f>
        <v>0</v>
      </c>
      <c r="BG434" s="163">
        <f>IF(N434="zákl. přenesená",J434,0)</f>
        <v>0</v>
      </c>
      <c r="BH434" s="163">
        <f>IF(N434="sníž. přenesená",J434,0)</f>
        <v>0</v>
      </c>
      <c r="BI434" s="163">
        <f>IF(N434="nulová",J434,0)</f>
        <v>0</v>
      </c>
      <c r="BJ434" s="18" t="s">
        <v>30</v>
      </c>
      <c r="BK434" s="163">
        <f>ROUND(I434*H434,2)</f>
        <v>0</v>
      </c>
      <c r="BL434" s="18" t="s">
        <v>169</v>
      </c>
      <c r="BM434" s="162" t="s">
        <v>1757</v>
      </c>
    </row>
    <row r="435" spans="1:65" s="13" customFormat="1">
      <c r="B435" s="171"/>
      <c r="D435" s="169" t="s">
        <v>175</v>
      </c>
      <c r="E435" s="172" t="s">
        <v>1</v>
      </c>
      <c r="F435" s="173" t="s">
        <v>300</v>
      </c>
      <c r="H435" s="174">
        <v>20</v>
      </c>
      <c r="I435" s="175"/>
      <c r="L435" s="171"/>
      <c r="M435" s="176"/>
      <c r="N435" s="177"/>
      <c r="O435" s="177"/>
      <c r="P435" s="177"/>
      <c r="Q435" s="177"/>
      <c r="R435" s="177"/>
      <c r="S435" s="177"/>
      <c r="T435" s="178"/>
      <c r="AT435" s="172" t="s">
        <v>175</v>
      </c>
      <c r="AU435" s="172" t="s">
        <v>83</v>
      </c>
      <c r="AV435" s="13" t="s">
        <v>83</v>
      </c>
      <c r="AW435" s="13" t="s">
        <v>29</v>
      </c>
      <c r="AX435" s="13" t="s">
        <v>30</v>
      </c>
      <c r="AY435" s="172" t="s">
        <v>163</v>
      </c>
    </row>
    <row r="436" spans="1:65" s="2" customFormat="1" ht="16.5" customHeight="1">
      <c r="A436" s="33"/>
      <c r="B436" s="150"/>
      <c r="C436" s="151" t="s">
        <v>651</v>
      </c>
      <c r="D436" s="151" t="s">
        <v>165</v>
      </c>
      <c r="E436" s="152" t="s">
        <v>1758</v>
      </c>
      <c r="F436" s="153" t="s">
        <v>1759</v>
      </c>
      <c r="G436" s="154" t="s">
        <v>601</v>
      </c>
      <c r="H436" s="155">
        <v>12</v>
      </c>
      <c r="I436" s="156"/>
      <c r="J436" s="157">
        <f>ROUND(I436*H436,2)</f>
        <v>0</v>
      </c>
      <c r="K436" s="153" t="s">
        <v>1</v>
      </c>
      <c r="L436" s="34"/>
      <c r="M436" s="158" t="s">
        <v>1</v>
      </c>
      <c r="N436" s="159" t="s">
        <v>38</v>
      </c>
      <c r="O436" s="59"/>
      <c r="P436" s="160">
        <f>O436*H436</f>
        <v>0</v>
      </c>
      <c r="Q436" s="160">
        <v>0</v>
      </c>
      <c r="R436" s="160">
        <f>Q436*H436</f>
        <v>0</v>
      </c>
      <c r="S436" s="160">
        <v>0</v>
      </c>
      <c r="T436" s="161">
        <f>S436*H436</f>
        <v>0</v>
      </c>
      <c r="U436" s="33"/>
      <c r="V436" s="33"/>
      <c r="W436" s="33"/>
      <c r="X436" s="33"/>
      <c r="Y436" s="33"/>
      <c r="Z436" s="33"/>
      <c r="AA436" s="33"/>
      <c r="AB436" s="33"/>
      <c r="AC436" s="33"/>
      <c r="AD436" s="33"/>
      <c r="AE436" s="33"/>
      <c r="AR436" s="162" t="s">
        <v>169</v>
      </c>
      <c r="AT436" s="162" t="s">
        <v>165</v>
      </c>
      <c r="AU436" s="162" t="s">
        <v>83</v>
      </c>
      <c r="AY436" s="18" t="s">
        <v>163</v>
      </c>
      <c r="BE436" s="163">
        <f>IF(N436="základní",J436,0)</f>
        <v>0</v>
      </c>
      <c r="BF436" s="163">
        <f>IF(N436="snížená",J436,0)</f>
        <v>0</v>
      </c>
      <c r="BG436" s="163">
        <f>IF(N436="zákl. přenesená",J436,0)</f>
        <v>0</v>
      </c>
      <c r="BH436" s="163">
        <f>IF(N436="sníž. přenesená",J436,0)</f>
        <v>0</v>
      </c>
      <c r="BI436" s="163">
        <f>IF(N436="nulová",J436,0)</f>
        <v>0</v>
      </c>
      <c r="BJ436" s="18" t="s">
        <v>30</v>
      </c>
      <c r="BK436" s="163">
        <f>ROUND(I436*H436,2)</f>
        <v>0</v>
      </c>
      <c r="BL436" s="18" t="s">
        <v>169</v>
      </c>
      <c r="BM436" s="162" t="s">
        <v>1760</v>
      </c>
    </row>
    <row r="437" spans="1:65" s="13" customFormat="1">
      <c r="B437" s="171"/>
      <c r="D437" s="169" t="s">
        <v>175</v>
      </c>
      <c r="E437" s="172" t="s">
        <v>1</v>
      </c>
      <c r="F437" s="173" t="s">
        <v>8</v>
      </c>
      <c r="H437" s="174">
        <v>12</v>
      </c>
      <c r="I437" s="175"/>
      <c r="L437" s="171"/>
      <c r="M437" s="176"/>
      <c r="N437" s="177"/>
      <c r="O437" s="177"/>
      <c r="P437" s="177"/>
      <c r="Q437" s="177"/>
      <c r="R437" s="177"/>
      <c r="S437" s="177"/>
      <c r="T437" s="178"/>
      <c r="AT437" s="172" t="s">
        <v>175</v>
      </c>
      <c r="AU437" s="172" t="s">
        <v>83</v>
      </c>
      <c r="AV437" s="13" t="s">
        <v>83</v>
      </c>
      <c r="AW437" s="13" t="s">
        <v>29</v>
      </c>
      <c r="AX437" s="13" t="s">
        <v>30</v>
      </c>
      <c r="AY437" s="172" t="s">
        <v>163</v>
      </c>
    </row>
    <row r="438" spans="1:65" s="2" customFormat="1" ht="16.5" customHeight="1">
      <c r="A438" s="33"/>
      <c r="B438" s="150"/>
      <c r="C438" s="151" t="s">
        <v>656</v>
      </c>
      <c r="D438" s="151" t="s">
        <v>165</v>
      </c>
      <c r="E438" s="152" t="s">
        <v>1761</v>
      </c>
      <c r="F438" s="153" t="s">
        <v>1762</v>
      </c>
      <c r="G438" s="154" t="s">
        <v>601</v>
      </c>
      <c r="H438" s="155">
        <v>1</v>
      </c>
      <c r="I438" s="156"/>
      <c r="J438" s="157">
        <f>ROUND(I438*H438,2)</f>
        <v>0</v>
      </c>
      <c r="K438" s="153" t="s">
        <v>1</v>
      </c>
      <c r="L438" s="34"/>
      <c r="M438" s="158" t="s">
        <v>1</v>
      </c>
      <c r="N438" s="159" t="s">
        <v>38</v>
      </c>
      <c r="O438" s="59"/>
      <c r="P438" s="160">
        <f>O438*H438</f>
        <v>0</v>
      </c>
      <c r="Q438" s="160">
        <v>0</v>
      </c>
      <c r="R438" s="160">
        <f>Q438*H438</f>
        <v>0</v>
      </c>
      <c r="S438" s="160">
        <v>0</v>
      </c>
      <c r="T438" s="161">
        <f>S438*H438</f>
        <v>0</v>
      </c>
      <c r="U438" s="33"/>
      <c r="V438" s="33"/>
      <c r="W438" s="33"/>
      <c r="X438" s="33"/>
      <c r="Y438" s="33"/>
      <c r="Z438" s="33"/>
      <c r="AA438" s="33"/>
      <c r="AB438" s="33"/>
      <c r="AC438" s="33"/>
      <c r="AD438" s="33"/>
      <c r="AE438" s="33"/>
      <c r="AR438" s="162" t="s">
        <v>169</v>
      </c>
      <c r="AT438" s="162" t="s">
        <v>165</v>
      </c>
      <c r="AU438" s="162" t="s">
        <v>83</v>
      </c>
      <c r="AY438" s="18" t="s">
        <v>163</v>
      </c>
      <c r="BE438" s="163">
        <f>IF(N438="základní",J438,0)</f>
        <v>0</v>
      </c>
      <c r="BF438" s="163">
        <f>IF(N438="snížená",J438,0)</f>
        <v>0</v>
      </c>
      <c r="BG438" s="163">
        <f>IF(N438="zákl. přenesená",J438,0)</f>
        <v>0</v>
      </c>
      <c r="BH438" s="163">
        <f>IF(N438="sníž. přenesená",J438,0)</f>
        <v>0</v>
      </c>
      <c r="BI438" s="163">
        <f>IF(N438="nulová",J438,0)</f>
        <v>0</v>
      </c>
      <c r="BJ438" s="18" t="s">
        <v>30</v>
      </c>
      <c r="BK438" s="163">
        <f>ROUND(I438*H438,2)</f>
        <v>0</v>
      </c>
      <c r="BL438" s="18" t="s">
        <v>169</v>
      </c>
      <c r="BM438" s="162" t="s">
        <v>1763</v>
      </c>
    </row>
    <row r="439" spans="1:65" s="15" customFormat="1">
      <c r="B439" s="190"/>
      <c r="D439" s="169" t="s">
        <v>175</v>
      </c>
      <c r="E439" s="191" t="s">
        <v>1</v>
      </c>
      <c r="F439" s="192" t="s">
        <v>1764</v>
      </c>
      <c r="H439" s="191" t="s">
        <v>1</v>
      </c>
      <c r="I439" s="193"/>
      <c r="L439" s="190"/>
      <c r="M439" s="194"/>
      <c r="N439" s="195"/>
      <c r="O439" s="195"/>
      <c r="P439" s="195"/>
      <c r="Q439" s="195"/>
      <c r="R439" s="195"/>
      <c r="S439" s="195"/>
      <c r="T439" s="196"/>
      <c r="AT439" s="191" t="s">
        <v>175</v>
      </c>
      <c r="AU439" s="191" t="s">
        <v>83</v>
      </c>
      <c r="AV439" s="15" t="s">
        <v>30</v>
      </c>
      <c r="AW439" s="15" t="s">
        <v>29</v>
      </c>
      <c r="AX439" s="15" t="s">
        <v>73</v>
      </c>
      <c r="AY439" s="191" t="s">
        <v>163</v>
      </c>
    </row>
    <row r="440" spans="1:65" s="15" customFormat="1">
      <c r="B440" s="190"/>
      <c r="D440" s="169" t="s">
        <v>175</v>
      </c>
      <c r="E440" s="191" t="s">
        <v>1</v>
      </c>
      <c r="F440" s="192" t="s">
        <v>1765</v>
      </c>
      <c r="H440" s="191" t="s">
        <v>1</v>
      </c>
      <c r="I440" s="193"/>
      <c r="L440" s="190"/>
      <c r="M440" s="194"/>
      <c r="N440" s="195"/>
      <c r="O440" s="195"/>
      <c r="P440" s="195"/>
      <c r="Q440" s="195"/>
      <c r="R440" s="195"/>
      <c r="S440" s="195"/>
      <c r="T440" s="196"/>
      <c r="AT440" s="191" t="s">
        <v>175</v>
      </c>
      <c r="AU440" s="191" t="s">
        <v>83</v>
      </c>
      <c r="AV440" s="15" t="s">
        <v>30</v>
      </c>
      <c r="AW440" s="15" t="s">
        <v>29</v>
      </c>
      <c r="AX440" s="15" t="s">
        <v>73</v>
      </c>
      <c r="AY440" s="191" t="s">
        <v>163</v>
      </c>
    </row>
    <row r="441" spans="1:65" s="15" customFormat="1">
      <c r="B441" s="190"/>
      <c r="D441" s="169" t="s">
        <v>175</v>
      </c>
      <c r="E441" s="191" t="s">
        <v>1</v>
      </c>
      <c r="F441" s="192" t="s">
        <v>1766</v>
      </c>
      <c r="H441" s="191" t="s">
        <v>1</v>
      </c>
      <c r="I441" s="193"/>
      <c r="L441" s="190"/>
      <c r="M441" s="194"/>
      <c r="N441" s="195"/>
      <c r="O441" s="195"/>
      <c r="P441" s="195"/>
      <c r="Q441" s="195"/>
      <c r="R441" s="195"/>
      <c r="S441" s="195"/>
      <c r="T441" s="196"/>
      <c r="AT441" s="191" t="s">
        <v>175</v>
      </c>
      <c r="AU441" s="191" t="s">
        <v>83</v>
      </c>
      <c r="AV441" s="15" t="s">
        <v>30</v>
      </c>
      <c r="AW441" s="15" t="s">
        <v>29</v>
      </c>
      <c r="AX441" s="15" t="s">
        <v>73</v>
      </c>
      <c r="AY441" s="191" t="s">
        <v>163</v>
      </c>
    </row>
    <row r="442" spans="1:65" s="15" customFormat="1">
      <c r="B442" s="190"/>
      <c r="D442" s="169" t="s">
        <v>175</v>
      </c>
      <c r="E442" s="191" t="s">
        <v>1</v>
      </c>
      <c r="F442" s="192" t="s">
        <v>1767</v>
      </c>
      <c r="H442" s="191" t="s">
        <v>1</v>
      </c>
      <c r="I442" s="193"/>
      <c r="L442" s="190"/>
      <c r="M442" s="194"/>
      <c r="N442" s="195"/>
      <c r="O442" s="195"/>
      <c r="P442" s="195"/>
      <c r="Q442" s="195"/>
      <c r="R442" s="195"/>
      <c r="S442" s="195"/>
      <c r="T442" s="196"/>
      <c r="AT442" s="191" t="s">
        <v>175</v>
      </c>
      <c r="AU442" s="191" t="s">
        <v>83</v>
      </c>
      <c r="AV442" s="15" t="s">
        <v>30</v>
      </c>
      <c r="AW442" s="15" t="s">
        <v>29</v>
      </c>
      <c r="AX442" s="15" t="s">
        <v>73</v>
      </c>
      <c r="AY442" s="191" t="s">
        <v>163</v>
      </c>
    </row>
    <row r="443" spans="1:65" s="15" customFormat="1">
      <c r="B443" s="190"/>
      <c r="D443" s="169" t="s">
        <v>175</v>
      </c>
      <c r="E443" s="191" t="s">
        <v>1</v>
      </c>
      <c r="F443" s="192" t="s">
        <v>1768</v>
      </c>
      <c r="H443" s="191" t="s">
        <v>1</v>
      </c>
      <c r="I443" s="193"/>
      <c r="L443" s="190"/>
      <c r="M443" s="194"/>
      <c r="N443" s="195"/>
      <c r="O443" s="195"/>
      <c r="P443" s="195"/>
      <c r="Q443" s="195"/>
      <c r="R443" s="195"/>
      <c r="S443" s="195"/>
      <c r="T443" s="196"/>
      <c r="AT443" s="191" t="s">
        <v>175</v>
      </c>
      <c r="AU443" s="191" t="s">
        <v>83</v>
      </c>
      <c r="AV443" s="15" t="s">
        <v>30</v>
      </c>
      <c r="AW443" s="15" t="s">
        <v>29</v>
      </c>
      <c r="AX443" s="15" t="s">
        <v>73</v>
      </c>
      <c r="AY443" s="191" t="s">
        <v>163</v>
      </c>
    </row>
    <row r="444" spans="1:65" s="15" customFormat="1">
      <c r="B444" s="190"/>
      <c r="D444" s="169" t="s">
        <v>175</v>
      </c>
      <c r="E444" s="191" t="s">
        <v>1</v>
      </c>
      <c r="F444" s="192" t="s">
        <v>1769</v>
      </c>
      <c r="H444" s="191" t="s">
        <v>1</v>
      </c>
      <c r="I444" s="193"/>
      <c r="L444" s="190"/>
      <c r="M444" s="194"/>
      <c r="N444" s="195"/>
      <c r="O444" s="195"/>
      <c r="P444" s="195"/>
      <c r="Q444" s="195"/>
      <c r="R444" s="195"/>
      <c r="S444" s="195"/>
      <c r="T444" s="196"/>
      <c r="AT444" s="191" t="s">
        <v>175</v>
      </c>
      <c r="AU444" s="191" t="s">
        <v>83</v>
      </c>
      <c r="AV444" s="15" t="s">
        <v>30</v>
      </c>
      <c r="AW444" s="15" t="s">
        <v>29</v>
      </c>
      <c r="AX444" s="15" t="s">
        <v>73</v>
      </c>
      <c r="AY444" s="191" t="s">
        <v>163</v>
      </c>
    </row>
    <row r="445" spans="1:65" s="15" customFormat="1">
      <c r="B445" s="190"/>
      <c r="D445" s="169" t="s">
        <v>175</v>
      </c>
      <c r="E445" s="191" t="s">
        <v>1</v>
      </c>
      <c r="F445" s="192" t="s">
        <v>1770</v>
      </c>
      <c r="H445" s="191" t="s">
        <v>1</v>
      </c>
      <c r="I445" s="193"/>
      <c r="L445" s="190"/>
      <c r="M445" s="194"/>
      <c r="N445" s="195"/>
      <c r="O445" s="195"/>
      <c r="P445" s="195"/>
      <c r="Q445" s="195"/>
      <c r="R445" s="195"/>
      <c r="S445" s="195"/>
      <c r="T445" s="196"/>
      <c r="AT445" s="191" t="s">
        <v>175</v>
      </c>
      <c r="AU445" s="191" t="s">
        <v>83</v>
      </c>
      <c r="AV445" s="15" t="s">
        <v>30</v>
      </c>
      <c r="AW445" s="15" t="s">
        <v>29</v>
      </c>
      <c r="AX445" s="15" t="s">
        <v>73</v>
      </c>
      <c r="AY445" s="191" t="s">
        <v>163</v>
      </c>
    </row>
    <row r="446" spans="1:65" s="15" customFormat="1">
      <c r="B446" s="190"/>
      <c r="D446" s="169" t="s">
        <v>175</v>
      </c>
      <c r="E446" s="191" t="s">
        <v>1</v>
      </c>
      <c r="F446" s="192" t="s">
        <v>1771</v>
      </c>
      <c r="H446" s="191" t="s">
        <v>1</v>
      </c>
      <c r="I446" s="193"/>
      <c r="L446" s="190"/>
      <c r="M446" s="194"/>
      <c r="N446" s="195"/>
      <c r="O446" s="195"/>
      <c r="P446" s="195"/>
      <c r="Q446" s="195"/>
      <c r="R446" s="195"/>
      <c r="S446" s="195"/>
      <c r="T446" s="196"/>
      <c r="AT446" s="191" t="s">
        <v>175</v>
      </c>
      <c r="AU446" s="191" t="s">
        <v>83</v>
      </c>
      <c r="AV446" s="15" t="s">
        <v>30</v>
      </c>
      <c r="AW446" s="15" t="s">
        <v>29</v>
      </c>
      <c r="AX446" s="15" t="s">
        <v>73</v>
      </c>
      <c r="AY446" s="191" t="s">
        <v>163</v>
      </c>
    </row>
    <row r="447" spans="1:65" s="15" customFormat="1">
      <c r="B447" s="190"/>
      <c r="D447" s="169" t="s">
        <v>175</v>
      </c>
      <c r="E447" s="191" t="s">
        <v>1</v>
      </c>
      <c r="F447" s="192" t="s">
        <v>1772</v>
      </c>
      <c r="H447" s="191" t="s">
        <v>1</v>
      </c>
      <c r="I447" s="193"/>
      <c r="L447" s="190"/>
      <c r="M447" s="194"/>
      <c r="N447" s="195"/>
      <c r="O447" s="195"/>
      <c r="P447" s="195"/>
      <c r="Q447" s="195"/>
      <c r="R447" s="195"/>
      <c r="S447" s="195"/>
      <c r="T447" s="196"/>
      <c r="AT447" s="191" t="s">
        <v>175</v>
      </c>
      <c r="AU447" s="191" t="s">
        <v>83</v>
      </c>
      <c r="AV447" s="15" t="s">
        <v>30</v>
      </c>
      <c r="AW447" s="15" t="s">
        <v>29</v>
      </c>
      <c r="AX447" s="15" t="s">
        <v>73</v>
      </c>
      <c r="AY447" s="191" t="s">
        <v>163</v>
      </c>
    </row>
    <row r="448" spans="1:65" s="13" customFormat="1">
      <c r="B448" s="171"/>
      <c r="D448" s="169" t="s">
        <v>175</v>
      </c>
      <c r="E448" s="172" t="s">
        <v>1</v>
      </c>
      <c r="F448" s="173" t="s">
        <v>30</v>
      </c>
      <c r="H448" s="174">
        <v>1</v>
      </c>
      <c r="I448" s="175"/>
      <c r="L448" s="171"/>
      <c r="M448" s="176"/>
      <c r="N448" s="177"/>
      <c r="O448" s="177"/>
      <c r="P448" s="177"/>
      <c r="Q448" s="177"/>
      <c r="R448" s="177"/>
      <c r="S448" s="177"/>
      <c r="T448" s="178"/>
      <c r="AT448" s="172" t="s">
        <v>175</v>
      </c>
      <c r="AU448" s="172" t="s">
        <v>83</v>
      </c>
      <c r="AV448" s="13" t="s">
        <v>83</v>
      </c>
      <c r="AW448" s="13" t="s">
        <v>29</v>
      </c>
      <c r="AX448" s="13" t="s">
        <v>30</v>
      </c>
      <c r="AY448" s="172" t="s">
        <v>163</v>
      </c>
    </row>
    <row r="449" spans="1:65" s="2" customFormat="1" ht="16.5" customHeight="1">
      <c r="A449" s="33"/>
      <c r="B449" s="150"/>
      <c r="C449" s="151" t="s">
        <v>227</v>
      </c>
      <c r="D449" s="151" t="s">
        <v>165</v>
      </c>
      <c r="E449" s="152" t="s">
        <v>1773</v>
      </c>
      <c r="F449" s="153" t="s">
        <v>1774</v>
      </c>
      <c r="G449" s="154" t="s">
        <v>601</v>
      </c>
      <c r="H449" s="155">
        <v>1</v>
      </c>
      <c r="I449" s="156"/>
      <c r="J449" s="157">
        <f>ROUND(I449*H449,2)</f>
        <v>0</v>
      </c>
      <c r="K449" s="153" t="s">
        <v>1</v>
      </c>
      <c r="L449" s="34"/>
      <c r="M449" s="158" t="s">
        <v>1</v>
      </c>
      <c r="N449" s="159" t="s">
        <v>38</v>
      </c>
      <c r="O449" s="59"/>
      <c r="P449" s="160">
        <f>O449*H449</f>
        <v>0</v>
      </c>
      <c r="Q449" s="160">
        <v>0</v>
      </c>
      <c r="R449" s="160">
        <f>Q449*H449</f>
        <v>0</v>
      </c>
      <c r="S449" s="160">
        <v>0</v>
      </c>
      <c r="T449" s="161">
        <f>S449*H449</f>
        <v>0</v>
      </c>
      <c r="U449" s="33"/>
      <c r="V449" s="33"/>
      <c r="W449" s="33"/>
      <c r="X449" s="33"/>
      <c r="Y449" s="33"/>
      <c r="Z449" s="33"/>
      <c r="AA449" s="33"/>
      <c r="AB449" s="33"/>
      <c r="AC449" s="33"/>
      <c r="AD449" s="33"/>
      <c r="AE449" s="33"/>
      <c r="AR449" s="162" t="s">
        <v>169</v>
      </c>
      <c r="AT449" s="162" t="s">
        <v>165</v>
      </c>
      <c r="AU449" s="162" t="s">
        <v>83</v>
      </c>
      <c r="AY449" s="18" t="s">
        <v>163</v>
      </c>
      <c r="BE449" s="163">
        <f>IF(N449="základní",J449,0)</f>
        <v>0</v>
      </c>
      <c r="BF449" s="163">
        <f>IF(N449="snížená",J449,0)</f>
        <v>0</v>
      </c>
      <c r="BG449" s="163">
        <f>IF(N449="zákl. přenesená",J449,0)</f>
        <v>0</v>
      </c>
      <c r="BH449" s="163">
        <f>IF(N449="sníž. přenesená",J449,0)</f>
        <v>0</v>
      </c>
      <c r="BI449" s="163">
        <f>IF(N449="nulová",J449,0)</f>
        <v>0</v>
      </c>
      <c r="BJ449" s="18" t="s">
        <v>30</v>
      </c>
      <c r="BK449" s="163">
        <f>ROUND(I449*H449,2)</f>
        <v>0</v>
      </c>
      <c r="BL449" s="18" t="s">
        <v>169</v>
      </c>
      <c r="BM449" s="162" t="s">
        <v>1775</v>
      </c>
    </row>
    <row r="450" spans="1:65" s="15" customFormat="1">
      <c r="B450" s="190"/>
      <c r="D450" s="169" t="s">
        <v>175</v>
      </c>
      <c r="E450" s="191" t="s">
        <v>1</v>
      </c>
      <c r="F450" s="192" t="s">
        <v>1776</v>
      </c>
      <c r="H450" s="191" t="s">
        <v>1</v>
      </c>
      <c r="I450" s="193"/>
      <c r="L450" s="190"/>
      <c r="M450" s="194"/>
      <c r="N450" s="195"/>
      <c r="O450" s="195"/>
      <c r="P450" s="195"/>
      <c r="Q450" s="195"/>
      <c r="R450" s="195"/>
      <c r="S450" s="195"/>
      <c r="T450" s="196"/>
      <c r="AT450" s="191" t="s">
        <v>175</v>
      </c>
      <c r="AU450" s="191" t="s">
        <v>83</v>
      </c>
      <c r="AV450" s="15" t="s">
        <v>30</v>
      </c>
      <c r="AW450" s="15" t="s">
        <v>29</v>
      </c>
      <c r="AX450" s="15" t="s">
        <v>73</v>
      </c>
      <c r="AY450" s="191" t="s">
        <v>163</v>
      </c>
    </row>
    <row r="451" spans="1:65" s="15" customFormat="1">
      <c r="B451" s="190"/>
      <c r="D451" s="169" t="s">
        <v>175</v>
      </c>
      <c r="E451" s="191" t="s">
        <v>1</v>
      </c>
      <c r="F451" s="192" t="s">
        <v>1765</v>
      </c>
      <c r="H451" s="191" t="s">
        <v>1</v>
      </c>
      <c r="I451" s="193"/>
      <c r="L451" s="190"/>
      <c r="M451" s="194"/>
      <c r="N451" s="195"/>
      <c r="O451" s="195"/>
      <c r="P451" s="195"/>
      <c r="Q451" s="195"/>
      <c r="R451" s="195"/>
      <c r="S451" s="195"/>
      <c r="T451" s="196"/>
      <c r="AT451" s="191" t="s">
        <v>175</v>
      </c>
      <c r="AU451" s="191" t="s">
        <v>83</v>
      </c>
      <c r="AV451" s="15" t="s">
        <v>30</v>
      </c>
      <c r="AW451" s="15" t="s">
        <v>29</v>
      </c>
      <c r="AX451" s="15" t="s">
        <v>73</v>
      </c>
      <c r="AY451" s="191" t="s">
        <v>163</v>
      </c>
    </row>
    <row r="452" spans="1:65" s="15" customFormat="1">
      <c r="B452" s="190"/>
      <c r="D452" s="169" t="s">
        <v>175</v>
      </c>
      <c r="E452" s="191" t="s">
        <v>1</v>
      </c>
      <c r="F452" s="192" t="s">
        <v>1766</v>
      </c>
      <c r="H452" s="191" t="s">
        <v>1</v>
      </c>
      <c r="I452" s="193"/>
      <c r="L452" s="190"/>
      <c r="M452" s="194"/>
      <c r="N452" s="195"/>
      <c r="O452" s="195"/>
      <c r="P452" s="195"/>
      <c r="Q452" s="195"/>
      <c r="R452" s="195"/>
      <c r="S452" s="195"/>
      <c r="T452" s="196"/>
      <c r="AT452" s="191" t="s">
        <v>175</v>
      </c>
      <c r="AU452" s="191" t="s">
        <v>83</v>
      </c>
      <c r="AV452" s="15" t="s">
        <v>30</v>
      </c>
      <c r="AW452" s="15" t="s">
        <v>29</v>
      </c>
      <c r="AX452" s="15" t="s">
        <v>73</v>
      </c>
      <c r="AY452" s="191" t="s">
        <v>163</v>
      </c>
    </row>
    <row r="453" spans="1:65" s="15" customFormat="1">
      <c r="B453" s="190"/>
      <c r="D453" s="169" t="s">
        <v>175</v>
      </c>
      <c r="E453" s="191" t="s">
        <v>1</v>
      </c>
      <c r="F453" s="192" t="s">
        <v>1767</v>
      </c>
      <c r="H453" s="191" t="s">
        <v>1</v>
      </c>
      <c r="I453" s="193"/>
      <c r="L453" s="190"/>
      <c r="M453" s="194"/>
      <c r="N453" s="195"/>
      <c r="O453" s="195"/>
      <c r="P453" s="195"/>
      <c r="Q453" s="195"/>
      <c r="R453" s="195"/>
      <c r="S453" s="195"/>
      <c r="T453" s="196"/>
      <c r="AT453" s="191" t="s">
        <v>175</v>
      </c>
      <c r="AU453" s="191" t="s">
        <v>83</v>
      </c>
      <c r="AV453" s="15" t="s">
        <v>30</v>
      </c>
      <c r="AW453" s="15" t="s">
        <v>29</v>
      </c>
      <c r="AX453" s="15" t="s">
        <v>73</v>
      </c>
      <c r="AY453" s="191" t="s">
        <v>163</v>
      </c>
    </row>
    <row r="454" spans="1:65" s="15" customFormat="1">
      <c r="B454" s="190"/>
      <c r="D454" s="169" t="s">
        <v>175</v>
      </c>
      <c r="E454" s="191" t="s">
        <v>1</v>
      </c>
      <c r="F454" s="192" t="s">
        <v>1768</v>
      </c>
      <c r="H454" s="191" t="s">
        <v>1</v>
      </c>
      <c r="I454" s="193"/>
      <c r="L454" s="190"/>
      <c r="M454" s="194"/>
      <c r="N454" s="195"/>
      <c r="O454" s="195"/>
      <c r="P454" s="195"/>
      <c r="Q454" s="195"/>
      <c r="R454" s="195"/>
      <c r="S454" s="195"/>
      <c r="T454" s="196"/>
      <c r="AT454" s="191" t="s">
        <v>175</v>
      </c>
      <c r="AU454" s="191" t="s">
        <v>83</v>
      </c>
      <c r="AV454" s="15" t="s">
        <v>30</v>
      </c>
      <c r="AW454" s="15" t="s">
        <v>29</v>
      </c>
      <c r="AX454" s="15" t="s">
        <v>73</v>
      </c>
      <c r="AY454" s="191" t="s">
        <v>163</v>
      </c>
    </row>
    <row r="455" spans="1:65" s="15" customFormat="1">
      <c r="B455" s="190"/>
      <c r="D455" s="169" t="s">
        <v>175</v>
      </c>
      <c r="E455" s="191" t="s">
        <v>1</v>
      </c>
      <c r="F455" s="192" t="s">
        <v>1769</v>
      </c>
      <c r="H455" s="191" t="s">
        <v>1</v>
      </c>
      <c r="I455" s="193"/>
      <c r="L455" s="190"/>
      <c r="M455" s="194"/>
      <c r="N455" s="195"/>
      <c r="O455" s="195"/>
      <c r="P455" s="195"/>
      <c r="Q455" s="195"/>
      <c r="R455" s="195"/>
      <c r="S455" s="195"/>
      <c r="T455" s="196"/>
      <c r="AT455" s="191" t="s">
        <v>175</v>
      </c>
      <c r="AU455" s="191" t="s">
        <v>83</v>
      </c>
      <c r="AV455" s="15" t="s">
        <v>30</v>
      </c>
      <c r="AW455" s="15" t="s">
        <v>29</v>
      </c>
      <c r="AX455" s="15" t="s">
        <v>73</v>
      </c>
      <c r="AY455" s="191" t="s">
        <v>163</v>
      </c>
    </row>
    <row r="456" spans="1:65" s="15" customFormat="1">
      <c r="B456" s="190"/>
      <c r="D456" s="169" t="s">
        <v>175</v>
      </c>
      <c r="E456" s="191" t="s">
        <v>1</v>
      </c>
      <c r="F456" s="192" t="s">
        <v>1770</v>
      </c>
      <c r="H456" s="191" t="s">
        <v>1</v>
      </c>
      <c r="I456" s="193"/>
      <c r="L456" s="190"/>
      <c r="M456" s="194"/>
      <c r="N456" s="195"/>
      <c r="O456" s="195"/>
      <c r="P456" s="195"/>
      <c r="Q456" s="195"/>
      <c r="R456" s="195"/>
      <c r="S456" s="195"/>
      <c r="T456" s="196"/>
      <c r="AT456" s="191" t="s">
        <v>175</v>
      </c>
      <c r="AU456" s="191" t="s">
        <v>83</v>
      </c>
      <c r="AV456" s="15" t="s">
        <v>30</v>
      </c>
      <c r="AW456" s="15" t="s">
        <v>29</v>
      </c>
      <c r="AX456" s="15" t="s">
        <v>73</v>
      </c>
      <c r="AY456" s="191" t="s">
        <v>163</v>
      </c>
    </row>
    <row r="457" spans="1:65" s="15" customFormat="1">
      <c r="B457" s="190"/>
      <c r="D457" s="169" t="s">
        <v>175</v>
      </c>
      <c r="E457" s="191" t="s">
        <v>1</v>
      </c>
      <c r="F457" s="192" t="s">
        <v>1771</v>
      </c>
      <c r="H457" s="191" t="s">
        <v>1</v>
      </c>
      <c r="I457" s="193"/>
      <c r="L457" s="190"/>
      <c r="M457" s="194"/>
      <c r="N457" s="195"/>
      <c r="O457" s="195"/>
      <c r="P457" s="195"/>
      <c r="Q457" s="195"/>
      <c r="R457" s="195"/>
      <c r="S457" s="195"/>
      <c r="T457" s="196"/>
      <c r="AT457" s="191" t="s">
        <v>175</v>
      </c>
      <c r="AU457" s="191" t="s">
        <v>83</v>
      </c>
      <c r="AV457" s="15" t="s">
        <v>30</v>
      </c>
      <c r="AW457" s="15" t="s">
        <v>29</v>
      </c>
      <c r="AX457" s="15" t="s">
        <v>73</v>
      </c>
      <c r="AY457" s="191" t="s">
        <v>163</v>
      </c>
    </row>
    <row r="458" spans="1:65" s="15" customFormat="1">
      <c r="B458" s="190"/>
      <c r="D458" s="169" t="s">
        <v>175</v>
      </c>
      <c r="E458" s="191" t="s">
        <v>1</v>
      </c>
      <c r="F458" s="192" t="s">
        <v>1772</v>
      </c>
      <c r="H458" s="191" t="s">
        <v>1</v>
      </c>
      <c r="I458" s="193"/>
      <c r="L458" s="190"/>
      <c r="M458" s="194"/>
      <c r="N458" s="195"/>
      <c r="O458" s="195"/>
      <c r="P458" s="195"/>
      <c r="Q458" s="195"/>
      <c r="R458" s="195"/>
      <c r="S458" s="195"/>
      <c r="T458" s="196"/>
      <c r="AT458" s="191" t="s">
        <v>175</v>
      </c>
      <c r="AU458" s="191" t="s">
        <v>83</v>
      </c>
      <c r="AV458" s="15" t="s">
        <v>30</v>
      </c>
      <c r="AW458" s="15" t="s">
        <v>29</v>
      </c>
      <c r="AX458" s="15" t="s">
        <v>73</v>
      </c>
      <c r="AY458" s="191" t="s">
        <v>163</v>
      </c>
    </row>
    <row r="459" spans="1:65" s="13" customFormat="1">
      <c r="B459" s="171"/>
      <c r="D459" s="169" t="s">
        <v>175</v>
      </c>
      <c r="E459" s="172" t="s">
        <v>1</v>
      </c>
      <c r="F459" s="173" t="s">
        <v>30</v>
      </c>
      <c r="H459" s="174">
        <v>1</v>
      </c>
      <c r="I459" s="175"/>
      <c r="L459" s="171"/>
      <c r="M459" s="176"/>
      <c r="N459" s="177"/>
      <c r="O459" s="177"/>
      <c r="P459" s="177"/>
      <c r="Q459" s="177"/>
      <c r="R459" s="177"/>
      <c r="S459" s="177"/>
      <c r="T459" s="178"/>
      <c r="AT459" s="172" t="s">
        <v>175</v>
      </c>
      <c r="AU459" s="172" t="s">
        <v>83</v>
      </c>
      <c r="AV459" s="13" t="s">
        <v>83</v>
      </c>
      <c r="AW459" s="13" t="s">
        <v>29</v>
      </c>
      <c r="AX459" s="13" t="s">
        <v>30</v>
      </c>
      <c r="AY459" s="172" t="s">
        <v>163</v>
      </c>
    </row>
    <row r="460" spans="1:65" s="2" customFormat="1" ht="16.5" customHeight="1">
      <c r="A460" s="33"/>
      <c r="B460" s="150"/>
      <c r="C460" s="151" t="s">
        <v>665</v>
      </c>
      <c r="D460" s="151" t="s">
        <v>165</v>
      </c>
      <c r="E460" s="152" t="s">
        <v>1777</v>
      </c>
      <c r="F460" s="153" t="s">
        <v>1778</v>
      </c>
      <c r="G460" s="154" t="s">
        <v>601</v>
      </c>
      <c r="H460" s="155">
        <v>1</v>
      </c>
      <c r="I460" s="156"/>
      <c r="J460" s="157">
        <f>ROUND(I460*H460,2)</f>
        <v>0</v>
      </c>
      <c r="K460" s="153" t="s">
        <v>1</v>
      </c>
      <c r="L460" s="34"/>
      <c r="M460" s="158" t="s">
        <v>1</v>
      </c>
      <c r="N460" s="159" t="s">
        <v>38</v>
      </c>
      <c r="O460" s="59"/>
      <c r="P460" s="160">
        <f>O460*H460</f>
        <v>0</v>
      </c>
      <c r="Q460" s="160">
        <v>0</v>
      </c>
      <c r="R460" s="160">
        <f>Q460*H460</f>
        <v>0</v>
      </c>
      <c r="S460" s="160">
        <v>0</v>
      </c>
      <c r="T460" s="161">
        <f>S460*H460</f>
        <v>0</v>
      </c>
      <c r="U460" s="33"/>
      <c r="V460" s="33"/>
      <c r="W460" s="33"/>
      <c r="X460" s="33"/>
      <c r="Y460" s="33"/>
      <c r="Z460" s="33"/>
      <c r="AA460" s="33"/>
      <c r="AB460" s="33"/>
      <c r="AC460" s="33"/>
      <c r="AD460" s="33"/>
      <c r="AE460" s="33"/>
      <c r="AR460" s="162" t="s">
        <v>169</v>
      </c>
      <c r="AT460" s="162" t="s">
        <v>165</v>
      </c>
      <c r="AU460" s="162" t="s">
        <v>83</v>
      </c>
      <c r="AY460" s="18" t="s">
        <v>163</v>
      </c>
      <c r="BE460" s="163">
        <f>IF(N460="základní",J460,0)</f>
        <v>0</v>
      </c>
      <c r="BF460" s="163">
        <f>IF(N460="snížená",J460,0)</f>
        <v>0</v>
      </c>
      <c r="BG460" s="163">
        <f>IF(N460="zákl. přenesená",J460,0)</f>
        <v>0</v>
      </c>
      <c r="BH460" s="163">
        <f>IF(N460="sníž. přenesená",J460,0)</f>
        <v>0</v>
      </c>
      <c r="BI460" s="163">
        <f>IF(N460="nulová",J460,0)</f>
        <v>0</v>
      </c>
      <c r="BJ460" s="18" t="s">
        <v>30</v>
      </c>
      <c r="BK460" s="163">
        <f>ROUND(I460*H460,2)</f>
        <v>0</v>
      </c>
      <c r="BL460" s="18" t="s">
        <v>169</v>
      </c>
      <c r="BM460" s="162" t="s">
        <v>1779</v>
      </c>
    </row>
    <row r="461" spans="1:65" s="15" customFormat="1">
      <c r="B461" s="190"/>
      <c r="D461" s="169" t="s">
        <v>175</v>
      </c>
      <c r="E461" s="191" t="s">
        <v>1</v>
      </c>
      <c r="F461" s="192" t="s">
        <v>1780</v>
      </c>
      <c r="H461" s="191" t="s">
        <v>1</v>
      </c>
      <c r="I461" s="193"/>
      <c r="L461" s="190"/>
      <c r="M461" s="194"/>
      <c r="N461" s="195"/>
      <c r="O461" s="195"/>
      <c r="P461" s="195"/>
      <c r="Q461" s="195"/>
      <c r="R461" s="195"/>
      <c r="S461" s="195"/>
      <c r="T461" s="196"/>
      <c r="AT461" s="191" t="s">
        <v>175</v>
      </c>
      <c r="AU461" s="191" t="s">
        <v>83</v>
      </c>
      <c r="AV461" s="15" t="s">
        <v>30</v>
      </c>
      <c r="AW461" s="15" t="s">
        <v>29</v>
      </c>
      <c r="AX461" s="15" t="s">
        <v>73</v>
      </c>
      <c r="AY461" s="191" t="s">
        <v>163</v>
      </c>
    </row>
    <row r="462" spans="1:65" s="15" customFormat="1">
      <c r="B462" s="190"/>
      <c r="D462" s="169" t="s">
        <v>175</v>
      </c>
      <c r="E462" s="191" t="s">
        <v>1</v>
      </c>
      <c r="F462" s="192" t="s">
        <v>1765</v>
      </c>
      <c r="H462" s="191" t="s">
        <v>1</v>
      </c>
      <c r="I462" s="193"/>
      <c r="L462" s="190"/>
      <c r="M462" s="194"/>
      <c r="N462" s="195"/>
      <c r="O462" s="195"/>
      <c r="P462" s="195"/>
      <c r="Q462" s="195"/>
      <c r="R462" s="195"/>
      <c r="S462" s="195"/>
      <c r="T462" s="196"/>
      <c r="AT462" s="191" t="s">
        <v>175</v>
      </c>
      <c r="AU462" s="191" t="s">
        <v>83</v>
      </c>
      <c r="AV462" s="15" t="s">
        <v>30</v>
      </c>
      <c r="AW462" s="15" t="s">
        <v>29</v>
      </c>
      <c r="AX462" s="15" t="s">
        <v>73</v>
      </c>
      <c r="AY462" s="191" t="s">
        <v>163</v>
      </c>
    </row>
    <row r="463" spans="1:65" s="15" customFormat="1">
      <c r="B463" s="190"/>
      <c r="D463" s="169" t="s">
        <v>175</v>
      </c>
      <c r="E463" s="191" t="s">
        <v>1</v>
      </c>
      <c r="F463" s="192" t="s">
        <v>1766</v>
      </c>
      <c r="H463" s="191" t="s">
        <v>1</v>
      </c>
      <c r="I463" s="193"/>
      <c r="L463" s="190"/>
      <c r="M463" s="194"/>
      <c r="N463" s="195"/>
      <c r="O463" s="195"/>
      <c r="P463" s="195"/>
      <c r="Q463" s="195"/>
      <c r="R463" s="195"/>
      <c r="S463" s="195"/>
      <c r="T463" s="196"/>
      <c r="AT463" s="191" t="s">
        <v>175</v>
      </c>
      <c r="AU463" s="191" t="s">
        <v>83</v>
      </c>
      <c r="AV463" s="15" t="s">
        <v>30</v>
      </c>
      <c r="AW463" s="15" t="s">
        <v>29</v>
      </c>
      <c r="AX463" s="15" t="s">
        <v>73</v>
      </c>
      <c r="AY463" s="191" t="s">
        <v>163</v>
      </c>
    </row>
    <row r="464" spans="1:65" s="15" customFormat="1">
      <c r="B464" s="190"/>
      <c r="D464" s="169" t="s">
        <v>175</v>
      </c>
      <c r="E464" s="191" t="s">
        <v>1</v>
      </c>
      <c r="F464" s="192" t="s">
        <v>1767</v>
      </c>
      <c r="H464" s="191" t="s">
        <v>1</v>
      </c>
      <c r="I464" s="193"/>
      <c r="L464" s="190"/>
      <c r="M464" s="194"/>
      <c r="N464" s="195"/>
      <c r="O464" s="195"/>
      <c r="P464" s="195"/>
      <c r="Q464" s="195"/>
      <c r="R464" s="195"/>
      <c r="S464" s="195"/>
      <c r="T464" s="196"/>
      <c r="AT464" s="191" t="s">
        <v>175</v>
      </c>
      <c r="AU464" s="191" t="s">
        <v>83</v>
      </c>
      <c r="AV464" s="15" t="s">
        <v>30</v>
      </c>
      <c r="AW464" s="15" t="s">
        <v>29</v>
      </c>
      <c r="AX464" s="15" t="s">
        <v>73</v>
      </c>
      <c r="AY464" s="191" t="s">
        <v>163</v>
      </c>
    </row>
    <row r="465" spans="1:65" s="15" customFormat="1">
      <c r="B465" s="190"/>
      <c r="D465" s="169" t="s">
        <v>175</v>
      </c>
      <c r="E465" s="191" t="s">
        <v>1</v>
      </c>
      <c r="F465" s="192" t="s">
        <v>1768</v>
      </c>
      <c r="H465" s="191" t="s">
        <v>1</v>
      </c>
      <c r="I465" s="193"/>
      <c r="L465" s="190"/>
      <c r="M465" s="194"/>
      <c r="N465" s="195"/>
      <c r="O465" s="195"/>
      <c r="P465" s="195"/>
      <c r="Q465" s="195"/>
      <c r="R465" s="195"/>
      <c r="S465" s="195"/>
      <c r="T465" s="196"/>
      <c r="AT465" s="191" t="s">
        <v>175</v>
      </c>
      <c r="AU465" s="191" t="s">
        <v>83</v>
      </c>
      <c r="AV465" s="15" t="s">
        <v>30</v>
      </c>
      <c r="AW465" s="15" t="s">
        <v>29</v>
      </c>
      <c r="AX465" s="15" t="s">
        <v>73</v>
      </c>
      <c r="AY465" s="191" t="s">
        <v>163</v>
      </c>
    </row>
    <row r="466" spans="1:65" s="15" customFormat="1">
      <c r="B466" s="190"/>
      <c r="D466" s="169" t="s">
        <v>175</v>
      </c>
      <c r="E466" s="191" t="s">
        <v>1</v>
      </c>
      <c r="F466" s="192" t="s">
        <v>1769</v>
      </c>
      <c r="H466" s="191" t="s">
        <v>1</v>
      </c>
      <c r="I466" s="193"/>
      <c r="L466" s="190"/>
      <c r="M466" s="194"/>
      <c r="N466" s="195"/>
      <c r="O466" s="195"/>
      <c r="P466" s="195"/>
      <c r="Q466" s="195"/>
      <c r="R466" s="195"/>
      <c r="S466" s="195"/>
      <c r="T466" s="196"/>
      <c r="AT466" s="191" t="s">
        <v>175</v>
      </c>
      <c r="AU466" s="191" t="s">
        <v>83</v>
      </c>
      <c r="AV466" s="15" t="s">
        <v>30</v>
      </c>
      <c r="AW466" s="15" t="s">
        <v>29</v>
      </c>
      <c r="AX466" s="15" t="s">
        <v>73</v>
      </c>
      <c r="AY466" s="191" t="s">
        <v>163</v>
      </c>
    </row>
    <row r="467" spans="1:65" s="15" customFormat="1">
      <c r="B467" s="190"/>
      <c r="D467" s="169" t="s">
        <v>175</v>
      </c>
      <c r="E467" s="191" t="s">
        <v>1</v>
      </c>
      <c r="F467" s="192" t="s">
        <v>1770</v>
      </c>
      <c r="H467" s="191" t="s">
        <v>1</v>
      </c>
      <c r="I467" s="193"/>
      <c r="L467" s="190"/>
      <c r="M467" s="194"/>
      <c r="N467" s="195"/>
      <c r="O467" s="195"/>
      <c r="P467" s="195"/>
      <c r="Q467" s="195"/>
      <c r="R467" s="195"/>
      <c r="S467" s="195"/>
      <c r="T467" s="196"/>
      <c r="AT467" s="191" t="s">
        <v>175</v>
      </c>
      <c r="AU467" s="191" t="s">
        <v>83</v>
      </c>
      <c r="AV467" s="15" t="s">
        <v>30</v>
      </c>
      <c r="AW467" s="15" t="s">
        <v>29</v>
      </c>
      <c r="AX467" s="15" t="s">
        <v>73</v>
      </c>
      <c r="AY467" s="191" t="s">
        <v>163</v>
      </c>
    </row>
    <row r="468" spans="1:65" s="15" customFormat="1">
      <c r="B468" s="190"/>
      <c r="D468" s="169" t="s">
        <v>175</v>
      </c>
      <c r="E468" s="191" t="s">
        <v>1</v>
      </c>
      <c r="F468" s="192" t="s">
        <v>1771</v>
      </c>
      <c r="H468" s="191" t="s">
        <v>1</v>
      </c>
      <c r="I468" s="193"/>
      <c r="L468" s="190"/>
      <c r="M468" s="194"/>
      <c r="N468" s="195"/>
      <c r="O468" s="195"/>
      <c r="P468" s="195"/>
      <c r="Q468" s="195"/>
      <c r="R468" s="195"/>
      <c r="S468" s="195"/>
      <c r="T468" s="196"/>
      <c r="AT468" s="191" t="s">
        <v>175</v>
      </c>
      <c r="AU468" s="191" t="s">
        <v>83</v>
      </c>
      <c r="AV468" s="15" t="s">
        <v>30</v>
      </c>
      <c r="AW468" s="15" t="s">
        <v>29</v>
      </c>
      <c r="AX468" s="15" t="s">
        <v>73</v>
      </c>
      <c r="AY468" s="191" t="s">
        <v>163</v>
      </c>
    </row>
    <row r="469" spans="1:65" s="15" customFormat="1">
      <c r="B469" s="190"/>
      <c r="D469" s="169" t="s">
        <v>175</v>
      </c>
      <c r="E469" s="191" t="s">
        <v>1</v>
      </c>
      <c r="F469" s="192" t="s">
        <v>1772</v>
      </c>
      <c r="H469" s="191" t="s">
        <v>1</v>
      </c>
      <c r="I469" s="193"/>
      <c r="L469" s="190"/>
      <c r="M469" s="194"/>
      <c r="N469" s="195"/>
      <c r="O469" s="195"/>
      <c r="P469" s="195"/>
      <c r="Q469" s="195"/>
      <c r="R469" s="195"/>
      <c r="S469" s="195"/>
      <c r="T469" s="196"/>
      <c r="AT469" s="191" t="s">
        <v>175</v>
      </c>
      <c r="AU469" s="191" t="s">
        <v>83</v>
      </c>
      <c r="AV469" s="15" t="s">
        <v>30</v>
      </c>
      <c r="AW469" s="15" t="s">
        <v>29</v>
      </c>
      <c r="AX469" s="15" t="s">
        <v>73</v>
      </c>
      <c r="AY469" s="191" t="s">
        <v>163</v>
      </c>
    </row>
    <row r="470" spans="1:65" s="13" customFormat="1">
      <c r="B470" s="171"/>
      <c r="D470" s="169" t="s">
        <v>175</v>
      </c>
      <c r="E470" s="172" t="s">
        <v>1</v>
      </c>
      <c r="F470" s="173" t="s">
        <v>30</v>
      </c>
      <c r="H470" s="174">
        <v>1</v>
      </c>
      <c r="I470" s="175"/>
      <c r="L470" s="171"/>
      <c r="M470" s="176"/>
      <c r="N470" s="177"/>
      <c r="O470" s="177"/>
      <c r="P470" s="177"/>
      <c r="Q470" s="177"/>
      <c r="R470" s="177"/>
      <c r="S470" s="177"/>
      <c r="T470" s="178"/>
      <c r="AT470" s="172" t="s">
        <v>175</v>
      </c>
      <c r="AU470" s="172" t="s">
        <v>83</v>
      </c>
      <c r="AV470" s="13" t="s">
        <v>83</v>
      </c>
      <c r="AW470" s="13" t="s">
        <v>29</v>
      </c>
      <c r="AX470" s="13" t="s">
        <v>30</v>
      </c>
      <c r="AY470" s="172" t="s">
        <v>163</v>
      </c>
    </row>
    <row r="471" spans="1:65" s="2" customFormat="1" ht="16.5" customHeight="1">
      <c r="A471" s="33"/>
      <c r="B471" s="150"/>
      <c r="C471" s="151" t="s">
        <v>670</v>
      </c>
      <c r="D471" s="151" t="s">
        <v>165</v>
      </c>
      <c r="E471" s="152" t="s">
        <v>1781</v>
      </c>
      <c r="F471" s="153" t="s">
        <v>1782</v>
      </c>
      <c r="G471" s="154" t="s">
        <v>601</v>
      </c>
      <c r="H471" s="155">
        <v>1</v>
      </c>
      <c r="I471" s="156"/>
      <c r="J471" s="157">
        <f>ROUND(I471*H471,2)</f>
        <v>0</v>
      </c>
      <c r="K471" s="153" t="s">
        <v>1</v>
      </c>
      <c r="L471" s="34"/>
      <c r="M471" s="158" t="s">
        <v>1</v>
      </c>
      <c r="N471" s="159" t="s">
        <v>38</v>
      </c>
      <c r="O471" s="59"/>
      <c r="P471" s="160">
        <f>O471*H471</f>
        <v>0</v>
      </c>
      <c r="Q471" s="160">
        <v>0</v>
      </c>
      <c r="R471" s="160">
        <f>Q471*H471</f>
        <v>0</v>
      </c>
      <c r="S471" s="160">
        <v>0</v>
      </c>
      <c r="T471" s="161">
        <f>S471*H471</f>
        <v>0</v>
      </c>
      <c r="U471" s="33"/>
      <c r="V471" s="33"/>
      <c r="W471" s="33"/>
      <c r="X471" s="33"/>
      <c r="Y471" s="33"/>
      <c r="Z471" s="33"/>
      <c r="AA471" s="33"/>
      <c r="AB471" s="33"/>
      <c r="AC471" s="33"/>
      <c r="AD471" s="33"/>
      <c r="AE471" s="33"/>
      <c r="AR471" s="162" t="s">
        <v>169</v>
      </c>
      <c r="AT471" s="162" t="s">
        <v>165</v>
      </c>
      <c r="AU471" s="162" t="s">
        <v>83</v>
      </c>
      <c r="AY471" s="18" t="s">
        <v>163</v>
      </c>
      <c r="BE471" s="163">
        <f>IF(N471="základní",J471,0)</f>
        <v>0</v>
      </c>
      <c r="BF471" s="163">
        <f>IF(N471="snížená",J471,0)</f>
        <v>0</v>
      </c>
      <c r="BG471" s="163">
        <f>IF(N471="zákl. přenesená",J471,0)</f>
        <v>0</v>
      </c>
      <c r="BH471" s="163">
        <f>IF(N471="sníž. přenesená",J471,0)</f>
        <v>0</v>
      </c>
      <c r="BI471" s="163">
        <f>IF(N471="nulová",J471,0)</f>
        <v>0</v>
      </c>
      <c r="BJ471" s="18" t="s">
        <v>30</v>
      </c>
      <c r="BK471" s="163">
        <f>ROUND(I471*H471,2)</f>
        <v>0</v>
      </c>
      <c r="BL471" s="18" t="s">
        <v>169</v>
      </c>
      <c r="BM471" s="162" t="s">
        <v>1783</v>
      </c>
    </row>
    <row r="472" spans="1:65" s="15" customFormat="1">
      <c r="B472" s="190"/>
      <c r="D472" s="169" t="s">
        <v>175</v>
      </c>
      <c r="E472" s="191" t="s">
        <v>1</v>
      </c>
      <c r="F472" s="192" t="s">
        <v>1784</v>
      </c>
      <c r="H472" s="191" t="s">
        <v>1</v>
      </c>
      <c r="I472" s="193"/>
      <c r="L472" s="190"/>
      <c r="M472" s="194"/>
      <c r="N472" s="195"/>
      <c r="O472" s="195"/>
      <c r="P472" s="195"/>
      <c r="Q472" s="195"/>
      <c r="R472" s="195"/>
      <c r="S472" s="195"/>
      <c r="T472" s="196"/>
      <c r="AT472" s="191" t="s">
        <v>175</v>
      </c>
      <c r="AU472" s="191" t="s">
        <v>83</v>
      </c>
      <c r="AV472" s="15" t="s">
        <v>30</v>
      </c>
      <c r="AW472" s="15" t="s">
        <v>29</v>
      </c>
      <c r="AX472" s="15" t="s">
        <v>73</v>
      </c>
      <c r="AY472" s="191" t="s">
        <v>163</v>
      </c>
    </row>
    <row r="473" spans="1:65" s="15" customFormat="1">
      <c r="B473" s="190"/>
      <c r="D473" s="169" t="s">
        <v>175</v>
      </c>
      <c r="E473" s="191" t="s">
        <v>1</v>
      </c>
      <c r="F473" s="192" t="s">
        <v>1765</v>
      </c>
      <c r="H473" s="191" t="s">
        <v>1</v>
      </c>
      <c r="I473" s="193"/>
      <c r="L473" s="190"/>
      <c r="M473" s="194"/>
      <c r="N473" s="195"/>
      <c r="O473" s="195"/>
      <c r="P473" s="195"/>
      <c r="Q473" s="195"/>
      <c r="R473" s="195"/>
      <c r="S473" s="195"/>
      <c r="T473" s="196"/>
      <c r="AT473" s="191" t="s">
        <v>175</v>
      </c>
      <c r="AU473" s="191" t="s">
        <v>83</v>
      </c>
      <c r="AV473" s="15" t="s">
        <v>30</v>
      </c>
      <c r="AW473" s="15" t="s">
        <v>29</v>
      </c>
      <c r="AX473" s="15" t="s">
        <v>73</v>
      </c>
      <c r="AY473" s="191" t="s">
        <v>163</v>
      </c>
    </row>
    <row r="474" spans="1:65" s="15" customFormat="1">
      <c r="B474" s="190"/>
      <c r="D474" s="169" t="s">
        <v>175</v>
      </c>
      <c r="E474" s="191" t="s">
        <v>1</v>
      </c>
      <c r="F474" s="192" t="s">
        <v>1766</v>
      </c>
      <c r="H474" s="191" t="s">
        <v>1</v>
      </c>
      <c r="I474" s="193"/>
      <c r="L474" s="190"/>
      <c r="M474" s="194"/>
      <c r="N474" s="195"/>
      <c r="O474" s="195"/>
      <c r="P474" s="195"/>
      <c r="Q474" s="195"/>
      <c r="R474" s="195"/>
      <c r="S474" s="195"/>
      <c r="T474" s="196"/>
      <c r="AT474" s="191" t="s">
        <v>175</v>
      </c>
      <c r="AU474" s="191" t="s">
        <v>83</v>
      </c>
      <c r="AV474" s="15" t="s">
        <v>30</v>
      </c>
      <c r="AW474" s="15" t="s">
        <v>29</v>
      </c>
      <c r="AX474" s="15" t="s">
        <v>73</v>
      </c>
      <c r="AY474" s="191" t="s">
        <v>163</v>
      </c>
    </row>
    <row r="475" spans="1:65" s="15" customFormat="1">
      <c r="B475" s="190"/>
      <c r="D475" s="169" t="s">
        <v>175</v>
      </c>
      <c r="E475" s="191" t="s">
        <v>1</v>
      </c>
      <c r="F475" s="192" t="s">
        <v>1767</v>
      </c>
      <c r="H475" s="191" t="s">
        <v>1</v>
      </c>
      <c r="I475" s="193"/>
      <c r="L475" s="190"/>
      <c r="M475" s="194"/>
      <c r="N475" s="195"/>
      <c r="O475" s="195"/>
      <c r="P475" s="195"/>
      <c r="Q475" s="195"/>
      <c r="R475" s="195"/>
      <c r="S475" s="195"/>
      <c r="T475" s="196"/>
      <c r="AT475" s="191" t="s">
        <v>175</v>
      </c>
      <c r="AU475" s="191" t="s">
        <v>83</v>
      </c>
      <c r="AV475" s="15" t="s">
        <v>30</v>
      </c>
      <c r="AW475" s="15" t="s">
        <v>29</v>
      </c>
      <c r="AX475" s="15" t="s">
        <v>73</v>
      </c>
      <c r="AY475" s="191" t="s">
        <v>163</v>
      </c>
    </row>
    <row r="476" spans="1:65" s="15" customFormat="1">
      <c r="B476" s="190"/>
      <c r="D476" s="169" t="s">
        <v>175</v>
      </c>
      <c r="E476" s="191" t="s">
        <v>1</v>
      </c>
      <c r="F476" s="192" t="s">
        <v>1768</v>
      </c>
      <c r="H476" s="191" t="s">
        <v>1</v>
      </c>
      <c r="I476" s="193"/>
      <c r="L476" s="190"/>
      <c r="M476" s="194"/>
      <c r="N476" s="195"/>
      <c r="O476" s="195"/>
      <c r="P476" s="195"/>
      <c r="Q476" s="195"/>
      <c r="R476" s="195"/>
      <c r="S476" s="195"/>
      <c r="T476" s="196"/>
      <c r="AT476" s="191" t="s">
        <v>175</v>
      </c>
      <c r="AU476" s="191" t="s">
        <v>83</v>
      </c>
      <c r="AV476" s="15" t="s">
        <v>30</v>
      </c>
      <c r="AW476" s="15" t="s">
        <v>29</v>
      </c>
      <c r="AX476" s="15" t="s">
        <v>73</v>
      </c>
      <c r="AY476" s="191" t="s">
        <v>163</v>
      </c>
    </row>
    <row r="477" spans="1:65" s="15" customFormat="1">
      <c r="B477" s="190"/>
      <c r="D477" s="169" t="s">
        <v>175</v>
      </c>
      <c r="E477" s="191" t="s">
        <v>1</v>
      </c>
      <c r="F477" s="192" t="s">
        <v>1769</v>
      </c>
      <c r="H477" s="191" t="s">
        <v>1</v>
      </c>
      <c r="I477" s="193"/>
      <c r="L477" s="190"/>
      <c r="M477" s="194"/>
      <c r="N477" s="195"/>
      <c r="O477" s="195"/>
      <c r="P477" s="195"/>
      <c r="Q477" s="195"/>
      <c r="R477" s="195"/>
      <c r="S477" s="195"/>
      <c r="T477" s="196"/>
      <c r="AT477" s="191" t="s">
        <v>175</v>
      </c>
      <c r="AU477" s="191" t="s">
        <v>83</v>
      </c>
      <c r="AV477" s="15" t="s">
        <v>30</v>
      </c>
      <c r="AW477" s="15" t="s">
        <v>29</v>
      </c>
      <c r="AX477" s="15" t="s">
        <v>73</v>
      </c>
      <c r="AY477" s="191" t="s">
        <v>163</v>
      </c>
    </row>
    <row r="478" spans="1:65" s="15" customFormat="1">
      <c r="B478" s="190"/>
      <c r="D478" s="169" t="s">
        <v>175</v>
      </c>
      <c r="E478" s="191" t="s">
        <v>1</v>
      </c>
      <c r="F478" s="192" t="s">
        <v>1770</v>
      </c>
      <c r="H478" s="191" t="s">
        <v>1</v>
      </c>
      <c r="I478" s="193"/>
      <c r="L478" s="190"/>
      <c r="M478" s="194"/>
      <c r="N478" s="195"/>
      <c r="O478" s="195"/>
      <c r="P478" s="195"/>
      <c r="Q478" s="195"/>
      <c r="R478" s="195"/>
      <c r="S478" s="195"/>
      <c r="T478" s="196"/>
      <c r="AT478" s="191" t="s">
        <v>175</v>
      </c>
      <c r="AU478" s="191" t="s">
        <v>83</v>
      </c>
      <c r="AV478" s="15" t="s">
        <v>30</v>
      </c>
      <c r="AW478" s="15" t="s">
        <v>29</v>
      </c>
      <c r="AX478" s="15" t="s">
        <v>73</v>
      </c>
      <c r="AY478" s="191" t="s">
        <v>163</v>
      </c>
    </row>
    <row r="479" spans="1:65" s="15" customFormat="1">
      <c r="B479" s="190"/>
      <c r="D479" s="169" t="s">
        <v>175</v>
      </c>
      <c r="E479" s="191" t="s">
        <v>1</v>
      </c>
      <c r="F479" s="192" t="s">
        <v>1771</v>
      </c>
      <c r="H479" s="191" t="s">
        <v>1</v>
      </c>
      <c r="I479" s="193"/>
      <c r="L479" s="190"/>
      <c r="M479" s="194"/>
      <c r="N479" s="195"/>
      <c r="O479" s="195"/>
      <c r="P479" s="195"/>
      <c r="Q479" s="195"/>
      <c r="R479" s="195"/>
      <c r="S479" s="195"/>
      <c r="T479" s="196"/>
      <c r="AT479" s="191" t="s">
        <v>175</v>
      </c>
      <c r="AU479" s="191" t="s">
        <v>83</v>
      </c>
      <c r="AV479" s="15" t="s">
        <v>30</v>
      </c>
      <c r="AW479" s="15" t="s">
        <v>29</v>
      </c>
      <c r="AX479" s="15" t="s">
        <v>73</v>
      </c>
      <c r="AY479" s="191" t="s">
        <v>163</v>
      </c>
    </row>
    <row r="480" spans="1:65" s="15" customFormat="1">
      <c r="B480" s="190"/>
      <c r="D480" s="169" t="s">
        <v>175</v>
      </c>
      <c r="E480" s="191" t="s">
        <v>1</v>
      </c>
      <c r="F480" s="192" t="s">
        <v>1772</v>
      </c>
      <c r="H480" s="191" t="s">
        <v>1</v>
      </c>
      <c r="I480" s="193"/>
      <c r="L480" s="190"/>
      <c r="M480" s="194"/>
      <c r="N480" s="195"/>
      <c r="O480" s="195"/>
      <c r="P480" s="195"/>
      <c r="Q480" s="195"/>
      <c r="R480" s="195"/>
      <c r="S480" s="195"/>
      <c r="T480" s="196"/>
      <c r="AT480" s="191" t="s">
        <v>175</v>
      </c>
      <c r="AU480" s="191" t="s">
        <v>83</v>
      </c>
      <c r="AV480" s="15" t="s">
        <v>30</v>
      </c>
      <c r="AW480" s="15" t="s">
        <v>29</v>
      </c>
      <c r="AX480" s="15" t="s">
        <v>73</v>
      </c>
      <c r="AY480" s="191" t="s">
        <v>163</v>
      </c>
    </row>
    <row r="481" spans="1:65" s="13" customFormat="1">
      <c r="B481" s="171"/>
      <c r="D481" s="169" t="s">
        <v>175</v>
      </c>
      <c r="E481" s="172" t="s">
        <v>1</v>
      </c>
      <c r="F481" s="173" t="s">
        <v>30</v>
      </c>
      <c r="H481" s="174">
        <v>1</v>
      </c>
      <c r="I481" s="175"/>
      <c r="L481" s="171"/>
      <c r="M481" s="176"/>
      <c r="N481" s="177"/>
      <c r="O481" s="177"/>
      <c r="P481" s="177"/>
      <c r="Q481" s="177"/>
      <c r="R481" s="177"/>
      <c r="S481" s="177"/>
      <c r="T481" s="178"/>
      <c r="AT481" s="172" t="s">
        <v>175</v>
      </c>
      <c r="AU481" s="172" t="s">
        <v>83</v>
      </c>
      <c r="AV481" s="13" t="s">
        <v>83</v>
      </c>
      <c r="AW481" s="13" t="s">
        <v>29</v>
      </c>
      <c r="AX481" s="13" t="s">
        <v>30</v>
      </c>
      <c r="AY481" s="172" t="s">
        <v>163</v>
      </c>
    </row>
    <row r="482" spans="1:65" s="2" customFormat="1" ht="16.5" customHeight="1">
      <c r="A482" s="33"/>
      <c r="B482" s="150"/>
      <c r="C482" s="151" t="s">
        <v>675</v>
      </c>
      <c r="D482" s="151" t="s">
        <v>165</v>
      </c>
      <c r="E482" s="152" t="s">
        <v>1785</v>
      </c>
      <c r="F482" s="153" t="s">
        <v>1786</v>
      </c>
      <c r="G482" s="154" t="s">
        <v>601</v>
      </c>
      <c r="H482" s="155">
        <v>1</v>
      </c>
      <c r="I482" s="156"/>
      <c r="J482" s="157">
        <f>ROUND(I482*H482,2)</f>
        <v>0</v>
      </c>
      <c r="K482" s="153" t="s">
        <v>1</v>
      </c>
      <c r="L482" s="34"/>
      <c r="M482" s="158" t="s">
        <v>1</v>
      </c>
      <c r="N482" s="159" t="s">
        <v>38</v>
      </c>
      <c r="O482" s="59"/>
      <c r="P482" s="160">
        <f>O482*H482</f>
        <v>0</v>
      </c>
      <c r="Q482" s="160">
        <v>0</v>
      </c>
      <c r="R482" s="160">
        <f>Q482*H482</f>
        <v>0</v>
      </c>
      <c r="S482" s="160">
        <v>0</v>
      </c>
      <c r="T482" s="161">
        <f>S482*H482</f>
        <v>0</v>
      </c>
      <c r="U482" s="33"/>
      <c r="V482" s="33"/>
      <c r="W482" s="33"/>
      <c r="X482" s="33"/>
      <c r="Y482" s="33"/>
      <c r="Z482" s="33"/>
      <c r="AA482" s="33"/>
      <c r="AB482" s="33"/>
      <c r="AC482" s="33"/>
      <c r="AD482" s="33"/>
      <c r="AE482" s="33"/>
      <c r="AR482" s="162" t="s">
        <v>169</v>
      </c>
      <c r="AT482" s="162" t="s">
        <v>165</v>
      </c>
      <c r="AU482" s="162" t="s">
        <v>83</v>
      </c>
      <c r="AY482" s="18" t="s">
        <v>163</v>
      </c>
      <c r="BE482" s="163">
        <f>IF(N482="základní",J482,0)</f>
        <v>0</v>
      </c>
      <c r="BF482" s="163">
        <f>IF(N482="snížená",J482,0)</f>
        <v>0</v>
      </c>
      <c r="BG482" s="163">
        <f>IF(N482="zákl. přenesená",J482,0)</f>
        <v>0</v>
      </c>
      <c r="BH482" s="163">
        <f>IF(N482="sníž. přenesená",J482,0)</f>
        <v>0</v>
      </c>
      <c r="BI482" s="163">
        <f>IF(N482="nulová",J482,0)</f>
        <v>0</v>
      </c>
      <c r="BJ482" s="18" t="s">
        <v>30</v>
      </c>
      <c r="BK482" s="163">
        <f>ROUND(I482*H482,2)</f>
        <v>0</v>
      </c>
      <c r="BL482" s="18" t="s">
        <v>169</v>
      </c>
      <c r="BM482" s="162" t="s">
        <v>1787</v>
      </c>
    </row>
    <row r="483" spans="1:65" s="15" customFormat="1">
      <c r="B483" s="190"/>
      <c r="D483" s="169" t="s">
        <v>175</v>
      </c>
      <c r="E483" s="191" t="s">
        <v>1</v>
      </c>
      <c r="F483" s="192" t="s">
        <v>1788</v>
      </c>
      <c r="H483" s="191" t="s">
        <v>1</v>
      </c>
      <c r="I483" s="193"/>
      <c r="L483" s="190"/>
      <c r="M483" s="194"/>
      <c r="N483" s="195"/>
      <c r="O483" s="195"/>
      <c r="P483" s="195"/>
      <c r="Q483" s="195"/>
      <c r="R483" s="195"/>
      <c r="S483" s="195"/>
      <c r="T483" s="196"/>
      <c r="AT483" s="191" t="s">
        <v>175</v>
      </c>
      <c r="AU483" s="191" t="s">
        <v>83</v>
      </c>
      <c r="AV483" s="15" t="s">
        <v>30</v>
      </c>
      <c r="AW483" s="15" t="s">
        <v>29</v>
      </c>
      <c r="AX483" s="15" t="s">
        <v>73</v>
      </c>
      <c r="AY483" s="191" t="s">
        <v>163</v>
      </c>
    </row>
    <row r="484" spans="1:65" s="15" customFormat="1">
      <c r="B484" s="190"/>
      <c r="D484" s="169" t="s">
        <v>175</v>
      </c>
      <c r="E484" s="191" t="s">
        <v>1</v>
      </c>
      <c r="F484" s="192" t="s">
        <v>1765</v>
      </c>
      <c r="H484" s="191" t="s">
        <v>1</v>
      </c>
      <c r="I484" s="193"/>
      <c r="L484" s="190"/>
      <c r="M484" s="194"/>
      <c r="N484" s="195"/>
      <c r="O484" s="195"/>
      <c r="P484" s="195"/>
      <c r="Q484" s="195"/>
      <c r="R484" s="195"/>
      <c r="S484" s="195"/>
      <c r="T484" s="196"/>
      <c r="AT484" s="191" t="s">
        <v>175</v>
      </c>
      <c r="AU484" s="191" t="s">
        <v>83</v>
      </c>
      <c r="AV484" s="15" t="s">
        <v>30</v>
      </c>
      <c r="AW484" s="15" t="s">
        <v>29</v>
      </c>
      <c r="AX484" s="15" t="s">
        <v>73</v>
      </c>
      <c r="AY484" s="191" t="s">
        <v>163</v>
      </c>
    </row>
    <row r="485" spans="1:65" s="15" customFormat="1">
      <c r="B485" s="190"/>
      <c r="D485" s="169" t="s">
        <v>175</v>
      </c>
      <c r="E485" s="191" t="s">
        <v>1</v>
      </c>
      <c r="F485" s="192" t="s">
        <v>1766</v>
      </c>
      <c r="H485" s="191" t="s">
        <v>1</v>
      </c>
      <c r="I485" s="193"/>
      <c r="L485" s="190"/>
      <c r="M485" s="194"/>
      <c r="N485" s="195"/>
      <c r="O485" s="195"/>
      <c r="P485" s="195"/>
      <c r="Q485" s="195"/>
      <c r="R485" s="195"/>
      <c r="S485" s="195"/>
      <c r="T485" s="196"/>
      <c r="AT485" s="191" t="s">
        <v>175</v>
      </c>
      <c r="AU485" s="191" t="s">
        <v>83</v>
      </c>
      <c r="AV485" s="15" t="s">
        <v>30</v>
      </c>
      <c r="AW485" s="15" t="s">
        <v>29</v>
      </c>
      <c r="AX485" s="15" t="s">
        <v>73</v>
      </c>
      <c r="AY485" s="191" t="s">
        <v>163</v>
      </c>
    </row>
    <row r="486" spans="1:65" s="15" customFormat="1">
      <c r="B486" s="190"/>
      <c r="D486" s="169" t="s">
        <v>175</v>
      </c>
      <c r="E486" s="191" t="s">
        <v>1</v>
      </c>
      <c r="F486" s="192" t="s">
        <v>1767</v>
      </c>
      <c r="H486" s="191" t="s">
        <v>1</v>
      </c>
      <c r="I486" s="193"/>
      <c r="L486" s="190"/>
      <c r="M486" s="194"/>
      <c r="N486" s="195"/>
      <c r="O486" s="195"/>
      <c r="P486" s="195"/>
      <c r="Q486" s="195"/>
      <c r="R486" s="195"/>
      <c r="S486" s="195"/>
      <c r="T486" s="196"/>
      <c r="AT486" s="191" t="s">
        <v>175</v>
      </c>
      <c r="AU486" s="191" t="s">
        <v>83</v>
      </c>
      <c r="AV486" s="15" t="s">
        <v>30</v>
      </c>
      <c r="AW486" s="15" t="s">
        <v>29</v>
      </c>
      <c r="AX486" s="15" t="s">
        <v>73</v>
      </c>
      <c r="AY486" s="191" t="s">
        <v>163</v>
      </c>
    </row>
    <row r="487" spans="1:65" s="15" customFormat="1">
      <c r="B487" s="190"/>
      <c r="D487" s="169" t="s">
        <v>175</v>
      </c>
      <c r="E487" s="191" t="s">
        <v>1</v>
      </c>
      <c r="F487" s="192" t="s">
        <v>1768</v>
      </c>
      <c r="H487" s="191" t="s">
        <v>1</v>
      </c>
      <c r="I487" s="193"/>
      <c r="L487" s="190"/>
      <c r="M487" s="194"/>
      <c r="N487" s="195"/>
      <c r="O487" s="195"/>
      <c r="P487" s="195"/>
      <c r="Q487" s="195"/>
      <c r="R487" s="195"/>
      <c r="S487" s="195"/>
      <c r="T487" s="196"/>
      <c r="AT487" s="191" t="s">
        <v>175</v>
      </c>
      <c r="AU487" s="191" t="s">
        <v>83</v>
      </c>
      <c r="AV487" s="15" t="s">
        <v>30</v>
      </c>
      <c r="AW487" s="15" t="s">
        <v>29</v>
      </c>
      <c r="AX487" s="15" t="s">
        <v>73</v>
      </c>
      <c r="AY487" s="191" t="s">
        <v>163</v>
      </c>
    </row>
    <row r="488" spans="1:65" s="15" customFormat="1">
      <c r="B488" s="190"/>
      <c r="D488" s="169" t="s">
        <v>175</v>
      </c>
      <c r="E488" s="191" t="s">
        <v>1</v>
      </c>
      <c r="F488" s="192" t="s">
        <v>1769</v>
      </c>
      <c r="H488" s="191" t="s">
        <v>1</v>
      </c>
      <c r="I488" s="193"/>
      <c r="L488" s="190"/>
      <c r="M488" s="194"/>
      <c r="N488" s="195"/>
      <c r="O488" s="195"/>
      <c r="P488" s="195"/>
      <c r="Q488" s="195"/>
      <c r="R488" s="195"/>
      <c r="S488" s="195"/>
      <c r="T488" s="196"/>
      <c r="AT488" s="191" t="s">
        <v>175</v>
      </c>
      <c r="AU488" s="191" t="s">
        <v>83</v>
      </c>
      <c r="AV488" s="15" t="s">
        <v>30</v>
      </c>
      <c r="AW488" s="15" t="s">
        <v>29</v>
      </c>
      <c r="AX488" s="15" t="s">
        <v>73</v>
      </c>
      <c r="AY488" s="191" t="s">
        <v>163</v>
      </c>
    </row>
    <row r="489" spans="1:65" s="15" customFormat="1">
      <c r="B489" s="190"/>
      <c r="D489" s="169" t="s">
        <v>175</v>
      </c>
      <c r="E489" s="191" t="s">
        <v>1</v>
      </c>
      <c r="F489" s="192" t="s">
        <v>1770</v>
      </c>
      <c r="H489" s="191" t="s">
        <v>1</v>
      </c>
      <c r="I489" s="193"/>
      <c r="L489" s="190"/>
      <c r="M489" s="194"/>
      <c r="N489" s="195"/>
      <c r="O489" s="195"/>
      <c r="P489" s="195"/>
      <c r="Q489" s="195"/>
      <c r="R489" s="195"/>
      <c r="S489" s="195"/>
      <c r="T489" s="196"/>
      <c r="AT489" s="191" t="s">
        <v>175</v>
      </c>
      <c r="AU489" s="191" t="s">
        <v>83</v>
      </c>
      <c r="AV489" s="15" t="s">
        <v>30</v>
      </c>
      <c r="AW489" s="15" t="s">
        <v>29</v>
      </c>
      <c r="AX489" s="15" t="s">
        <v>73</v>
      </c>
      <c r="AY489" s="191" t="s">
        <v>163</v>
      </c>
    </row>
    <row r="490" spans="1:65" s="15" customFormat="1">
      <c r="B490" s="190"/>
      <c r="D490" s="169" t="s">
        <v>175</v>
      </c>
      <c r="E490" s="191" t="s">
        <v>1</v>
      </c>
      <c r="F490" s="192" t="s">
        <v>1771</v>
      </c>
      <c r="H490" s="191" t="s">
        <v>1</v>
      </c>
      <c r="I490" s="193"/>
      <c r="L490" s="190"/>
      <c r="M490" s="194"/>
      <c r="N490" s="195"/>
      <c r="O490" s="195"/>
      <c r="P490" s="195"/>
      <c r="Q490" s="195"/>
      <c r="R490" s="195"/>
      <c r="S490" s="195"/>
      <c r="T490" s="196"/>
      <c r="AT490" s="191" t="s">
        <v>175</v>
      </c>
      <c r="AU490" s="191" t="s">
        <v>83</v>
      </c>
      <c r="AV490" s="15" t="s">
        <v>30</v>
      </c>
      <c r="AW490" s="15" t="s">
        <v>29</v>
      </c>
      <c r="AX490" s="15" t="s">
        <v>73</v>
      </c>
      <c r="AY490" s="191" t="s">
        <v>163</v>
      </c>
    </row>
    <row r="491" spans="1:65" s="15" customFormat="1">
      <c r="B491" s="190"/>
      <c r="D491" s="169" t="s">
        <v>175</v>
      </c>
      <c r="E491" s="191" t="s">
        <v>1</v>
      </c>
      <c r="F491" s="192" t="s">
        <v>1772</v>
      </c>
      <c r="H491" s="191" t="s">
        <v>1</v>
      </c>
      <c r="I491" s="193"/>
      <c r="L491" s="190"/>
      <c r="M491" s="194"/>
      <c r="N491" s="195"/>
      <c r="O491" s="195"/>
      <c r="P491" s="195"/>
      <c r="Q491" s="195"/>
      <c r="R491" s="195"/>
      <c r="S491" s="195"/>
      <c r="T491" s="196"/>
      <c r="AT491" s="191" t="s">
        <v>175</v>
      </c>
      <c r="AU491" s="191" t="s">
        <v>83</v>
      </c>
      <c r="AV491" s="15" t="s">
        <v>30</v>
      </c>
      <c r="AW491" s="15" t="s">
        <v>29</v>
      </c>
      <c r="AX491" s="15" t="s">
        <v>73</v>
      </c>
      <c r="AY491" s="191" t="s">
        <v>163</v>
      </c>
    </row>
    <row r="492" spans="1:65" s="13" customFormat="1">
      <c r="B492" s="171"/>
      <c r="D492" s="169" t="s">
        <v>175</v>
      </c>
      <c r="E492" s="172" t="s">
        <v>1</v>
      </c>
      <c r="F492" s="173" t="s">
        <v>30</v>
      </c>
      <c r="H492" s="174">
        <v>1</v>
      </c>
      <c r="I492" s="175"/>
      <c r="L492" s="171"/>
      <c r="M492" s="176"/>
      <c r="N492" s="177"/>
      <c r="O492" s="177"/>
      <c r="P492" s="177"/>
      <c r="Q492" s="177"/>
      <c r="R492" s="177"/>
      <c r="S492" s="177"/>
      <c r="T492" s="178"/>
      <c r="AT492" s="172" t="s">
        <v>175</v>
      </c>
      <c r="AU492" s="172" t="s">
        <v>83</v>
      </c>
      <c r="AV492" s="13" t="s">
        <v>83</v>
      </c>
      <c r="AW492" s="13" t="s">
        <v>29</v>
      </c>
      <c r="AX492" s="13" t="s">
        <v>30</v>
      </c>
      <c r="AY492" s="172" t="s">
        <v>163</v>
      </c>
    </row>
    <row r="493" spans="1:65" s="2" customFormat="1" ht="16.5" customHeight="1">
      <c r="A493" s="33"/>
      <c r="B493" s="150"/>
      <c r="C493" s="151" t="s">
        <v>681</v>
      </c>
      <c r="D493" s="151" t="s">
        <v>165</v>
      </c>
      <c r="E493" s="152" t="s">
        <v>1789</v>
      </c>
      <c r="F493" s="153" t="s">
        <v>1790</v>
      </c>
      <c r="G493" s="154" t="s">
        <v>601</v>
      </c>
      <c r="H493" s="155">
        <v>1</v>
      </c>
      <c r="I493" s="156"/>
      <c r="J493" s="157">
        <f>ROUND(I493*H493,2)</f>
        <v>0</v>
      </c>
      <c r="K493" s="153" t="s">
        <v>1</v>
      </c>
      <c r="L493" s="34"/>
      <c r="M493" s="158" t="s">
        <v>1</v>
      </c>
      <c r="N493" s="159" t="s">
        <v>38</v>
      </c>
      <c r="O493" s="59"/>
      <c r="P493" s="160">
        <f>O493*H493</f>
        <v>0</v>
      </c>
      <c r="Q493" s="160">
        <v>0</v>
      </c>
      <c r="R493" s="160">
        <f>Q493*H493</f>
        <v>0</v>
      </c>
      <c r="S493" s="160">
        <v>0</v>
      </c>
      <c r="T493" s="161">
        <f>S493*H493</f>
        <v>0</v>
      </c>
      <c r="U493" s="33"/>
      <c r="V493" s="33"/>
      <c r="W493" s="33"/>
      <c r="X493" s="33"/>
      <c r="Y493" s="33"/>
      <c r="Z493" s="33"/>
      <c r="AA493" s="33"/>
      <c r="AB493" s="33"/>
      <c r="AC493" s="33"/>
      <c r="AD493" s="33"/>
      <c r="AE493" s="33"/>
      <c r="AR493" s="162" t="s">
        <v>169</v>
      </c>
      <c r="AT493" s="162" t="s">
        <v>165</v>
      </c>
      <c r="AU493" s="162" t="s">
        <v>83</v>
      </c>
      <c r="AY493" s="18" t="s">
        <v>163</v>
      </c>
      <c r="BE493" s="163">
        <f>IF(N493="základní",J493,0)</f>
        <v>0</v>
      </c>
      <c r="BF493" s="163">
        <f>IF(N493="snížená",J493,0)</f>
        <v>0</v>
      </c>
      <c r="BG493" s="163">
        <f>IF(N493="zákl. přenesená",J493,0)</f>
        <v>0</v>
      </c>
      <c r="BH493" s="163">
        <f>IF(N493="sníž. přenesená",J493,0)</f>
        <v>0</v>
      </c>
      <c r="BI493" s="163">
        <f>IF(N493="nulová",J493,0)</f>
        <v>0</v>
      </c>
      <c r="BJ493" s="18" t="s">
        <v>30</v>
      </c>
      <c r="BK493" s="163">
        <f>ROUND(I493*H493,2)</f>
        <v>0</v>
      </c>
      <c r="BL493" s="18" t="s">
        <v>169</v>
      </c>
      <c r="BM493" s="162" t="s">
        <v>1791</v>
      </c>
    </row>
    <row r="494" spans="1:65" s="15" customFormat="1">
      <c r="B494" s="190"/>
      <c r="D494" s="169" t="s">
        <v>175</v>
      </c>
      <c r="E494" s="191" t="s">
        <v>1</v>
      </c>
      <c r="F494" s="192" t="s">
        <v>1792</v>
      </c>
      <c r="H494" s="191" t="s">
        <v>1</v>
      </c>
      <c r="I494" s="193"/>
      <c r="L494" s="190"/>
      <c r="M494" s="194"/>
      <c r="N494" s="195"/>
      <c r="O494" s="195"/>
      <c r="P494" s="195"/>
      <c r="Q494" s="195"/>
      <c r="R494" s="195"/>
      <c r="S494" s="195"/>
      <c r="T494" s="196"/>
      <c r="AT494" s="191" t="s">
        <v>175</v>
      </c>
      <c r="AU494" s="191" t="s">
        <v>83</v>
      </c>
      <c r="AV494" s="15" t="s">
        <v>30</v>
      </c>
      <c r="AW494" s="15" t="s">
        <v>29</v>
      </c>
      <c r="AX494" s="15" t="s">
        <v>73</v>
      </c>
      <c r="AY494" s="191" t="s">
        <v>163</v>
      </c>
    </row>
    <row r="495" spans="1:65" s="15" customFormat="1">
      <c r="B495" s="190"/>
      <c r="D495" s="169" t="s">
        <v>175</v>
      </c>
      <c r="E495" s="191" t="s">
        <v>1</v>
      </c>
      <c r="F495" s="192" t="s">
        <v>1765</v>
      </c>
      <c r="H495" s="191" t="s">
        <v>1</v>
      </c>
      <c r="I495" s="193"/>
      <c r="L495" s="190"/>
      <c r="M495" s="194"/>
      <c r="N495" s="195"/>
      <c r="O495" s="195"/>
      <c r="P495" s="195"/>
      <c r="Q495" s="195"/>
      <c r="R495" s="195"/>
      <c r="S495" s="195"/>
      <c r="T495" s="196"/>
      <c r="AT495" s="191" t="s">
        <v>175</v>
      </c>
      <c r="AU495" s="191" t="s">
        <v>83</v>
      </c>
      <c r="AV495" s="15" t="s">
        <v>30</v>
      </c>
      <c r="AW495" s="15" t="s">
        <v>29</v>
      </c>
      <c r="AX495" s="15" t="s">
        <v>73</v>
      </c>
      <c r="AY495" s="191" t="s">
        <v>163</v>
      </c>
    </row>
    <row r="496" spans="1:65" s="15" customFormat="1">
      <c r="B496" s="190"/>
      <c r="D496" s="169" t="s">
        <v>175</v>
      </c>
      <c r="E496" s="191" t="s">
        <v>1</v>
      </c>
      <c r="F496" s="192" t="s">
        <v>1766</v>
      </c>
      <c r="H496" s="191" t="s">
        <v>1</v>
      </c>
      <c r="I496" s="193"/>
      <c r="L496" s="190"/>
      <c r="M496" s="194"/>
      <c r="N496" s="195"/>
      <c r="O496" s="195"/>
      <c r="P496" s="195"/>
      <c r="Q496" s="195"/>
      <c r="R496" s="195"/>
      <c r="S496" s="195"/>
      <c r="T496" s="196"/>
      <c r="AT496" s="191" t="s">
        <v>175</v>
      </c>
      <c r="AU496" s="191" t="s">
        <v>83</v>
      </c>
      <c r="AV496" s="15" t="s">
        <v>30</v>
      </c>
      <c r="AW496" s="15" t="s">
        <v>29</v>
      </c>
      <c r="AX496" s="15" t="s">
        <v>73</v>
      </c>
      <c r="AY496" s="191" t="s">
        <v>163</v>
      </c>
    </row>
    <row r="497" spans="1:65" s="15" customFormat="1">
      <c r="B497" s="190"/>
      <c r="D497" s="169" t="s">
        <v>175</v>
      </c>
      <c r="E497" s="191" t="s">
        <v>1</v>
      </c>
      <c r="F497" s="192" t="s">
        <v>1767</v>
      </c>
      <c r="H497" s="191" t="s">
        <v>1</v>
      </c>
      <c r="I497" s="193"/>
      <c r="L497" s="190"/>
      <c r="M497" s="194"/>
      <c r="N497" s="195"/>
      <c r="O497" s="195"/>
      <c r="P497" s="195"/>
      <c r="Q497" s="195"/>
      <c r="R497" s="195"/>
      <c r="S497" s="195"/>
      <c r="T497" s="196"/>
      <c r="AT497" s="191" t="s">
        <v>175</v>
      </c>
      <c r="AU497" s="191" t="s">
        <v>83</v>
      </c>
      <c r="AV497" s="15" t="s">
        <v>30</v>
      </c>
      <c r="AW497" s="15" t="s">
        <v>29</v>
      </c>
      <c r="AX497" s="15" t="s">
        <v>73</v>
      </c>
      <c r="AY497" s="191" t="s">
        <v>163</v>
      </c>
    </row>
    <row r="498" spans="1:65" s="15" customFormat="1">
      <c r="B498" s="190"/>
      <c r="D498" s="169" t="s">
        <v>175</v>
      </c>
      <c r="E498" s="191" t="s">
        <v>1</v>
      </c>
      <c r="F498" s="192" t="s">
        <v>1768</v>
      </c>
      <c r="H498" s="191" t="s">
        <v>1</v>
      </c>
      <c r="I498" s="193"/>
      <c r="L498" s="190"/>
      <c r="M498" s="194"/>
      <c r="N498" s="195"/>
      <c r="O498" s="195"/>
      <c r="P498" s="195"/>
      <c r="Q498" s="195"/>
      <c r="R498" s="195"/>
      <c r="S498" s="195"/>
      <c r="T498" s="196"/>
      <c r="AT498" s="191" t="s">
        <v>175</v>
      </c>
      <c r="AU498" s="191" t="s">
        <v>83</v>
      </c>
      <c r="AV498" s="15" t="s">
        <v>30</v>
      </c>
      <c r="AW498" s="15" t="s">
        <v>29</v>
      </c>
      <c r="AX498" s="15" t="s">
        <v>73</v>
      </c>
      <c r="AY498" s="191" t="s">
        <v>163</v>
      </c>
    </row>
    <row r="499" spans="1:65" s="15" customFormat="1">
      <c r="B499" s="190"/>
      <c r="D499" s="169" t="s">
        <v>175</v>
      </c>
      <c r="E499" s="191" t="s">
        <v>1</v>
      </c>
      <c r="F499" s="192" t="s">
        <v>1769</v>
      </c>
      <c r="H499" s="191" t="s">
        <v>1</v>
      </c>
      <c r="I499" s="193"/>
      <c r="L499" s="190"/>
      <c r="M499" s="194"/>
      <c r="N499" s="195"/>
      <c r="O499" s="195"/>
      <c r="P499" s="195"/>
      <c r="Q499" s="195"/>
      <c r="R499" s="195"/>
      <c r="S499" s="195"/>
      <c r="T499" s="196"/>
      <c r="AT499" s="191" t="s">
        <v>175</v>
      </c>
      <c r="AU499" s="191" t="s">
        <v>83</v>
      </c>
      <c r="AV499" s="15" t="s">
        <v>30</v>
      </c>
      <c r="AW499" s="15" t="s">
        <v>29</v>
      </c>
      <c r="AX499" s="15" t="s">
        <v>73</v>
      </c>
      <c r="AY499" s="191" t="s">
        <v>163</v>
      </c>
    </row>
    <row r="500" spans="1:65" s="15" customFormat="1">
      <c r="B500" s="190"/>
      <c r="D500" s="169" t="s">
        <v>175</v>
      </c>
      <c r="E500" s="191" t="s">
        <v>1</v>
      </c>
      <c r="F500" s="192" t="s">
        <v>1770</v>
      </c>
      <c r="H500" s="191" t="s">
        <v>1</v>
      </c>
      <c r="I500" s="193"/>
      <c r="L500" s="190"/>
      <c r="M500" s="194"/>
      <c r="N500" s="195"/>
      <c r="O500" s="195"/>
      <c r="P500" s="195"/>
      <c r="Q500" s="195"/>
      <c r="R500" s="195"/>
      <c r="S500" s="195"/>
      <c r="T500" s="196"/>
      <c r="AT500" s="191" t="s">
        <v>175</v>
      </c>
      <c r="AU500" s="191" t="s">
        <v>83</v>
      </c>
      <c r="AV500" s="15" t="s">
        <v>30</v>
      </c>
      <c r="AW500" s="15" t="s">
        <v>29</v>
      </c>
      <c r="AX500" s="15" t="s">
        <v>73</v>
      </c>
      <c r="AY500" s="191" t="s">
        <v>163</v>
      </c>
    </row>
    <row r="501" spans="1:65" s="15" customFormat="1">
      <c r="B501" s="190"/>
      <c r="D501" s="169" t="s">
        <v>175</v>
      </c>
      <c r="E501" s="191" t="s">
        <v>1</v>
      </c>
      <c r="F501" s="192" t="s">
        <v>1771</v>
      </c>
      <c r="H501" s="191" t="s">
        <v>1</v>
      </c>
      <c r="I501" s="193"/>
      <c r="L501" s="190"/>
      <c r="M501" s="194"/>
      <c r="N501" s="195"/>
      <c r="O501" s="195"/>
      <c r="P501" s="195"/>
      <c r="Q501" s="195"/>
      <c r="R501" s="195"/>
      <c r="S501" s="195"/>
      <c r="T501" s="196"/>
      <c r="AT501" s="191" t="s">
        <v>175</v>
      </c>
      <c r="AU501" s="191" t="s">
        <v>83</v>
      </c>
      <c r="AV501" s="15" t="s">
        <v>30</v>
      </c>
      <c r="AW501" s="15" t="s">
        <v>29</v>
      </c>
      <c r="AX501" s="15" t="s">
        <v>73</v>
      </c>
      <c r="AY501" s="191" t="s">
        <v>163</v>
      </c>
    </row>
    <row r="502" spans="1:65" s="15" customFormat="1">
      <c r="B502" s="190"/>
      <c r="D502" s="169" t="s">
        <v>175</v>
      </c>
      <c r="E502" s="191" t="s">
        <v>1</v>
      </c>
      <c r="F502" s="192" t="s">
        <v>1772</v>
      </c>
      <c r="H502" s="191" t="s">
        <v>1</v>
      </c>
      <c r="I502" s="193"/>
      <c r="L502" s="190"/>
      <c r="M502" s="194"/>
      <c r="N502" s="195"/>
      <c r="O502" s="195"/>
      <c r="P502" s="195"/>
      <c r="Q502" s="195"/>
      <c r="R502" s="195"/>
      <c r="S502" s="195"/>
      <c r="T502" s="196"/>
      <c r="AT502" s="191" t="s">
        <v>175</v>
      </c>
      <c r="AU502" s="191" t="s">
        <v>83</v>
      </c>
      <c r="AV502" s="15" t="s">
        <v>30</v>
      </c>
      <c r="AW502" s="15" t="s">
        <v>29</v>
      </c>
      <c r="AX502" s="15" t="s">
        <v>73</v>
      </c>
      <c r="AY502" s="191" t="s">
        <v>163</v>
      </c>
    </row>
    <row r="503" spans="1:65" s="13" customFormat="1">
      <c r="B503" s="171"/>
      <c r="D503" s="169" t="s">
        <v>175</v>
      </c>
      <c r="E503" s="172" t="s">
        <v>1</v>
      </c>
      <c r="F503" s="173" t="s">
        <v>30</v>
      </c>
      <c r="H503" s="174">
        <v>1</v>
      </c>
      <c r="I503" s="175"/>
      <c r="L503" s="171"/>
      <c r="M503" s="176"/>
      <c r="N503" s="177"/>
      <c r="O503" s="177"/>
      <c r="P503" s="177"/>
      <c r="Q503" s="177"/>
      <c r="R503" s="177"/>
      <c r="S503" s="177"/>
      <c r="T503" s="178"/>
      <c r="AT503" s="172" t="s">
        <v>175</v>
      </c>
      <c r="AU503" s="172" t="s">
        <v>83</v>
      </c>
      <c r="AV503" s="13" t="s">
        <v>83</v>
      </c>
      <c r="AW503" s="13" t="s">
        <v>29</v>
      </c>
      <c r="AX503" s="13" t="s">
        <v>30</v>
      </c>
      <c r="AY503" s="172" t="s">
        <v>163</v>
      </c>
    </row>
    <row r="504" spans="1:65" s="2" customFormat="1" ht="16.5" customHeight="1">
      <c r="A504" s="33"/>
      <c r="B504" s="150"/>
      <c r="C504" s="151" t="s">
        <v>685</v>
      </c>
      <c r="D504" s="151" t="s">
        <v>165</v>
      </c>
      <c r="E504" s="152" t="s">
        <v>1793</v>
      </c>
      <c r="F504" s="153" t="s">
        <v>1794</v>
      </c>
      <c r="G504" s="154" t="s">
        <v>601</v>
      </c>
      <c r="H504" s="155">
        <v>1</v>
      </c>
      <c r="I504" s="156"/>
      <c r="J504" s="157">
        <f>ROUND(I504*H504,2)</f>
        <v>0</v>
      </c>
      <c r="K504" s="153" t="s">
        <v>1</v>
      </c>
      <c r="L504" s="34"/>
      <c r="M504" s="158" t="s">
        <v>1</v>
      </c>
      <c r="N504" s="159" t="s">
        <v>38</v>
      </c>
      <c r="O504" s="59"/>
      <c r="P504" s="160">
        <f>O504*H504</f>
        <v>0</v>
      </c>
      <c r="Q504" s="160">
        <v>0</v>
      </c>
      <c r="R504" s="160">
        <f>Q504*H504</f>
        <v>0</v>
      </c>
      <c r="S504" s="160">
        <v>0</v>
      </c>
      <c r="T504" s="161">
        <f>S504*H504</f>
        <v>0</v>
      </c>
      <c r="U504" s="33"/>
      <c r="V504" s="33"/>
      <c r="W504" s="33"/>
      <c r="X504" s="33"/>
      <c r="Y504" s="33"/>
      <c r="Z504" s="33"/>
      <c r="AA504" s="33"/>
      <c r="AB504" s="33"/>
      <c r="AC504" s="33"/>
      <c r="AD504" s="33"/>
      <c r="AE504" s="33"/>
      <c r="AR504" s="162" t="s">
        <v>169</v>
      </c>
      <c r="AT504" s="162" t="s">
        <v>165</v>
      </c>
      <c r="AU504" s="162" t="s">
        <v>83</v>
      </c>
      <c r="AY504" s="18" t="s">
        <v>163</v>
      </c>
      <c r="BE504" s="163">
        <f>IF(N504="základní",J504,0)</f>
        <v>0</v>
      </c>
      <c r="BF504" s="163">
        <f>IF(N504="snížená",J504,0)</f>
        <v>0</v>
      </c>
      <c r="BG504" s="163">
        <f>IF(N504="zákl. přenesená",J504,0)</f>
        <v>0</v>
      </c>
      <c r="BH504" s="163">
        <f>IF(N504="sníž. přenesená",J504,0)</f>
        <v>0</v>
      </c>
      <c r="BI504" s="163">
        <f>IF(N504="nulová",J504,0)</f>
        <v>0</v>
      </c>
      <c r="BJ504" s="18" t="s">
        <v>30</v>
      </c>
      <c r="BK504" s="163">
        <f>ROUND(I504*H504,2)</f>
        <v>0</v>
      </c>
      <c r="BL504" s="18" t="s">
        <v>169</v>
      </c>
      <c r="BM504" s="162" t="s">
        <v>1795</v>
      </c>
    </row>
    <row r="505" spans="1:65" s="15" customFormat="1">
      <c r="B505" s="190"/>
      <c r="D505" s="169" t="s">
        <v>175</v>
      </c>
      <c r="E505" s="191" t="s">
        <v>1</v>
      </c>
      <c r="F505" s="192" t="s">
        <v>1796</v>
      </c>
      <c r="H505" s="191" t="s">
        <v>1</v>
      </c>
      <c r="I505" s="193"/>
      <c r="L505" s="190"/>
      <c r="M505" s="194"/>
      <c r="N505" s="195"/>
      <c r="O505" s="195"/>
      <c r="P505" s="195"/>
      <c r="Q505" s="195"/>
      <c r="R505" s="195"/>
      <c r="S505" s="195"/>
      <c r="T505" s="196"/>
      <c r="AT505" s="191" t="s">
        <v>175</v>
      </c>
      <c r="AU505" s="191" t="s">
        <v>83</v>
      </c>
      <c r="AV505" s="15" t="s">
        <v>30</v>
      </c>
      <c r="AW505" s="15" t="s">
        <v>29</v>
      </c>
      <c r="AX505" s="15" t="s">
        <v>73</v>
      </c>
      <c r="AY505" s="191" t="s">
        <v>163</v>
      </c>
    </row>
    <row r="506" spans="1:65" s="15" customFormat="1">
      <c r="B506" s="190"/>
      <c r="D506" s="169" t="s">
        <v>175</v>
      </c>
      <c r="E506" s="191" t="s">
        <v>1</v>
      </c>
      <c r="F506" s="192" t="s">
        <v>1765</v>
      </c>
      <c r="H506" s="191" t="s">
        <v>1</v>
      </c>
      <c r="I506" s="193"/>
      <c r="L506" s="190"/>
      <c r="M506" s="194"/>
      <c r="N506" s="195"/>
      <c r="O506" s="195"/>
      <c r="P506" s="195"/>
      <c r="Q506" s="195"/>
      <c r="R506" s="195"/>
      <c r="S506" s="195"/>
      <c r="T506" s="196"/>
      <c r="AT506" s="191" t="s">
        <v>175</v>
      </c>
      <c r="AU506" s="191" t="s">
        <v>83</v>
      </c>
      <c r="AV506" s="15" t="s">
        <v>30</v>
      </c>
      <c r="AW506" s="15" t="s">
        <v>29</v>
      </c>
      <c r="AX506" s="15" t="s">
        <v>73</v>
      </c>
      <c r="AY506" s="191" t="s">
        <v>163</v>
      </c>
    </row>
    <row r="507" spans="1:65" s="15" customFormat="1">
      <c r="B507" s="190"/>
      <c r="D507" s="169" t="s">
        <v>175</v>
      </c>
      <c r="E507" s="191" t="s">
        <v>1</v>
      </c>
      <c r="F507" s="192" t="s">
        <v>1766</v>
      </c>
      <c r="H507" s="191" t="s">
        <v>1</v>
      </c>
      <c r="I507" s="193"/>
      <c r="L507" s="190"/>
      <c r="M507" s="194"/>
      <c r="N507" s="195"/>
      <c r="O507" s="195"/>
      <c r="P507" s="195"/>
      <c r="Q507" s="195"/>
      <c r="R507" s="195"/>
      <c r="S507" s="195"/>
      <c r="T507" s="196"/>
      <c r="AT507" s="191" t="s">
        <v>175</v>
      </c>
      <c r="AU507" s="191" t="s">
        <v>83</v>
      </c>
      <c r="AV507" s="15" t="s">
        <v>30</v>
      </c>
      <c r="AW507" s="15" t="s">
        <v>29</v>
      </c>
      <c r="AX507" s="15" t="s">
        <v>73</v>
      </c>
      <c r="AY507" s="191" t="s">
        <v>163</v>
      </c>
    </row>
    <row r="508" spans="1:65" s="15" customFormat="1">
      <c r="B508" s="190"/>
      <c r="D508" s="169" t="s">
        <v>175</v>
      </c>
      <c r="E508" s="191" t="s">
        <v>1</v>
      </c>
      <c r="F508" s="192" t="s">
        <v>1767</v>
      </c>
      <c r="H508" s="191" t="s">
        <v>1</v>
      </c>
      <c r="I508" s="193"/>
      <c r="L508" s="190"/>
      <c r="M508" s="194"/>
      <c r="N508" s="195"/>
      <c r="O508" s="195"/>
      <c r="P508" s="195"/>
      <c r="Q508" s="195"/>
      <c r="R508" s="195"/>
      <c r="S508" s="195"/>
      <c r="T508" s="196"/>
      <c r="AT508" s="191" t="s">
        <v>175</v>
      </c>
      <c r="AU508" s="191" t="s">
        <v>83</v>
      </c>
      <c r="AV508" s="15" t="s">
        <v>30</v>
      </c>
      <c r="AW508" s="15" t="s">
        <v>29</v>
      </c>
      <c r="AX508" s="15" t="s">
        <v>73</v>
      </c>
      <c r="AY508" s="191" t="s">
        <v>163</v>
      </c>
    </row>
    <row r="509" spans="1:65" s="15" customFormat="1">
      <c r="B509" s="190"/>
      <c r="D509" s="169" t="s">
        <v>175</v>
      </c>
      <c r="E509" s="191" t="s">
        <v>1</v>
      </c>
      <c r="F509" s="192" t="s">
        <v>1768</v>
      </c>
      <c r="H509" s="191" t="s">
        <v>1</v>
      </c>
      <c r="I509" s="193"/>
      <c r="L509" s="190"/>
      <c r="M509" s="194"/>
      <c r="N509" s="195"/>
      <c r="O509" s="195"/>
      <c r="P509" s="195"/>
      <c r="Q509" s="195"/>
      <c r="R509" s="195"/>
      <c r="S509" s="195"/>
      <c r="T509" s="196"/>
      <c r="AT509" s="191" t="s">
        <v>175</v>
      </c>
      <c r="AU509" s="191" t="s">
        <v>83</v>
      </c>
      <c r="AV509" s="15" t="s">
        <v>30</v>
      </c>
      <c r="AW509" s="15" t="s">
        <v>29</v>
      </c>
      <c r="AX509" s="15" t="s">
        <v>73</v>
      </c>
      <c r="AY509" s="191" t="s">
        <v>163</v>
      </c>
    </row>
    <row r="510" spans="1:65" s="15" customFormat="1">
      <c r="B510" s="190"/>
      <c r="D510" s="169" t="s">
        <v>175</v>
      </c>
      <c r="E510" s="191" t="s">
        <v>1</v>
      </c>
      <c r="F510" s="192" t="s">
        <v>1769</v>
      </c>
      <c r="H510" s="191" t="s">
        <v>1</v>
      </c>
      <c r="I510" s="193"/>
      <c r="L510" s="190"/>
      <c r="M510" s="194"/>
      <c r="N510" s="195"/>
      <c r="O510" s="195"/>
      <c r="P510" s="195"/>
      <c r="Q510" s="195"/>
      <c r="R510" s="195"/>
      <c r="S510" s="195"/>
      <c r="T510" s="196"/>
      <c r="AT510" s="191" t="s">
        <v>175</v>
      </c>
      <c r="AU510" s="191" t="s">
        <v>83</v>
      </c>
      <c r="AV510" s="15" t="s">
        <v>30</v>
      </c>
      <c r="AW510" s="15" t="s">
        <v>29</v>
      </c>
      <c r="AX510" s="15" t="s">
        <v>73</v>
      </c>
      <c r="AY510" s="191" t="s">
        <v>163</v>
      </c>
    </row>
    <row r="511" spans="1:65" s="15" customFormat="1">
      <c r="B511" s="190"/>
      <c r="D511" s="169" t="s">
        <v>175</v>
      </c>
      <c r="E511" s="191" t="s">
        <v>1</v>
      </c>
      <c r="F511" s="192" t="s">
        <v>1770</v>
      </c>
      <c r="H511" s="191" t="s">
        <v>1</v>
      </c>
      <c r="I511" s="193"/>
      <c r="L511" s="190"/>
      <c r="M511" s="194"/>
      <c r="N511" s="195"/>
      <c r="O511" s="195"/>
      <c r="P511" s="195"/>
      <c r="Q511" s="195"/>
      <c r="R511" s="195"/>
      <c r="S511" s="195"/>
      <c r="T511" s="196"/>
      <c r="AT511" s="191" t="s">
        <v>175</v>
      </c>
      <c r="AU511" s="191" t="s">
        <v>83</v>
      </c>
      <c r="AV511" s="15" t="s">
        <v>30</v>
      </c>
      <c r="AW511" s="15" t="s">
        <v>29</v>
      </c>
      <c r="AX511" s="15" t="s">
        <v>73</v>
      </c>
      <c r="AY511" s="191" t="s">
        <v>163</v>
      </c>
    </row>
    <row r="512" spans="1:65" s="15" customFormat="1">
      <c r="B512" s="190"/>
      <c r="D512" s="169" t="s">
        <v>175</v>
      </c>
      <c r="E512" s="191" t="s">
        <v>1</v>
      </c>
      <c r="F512" s="192" t="s">
        <v>1771</v>
      </c>
      <c r="H512" s="191" t="s">
        <v>1</v>
      </c>
      <c r="I512" s="193"/>
      <c r="L512" s="190"/>
      <c r="M512" s="194"/>
      <c r="N512" s="195"/>
      <c r="O512" s="195"/>
      <c r="P512" s="195"/>
      <c r="Q512" s="195"/>
      <c r="R512" s="195"/>
      <c r="S512" s="195"/>
      <c r="T512" s="196"/>
      <c r="AT512" s="191" t="s">
        <v>175</v>
      </c>
      <c r="AU512" s="191" t="s">
        <v>83</v>
      </c>
      <c r="AV512" s="15" t="s">
        <v>30</v>
      </c>
      <c r="AW512" s="15" t="s">
        <v>29</v>
      </c>
      <c r="AX512" s="15" t="s">
        <v>73</v>
      </c>
      <c r="AY512" s="191" t="s">
        <v>163</v>
      </c>
    </row>
    <row r="513" spans="1:65" s="15" customFormat="1">
      <c r="B513" s="190"/>
      <c r="D513" s="169" t="s">
        <v>175</v>
      </c>
      <c r="E513" s="191" t="s">
        <v>1</v>
      </c>
      <c r="F513" s="192" t="s">
        <v>1772</v>
      </c>
      <c r="H513" s="191" t="s">
        <v>1</v>
      </c>
      <c r="I513" s="193"/>
      <c r="L513" s="190"/>
      <c r="M513" s="194"/>
      <c r="N513" s="195"/>
      <c r="O513" s="195"/>
      <c r="P513" s="195"/>
      <c r="Q513" s="195"/>
      <c r="R513" s="195"/>
      <c r="S513" s="195"/>
      <c r="T513" s="196"/>
      <c r="AT513" s="191" t="s">
        <v>175</v>
      </c>
      <c r="AU513" s="191" t="s">
        <v>83</v>
      </c>
      <c r="AV513" s="15" t="s">
        <v>30</v>
      </c>
      <c r="AW513" s="15" t="s">
        <v>29</v>
      </c>
      <c r="AX513" s="15" t="s">
        <v>73</v>
      </c>
      <c r="AY513" s="191" t="s">
        <v>163</v>
      </c>
    </row>
    <row r="514" spans="1:65" s="13" customFormat="1">
      <c r="B514" s="171"/>
      <c r="D514" s="169" t="s">
        <v>175</v>
      </c>
      <c r="E514" s="172" t="s">
        <v>1</v>
      </c>
      <c r="F514" s="173" t="s">
        <v>30</v>
      </c>
      <c r="H514" s="174">
        <v>1</v>
      </c>
      <c r="I514" s="175"/>
      <c r="L514" s="171"/>
      <c r="M514" s="176"/>
      <c r="N514" s="177"/>
      <c r="O514" s="177"/>
      <c r="P514" s="177"/>
      <c r="Q514" s="177"/>
      <c r="R514" s="177"/>
      <c r="S514" s="177"/>
      <c r="T514" s="178"/>
      <c r="AT514" s="172" t="s">
        <v>175</v>
      </c>
      <c r="AU514" s="172" t="s">
        <v>83</v>
      </c>
      <c r="AV514" s="13" t="s">
        <v>83</v>
      </c>
      <c r="AW514" s="13" t="s">
        <v>29</v>
      </c>
      <c r="AX514" s="13" t="s">
        <v>30</v>
      </c>
      <c r="AY514" s="172" t="s">
        <v>163</v>
      </c>
    </row>
    <row r="515" spans="1:65" s="2" customFormat="1" ht="16.5" customHeight="1">
      <c r="A515" s="33"/>
      <c r="B515" s="150"/>
      <c r="C515" s="151" t="s">
        <v>691</v>
      </c>
      <c r="D515" s="151" t="s">
        <v>165</v>
      </c>
      <c r="E515" s="152" t="s">
        <v>1797</v>
      </c>
      <c r="F515" s="153" t="s">
        <v>1798</v>
      </c>
      <c r="G515" s="154" t="s">
        <v>601</v>
      </c>
      <c r="H515" s="155">
        <v>1</v>
      </c>
      <c r="I515" s="156"/>
      <c r="J515" s="157">
        <f>ROUND(I515*H515,2)</f>
        <v>0</v>
      </c>
      <c r="K515" s="153" t="s">
        <v>1</v>
      </c>
      <c r="L515" s="34"/>
      <c r="M515" s="158" t="s">
        <v>1</v>
      </c>
      <c r="N515" s="159" t="s">
        <v>38</v>
      </c>
      <c r="O515" s="59"/>
      <c r="P515" s="160">
        <f>O515*H515</f>
        <v>0</v>
      </c>
      <c r="Q515" s="160">
        <v>0</v>
      </c>
      <c r="R515" s="160">
        <f>Q515*H515</f>
        <v>0</v>
      </c>
      <c r="S515" s="160">
        <v>0</v>
      </c>
      <c r="T515" s="161">
        <f>S515*H515</f>
        <v>0</v>
      </c>
      <c r="U515" s="33"/>
      <c r="V515" s="33"/>
      <c r="W515" s="33"/>
      <c r="X515" s="33"/>
      <c r="Y515" s="33"/>
      <c r="Z515" s="33"/>
      <c r="AA515" s="33"/>
      <c r="AB515" s="33"/>
      <c r="AC515" s="33"/>
      <c r="AD515" s="33"/>
      <c r="AE515" s="33"/>
      <c r="AR515" s="162" t="s">
        <v>169</v>
      </c>
      <c r="AT515" s="162" t="s">
        <v>165</v>
      </c>
      <c r="AU515" s="162" t="s">
        <v>83</v>
      </c>
      <c r="AY515" s="18" t="s">
        <v>163</v>
      </c>
      <c r="BE515" s="163">
        <f>IF(N515="základní",J515,0)</f>
        <v>0</v>
      </c>
      <c r="BF515" s="163">
        <f>IF(N515="snížená",J515,0)</f>
        <v>0</v>
      </c>
      <c r="BG515" s="163">
        <f>IF(N515="zákl. přenesená",J515,0)</f>
        <v>0</v>
      </c>
      <c r="BH515" s="163">
        <f>IF(N515="sníž. přenesená",J515,0)</f>
        <v>0</v>
      </c>
      <c r="BI515" s="163">
        <f>IF(N515="nulová",J515,0)</f>
        <v>0</v>
      </c>
      <c r="BJ515" s="18" t="s">
        <v>30</v>
      </c>
      <c r="BK515" s="163">
        <f>ROUND(I515*H515,2)</f>
        <v>0</v>
      </c>
      <c r="BL515" s="18" t="s">
        <v>169</v>
      </c>
      <c r="BM515" s="162" t="s">
        <v>1799</v>
      </c>
    </row>
    <row r="516" spans="1:65" s="15" customFormat="1">
      <c r="B516" s="190"/>
      <c r="D516" s="169" t="s">
        <v>175</v>
      </c>
      <c r="E516" s="191" t="s">
        <v>1</v>
      </c>
      <c r="F516" s="192" t="s">
        <v>1800</v>
      </c>
      <c r="H516" s="191" t="s">
        <v>1</v>
      </c>
      <c r="I516" s="193"/>
      <c r="L516" s="190"/>
      <c r="M516" s="194"/>
      <c r="N516" s="195"/>
      <c r="O516" s="195"/>
      <c r="P516" s="195"/>
      <c r="Q516" s="195"/>
      <c r="R516" s="195"/>
      <c r="S516" s="195"/>
      <c r="T516" s="196"/>
      <c r="AT516" s="191" t="s">
        <v>175</v>
      </c>
      <c r="AU516" s="191" t="s">
        <v>83</v>
      </c>
      <c r="AV516" s="15" t="s">
        <v>30</v>
      </c>
      <c r="AW516" s="15" t="s">
        <v>29</v>
      </c>
      <c r="AX516" s="15" t="s">
        <v>73</v>
      </c>
      <c r="AY516" s="191" t="s">
        <v>163</v>
      </c>
    </row>
    <row r="517" spans="1:65" s="15" customFormat="1">
      <c r="B517" s="190"/>
      <c r="D517" s="169" t="s">
        <v>175</v>
      </c>
      <c r="E517" s="191" t="s">
        <v>1</v>
      </c>
      <c r="F517" s="192" t="s">
        <v>1765</v>
      </c>
      <c r="H517" s="191" t="s">
        <v>1</v>
      </c>
      <c r="I517" s="193"/>
      <c r="L517" s="190"/>
      <c r="M517" s="194"/>
      <c r="N517" s="195"/>
      <c r="O517" s="195"/>
      <c r="P517" s="195"/>
      <c r="Q517" s="195"/>
      <c r="R517" s="195"/>
      <c r="S517" s="195"/>
      <c r="T517" s="196"/>
      <c r="AT517" s="191" t="s">
        <v>175</v>
      </c>
      <c r="AU517" s="191" t="s">
        <v>83</v>
      </c>
      <c r="AV517" s="15" t="s">
        <v>30</v>
      </c>
      <c r="AW517" s="15" t="s">
        <v>29</v>
      </c>
      <c r="AX517" s="15" t="s">
        <v>73</v>
      </c>
      <c r="AY517" s="191" t="s">
        <v>163</v>
      </c>
    </row>
    <row r="518" spans="1:65" s="15" customFormat="1">
      <c r="B518" s="190"/>
      <c r="D518" s="169" t="s">
        <v>175</v>
      </c>
      <c r="E518" s="191" t="s">
        <v>1</v>
      </c>
      <c r="F518" s="192" t="s">
        <v>1766</v>
      </c>
      <c r="H518" s="191" t="s">
        <v>1</v>
      </c>
      <c r="I518" s="193"/>
      <c r="L518" s="190"/>
      <c r="M518" s="194"/>
      <c r="N518" s="195"/>
      <c r="O518" s="195"/>
      <c r="P518" s="195"/>
      <c r="Q518" s="195"/>
      <c r="R518" s="195"/>
      <c r="S518" s="195"/>
      <c r="T518" s="196"/>
      <c r="AT518" s="191" t="s">
        <v>175</v>
      </c>
      <c r="AU518" s="191" t="s">
        <v>83</v>
      </c>
      <c r="AV518" s="15" t="s">
        <v>30</v>
      </c>
      <c r="AW518" s="15" t="s">
        <v>29</v>
      </c>
      <c r="AX518" s="15" t="s">
        <v>73</v>
      </c>
      <c r="AY518" s="191" t="s">
        <v>163</v>
      </c>
    </row>
    <row r="519" spans="1:65" s="15" customFormat="1">
      <c r="B519" s="190"/>
      <c r="D519" s="169" t="s">
        <v>175</v>
      </c>
      <c r="E519" s="191" t="s">
        <v>1</v>
      </c>
      <c r="F519" s="192" t="s">
        <v>1767</v>
      </c>
      <c r="H519" s="191" t="s">
        <v>1</v>
      </c>
      <c r="I519" s="193"/>
      <c r="L519" s="190"/>
      <c r="M519" s="194"/>
      <c r="N519" s="195"/>
      <c r="O519" s="195"/>
      <c r="P519" s="195"/>
      <c r="Q519" s="195"/>
      <c r="R519" s="195"/>
      <c r="S519" s="195"/>
      <c r="T519" s="196"/>
      <c r="AT519" s="191" t="s">
        <v>175</v>
      </c>
      <c r="AU519" s="191" t="s">
        <v>83</v>
      </c>
      <c r="AV519" s="15" t="s">
        <v>30</v>
      </c>
      <c r="AW519" s="15" t="s">
        <v>29</v>
      </c>
      <c r="AX519" s="15" t="s">
        <v>73</v>
      </c>
      <c r="AY519" s="191" t="s">
        <v>163</v>
      </c>
    </row>
    <row r="520" spans="1:65" s="15" customFormat="1">
      <c r="B520" s="190"/>
      <c r="D520" s="169" t="s">
        <v>175</v>
      </c>
      <c r="E520" s="191" t="s">
        <v>1</v>
      </c>
      <c r="F520" s="192" t="s">
        <v>1768</v>
      </c>
      <c r="H520" s="191" t="s">
        <v>1</v>
      </c>
      <c r="I520" s="193"/>
      <c r="L520" s="190"/>
      <c r="M520" s="194"/>
      <c r="N520" s="195"/>
      <c r="O520" s="195"/>
      <c r="P520" s="195"/>
      <c r="Q520" s="195"/>
      <c r="R520" s="195"/>
      <c r="S520" s="195"/>
      <c r="T520" s="196"/>
      <c r="AT520" s="191" t="s">
        <v>175</v>
      </c>
      <c r="AU520" s="191" t="s">
        <v>83</v>
      </c>
      <c r="AV520" s="15" t="s">
        <v>30</v>
      </c>
      <c r="AW520" s="15" t="s">
        <v>29</v>
      </c>
      <c r="AX520" s="15" t="s">
        <v>73</v>
      </c>
      <c r="AY520" s="191" t="s">
        <v>163</v>
      </c>
    </row>
    <row r="521" spans="1:65" s="15" customFormat="1">
      <c r="B521" s="190"/>
      <c r="D521" s="169" t="s">
        <v>175</v>
      </c>
      <c r="E521" s="191" t="s">
        <v>1</v>
      </c>
      <c r="F521" s="192" t="s">
        <v>1769</v>
      </c>
      <c r="H521" s="191" t="s">
        <v>1</v>
      </c>
      <c r="I521" s="193"/>
      <c r="L521" s="190"/>
      <c r="M521" s="194"/>
      <c r="N521" s="195"/>
      <c r="O521" s="195"/>
      <c r="P521" s="195"/>
      <c r="Q521" s="195"/>
      <c r="R521" s="195"/>
      <c r="S521" s="195"/>
      <c r="T521" s="196"/>
      <c r="AT521" s="191" t="s">
        <v>175</v>
      </c>
      <c r="AU521" s="191" t="s">
        <v>83</v>
      </c>
      <c r="AV521" s="15" t="s">
        <v>30</v>
      </c>
      <c r="AW521" s="15" t="s">
        <v>29</v>
      </c>
      <c r="AX521" s="15" t="s">
        <v>73</v>
      </c>
      <c r="AY521" s="191" t="s">
        <v>163</v>
      </c>
    </row>
    <row r="522" spans="1:65" s="15" customFormat="1">
      <c r="B522" s="190"/>
      <c r="D522" s="169" t="s">
        <v>175</v>
      </c>
      <c r="E522" s="191" t="s">
        <v>1</v>
      </c>
      <c r="F522" s="192" t="s">
        <v>1770</v>
      </c>
      <c r="H522" s="191" t="s">
        <v>1</v>
      </c>
      <c r="I522" s="193"/>
      <c r="L522" s="190"/>
      <c r="M522" s="194"/>
      <c r="N522" s="195"/>
      <c r="O522" s="195"/>
      <c r="P522" s="195"/>
      <c r="Q522" s="195"/>
      <c r="R522" s="195"/>
      <c r="S522" s="195"/>
      <c r="T522" s="196"/>
      <c r="AT522" s="191" t="s">
        <v>175</v>
      </c>
      <c r="AU522" s="191" t="s">
        <v>83</v>
      </c>
      <c r="AV522" s="15" t="s">
        <v>30</v>
      </c>
      <c r="AW522" s="15" t="s">
        <v>29</v>
      </c>
      <c r="AX522" s="15" t="s">
        <v>73</v>
      </c>
      <c r="AY522" s="191" t="s">
        <v>163</v>
      </c>
    </row>
    <row r="523" spans="1:65" s="15" customFormat="1">
      <c r="B523" s="190"/>
      <c r="D523" s="169" t="s">
        <v>175</v>
      </c>
      <c r="E523" s="191" t="s">
        <v>1</v>
      </c>
      <c r="F523" s="192" t="s">
        <v>1771</v>
      </c>
      <c r="H523" s="191" t="s">
        <v>1</v>
      </c>
      <c r="I523" s="193"/>
      <c r="L523" s="190"/>
      <c r="M523" s="194"/>
      <c r="N523" s="195"/>
      <c r="O523" s="195"/>
      <c r="P523" s="195"/>
      <c r="Q523" s="195"/>
      <c r="R523" s="195"/>
      <c r="S523" s="195"/>
      <c r="T523" s="196"/>
      <c r="AT523" s="191" t="s">
        <v>175</v>
      </c>
      <c r="AU523" s="191" t="s">
        <v>83</v>
      </c>
      <c r="AV523" s="15" t="s">
        <v>30</v>
      </c>
      <c r="AW523" s="15" t="s">
        <v>29</v>
      </c>
      <c r="AX523" s="15" t="s">
        <v>73</v>
      </c>
      <c r="AY523" s="191" t="s">
        <v>163</v>
      </c>
    </row>
    <row r="524" spans="1:65" s="15" customFormat="1">
      <c r="B524" s="190"/>
      <c r="D524" s="169" t="s">
        <v>175</v>
      </c>
      <c r="E524" s="191" t="s">
        <v>1</v>
      </c>
      <c r="F524" s="192" t="s">
        <v>1772</v>
      </c>
      <c r="H524" s="191" t="s">
        <v>1</v>
      </c>
      <c r="I524" s="193"/>
      <c r="L524" s="190"/>
      <c r="M524" s="194"/>
      <c r="N524" s="195"/>
      <c r="O524" s="195"/>
      <c r="P524" s="195"/>
      <c r="Q524" s="195"/>
      <c r="R524" s="195"/>
      <c r="S524" s="195"/>
      <c r="T524" s="196"/>
      <c r="AT524" s="191" t="s">
        <v>175</v>
      </c>
      <c r="AU524" s="191" t="s">
        <v>83</v>
      </c>
      <c r="AV524" s="15" t="s">
        <v>30</v>
      </c>
      <c r="AW524" s="15" t="s">
        <v>29</v>
      </c>
      <c r="AX524" s="15" t="s">
        <v>73</v>
      </c>
      <c r="AY524" s="191" t="s">
        <v>163</v>
      </c>
    </row>
    <row r="525" spans="1:65" s="13" customFormat="1">
      <c r="B525" s="171"/>
      <c r="D525" s="169" t="s">
        <v>175</v>
      </c>
      <c r="E525" s="172" t="s">
        <v>1</v>
      </c>
      <c r="F525" s="173" t="s">
        <v>30</v>
      </c>
      <c r="H525" s="174">
        <v>1</v>
      </c>
      <c r="I525" s="175"/>
      <c r="L525" s="171"/>
      <c r="M525" s="176"/>
      <c r="N525" s="177"/>
      <c r="O525" s="177"/>
      <c r="P525" s="177"/>
      <c r="Q525" s="177"/>
      <c r="R525" s="177"/>
      <c r="S525" s="177"/>
      <c r="T525" s="178"/>
      <c r="AT525" s="172" t="s">
        <v>175</v>
      </c>
      <c r="AU525" s="172" t="s">
        <v>83</v>
      </c>
      <c r="AV525" s="13" t="s">
        <v>83</v>
      </c>
      <c r="AW525" s="13" t="s">
        <v>29</v>
      </c>
      <c r="AX525" s="13" t="s">
        <v>30</v>
      </c>
      <c r="AY525" s="172" t="s">
        <v>163</v>
      </c>
    </row>
    <row r="526" spans="1:65" s="2" customFormat="1" ht="16.5" customHeight="1">
      <c r="A526" s="33"/>
      <c r="B526" s="150"/>
      <c r="C526" s="151" t="s">
        <v>695</v>
      </c>
      <c r="D526" s="151" t="s">
        <v>165</v>
      </c>
      <c r="E526" s="152" t="s">
        <v>1801</v>
      </c>
      <c r="F526" s="153" t="s">
        <v>1802</v>
      </c>
      <c r="G526" s="154" t="s">
        <v>601</v>
      </c>
      <c r="H526" s="155">
        <v>1</v>
      </c>
      <c r="I526" s="156"/>
      <c r="J526" s="157">
        <f>ROUND(I526*H526,2)</f>
        <v>0</v>
      </c>
      <c r="K526" s="153" t="s">
        <v>1</v>
      </c>
      <c r="L526" s="34"/>
      <c r="M526" s="158" t="s">
        <v>1</v>
      </c>
      <c r="N526" s="159" t="s">
        <v>38</v>
      </c>
      <c r="O526" s="59"/>
      <c r="P526" s="160">
        <f>O526*H526</f>
        <v>0</v>
      </c>
      <c r="Q526" s="160">
        <v>0</v>
      </c>
      <c r="R526" s="160">
        <f>Q526*H526</f>
        <v>0</v>
      </c>
      <c r="S526" s="160">
        <v>0</v>
      </c>
      <c r="T526" s="161">
        <f>S526*H526</f>
        <v>0</v>
      </c>
      <c r="U526" s="33"/>
      <c r="V526" s="33"/>
      <c r="W526" s="33"/>
      <c r="X526" s="33"/>
      <c r="Y526" s="33"/>
      <c r="Z526" s="33"/>
      <c r="AA526" s="33"/>
      <c r="AB526" s="33"/>
      <c r="AC526" s="33"/>
      <c r="AD526" s="33"/>
      <c r="AE526" s="33"/>
      <c r="AR526" s="162" t="s">
        <v>169</v>
      </c>
      <c r="AT526" s="162" t="s">
        <v>165</v>
      </c>
      <c r="AU526" s="162" t="s">
        <v>83</v>
      </c>
      <c r="AY526" s="18" t="s">
        <v>163</v>
      </c>
      <c r="BE526" s="163">
        <f>IF(N526="základní",J526,0)</f>
        <v>0</v>
      </c>
      <c r="BF526" s="163">
        <f>IF(N526="snížená",J526,0)</f>
        <v>0</v>
      </c>
      <c r="BG526" s="163">
        <f>IF(N526="zákl. přenesená",J526,0)</f>
        <v>0</v>
      </c>
      <c r="BH526" s="163">
        <f>IF(N526="sníž. přenesená",J526,0)</f>
        <v>0</v>
      </c>
      <c r="BI526" s="163">
        <f>IF(N526="nulová",J526,0)</f>
        <v>0</v>
      </c>
      <c r="BJ526" s="18" t="s">
        <v>30</v>
      </c>
      <c r="BK526" s="163">
        <f>ROUND(I526*H526,2)</f>
        <v>0</v>
      </c>
      <c r="BL526" s="18" t="s">
        <v>169</v>
      </c>
      <c r="BM526" s="162" t="s">
        <v>1803</v>
      </c>
    </row>
    <row r="527" spans="1:65" s="15" customFormat="1">
      <c r="B527" s="190"/>
      <c r="D527" s="169" t="s">
        <v>175</v>
      </c>
      <c r="E527" s="191" t="s">
        <v>1</v>
      </c>
      <c r="F527" s="192" t="s">
        <v>1804</v>
      </c>
      <c r="H527" s="191" t="s">
        <v>1</v>
      </c>
      <c r="I527" s="193"/>
      <c r="L527" s="190"/>
      <c r="M527" s="194"/>
      <c r="N527" s="195"/>
      <c r="O527" s="195"/>
      <c r="P527" s="195"/>
      <c r="Q527" s="195"/>
      <c r="R527" s="195"/>
      <c r="S527" s="195"/>
      <c r="T527" s="196"/>
      <c r="AT527" s="191" t="s">
        <v>175</v>
      </c>
      <c r="AU527" s="191" t="s">
        <v>83</v>
      </c>
      <c r="AV527" s="15" t="s">
        <v>30</v>
      </c>
      <c r="AW527" s="15" t="s">
        <v>29</v>
      </c>
      <c r="AX527" s="15" t="s">
        <v>73</v>
      </c>
      <c r="AY527" s="191" t="s">
        <v>163</v>
      </c>
    </row>
    <row r="528" spans="1:65" s="15" customFormat="1">
      <c r="B528" s="190"/>
      <c r="D528" s="169" t="s">
        <v>175</v>
      </c>
      <c r="E528" s="191" t="s">
        <v>1</v>
      </c>
      <c r="F528" s="192" t="s">
        <v>1765</v>
      </c>
      <c r="H528" s="191" t="s">
        <v>1</v>
      </c>
      <c r="I528" s="193"/>
      <c r="L528" s="190"/>
      <c r="M528" s="194"/>
      <c r="N528" s="195"/>
      <c r="O528" s="195"/>
      <c r="P528" s="195"/>
      <c r="Q528" s="195"/>
      <c r="R528" s="195"/>
      <c r="S528" s="195"/>
      <c r="T528" s="196"/>
      <c r="AT528" s="191" t="s">
        <v>175</v>
      </c>
      <c r="AU528" s="191" t="s">
        <v>83</v>
      </c>
      <c r="AV528" s="15" t="s">
        <v>30</v>
      </c>
      <c r="AW528" s="15" t="s">
        <v>29</v>
      </c>
      <c r="AX528" s="15" t="s">
        <v>73</v>
      </c>
      <c r="AY528" s="191" t="s">
        <v>163</v>
      </c>
    </row>
    <row r="529" spans="1:65" s="15" customFormat="1">
      <c r="B529" s="190"/>
      <c r="D529" s="169" t="s">
        <v>175</v>
      </c>
      <c r="E529" s="191" t="s">
        <v>1</v>
      </c>
      <c r="F529" s="192" t="s">
        <v>1766</v>
      </c>
      <c r="H529" s="191" t="s">
        <v>1</v>
      </c>
      <c r="I529" s="193"/>
      <c r="L529" s="190"/>
      <c r="M529" s="194"/>
      <c r="N529" s="195"/>
      <c r="O529" s="195"/>
      <c r="P529" s="195"/>
      <c r="Q529" s="195"/>
      <c r="R529" s="195"/>
      <c r="S529" s="195"/>
      <c r="T529" s="196"/>
      <c r="AT529" s="191" t="s">
        <v>175</v>
      </c>
      <c r="AU529" s="191" t="s">
        <v>83</v>
      </c>
      <c r="AV529" s="15" t="s">
        <v>30</v>
      </c>
      <c r="AW529" s="15" t="s">
        <v>29</v>
      </c>
      <c r="AX529" s="15" t="s">
        <v>73</v>
      </c>
      <c r="AY529" s="191" t="s">
        <v>163</v>
      </c>
    </row>
    <row r="530" spans="1:65" s="15" customFormat="1">
      <c r="B530" s="190"/>
      <c r="D530" s="169" t="s">
        <v>175</v>
      </c>
      <c r="E530" s="191" t="s">
        <v>1</v>
      </c>
      <c r="F530" s="192" t="s">
        <v>1805</v>
      </c>
      <c r="H530" s="191" t="s">
        <v>1</v>
      </c>
      <c r="I530" s="193"/>
      <c r="L530" s="190"/>
      <c r="M530" s="194"/>
      <c r="N530" s="195"/>
      <c r="O530" s="195"/>
      <c r="P530" s="195"/>
      <c r="Q530" s="195"/>
      <c r="R530" s="195"/>
      <c r="S530" s="195"/>
      <c r="T530" s="196"/>
      <c r="AT530" s="191" t="s">
        <v>175</v>
      </c>
      <c r="AU530" s="191" t="s">
        <v>83</v>
      </c>
      <c r="AV530" s="15" t="s">
        <v>30</v>
      </c>
      <c r="AW530" s="15" t="s">
        <v>29</v>
      </c>
      <c r="AX530" s="15" t="s">
        <v>73</v>
      </c>
      <c r="AY530" s="191" t="s">
        <v>163</v>
      </c>
    </row>
    <row r="531" spans="1:65" s="15" customFormat="1">
      <c r="B531" s="190"/>
      <c r="D531" s="169" t="s">
        <v>175</v>
      </c>
      <c r="E531" s="191" t="s">
        <v>1</v>
      </c>
      <c r="F531" s="192" t="s">
        <v>1806</v>
      </c>
      <c r="H531" s="191" t="s">
        <v>1</v>
      </c>
      <c r="I531" s="193"/>
      <c r="L531" s="190"/>
      <c r="M531" s="194"/>
      <c r="N531" s="195"/>
      <c r="O531" s="195"/>
      <c r="P531" s="195"/>
      <c r="Q531" s="195"/>
      <c r="R531" s="195"/>
      <c r="S531" s="195"/>
      <c r="T531" s="196"/>
      <c r="AT531" s="191" t="s">
        <v>175</v>
      </c>
      <c r="AU531" s="191" t="s">
        <v>83</v>
      </c>
      <c r="AV531" s="15" t="s">
        <v>30</v>
      </c>
      <c r="AW531" s="15" t="s">
        <v>29</v>
      </c>
      <c r="AX531" s="15" t="s">
        <v>73</v>
      </c>
      <c r="AY531" s="191" t="s">
        <v>163</v>
      </c>
    </row>
    <row r="532" spans="1:65" s="15" customFormat="1">
      <c r="B532" s="190"/>
      <c r="D532" s="169" t="s">
        <v>175</v>
      </c>
      <c r="E532" s="191" t="s">
        <v>1</v>
      </c>
      <c r="F532" s="192" t="s">
        <v>1807</v>
      </c>
      <c r="H532" s="191" t="s">
        <v>1</v>
      </c>
      <c r="I532" s="193"/>
      <c r="L532" s="190"/>
      <c r="M532" s="194"/>
      <c r="N532" s="195"/>
      <c r="O532" s="195"/>
      <c r="P532" s="195"/>
      <c r="Q532" s="195"/>
      <c r="R532" s="195"/>
      <c r="S532" s="195"/>
      <c r="T532" s="196"/>
      <c r="AT532" s="191" t="s">
        <v>175</v>
      </c>
      <c r="AU532" s="191" t="s">
        <v>83</v>
      </c>
      <c r="AV532" s="15" t="s">
        <v>30</v>
      </c>
      <c r="AW532" s="15" t="s">
        <v>29</v>
      </c>
      <c r="AX532" s="15" t="s">
        <v>73</v>
      </c>
      <c r="AY532" s="191" t="s">
        <v>163</v>
      </c>
    </row>
    <row r="533" spans="1:65" s="15" customFormat="1">
      <c r="B533" s="190"/>
      <c r="D533" s="169" t="s">
        <v>175</v>
      </c>
      <c r="E533" s="191" t="s">
        <v>1</v>
      </c>
      <c r="F533" s="192" t="s">
        <v>1808</v>
      </c>
      <c r="H533" s="191" t="s">
        <v>1</v>
      </c>
      <c r="I533" s="193"/>
      <c r="L533" s="190"/>
      <c r="M533" s="194"/>
      <c r="N533" s="195"/>
      <c r="O533" s="195"/>
      <c r="P533" s="195"/>
      <c r="Q533" s="195"/>
      <c r="R533" s="195"/>
      <c r="S533" s="195"/>
      <c r="T533" s="196"/>
      <c r="AT533" s="191" t="s">
        <v>175</v>
      </c>
      <c r="AU533" s="191" t="s">
        <v>83</v>
      </c>
      <c r="AV533" s="15" t="s">
        <v>30</v>
      </c>
      <c r="AW533" s="15" t="s">
        <v>29</v>
      </c>
      <c r="AX533" s="15" t="s">
        <v>73</v>
      </c>
      <c r="AY533" s="191" t="s">
        <v>163</v>
      </c>
    </row>
    <row r="534" spans="1:65" s="15" customFormat="1">
      <c r="B534" s="190"/>
      <c r="D534" s="169" t="s">
        <v>175</v>
      </c>
      <c r="E534" s="191" t="s">
        <v>1</v>
      </c>
      <c r="F534" s="192" t="s">
        <v>1769</v>
      </c>
      <c r="H534" s="191" t="s">
        <v>1</v>
      </c>
      <c r="I534" s="193"/>
      <c r="L534" s="190"/>
      <c r="M534" s="194"/>
      <c r="N534" s="195"/>
      <c r="O534" s="195"/>
      <c r="P534" s="195"/>
      <c r="Q534" s="195"/>
      <c r="R534" s="195"/>
      <c r="S534" s="195"/>
      <c r="T534" s="196"/>
      <c r="AT534" s="191" t="s">
        <v>175</v>
      </c>
      <c r="AU534" s="191" t="s">
        <v>83</v>
      </c>
      <c r="AV534" s="15" t="s">
        <v>30</v>
      </c>
      <c r="AW534" s="15" t="s">
        <v>29</v>
      </c>
      <c r="AX534" s="15" t="s">
        <v>73</v>
      </c>
      <c r="AY534" s="191" t="s">
        <v>163</v>
      </c>
    </row>
    <row r="535" spans="1:65" s="15" customFormat="1">
      <c r="B535" s="190"/>
      <c r="D535" s="169" t="s">
        <v>175</v>
      </c>
      <c r="E535" s="191" t="s">
        <v>1</v>
      </c>
      <c r="F535" s="192" t="s">
        <v>1770</v>
      </c>
      <c r="H535" s="191" t="s">
        <v>1</v>
      </c>
      <c r="I535" s="193"/>
      <c r="L535" s="190"/>
      <c r="M535" s="194"/>
      <c r="N535" s="195"/>
      <c r="O535" s="195"/>
      <c r="P535" s="195"/>
      <c r="Q535" s="195"/>
      <c r="R535" s="195"/>
      <c r="S535" s="195"/>
      <c r="T535" s="196"/>
      <c r="AT535" s="191" t="s">
        <v>175</v>
      </c>
      <c r="AU535" s="191" t="s">
        <v>83</v>
      </c>
      <c r="AV535" s="15" t="s">
        <v>30</v>
      </c>
      <c r="AW535" s="15" t="s">
        <v>29</v>
      </c>
      <c r="AX535" s="15" t="s">
        <v>73</v>
      </c>
      <c r="AY535" s="191" t="s">
        <v>163</v>
      </c>
    </row>
    <row r="536" spans="1:65" s="15" customFormat="1">
      <c r="B536" s="190"/>
      <c r="D536" s="169" t="s">
        <v>175</v>
      </c>
      <c r="E536" s="191" t="s">
        <v>1</v>
      </c>
      <c r="F536" s="192" t="s">
        <v>1809</v>
      </c>
      <c r="H536" s="191" t="s">
        <v>1</v>
      </c>
      <c r="I536" s="193"/>
      <c r="L536" s="190"/>
      <c r="M536" s="194"/>
      <c r="N536" s="195"/>
      <c r="O536" s="195"/>
      <c r="P536" s="195"/>
      <c r="Q536" s="195"/>
      <c r="R536" s="195"/>
      <c r="S536" s="195"/>
      <c r="T536" s="196"/>
      <c r="AT536" s="191" t="s">
        <v>175</v>
      </c>
      <c r="AU536" s="191" t="s">
        <v>83</v>
      </c>
      <c r="AV536" s="15" t="s">
        <v>30</v>
      </c>
      <c r="AW536" s="15" t="s">
        <v>29</v>
      </c>
      <c r="AX536" s="15" t="s">
        <v>73</v>
      </c>
      <c r="AY536" s="191" t="s">
        <v>163</v>
      </c>
    </row>
    <row r="537" spans="1:65" s="13" customFormat="1">
      <c r="B537" s="171"/>
      <c r="D537" s="169" t="s">
        <v>175</v>
      </c>
      <c r="E537" s="172" t="s">
        <v>1</v>
      </c>
      <c r="F537" s="173" t="s">
        <v>30</v>
      </c>
      <c r="H537" s="174">
        <v>1</v>
      </c>
      <c r="I537" s="175"/>
      <c r="L537" s="171"/>
      <c r="M537" s="176"/>
      <c r="N537" s="177"/>
      <c r="O537" s="177"/>
      <c r="P537" s="177"/>
      <c r="Q537" s="177"/>
      <c r="R537" s="177"/>
      <c r="S537" s="177"/>
      <c r="T537" s="178"/>
      <c r="AT537" s="172" t="s">
        <v>175</v>
      </c>
      <c r="AU537" s="172" t="s">
        <v>83</v>
      </c>
      <c r="AV537" s="13" t="s">
        <v>83</v>
      </c>
      <c r="AW537" s="13" t="s">
        <v>29</v>
      </c>
      <c r="AX537" s="13" t="s">
        <v>30</v>
      </c>
      <c r="AY537" s="172" t="s">
        <v>163</v>
      </c>
    </row>
    <row r="538" spans="1:65" s="2" customFormat="1" ht="16.5" customHeight="1">
      <c r="A538" s="33"/>
      <c r="B538" s="150"/>
      <c r="C538" s="151" t="s">
        <v>730</v>
      </c>
      <c r="D538" s="151" t="s">
        <v>165</v>
      </c>
      <c r="E538" s="152" t="s">
        <v>746</v>
      </c>
      <c r="F538" s="153" t="s">
        <v>747</v>
      </c>
      <c r="G538" s="154" t="s">
        <v>206</v>
      </c>
      <c r="H538" s="155">
        <v>22.4</v>
      </c>
      <c r="I538" s="156"/>
      <c r="J538" s="157">
        <f>ROUND(I538*H538,2)</f>
        <v>0</v>
      </c>
      <c r="K538" s="153" t="s">
        <v>168</v>
      </c>
      <c r="L538" s="34"/>
      <c r="M538" s="158" t="s">
        <v>1</v>
      </c>
      <c r="N538" s="159" t="s">
        <v>38</v>
      </c>
      <c r="O538" s="59"/>
      <c r="P538" s="160">
        <f>O538*H538</f>
        <v>0</v>
      </c>
      <c r="Q538" s="160">
        <v>0</v>
      </c>
      <c r="R538" s="160">
        <f>Q538*H538</f>
        <v>0</v>
      </c>
      <c r="S538" s="160">
        <v>0</v>
      </c>
      <c r="T538" s="161">
        <f>S538*H538</f>
        <v>0</v>
      </c>
      <c r="U538" s="33"/>
      <c r="V538" s="33"/>
      <c r="W538" s="33"/>
      <c r="X538" s="33"/>
      <c r="Y538" s="33"/>
      <c r="Z538" s="33"/>
      <c r="AA538" s="33"/>
      <c r="AB538" s="33"/>
      <c r="AC538" s="33"/>
      <c r="AD538" s="33"/>
      <c r="AE538" s="33"/>
      <c r="AR538" s="162" t="s">
        <v>169</v>
      </c>
      <c r="AT538" s="162" t="s">
        <v>165</v>
      </c>
      <c r="AU538" s="162" t="s">
        <v>83</v>
      </c>
      <c r="AY538" s="18" t="s">
        <v>163</v>
      </c>
      <c r="BE538" s="163">
        <f>IF(N538="základní",J538,0)</f>
        <v>0</v>
      </c>
      <c r="BF538" s="163">
        <f>IF(N538="snížená",J538,0)</f>
        <v>0</v>
      </c>
      <c r="BG538" s="163">
        <f>IF(N538="zákl. přenesená",J538,0)</f>
        <v>0</v>
      </c>
      <c r="BH538" s="163">
        <f>IF(N538="sníž. přenesená",J538,0)</f>
        <v>0</v>
      </c>
      <c r="BI538" s="163">
        <f>IF(N538="nulová",J538,0)</f>
        <v>0</v>
      </c>
      <c r="BJ538" s="18" t="s">
        <v>30</v>
      </c>
      <c r="BK538" s="163">
        <f>ROUND(I538*H538,2)</f>
        <v>0</v>
      </c>
      <c r="BL538" s="18" t="s">
        <v>169</v>
      </c>
      <c r="BM538" s="162" t="s">
        <v>1810</v>
      </c>
    </row>
    <row r="539" spans="1:65" s="2" customFormat="1">
      <c r="A539" s="33"/>
      <c r="B539" s="34"/>
      <c r="C539" s="33"/>
      <c r="D539" s="164" t="s">
        <v>171</v>
      </c>
      <c r="E539" s="33"/>
      <c r="F539" s="165" t="s">
        <v>749</v>
      </c>
      <c r="G539" s="33"/>
      <c r="H539" s="33"/>
      <c r="I539" s="166"/>
      <c r="J539" s="33"/>
      <c r="K539" s="33"/>
      <c r="L539" s="34"/>
      <c r="M539" s="167"/>
      <c r="N539" s="168"/>
      <c r="O539" s="59"/>
      <c r="P539" s="59"/>
      <c r="Q539" s="59"/>
      <c r="R539" s="59"/>
      <c r="S539" s="59"/>
      <c r="T539" s="60"/>
      <c r="U539" s="33"/>
      <c r="V539" s="33"/>
      <c r="W539" s="33"/>
      <c r="X539" s="33"/>
      <c r="Y539" s="33"/>
      <c r="Z539" s="33"/>
      <c r="AA539" s="33"/>
      <c r="AB539" s="33"/>
      <c r="AC539" s="33"/>
      <c r="AD539" s="33"/>
      <c r="AE539" s="33"/>
      <c r="AT539" s="18" t="s">
        <v>171</v>
      </c>
      <c r="AU539" s="18" t="s">
        <v>83</v>
      </c>
    </row>
    <row r="540" spans="1:65" s="13" customFormat="1">
      <c r="B540" s="171"/>
      <c r="D540" s="169" t="s">
        <v>175</v>
      </c>
      <c r="E540" s="172" t="s">
        <v>1</v>
      </c>
      <c r="F540" s="173" t="s">
        <v>1811</v>
      </c>
      <c r="H540" s="174">
        <v>22.4</v>
      </c>
      <c r="I540" s="175"/>
      <c r="L540" s="171"/>
      <c r="M540" s="176"/>
      <c r="N540" s="177"/>
      <c r="O540" s="177"/>
      <c r="P540" s="177"/>
      <c r="Q540" s="177"/>
      <c r="R540" s="177"/>
      <c r="S540" s="177"/>
      <c r="T540" s="178"/>
      <c r="AT540" s="172" t="s">
        <v>175</v>
      </c>
      <c r="AU540" s="172" t="s">
        <v>83</v>
      </c>
      <c r="AV540" s="13" t="s">
        <v>83</v>
      </c>
      <c r="AW540" s="13" t="s">
        <v>29</v>
      </c>
      <c r="AX540" s="13" t="s">
        <v>73</v>
      </c>
      <c r="AY540" s="172" t="s">
        <v>163</v>
      </c>
    </row>
    <row r="541" spans="1:65" s="14" customFormat="1">
      <c r="B541" s="179"/>
      <c r="D541" s="169" t="s">
        <v>175</v>
      </c>
      <c r="E541" s="180" t="s">
        <v>1</v>
      </c>
      <c r="F541" s="181" t="s">
        <v>179</v>
      </c>
      <c r="H541" s="182">
        <v>22.4</v>
      </c>
      <c r="I541" s="183"/>
      <c r="L541" s="179"/>
      <c r="M541" s="184"/>
      <c r="N541" s="185"/>
      <c r="O541" s="185"/>
      <c r="P541" s="185"/>
      <c r="Q541" s="185"/>
      <c r="R541" s="185"/>
      <c r="S541" s="185"/>
      <c r="T541" s="186"/>
      <c r="AT541" s="180" t="s">
        <v>175</v>
      </c>
      <c r="AU541" s="180" t="s">
        <v>83</v>
      </c>
      <c r="AV541" s="14" t="s">
        <v>169</v>
      </c>
      <c r="AW541" s="14" t="s">
        <v>29</v>
      </c>
      <c r="AX541" s="14" t="s">
        <v>30</v>
      </c>
      <c r="AY541" s="180" t="s">
        <v>163</v>
      </c>
    </row>
    <row r="542" spans="1:65" s="2" customFormat="1" ht="16.5" customHeight="1">
      <c r="A542" s="33"/>
      <c r="B542" s="150"/>
      <c r="C542" s="151" t="s">
        <v>737</v>
      </c>
      <c r="D542" s="151" t="s">
        <v>165</v>
      </c>
      <c r="E542" s="152" t="s">
        <v>1812</v>
      </c>
      <c r="F542" s="153" t="s">
        <v>1813</v>
      </c>
      <c r="G542" s="154" t="s">
        <v>206</v>
      </c>
      <c r="H542" s="155">
        <v>61.8</v>
      </c>
      <c r="I542" s="156"/>
      <c r="J542" s="157">
        <f>ROUND(I542*H542,2)</f>
        <v>0</v>
      </c>
      <c r="K542" s="153" t="s">
        <v>168</v>
      </c>
      <c r="L542" s="34"/>
      <c r="M542" s="158" t="s">
        <v>1</v>
      </c>
      <c r="N542" s="159" t="s">
        <v>38</v>
      </c>
      <c r="O542" s="59"/>
      <c r="P542" s="160">
        <f>O542*H542</f>
        <v>0</v>
      </c>
      <c r="Q542" s="160">
        <v>0</v>
      </c>
      <c r="R542" s="160">
        <f>Q542*H542</f>
        <v>0</v>
      </c>
      <c r="S542" s="160">
        <v>0</v>
      </c>
      <c r="T542" s="161">
        <f>S542*H542</f>
        <v>0</v>
      </c>
      <c r="U542" s="33"/>
      <c r="V542" s="33"/>
      <c r="W542" s="33"/>
      <c r="X542" s="33"/>
      <c r="Y542" s="33"/>
      <c r="Z542" s="33"/>
      <c r="AA542" s="33"/>
      <c r="AB542" s="33"/>
      <c r="AC542" s="33"/>
      <c r="AD542" s="33"/>
      <c r="AE542" s="33"/>
      <c r="AR542" s="162" t="s">
        <v>169</v>
      </c>
      <c r="AT542" s="162" t="s">
        <v>165</v>
      </c>
      <c r="AU542" s="162" t="s">
        <v>83</v>
      </c>
      <c r="AY542" s="18" t="s">
        <v>163</v>
      </c>
      <c r="BE542" s="163">
        <f>IF(N542="základní",J542,0)</f>
        <v>0</v>
      </c>
      <c r="BF542" s="163">
        <f>IF(N542="snížená",J542,0)</f>
        <v>0</v>
      </c>
      <c r="BG542" s="163">
        <f>IF(N542="zákl. přenesená",J542,0)</f>
        <v>0</v>
      </c>
      <c r="BH542" s="163">
        <f>IF(N542="sníž. přenesená",J542,0)</f>
        <v>0</v>
      </c>
      <c r="BI542" s="163">
        <f>IF(N542="nulová",J542,0)</f>
        <v>0</v>
      </c>
      <c r="BJ542" s="18" t="s">
        <v>30</v>
      </c>
      <c r="BK542" s="163">
        <f>ROUND(I542*H542,2)</f>
        <v>0</v>
      </c>
      <c r="BL542" s="18" t="s">
        <v>169</v>
      </c>
      <c r="BM542" s="162" t="s">
        <v>1814</v>
      </c>
    </row>
    <row r="543" spans="1:65" s="2" customFormat="1">
      <c r="A543" s="33"/>
      <c r="B543" s="34"/>
      <c r="C543" s="33"/>
      <c r="D543" s="164" t="s">
        <v>171</v>
      </c>
      <c r="E543" s="33"/>
      <c r="F543" s="165" t="s">
        <v>1815</v>
      </c>
      <c r="G543" s="33"/>
      <c r="H543" s="33"/>
      <c r="I543" s="166"/>
      <c r="J543" s="33"/>
      <c r="K543" s="33"/>
      <c r="L543" s="34"/>
      <c r="M543" s="167"/>
      <c r="N543" s="168"/>
      <c r="O543" s="59"/>
      <c r="P543" s="59"/>
      <c r="Q543" s="59"/>
      <c r="R543" s="59"/>
      <c r="S543" s="59"/>
      <c r="T543" s="60"/>
      <c r="U543" s="33"/>
      <c r="V543" s="33"/>
      <c r="W543" s="33"/>
      <c r="X543" s="33"/>
      <c r="Y543" s="33"/>
      <c r="Z543" s="33"/>
      <c r="AA543" s="33"/>
      <c r="AB543" s="33"/>
      <c r="AC543" s="33"/>
      <c r="AD543" s="33"/>
      <c r="AE543" s="33"/>
      <c r="AT543" s="18" t="s">
        <v>171</v>
      </c>
      <c r="AU543" s="18" t="s">
        <v>83</v>
      </c>
    </row>
    <row r="544" spans="1:65" s="13" customFormat="1">
      <c r="B544" s="171"/>
      <c r="D544" s="169" t="s">
        <v>175</v>
      </c>
      <c r="E544" s="172" t="s">
        <v>1</v>
      </c>
      <c r="F544" s="173" t="s">
        <v>1816</v>
      </c>
      <c r="H544" s="174">
        <v>61.8</v>
      </c>
      <c r="I544" s="175"/>
      <c r="L544" s="171"/>
      <c r="M544" s="176"/>
      <c r="N544" s="177"/>
      <c r="O544" s="177"/>
      <c r="P544" s="177"/>
      <c r="Q544" s="177"/>
      <c r="R544" s="177"/>
      <c r="S544" s="177"/>
      <c r="T544" s="178"/>
      <c r="AT544" s="172" t="s">
        <v>175</v>
      </c>
      <c r="AU544" s="172" t="s">
        <v>83</v>
      </c>
      <c r="AV544" s="13" t="s">
        <v>83</v>
      </c>
      <c r="AW544" s="13" t="s">
        <v>29</v>
      </c>
      <c r="AX544" s="13" t="s">
        <v>73</v>
      </c>
      <c r="AY544" s="172" t="s">
        <v>163</v>
      </c>
    </row>
    <row r="545" spans="1:65" s="14" customFormat="1">
      <c r="B545" s="179"/>
      <c r="D545" s="169" t="s">
        <v>175</v>
      </c>
      <c r="E545" s="180" t="s">
        <v>1</v>
      </c>
      <c r="F545" s="181" t="s">
        <v>179</v>
      </c>
      <c r="H545" s="182">
        <v>61.8</v>
      </c>
      <c r="I545" s="183"/>
      <c r="L545" s="179"/>
      <c r="M545" s="184"/>
      <c r="N545" s="185"/>
      <c r="O545" s="185"/>
      <c r="P545" s="185"/>
      <c r="Q545" s="185"/>
      <c r="R545" s="185"/>
      <c r="S545" s="185"/>
      <c r="T545" s="186"/>
      <c r="AT545" s="180" t="s">
        <v>175</v>
      </c>
      <c r="AU545" s="180" t="s">
        <v>83</v>
      </c>
      <c r="AV545" s="14" t="s">
        <v>169</v>
      </c>
      <c r="AW545" s="14" t="s">
        <v>29</v>
      </c>
      <c r="AX545" s="14" t="s">
        <v>30</v>
      </c>
      <c r="AY545" s="180" t="s">
        <v>163</v>
      </c>
    </row>
    <row r="546" spans="1:65" s="2" customFormat="1" ht="16.5" customHeight="1">
      <c r="A546" s="33"/>
      <c r="B546" s="150"/>
      <c r="C546" s="151" t="s">
        <v>745</v>
      </c>
      <c r="D546" s="151" t="s">
        <v>165</v>
      </c>
      <c r="E546" s="152" t="s">
        <v>754</v>
      </c>
      <c r="F546" s="153" t="s">
        <v>755</v>
      </c>
      <c r="G546" s="154" t="s">
        <v>206</v>
      </c>
      <c r="H546" s="155">
        <v>60</v>
      </c>
      <c r="I546" s="156"/>
      <c r="J546" s="157">
        <f>ROUND(I546*H546,2)</f>
        <v>0</v>
      </c>
      <c r="K546" s="153" t="s">
        <v>168</v>
      </c>
      <c r="L546" s="34"/>
      <c r="M546" s="158" t="s">
        <v>1</v>
      </c>
      <c r="N546" s="159" t="s">
        <v>38</v>
      </c>
      <c r="O546" s="59"/>
      <c r="P546" s="160">
        <f>O546*H546</f>
        <v>0</v>
      </c>
      <c r="Q546" s="160">
        <v>1.0000000000000001E-5</v>
      </c>
      <c r="R546" s="160">
        <f>Q546*H546</f>
        <v>6.0000000000000006E-4</v>
      </c>
      <c r="S546" s="160">
        <v>0</v>
      </c>
      <c r="T546" s="161">
        <f>S546*H546</f>
        <v>0</v>
      </c>
      <c r="U546" s="33"/>
      <c r="V546" s="33"/>
      <c r="W546" s="33"/>
      <c r="X546" s="33"/>
      <c r="Y546" s="33"/>
      <c r="Z546" s="33"/>
      <c r="AA546" s="33"/>
      <c r="AB546" s="33"/>
      <c r="AC546" s="33"/>
      <c r="AD546" s="33"/>
      <c r="AE546" s="33"/>
      <c r="AR546" s="162" t="s">
        <v>169</v>
      </c>
      <c r="AT546" s="162" t="s">
        <v>165</v>
      </c>
      <c r="AU546" s="162" t="s">
        <v>83</v>
      </c>
      <c r="AY546" s="18" t="s">
        <v>163</v>
      </c>
      <c r="BE546" s="163">
        <f>IF(N546="základní",J546,0)</f>
        <v>0</v>
      </c>
      <c r="BF546" s="163">
        <f>IF(N546="snížená",J546,0)</f>
        <v>0</v>
      </c>
      <c r="BG546" s="163">
        <f>IF(N546="zákl. přenesená",J546,0)</f>
        <v>0</v>
      </c>
      <c r="BH546" s="163">
        <f>IF(N546="sníž. přenesená",J546,0)</f>
        <v>0</v>
      </c>
      <c r="BI546" s="163">
        <f>IF(N546="nulová",J546,0)</f>
        <v>0</v>
      </c>
      <c r="BJ546" s="18" t="s">
        <v>30</v>
      </c>
      <c r="BK546" s="163">
        <f>ROUND(I546*H546,2)</f>
        <v>0</v>
      </c>
      <c r="BL546" s="18" t="s">
        <v>169</v>
      </c>
      <c r="BM546" s="162" t="s">
        <v>1817</v>
      </c>
    </row>
    <row r="547" spans="1:65" s="2" customFormat="1">
      <c r="A547" s="33"/>
      <c r="B547" s="34"/>
      <c r="C547" s="33"/>
      <c r="D547" s="164" t="s">
        <v>171</v>
      </c>
      <c r="E547" s="33"/>
      <c r="F547" s="165" t="s">
        <v>757</v>
      </c>
      <c r="G547" s="33"/>
      <c r="H547" s="33"/>
      <c r="I547" s="166"/>
      <c r="J547" s="33"/>
      <c r="K547" s="33"/>
      <c r="L547" s="34"/>
      <c r="M547" s="167"/>
      <c r="N547" s="168"/>
      <c r="O547" s="59"/>
      <c r="P547" s="59"/>
      <c r="Q547" s="59"/>
      <c r="R547" s="59"/>
      <c r="S547" s="59"/>
      <c r="T547" s="60"/>
      <c r="U547" s="33"/>
      <c r="V547" s="33"/>
      <c r="W547" s="33"/>
      <c r="X547" s="33"/>
      <c r="Y547" s="33"/>
      <c r="Z547" s="33"/>
      <c r="AA547" s="33"/>
      <c r="AB547" s="33"/>
      <c r="AC547" s="33"/>
      <c r="AD547" s="33"/>
      <c r="AE547" s="33"/>
      <c r="AT547" s="18" t="s">
        <v>171</v>
      </c>
      <c r="AU547" s="18" t="s">
        <v>83</v>
      </c>
    </row>
    <row r="548" spans="1:65" s="13" customFormat="1">
      <c r="B548" s="171"/>
      <c r="D548" s="169" t="s">
        <v>175</v>
      </c>
      <c r="E548" s="172" t="s">
        <v>1</v>
      </c>
      <c r="F548" s="173" t="s">
        <v>1818</v>
      </c>
      <c r="H548" s="174">
        <v>60</v>
      </c>
      <c r="I548" s="175"/>
      <c r="L548" s="171"/>
      <c r="M548" s="176"/>
      <c r="N548" s="177"/>
      <c r="O548" s="177"/>
      <c r="P548" s="177"/>
      <c r="Q548" s="177"/>
      <c r="R548" s="177"/>
      <c r="S548" s="177"/>
      <c r="T548" s="178"/>
      <c r="AT548" s="172" t="s">
        <v>175</v>
      </c>
      <c r="AU548" s="172" t="s">
        <v>83</v>
      </c>
      <c r="AV548" s="13" t="s">
        <v>83</v>
      </c>
      <c r="AW548" s="13" t="s">
        <v>29</v>
      </c>
      <c r="AX548" s="13" t="s">
        <v>73</v>
      </c>
      <c r="AY548" s="172" t="s">
        <v>163</v>
      </c>
    </row>
    <row r="549" spans="1:65" s="14" customFormat="1">
      <c r="B549" s="179"/>
      <c r="D549" s="169" t="s">
        <v>175</v>
      </c>
      <c r="E549" s="180" t="s">
        <v>1</v>
      </c>
      <c r="F549" s="181" t="s">
        <v>179</v>
      </c>
      <c r="H549" s="182">
        <v>60</v>
      </c>
      <c r="I549" s="183"/>
      <c r="L549" s="179"/>
      <c r="M549" s="184"/>
      <c r="N549" s="185"/>
      <c r="O549" s="185"/>
      <c r="P549" s="185"/>
      <c r="Q549" s="185"/>
      <c r="R549" s="185"/>
      <c r="S549" s="185"/>
      <c r="T549" s="186"/>
      <c r="AT549" s="180" t="s">
        <v>175</v>
      </c>
      <c r="AU549" s="180" t="s">
        <v>83</v>
      </c>
      <c r="AV549" s="14" t="s">
        <v>169</v>
      </c>
      <c r="AW549" s="14" t="s">
        <v>29</v>
      </c>
      <c r="AX549" s="14" t="s">
        <v>30</v>
      </c>
      <c r="AY549" s="180" t="s">
        <v>163</v>
      </c>
    </row>
    <row r="550" spans="1:65" s="2" customFormat="1" ht="16.5" customHeight="1">
      <c r="A550" s="33"/>
      <c r="B550" s="150"/>
      <c r="C550" s="151" t="s">
        <v>753</v>
      </c>
      <c r="D550" s="151" t="s">
        <v>165</v>
      </c>
      <c r="E550" s="152" t="s">
        <v>1819</v>
      </c>
      <c r="F550" s="153" t="s">
        <v>1820</v>
      </c>
      <c r="G550" s="154" t="s">
        <v>206</v>
      </c>
      <c r="H550" s="155">
        <v>9</v>
      </c>
      <c r="I550" s="156"/>
      <c r="J550" s="157">
        <f>ROUND(I550*H550,2)</f>
        <v>0</v>
      </c>
      <c r="K550" s="153" t="s">
        <v>168</v>
      </c>
      <c r="L550" s="34"/>
      <c r="M550" s="158" t="s">
        <v>1</v>
      </c>
      <c r="N550" s="159" t="s">
        <v>38</v>
      </c>
      <c r="O550" s="59"/>
      <c r="P550" s="160">
        <f>O550*H550</f>
        <v>0</v>
      </c>
      <c r="Q550" s="160">
        <v>0</v>
      </c>
      <c r="R550" s="160">
        <f>Q550*H550</f>
        <v>0</v>
      </c>
      <c r="S550" s="160">
        <v>0</v>
      </c>
      <c r="T550" s="161">
        <f>S550*H550</f>
        <v>0</v>
      </c>
      <c r="U550" s="33"/>
      <c r="V550" s="33"/>
      <c r="W550" s="33"/>
      <c r="X550" s="33"/>
      <c r="Y550" s="33"/>
      <c r="Z550" s="33"/>
      <c r="AA550" s="33"/>
      <c r="AB550" s="33"/>
      <c r="AC550" s="33"/>
      <c r="AD550" s="33"/>
      <c r="AE550" s="33"/>
      <c r="AR550" s="162" t="s">
        <v>169</v>
      </c>
      <c r="AT550" s="162" t="s">
        <v>165</v>
      </c>
      <c r="AU550" s="162" t="s">
        <v>83</v>
      </c>
      <c r="AY550" s="18" t="s">
        <v>163</v>
      </c>
      <c r="BE550" s="163">
        <f>IF(N550="základní",J550,0)</f>
        <v>0</v>
      </c>
      <c r="BF550" s="163">
        <f>IF(N550="snížená",J550,0)</f>
        <v>0</v>
      </c>
      <c r="BG550" s="163">
        <f>IF(N550="zákl. přenesená",J550,0)</f>
        <v>0</v>
      </c>
      <c r="BH550" s="163">
        <f>IF(N550="sníž. přenesená",J550,0)</f>
        <v>0</v>
      </c>
      <c r="BI550" s="163">
        <f>IF(N550="nulová",J550,0)</f>
        <v>0</v>
      </c>
      <c r="BJ550" s="18" t="s">
        <v>30</v>
      </c>
      <c r="BK550" s="163">
        <f>ROUND(I550*H550,2)</f>
        <v>0</v>
      </c>
      <c r="BL550" s="18" t="s">
        <v>169</v>
      </c>
      <c r="BM550" s="162" t="s">
        <v>1821</v>
      </c>
    </row>
    <row r="551" spans="1:65" s="2" customFormat="1">
      <c r="A551" s="33"/>
      <c r="B551" s="34"/>
      <c r="C551" s="33"/>
      <c r="D551" s="164" t="s">
        <v>171</v>
      </c>
      <c r="E551" s="33"/>
      <c r="F551" s="165" t="s">
        <v>1822</v>
      </c>
      <c r="G551" s="33"/>
      <c r="H551" s="33"/>
      <c r="I551" s="166"/>
      <c r="J551" s="33"/>
      <c r="K551" s="33"/>
      <c r="L551" s="34"/>
      <c r="M551" s="167"/>
      <c r="N551" s="168"/>
      <c r="O551" s="59"/>
      <c r="P551" s="59"/>
      <c r="Q551" s="59"/>
      <c r="R551" s="59"/>
      <c r="S551" s="59"/>
      <c r="T551" s="60"/>
      <c r="U551" s="33"/>
      <c r="V551" s="33"/>
      <c r="W551" s="33"/>
      <c r="X551" s="33"/>
      <c r="Y551" s="33"/>
      <c r="Z551" s="33"/>
      <c r="AA551" s="33"/>
      <c r="AB551" s="33"/>
      <c r="AC551" s="33"/>
      <c r="AD551" s="33"/>
      <c r="AE551" s="33"/>
      <c r="AT551" s="18" t="s">
        <v>171</v>
      </c>
      <c r="AU551" s="18" t="s">
        <v>83</v>
      </c>
    </row>
    <row r="552" spans="1:65" s="13" customFormat="1">
      <c r="B552" s="171"/>
      <c r="D552" s="169" t="s">
        <v>175</v>
      </c>
      <c r="E552" s="172" t="s">
        <v>1</v>
      </c>
      <c r="F552" s="173" t="s">
        <v>1823</v>
      </c>
      <c r="H552" s="174">
        <v>9</v>
      </c>
      <c r="I552" s="175"/>
      <c r="L552" s="171"/>
      <c r="M552" s="176"/>
      <c r="N552" s="177"/>
      <c r="O552" s="177"/>
      <c r="P552" s="177"/>
      <c r="Q552" s="177"/>
      <c r="R552" s="177"/>
      <c r="S552" s="177"/>
      <c r="T552" s="178"/>
      <c r="AT552" s="172" t="s">
        <v>175</v>
      </c>
      <c r="AU552" s="172" t="s">
        <v>83</v>
      </c>
      <c r="AV552" s="13" t="s">
        <v>83</v>
      </c>
      <c r="AW552" s="13" t="s">
        <v>29</v>
      </c>
      <c r="AX552" s="13" t="s">
        <v>73</v>
      </c>
      <c r="AY552" s="172" t="s">
        <v>163</v>
      </c>
    </row>
    <row r="553" spans="1:65" s="14" customFormat="1">
      <c r="B553" s="179"/>
      <c r="D553" s="169" t="s">
        <v>175</v>
      </c>
      <c r="E553" s="180" t="s">
        <v>1</v>
      </c>
      <c r="F553" s="181" t="s">
        <v>179</v>
      </c>
      <c r="H553" s="182">
        <v>9</v>
      </c>
      <c r="I553" s="183"/>
      <c r="L553" s="179"/>
      <c r="M553" s="184"/>
      <c r="N553" s="185"/>
      <c r="O553" s="185"/>
      <c r="P553" s="185"/>
      <c r="Q553" s="185"/>
      <c r="R553" s="185"/>
      <c r="S553" s="185"/>
      <c r="T553" s="186"/>
      <c r="AT553" s="180" t="s">
        <v>175</v>
      </c>
      <c r="AU553" s="180" t="s">
        <v>83</v>
      </c>
      <c r="AV553" s="14" t="s">
        <v>169</v>
      </c>
      <c r="AW553" s="14" t="s">
        <v>29</v>
      </c>
      <c r="AX553" s="14" t="s">
        <v>30</v>
      </c>
      <c r="AY553" s="180" t="s">
        <v>163</v>
      </c>
    </row>
    <row r="554" spans="1:65" s="2" customFormat="1" ht="16.5" customHeight="1">
      <c r="A554" s="33"/>
      <c r="B554" s="150"/>
      <c r="C554" s="151" t="s">
        <v>759</v>
      </c>
      <c r="D554" s="151" t="s">
        <v>165</v>
      </c>
      <c r="E554" s="152" t="s">
        <v>765</v>
      </c>
      <c r="F554" s="153" t="s">
        <v>766</v>
      </c>
      <c r="G554" s="154" t="s">
        <v>206</v>
      </c>
      <c r="H554" s="155">
        <v>60</v>
      </c>
      <c r="I554" s="156"/>
      <c r="J554" s="157">
        <f>ROUND(I554*H554,2)</f>
        <v>0</v>
      </c>
      <c r="K554" s="153" t="s">
        <v>1</v>
      </c>
      <c r="L554" s="34"/>
      <c r="M554" s="158" t="s">
        <v>1</v>
      </c>
      <c r="N554" s="159" t="s">
        <v>38</v>
      </c>
      <c r="O554" s="59"/>
      <c r="P554" s="160">
        <f>O554*H554</f>
        <v>0</v>
      </c>
      <c r="Q554" s="160">
        <v>0</v>
      </c>
      <c r="R554" s="160">
        <f>Q554*H554</f>
        <v>0</v>
      </c>
      <c r="S554" s="160">
        <v>0</v>
      </c>
      <c r="T554" s="161">
        <f>S554*H554</f>
        <v>0</v>
      </c>
      <c r="U554" s="33"/>
      <c r="V554" s="33"/>
      <c r="W554" s="33"/>
      <c r="X554" s="33"/>
      <c r="Y554" s="33"/>
      <c r="Z554" s="33"/>
      <c r="AA554" s="33"/>
      <c r="AB554" s="33"/>
      <c r="AC554" s="33"/>
      <c r="AD554" s="33"/>
      <c r="AE554" s="33"/>
      <c r="AR554" s="162" t="s">
        <v>169</v>
      </c>
      <c r="AT554" s="162" t="s">
        <v>165</v>
      </c>
      <c r="AU554" s="162" t="s">
        <v>83</v>
      </c>
      <c r="AY554" s="18" t="s">
        <v>163</v>
      </c>
      <c r="BE554" s="163">
        <f>IF(N554="základní",J554,0)</f>
        <v>0</v>
      </c>
      <c r="BF554" s="163">
        <f>IF(N554="snížená",J554,0)</f>
        <v>0</v>
      </c>
      <c r="BG554" s="163">
        <f>IF(N554="zákl. přenesená",J554,0)</f>
        <v>0</v>
      </c>
      <c r="BH554" s="163">
        <f>IF(N554="sníž. přenesená",J554,0)</f>
        <v>0</v>
      </c>
      <c r="BI554" s="163">
        <f>IF(N554="nulová",J554,0)</f>
        <v>0</v>
      </c>
      <c r="BJ554" s="18" t="s">
        <v>30</v>
      </c>
      <c r="BK554" s="163">
        <f>ROUND(I554*H554,2)</f>
        <v>0</v>
      </c>
      <c r="BL554" s="18" t="s">
        <v>169</v>
      </c>
      <c r="BM554" s="162" t="s">
        <v>1824</v>
      </c>
    </row>
    <row r="555" spans="1:65" s="13" customFormat="1">
      <c r="B555" s="171"/>
      <c r="D555" s="169" t="s">
        <v>175</v>
      </c>
      <c r="E555" s="172" t="s">
        <v>1</v>
      </c>
      <c r="F555" s="173" t="s">
        <v>1818</v>
      </c>
      <c r="H555" s="174">
        <v>60</v>
      </c>
      <c r="I555" s="175"/>
      <c r="L555" s="171"/>
      <c r="M555" s="176"/>
      <c r="N555" s="177"/>
      <c r="O555" s="177"/>
      <c r="P555" s="177"/>
      <c r="Q555" s="177"/>
      <c r="R555" s="177"/>
      <c r="S555" s="177"/>
      <c r="T555" s="178"/>
      <c r="AT555" s="172" t="s">
        <v>175</v>
      </c>
      <c r="AU555" s="172" t="s">
        <v>83</v>
      </c>
      <c r="AV555" s="13" t="s">
        <v>83</v>
      </c>
      <c r="AW555" s="13" t="s">
        <v>29</v>
      </c>
      <c r="AX555" s="13" t="s">
        <v>73</v>
      </c>
      <c r="AY555" s="172" t="s">
        <v>163</v>
      </c>
    </row>
    <row r="556" spans="1:65" s="14" customFormat="1">
      <c r="B556" s="179"/>
      <c r="D556" s="169" t="s">
        <v>175</v>
      </c>
      <c r="E556" s="180" t="s">
        <v>1</v>
      </c>
      <c r="F556" s="181" t="s">
        <v>179</v>
      </c>
      <c r="H556" s="182">
        <v>60</v>
      </c>
      <c r="I556" s="183"/>
      <c r="L556" s="179"/>
      <c r="M556" s="184"/>
      <c r="N556" s="185"/>
      <c r="O556" s="185"/>
      <c r="P556" s="185"/>
      <c r="Q556" s="185"/>
      <c r="R556" s="185"/>
      <c r="S556" s="185"/>
      <c r="T556" s="186"/>
      <c r="AT556" s="180" t="s">
        <v>175</v>
      </c>
      <c r="AU556" s="180" t="s">
        <v>83</v>
      </c>
      <c r="AV556" s="14" t="s">
        <v>169</v>
      </c>
      <c r="AW556" s="14" t="s">
        <v>29</v>
      </c>
      <c r="AX556" s="14" t="s">
        <v>30</v>
      </c>
      <c r="AY556" s="180" t="s">
        <v>163</v>
      </c>
    </row>
    <row r="557" spans="1:65" s="2" customFormat="1" ht="16.5" customHeight="1">
      <c r="A557" s="33"/>
      <c r="B557" s="150"/>
      <c r="C557" s="151" t="s">
        <v>764</v>
      </c>
      <c r="D557" s="151" t="s">
        <v>165</v>
      </c>
      <c r="E557" s="152" t="s">
        <v>769</v>
      </c>
      <c r="F557" s="153" t="s">
        <v>770</v>
      </c>
      <c r="G557" s="154" t="s">
        <v>384</v>
      </c>
      <c r="H557" s="155">
        <v>74.08</v>
      </c>
      <c r="I557" s="156"/>
      <c r="J557" s="157">
        <f>ROUND(I557*H557,2)</f>
        <v>0</v>
      </c>
      <c r="K557" s="153" t="s">
        <v>168</v>
      </c>
      <c r="L557" s="34"/>
      <c r="M557" s="158" t="s">
        <v>1</v>
      </c>
      <c r="N557" s="159" t="s">
        <v>38</v>
      </c>
      <c r="O557" s="59"/>
      <c r="P557" s="160">
        <f>O557*H557</f>
        <v>0</v>
      </c>
      <c r="Q557" s="160">
        <v>0</v>
      </c>
      <c r="R557" s="160">
        <f>Q557*H557</f>
        <v>0</v>
      </c>
      <c r="S557" s="160">
        <v>0</v>
      </c>
      <c r="T557" s="161">
        <f>S557*H557</f>
        <v>0</v>
      </c>
      <c r="U557" s="33"/>
      <c r="V557" s="33"/>
      <c r="W557" s="33"/>
      <c r="X557" s="33"/>
      <c r="Y557" s="33"/>
      <c r="Z557" s="33"/>
      <c r="AA557" s="33"/>
      <c r="AB557" s="33"/>
      <c r="AC557" s="33"/>
      <c r="AD557" s="33"/>
      <c r="AE557" s="33"/>
      <c r="AR557" s="162" t="s">
        <v>169</v>
      </c>
      <c r="AT557" s="162" t="s">
        <v>165</v>
      </c>
      <c r="AU557" s="162" t="s">
        <v>83</v>
      </c>
      <c r="AY557" s="18" t="s">
        <v>163</v>
      </c>
      <c r="BE557" s="163">
        <f>IF(N557="základní",J557,0)</f>
        <v>0</v>
      </c>
      <c r="BF557" s="163">
        <f>IF(N557="snížená",J557,0)</f>
        <v>0</v>
      </c>
      <c r="BG557" s="163">
        <f>IF(N557="zákl. přenesená",J557,0)</f>
        <v>0</v>
      </c>
      <c r="BH557" s="163">
        <f>IF(N557="sníž. přenesená",J557,0)</f>
        <v>0</v>
      </c>
      <c r="BI557" s="163">
        <f>IF(N557="nulová",J557,0)</f>
        <v>0</v>
      </c>
      <c r="BJ557" s="18" t="s">
        <v>30</v>
      </c>
      <c r="BK557" s="163">
        <f>ROUND(I557*H557,2)</f>
        <v>0</v>
      </c>
      <c r="BL557" s="18" t="s">
        <v>169</v>
      </c>
      <c r="BM557" s="162" t="s">
        <v>1825</v>
      </c>
    </row>
    <row r="558" spans="1:65" s="2" customFormat="1">
      <c r="A558" s="33"/>
      <c r="B558" s="34"/>
      <c r="C558" s="33"/>
      <c r="D558" s="164" t="s">
        <v>171</v>
      </c>
      <c r="E558" s="33"/>
      <c r="F558" s="165" t="s">
        <v>772</v>
      </c>
      <c r="G558" s="33"/>
      <c r="H558" s="33"/>
      <c r="I558" s="166"/>
      <c r="J558" s="33"/>
      <c r="K558" s="33"/>
      <c r="L558" s="34"/>
      <c r="M558" s="167"/>
      <c r="N558" s="168"/>
      <c r="O558" s="59"/>
      <c r="P558" s="59"/>
      <c r="Q558" s="59"/>
      <c r="R558" s="59"/>
      <c r="S558" s="59"/>
      <c r="T558" s="60"/>
      <c r="U558" s="33"/>
      <c r="V558" s="33"/>
      <c r="W558" s="33"/>
      <c r="X558" s="33"/>
      <c r="Y558" s="33"/>
      <c r="Z558" s="33"/>
      <c r="AA558" s="33"/>
      <c r="AB558" s="33"/>
      <c r="AC558" s="33"/>
      <c r="AD558" s="33"/>
      <c r="AE558" s="33"/>
      <c r="AT558" s="18" t="s">
        <v>171</v>
      </c>
      <c r="AU558" s="18" t="s">
        <v>83</v>
      </c>
    </row>
    <row r="559" spans="1:65" s="13" customFormat="1">
      <c r="B559" s="171"/>
      <c r="D559" s="169" t="s">
        <v>175</v>
      </c>
      <c r="E559" s="172" t="s">
        <v>1</v>
      </c>
      <c r="F559" s="173" t="s">
        <v>1826</v>
      </c>
      <c r="H559" s="174">
        <v>74.08</v>
      </c>
      <c r="I559" s="175"/>
      <c r="L559" s="171"/>
      <c r="M559" s="176"/>
      <c r="N559" s="177"/>
      <c r="O559" s="177"/>
      <c r="P559" s="177"/>
      <c r="Q559" s="177"/>
      <c r="R559" s="177"/>
      <c r="S559" s="177"/>
      <c r="T559" s="178"/>
      <c r="AT559" s="172" t="s">
        <v>175</v>
      </c>
      <c r="AU559" s="172" t="s">
        <v>83</v>
      </c>
      <c r="AV559" s="13" t="s">
        <v>83</v>
      </c>
      <c r="AW559" s="13" t="s">
        <v>29</v>
      </c>
      <c r="AX559" s="13" t="s">
        <v>30</v>
      </c>
      <c r="AY559" s="172" t="s">
        <v>163</v>
      </c>
    </row>
    <row r="560" spans="1:65" s="2" customFormat="1" ht="16.5" customHeight="1">
      <c r="A560" s="33"/>
      <c r="B560" s="150"/>
      <c r="C560" s="151" t="s">
        <v>768</v>
      </c>
      <c r="D560" s="151" t="s">
        <v>165</v>
      </c>
      <c r="E560" s="152" t="s">
        <v>775</v>
      </c>
      <c r="F560" s="153" t="s">
        <v>776</v>
      </c>
      <c r="G560" s="154" t="s">
        <v>384</v>
      </c>
      <c r="H560" s="155">
        <v>518.55999999999995</v>
      </c>
      <c r="I560" s="156"/>
      <c r="J560" s="157">
        <f>ROUND(I560*H560,2)</f>
        <v>0</v>
      </c>
      <c r="K560" s="153" t="s">
        <v>168</v>
      </c>
      <c r="L560" s="34"/>
      <c r="M560" s="158" t="s">
        <v>1</v>
      </c>
      <c r="N560" s="159" t="s">
        <v>38</v>
      </c>
      <c r="O560" s="59"/>
      <c r="P560" s="160">
        <f>O560*H560</f>
        <v>0</v>
      </c>
      <c r="Q560" s="160">
        <v>0</v>
      </c>
      <c r="R560" s="160">
        <f>Q560*H560</f>
        <v>0</v>
      </c>
      <c r="S560" s="160">
        <v>0</v>
      </c>
      <c r="T560" s="161">
        <f>S560*H560</f>
        <v>0</v>
      </c>
      <c r="U560" s="33"/>
      <c r="V560" s="33"/>
      <c r="W560" s="33"/>
      <c r="X560" s="33"/>
      <c r="Y560" s="33"/>
      <c r="Z560" s="33"/>
      <c r="AA560" s="33"/>
      <c r="AB560" s="33"/>
      <c r="AC560" s="33"/>
      <c r="AD560" s="33"/>
      <c r="AE560" s="33"/>
      <c r="AR560" s="162" t="s">
        <v>169</v>
      </c>
      <c r="AT560" s="162" t="s">
        <v>165</v>
      </c>
      <c r="AU560" s="162" t="s">
        <v>83</v>
      </c>
      <c r="AY560" s="18" t="s">
        <v>163</v>
      </c>
      <c r="BE560" s="163">
        <f>IF(N560="základní",J560,0)</f>
        <v>0</v>
      </c>
      <c r="BF560" s="163">
        <f>IF(N560="snížená",J560,0)</f>
        <v>0</v>
      </c>
      <c r="BG560" s="163">
        <f>IF(N560="zákl. přenesená",J560,0)</f>
        <v>0</v>
      </c>
      <c r="BH560" s="163">
        <f>IF(N560="sníž. přenesená",J560,0)</f>
        <v>0</v>
      </c>
      <c r="BI560" s="163">
        <f>IF(N560="nulová",J560,0)</f>
        <v>0</v>
      </c>
      <c r="BJ560" s="18" t="s">
        <v>30</v>
      </c>
      <c r="BK560" s="163">
        <f>ROUND(I560*H560,2)</f>
        <v>0</v>
      </c>
      <c r="BL560" s="18" t="s">
        <v>169</v>
      </c>
      <c r="BM560" s="162" t="s">
        <v>1827</v>
      </c>
    </row>
    <row r="561" spans="1:65" s="2" customFormat="1">
      <c r="A561" s="33"/>
      <c r="B561" s="34"/>
      <c r="C561" s="33"/>
      <c r="D561" s="164" t="s">
        <v>171</v>
      </c>
      <c r="E561" s="33"/>
      <c r="F561" s="165" t="s">
        <v>778</v>
      </c>
      <c r="G561" s="33"/>
      <c r="H561" s="33"/>
      <c r="I561" s="166"/>
      <c r="J561" s="33"/>
      <c r="K561" s="33"/>
      <c r="L561" s="34"/>
      <c r="M561" s="167"/>
      <c r="N561" s="168"/>
      <c r="O561" s="59"/>
      <c r="P561" s="59"/>
      <c r="Q561" s="59"/>
      <c r="R561" s="59"/>
      <c r="S561" s="59"/>
      <c r="T561" s="60"/>
      <c r="U561" s="33"/>
      <c r="V561" s="33"/>
      <c r="W561" s="33"/>
      <c r="X561" s="33"/>
      <c r="Y561" s="33"/>
      <c r="Z561" s="33"/>
      <c r="AA561" s="33"/>
      <c r="AB561" s="33"/>
      <c r="AC561" s="33"/>
      <c r="AD561" s="33"/>
      <c r="AE561" s="33"/>
      <c r="AT561" s="18" t="s">
        <v>171</v>
      </c>
      <c r="AU561" s="18" t="s">
        <v>83</v>
      </c>
    </row>
    <row r="562" spans="1:65" s="13" customFormat="1">
      <c r="B562" s="171"/>
      <c r="D562" s="169" t="s">
        <v>175</v>
      </c>
      <c r="E562" s="172" t="s">
        <v>1</v>
      </c>
      <c r="F562" s="173" t="s">
        <v>1828</v>
      </c>
      <c r="H562" s="174">
        <v>518.55999999999995</v>
      </c>
      <c r="I562" s="175"/>
      <c r="L562" s="171"/>
      <c r="M562" s="176"/>
      <c r="N562" s="177"/>
      <c r="O562" s="177"/>
      <c r="P562" s="177"/>
      <c r="Q562" s="177"/>
      <c r="R562" s="177"/>
      <c r="S562" s="177"/>
      <c r="T562" s="178"/>
      <c r="AT562" s="172" t="s">
        <v>175</v>
      </c>
      <c r="AU562" s="172" t="s">
        <v>83</v>
      </c>
      <c r="AV562" s="13" t="s">
        <v>83</v>
      </c>
      <c r="AW562" s="13" t="s">
        <v>29</v>
      </c>
      <c r="AX562" s="13" t="s">
        <v>73</v>
      </c>
      <c r="AY562" s="172" t="s">
        <v>163</v>
      </c>
    </row>
    <row r="563" spans="1:65" s="14" customFormat="1">
      <c r="B563" s="179"/>
      <c r="D563" s="169" t="s">
        <v>175</v>
      </c>
      <c r="E563" s="180" t="s">
        <v>1</v>
      </c>
      <c r="F563" s="181" t="s">
        <v>179</v>
      </c>
      <c r="H563" s="182">
        <v>518.55999999999995</v>
      </c>
      <c r="I563" s="183"/>
      <c r="L563" s="179"/>
      <c r="M563" s="184"/>
      <c r="N563" s="185"/>
      <c r="O563" s="185"/>
      <c r="P563" s="185"/>
      <c r="Q563" s="185"/>
      <c r="R563" s="185"/>
      <c r="S563" s="185"/>
      <c r="T563" s="186"/>
      <c r="AT563" s="180" t="s">
        <v>175</v>
      </c>
      <c r="AU563" s="180" t="s">
        <v>83</v>
      </c>
      <c r="AV563" s="14" t="s">
        <v>169</v>
      </c>
      <c r="AW563" s="14" t="s">
        <v>29</v>
      </c>
      <c r="AX563" s="14" t="s">
        <v>30</v>
      </c>
      <c r="AY563" s="180" t="s">
        <v>163</v>
      </c>
    </row>
    <row r="564" spans="1:65" s="2" customFormat="1" ht="16.5" customHeight="1">
      <c r="A564" s="33"/>
      <c r="B564" s="150"/>
      <c r="C564" s="151" t="s">
        <v>774</v>
      </c>
      <c r="D564" s="151" t="s">
        <v>165</v>
      </c>
      <c r="E564" s="152" t="s">
        <v>781</v>
      </c>
      <c r="F564" s="153" t="s">
        <v>782</v>
      </c>
      <c r="G564" s="154" t="s">
        <v>384</v>
      </c>
      <c r="H564" s="155">
        <v>27.927</v>
      </c>
      <c r="I564" s="156"/>
      <c r="J564" s="157">
        <f>ROUND(I564*H564,2)</f>
        <v>0</v>
      </c>
      <c r="K564" s="153" t="s">
        <v>1</v>
      </c>
      <c r="L564" s="34"/>
      <c r="M564" s="158" t="s">
        <v>1</v>
      </c>
      <c r="N564" s="159" t="s">
        <v>38</v>
      </c>
      <c r="O564" s="59"/>
      <c r="P564" s="160">
        <f>O564*H564</f>
        <v>0</v>
      </c>
      <c r="Q564" s="160">
        <v>0</v>
      </c>
      <c r="R564" s="160">
        <f>Q564*H564</f>
        <v>0</v>
      </c>
      <c r="S564" s="160">
        <v>0</v>
      </c>
      <c r="T564" s="161">
        <f>S564*H564</f>
        <v>0</v>
      </c>
      <c r="U564" s="33"/>
      <c r="V564" s="33"/>
      <c r="W564" s="33"/>
      <c r="X564" s="33"/>
      <c r="Y564" s="33"/>
      <c r="Z564" s="33"/>
      <c r="AA564" s="33"/>
      <c r="AB564" s="33"/>
      <c r="AC564" s="33"/>
      <c r="AD564" s="33"/>
      <c r="AE564" s="33"/>
      <c r="AR564" s="162" t="s">
        <v>169</v>
      </c>
      <c r="AT564" s="162" t="s">
        <v>165</v>
      </c>
      <c r="AU564" s="162" t="s">
        <v>83</v>
      </c>
      <c r="AY564" s="18" t="s">
        <v>163</v>
      </c>
      <c r="BE564" s="163">
        <f>IF(N564="základní",J564,0)</f>
        <v>0</v>
      </c>
      <c r="BF564" s="163">
        <f>IF(N564="snížená",J564,0)</f>
        <v>0</v>
      </c>
      <c r="BG564" s="163">
        <f>IF(N564="zákl. přenesená",J564,0)</f>
        <v>0</v>
      </c>
      <c r="BH564" s="163">
        <f>IF(N564="sníž. přenesená",J564,0)</f>
        <v>0</v>
      </c>
      <c r="BI564" s="163">
        <f>IF(N564="nulová",J564,0)</f>
        <v>0</v>
      </c>
      <c r="BJ564" s="18" t="s">
        <v>30</v>
      </c>
      <c r="BK564" s="163">
        <f>ROUND(I564*H564,2)</f>
        <v>0</v>
      </c>
      <c r="BL564" s="18" t="s">
        <v>169</v>
      </c>
      <c r="BM564" s="162" t="s">
        <v>1829</v>
      </c>
    </row>
    <row r="565" spans="1:65" s="13" customFormat="1">
      <c r="B565" s="171"/>
      <c r="D565" s="169" t="s">
        <v>175</v>
      </c>
      <c r="E565" s="172" t="s">
        <v>1</v>
      </c>
      <c r="F565" s="173" t="s">
        <v>1830</v>
      </c>
      <c r="H565" s="174">
        <v>27.927</v>
      </c>
      <c r="I565" s="175"/>
      <c r="L565" s="171"/>
      <c r="M565" s="176"/>
      <c r="N565" s="177"/>
      <c r="O565" s="177"/>
      <c r="P565" s="177"/>
      <c r="Q565" s="177"/>
      <c r="R565" s="177"/>
      <c r="S565" s="177"/>
      <c r="T565" s="178"/>
      <c r="AT565" s="172" t="s">
        <v>175</v>
      </c>
      <c r="AU565" s="172" t="s">
        <v>83</v>
      </c>
      <c r="AV565" s="13" t="s">
        <v>83</v>
      </c>
      <c r="AW565" s="13" t="s">
        <v>29</v>
      </c>
      <c r="AX565" s="13" t="s">
        <v>73</v>
      </c>
      <c r="AY565" s="172" t="s">
        <v>163</v>
      </c>
    </row>
    <row r="566" spans="1:65" s="14" customFormat="1">
      <c r="B566" s="179"/>
      <c r="D566" s="169" t="s">
        <v>175</v>
      </c>
      <c r="E566" s="180" t="s">
        <v>1</v>
      </c>
      <c r="F566" s="181" t="s">
        <v>179</v>
      </c>
      <c r="H566" s="182">
        <v>27.927</v>
      </c>
      <c r="I566" s="183"/>
      <c r="L566" s="179"/>
      <c r="M566" s="184"/>
      <c r="N566" s="185"/>
      <c r="O566" s="185"/>
      <c r="P566" s="185"/>
      <c r="Q566" s="185"/>
      <c r="R566" s="185"/>
      <c r="S566" s="185"/>
      <c r="T566" s="186"/>
      <c r="AT566" s="180" t="s">
        <v>175</v>
      </c>
      <c r="AU566" s="180" t="s">
        <v>83</v>
      </c>
      <c r="AV566" s="14" t="s">
        <v>169</v>
      </c>
      <c r="AW566" s="14" t="s">
        <v>29</v>
      </c>
      <c r="AX566" s="14" t="s">
        <v>30</v>
      </c>
      <c r="AY566" s="180" t="s">
        <v>163</v>
      </c>
    </row>
    <row r="567" spans="1:65" s="2" customFormat="1" ht="16.5" customHeight="1">
      <c r="A567" s="33"/>
      <c r="B567" s="150"/>
      <c r="C567" s="151" t="s">
        <v>780</v>
      </c>
      <c r="D567" s="151" t="s">
        <v>165</v>
      </c>
      <c r="E567" s="152" t="s">
        <v>786</v>
      </c>
      <c r="F567" s="153" t="s">
        <v>471</v>
      </c>
      <c r="G567" s="154" t="s">
        <v>384</v>
      </c>
      <c r="H567" s="155">
        <v>46.152999999999999</v>
      </c>
      <c r="I567" s="156"/>
      <c r="J567" s="157">
        <f>ROUND(I567*H567,2)</f>
        <v>0</v>
      </c>
      <c r="K567" s="153" t="s">
        <v>1</v>
      </c>
      <c r="L567" s="34"/>
      <c r="M567" s="158" t="s">
        <v>1</v>
      </c>
      <c r="N567" s="159" t="s">
        <v>38</v>
      </c>
      <c r="O567" s="59"/>
      <c r="P567" s="160">
        <f>O567*H567</f>
        <v>0</v>
      </c>
      <c r="Q567" s="160">
        <v>0</v>
      </c>
      <c r="R567" s="160">
        <f>Q567*H567</f>
        <v>0</v>
      </c>
      <c r="S567" s="160">
        <v>0</v>
      </c>
      <c r="T567" s="161">
        <f>S567*H567</f>
        <v>0</v>
      </c>
      <c r="U567" s="33"/>
      <c r="V567" s="33"/>
      <c r="W567" s="33"/>
      <c r="X567" s="33"/>
      <c r="Y567" s="33"/>
      <c r="Z567" s="33"/>
      <c r="AA567" s="33"/>
      <c r="AB567" s="33"/>
      <c r="AC567" s="33"/>
      <c r="AD567" s="33"/>
      <c r="AE567" s="33"/>
      <c r="AR567" s="162" t="s">
        <v>169</v>
      </c>
      <c r="AT567" s="162" t="s">
        <v>165</v>
      </c>
      <c r="AU567" s="162" t="s">
        <v>83</v>
      </c>
      <c r="AY567" s="18" t="s">
        <v>163</v>
      </c>
      <c r="BE567" s="163">
        <f>IF(N567="základní",J567,0)</f>
        <v>0</v>
      </c>
      <c r="BF567" s="163">
        <f>IF(N567="snížená",J567,0)</f>
        <v>0</v>
      </c>
      <c r="BG567" s="163">
        <f>IF(N567="zákl. přenesená",J567,0)</f>
        <v>0</v>
      </c>
      <c r="BH567" s="163">
        <f>IF(N567="sníž. přenesená",J567,0)</f>
        <v>0</v>
      </c>
      <c r="BI567" s="163">
        <f>IF(N567="nulová",J567,0)</f>
        <v>0</v>
      </c>
      <c r="BJ567" s="18" t="s">
        <v>30</v>
      </c>
      <c r="BK567" s="163">
        <f>ROUND(I567*H567,2)</f>
        <v>0</v>
      </c>
      <c r="BL567" s="18" t="s">
        <v>169</v>
      </c>
      <c r="BM567" s="162" t="s">
        <v>1831</v>
      </c>
    </row>
    <row r="568" spans="1:65" s="13" customFormat="1">
      <c r="B568" s="171"/>
      <c r="D568" s="169" t="s">
        <v>175</v>
      </c>
      <c r="E568" s="172" t="s">
        <v>1</v>
      </c>
      <c r="F568" s="173" t="s">
        <v>1832</v>
      </c>
      <c r="H568" s="174">
        <v>46.152999999999999</v>
      </c>
      <c r="I568" s="175"/>
      <c r="L568" s="171"/>
      <c r="M568" s="176"/>
      <c r="N568" s="177"/>
      <c r="O568" s="177"/>
      <c r="P568" s="177"/>
      <c r="Q568" s="177"/>
      <c r="R568" s="177"/>
      <c r="S568" s="177"/>
      <c r="T568" s="178"/>
      <c r="AT568" s="172" t="s">
        <v>175</v>
      </c>
      <c r="AU568" s="172" t="s">
        <v>83</v>
      </c>
      <c r="AV568" s="13" t="s">
        <v>83</v>
      </c>
      <c r="AW568" s="13" t="s">
        <v>29</v>
      </c>
      <c r="AX568" s="13" t="s">
        <v>73</v>
      </c>
      <c r="AY568" s="172" t="s">
        <v>163</v>
      </c>
    </row>
    <row r="569" spans="1:65" s="14" customFormat="1">
      <c r="B569" s="179"/>
      <c r="D569" s="169" t="s">
        <v>175</v>
      </c>
      <c r="E569" s="180" t="s">
        <v>1</v>
      </c>
      <c r="F569" s="181" t="s">
        <v>179</v>
      </c>
      <c r="H569" s="182">
        <v>46.152999999999999</v>
      </c>
      <c r="I569" s="183"/>
      <c r="L569" s="179"/>
      <c r="M569" s="184"/>
      <c r="N569" s="185"/>
      <c r="O569" s="185"/>
      <c r="P569" s="185"/>
      <c r="Q569" s="185"/>
      <c r="R569" s="185"/>
      <c r="S569" s="185"/>
      <c r="T569" s="186"/>
      <c r="AT569" s="180" t="s">
        <v>175</v>
      </c>
      <c r="AU569" s="180" t="s">
        <v>83</v>
      </c>
      <c r="AV569" s="14" t="s">
        <v>169</v>
      </c>
      <c r="AW569" s="14" t="s">
        <v>29</v>
      </c>
      <c r="AX569" s="14" t="s">
        <v>30</v>
      </c>
      <c r="AY569" s="180" t="s">
        <v>163</v>
      </c>
    </row>
    <row r="570" spans="1:65" s="2" customFormat="1" ht="16.5" customHeight="1">
      <c r="A570" s="33"/>
      <c r="B570" s="150"/>
      <c r="C570" s="151" t="s">
        <v>785</v>
      </c>
      <c r="D570" s="151" t="s">
        <v>165</v>
      </c>
      <c r="E570" s="152" t="s">
        <v>1833</v>
      </c>
      <c r="F570" s="153" t="s">
        <v>1834</v>
      </c>
      <c r="G570" s="154" t="s">
        <v>384</v>
      </c>
      <c r="H570" s="155">
        <v>51.581000000000003</v>
      </c>
      <c r="I570" s="156"/>
      <c r="J570" s="157">
        <f>ROUND(I570*H570,2)</f>
        <v>0</v>
      </c>
      <c r="K570" s="153" t="s">
        <v>168</v>
      </c>
      <c r="L570" s="34"/>
      <c r="M570" s="158" t="s">
        <v>1</v>
      </c>
      <c r="N570" s="159" t="s">
        <v>38</v>
      </c>
      <c r="O570" s="59"/>
      <c r="P570" s="160">
        <f>O570*H570</f>
        <v>0</v>
      </c>
      <c r="Q570" s="160">
        <v>0</v>
      </c>
      <c r="R570" s="160">
        <f>Q570*H570</f>
        <v>0</v>
      </c>
      <c r="S570" s="160">
        <v>0</v>
      </c>
      <c r="T570" s="161">
        <f>S570*H570</f>
        <v>0</v>
      </c>
      <c r="U570" s="33"/>
      <c r="V570" s="33"/>
      <c r="W570" s="33"/>
      <c r="X570" s="33"/>
      <c r="Y570" s="33"/>
      <c r="Z570" s="33"/>
      <c r="AA570" s="33"/>
      <c r="AB570" s="33"/>
      <c r="AC570" s="33"/>
      <c r="AD570" s="33"/>
      <c r="AE570" s="33"/>
      <c r="AR570" s="162" t="s">
        <v>169</v>
      </c>
      <c r="AT570" s="162" t="s">
        <v>165</v>
      </c>
      <c r="AU570" s="162" t="s">
        <v>83</v>
      </c>
      <c r="AY570" s="18" t="s">
        <v>163</v>
      </c>
      <c r="BE570" s="163">
        <f>IF(N570="základní",J570,0)</f>
        <v>0</v>
      </c>
      <c r="BF570" s="163">
        <f>IF(N570="snížená",J570,0)</f>
        <v>0</v>
      </c>
      <c r="BG570" s="163">
        <f>IF(N570="zákl. přenesená",J570,0)</f>
        <v>0</v>
      </c>
      <c r="BH570" s="163">
        <f>IF(N570="sníž. přenesená",J570,0)</f>
        <v>0</v>
      </c>
      <c r="BI570" s="163">
        <f>IF(N570="nulová",J570,0)</f>
        <v>0</v>
      </c>
      <c r="BJ570" s="18" t="s">
        <v>30</v>
      </c>
      <c r="BK570" s="163">
        <f>ROUND(I570*H570,2)</f>
        <v>0</v>
      </c>
      <c r="BL570" s="18" t="s">
        <v>169</v>
      </c>
      <c r="BM570" s="162" t="s">
        <v>1835</v>
      </c>
    </row>
    <row r="571" spans="1:65" s="2" customFormat="1">
      <c r="A571" s="33"/>
      <c r="B571" s="34"/>
      <c r="C571" s="33"/>
      <c r="D571" s="164" t="s">
        <v>171</v>
      </c>
      <c r="E571" s="33"/>
      <c r="F571" s="165" t="s">
        <v>1836</v>
      </c>
      <c r="G571" s="33"/>
      <c r="H571" s="33"/>
      <c r="I571" s="166"/>
      <c r="J571" s="33"/>
      <c r="K571" s="33"/>
      <c r="L571" s="34"/>
      <c r="M571" s="207"/>
      <c r="N571" s="208"/>
      <c r="O571" s="209"/>
      <c r="P571" s="209"/>
      <c r="Q571" s="209"/>
      <c r="R571" s="209"/>
      <c r="S571" s="209"/>
      <c r="T571" s="210"/>
      <c r="U571" s="33"/>
      <c r="V571" s="33"/>
      <c r="W571" s="33"/>
      <c r="X571" s="33"/>
      <c r="Y571" s="33"/>
      <c r="Z571" s="33"/>
      <c r="AA571" s="33"/>
      <c r="AB571" s="33"/>
      <c r="AC571" s="33"/>
      <c r="AD571" s="33"/>
      <c r="AE571" s="33"/>
      <c r="AT571" s="18" t="s">
        <v>171</v>
      </c>
      <c r="AU571" s="18" t="s">
        <v>83</v>
      </c>
    </row>
    <row r="572" spans="1:65" s="2" customFormat="1" ht="6.95" customHeight="1">
      <c r="A572" s="33"/>
      <c r="B572" s="48"/>
      <c r="C572" s="49"/>
      <c r="D572" s="49"/>
      <c r="E572" s="49"/>
      <c r="F572" s="49"/>
      <c r="G572" s="49"/>
      <c r="H572" s="49"/>
      <c r="I572" s="49"/>
      <c r="J572" s="49"/>
      <c r="K572" s="49"/>
      <c r="L572" s="34"/>
      <c r="M572" s="33"/>
      <c r="O572" s="33"/>
      <c r="P572" s="33"/>
      <c r="Q572" s="33"/>
      <c r="R572" s="33"/>
      <c r="S572" s="33"/>
      <c r="T572" s="33"/>
      <c r="U572" s="33"/>
      <c r="V572" s="33"/>
      <c r="W572" s="33"/>
      <c r="X572" s="33"/>
      <c r="Y572" s="33"/>
      <c r="Z572" s="33"/>
      <c r="AA572" s="33"/>
      <c r="AB572" s="33"/>
      <c r="AC572" s="33"/>
      <c r="AD572" s="33"/>
      <c r="AE572" s="33"/>
    </row>
  </sheetData>
  <autoFilter ref="C122:K571"/>
  <mergeCells count="9">
    <mergeCell ref="E87:H87"/>
    <mergeCell ref="E113:H113"/>
    <mergeCell ref="E115:H115"/>
    <mergeCell ref="L2:V2"/>
    <mergeCell ref="E7:H7"/>
    <mergeCell ref="E9:H9"/>
    <mergeCell ref="E18:H18"/>
    <mergeCell ref="E27:H27"/>
    <mergeCell ref="E85:H85"/>
  </mergeCells>
  <hyperlinks>
    <hyperlink ref="F127" r:id="rId1"/>
    <hyperlink ref="F130" r:id="rId2"/>
    <hyperlink ref="F133" r:id="rId3"/>
    <hyperlink ref="F136" r:id="rId4"/>
    <hyperlink ref="F141" r:id="rId5"/>
    <hyperlink ref="F144" r:id="rId6"/>
    <hyperlink ref="F147" r:id="rId7"/>
    <hyperlink ref="F150" r:id="rId8"/>
    <hyperlink ref="F153" r:id="rId9"/>
    <hyperlink ref="F156" r:id="rId10"/>
    <hyperlink ref="F159" r:id="rId11"/>
    <hyperlink ref="F166" r:id="rId12"/>
    <hyperlink ref="F170" r:id="rId13"/>
    <hyperlink ref="F176" r:id="rId14"/>
    <hyperlink ref="F179" r:id="rId15"/>
    <hyperlink ref="F182" r:id="rId16"/>
    <hyperlink ref="F190" r:id="rId17"/>
    <hyperlink ref="F197" r:id="rId18"/>
    <hyperlink ref="F203" r:id="rId19"/>
    <hyperlink ref="F207" r:id="rId20"/>
    <hyperlink ref="F210" r:id="rId21"/>
    <hyperlink ref="F215" r:id="rId22"/>
    <hyperlink ref="F218" r:id="rId23"/>
    <hyperlink ref="F232" r:id="rId24"/>
    <hyperlink ref="F273" r:id="rId25"/>
    <hyperlink ref="F280" r:id="rId26"/>
    <hyperlink ref="F302" r:id="rId27"/>
    <hyperlink ref="F305" r:id="rId28"/>
    <hyperlink ref="F311" r:id="rId29"/>
    <hyperlink ref="F321" r:id="rId30"/>
    <hyperlink ref="F327" r:id="rId31"/>
    <hyperlink ref="F330" r:id="rId32"/>
    <hyperlink ref="F333" r:id="rId33"/>
    <hyperlink ref="F340" r:id="rId34"/>
    <hyperlink ref="F343" r:id="rId35"/>
    <hyperlink ref="F350" r:id="rId36"/>
    <hyperlink ref="F355" r:id="rId37"/>
    <hyperlink ref="F358" r:id="rId38"/>
    <hyperlink ref="F362" r:id="rId39"/>
    <hyperlink ref="F369" r:id="rId40"/>
    <hyperlink ref="F396" r:id="rId41"/>
    <hyperlink ref="F405" r:id="rId42"/>
    <hyperlink ref="F412" r:id="rId43"/>
    <hyperlink ref="F415" r:id="rId44"/>
    <hyperlink ref="F420" r:id="rId45"/>
    <hyperlink ref="F423" r:id="rId46"/>
    <hyperlink ref="F539" r:id="rId47"/>
    <hyperlink ref="F543" r:id="rId48"/>
    <hyperlink ref="F547" r:id="rId49"/>
    <hyperlink ref="F551" r:id="rId50"/>
    <hyperlink ref="F558" r:id="rId51"/>
    <hyperlink ref="F561" r:id="rId52"/>
    <hyperlink ref="F571" r:id="rId5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9"/>
  <sheetViews>
    <sheetView showGridLines="0" workbookViewId="0">
      <selection activeCell="J14" sqref="J1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6" t="s">
        <v>5</v>
      </c>
      <c r="M2" s="237"/>
      <c r="N2" s="237"/>
      <c r="O2" s="237"/>
      <c r="P2" s="237"/>
      <c r="Q2" s="237"/>
      <c r="R2" s="237"/>
      <c r="S2" s="237"/>
      <c r="T2" s="237"/>
      <c r="U2" s="237"/>
      <c r="V2" s="237"/>
      <c r="AT2" s="18" t="s">
        <v>102</v>
      </c>
    </row>
    <row r="3" spans="1:46" s="1" customFormat="1" ht="6.95" customHeight="1">
      <c r="B3" s="19"/>
      <c r="C3" s="20"/>
      <c r="D3" s="20"/>
      <c r="E3" s="20"/>
      <c r="F3" s="20"/>
      <c r="G3" s="20"/>
      <c r="H3" s="20"/>
      <c r="I3" s="20"/>
      <c r="J3" s="20"/>
      <c r="K3" s="20"/>
      <c r="L3" s="21"/>
      <c r="AT3" s="18" t="s">
        <v>83</v>
      </c>
    </row>
    <row r="4" spans="1:46" s="1" customFormat="1" ht="24.95" customHeight="1">
      <c r="B4" s="21"/>
      <c r="D4" s="22" t="s">
        <v>120</v>
      </c>
      <c r="L4" s="21"/>
      <c r="M4" s="100" t="s">
        <v>10</v>
      </c>
      <c r="AT4" s="18" t="s">
        <v>3</v>
      </c>
    </row>
    <row r="5" spans="1:46" s="1" customFormat="1" ht="6.95" customHeight="1">
      <c r="B5" s="21"/>
      <c r="L5" s="21"/>
    </row>
    <row r="6" spans="1:46" s="1" customFormat="1" ht="12" customHeight="1">
      <c r="B6" s="21"/>
      <c r="D6" s="28" t="s">
        <v>16</v>
      </c>
      <c r="L6" s="21"/>
    </row>
    <row r="7" spans="1:46" s="1" customFormat="1" ht="16.5" customHeight="1">
      <c r="B7" s="21"/>
      <c r="E7" s="280" t="str">
        <f>'Rekapitulace stavby'!K6</f>
        <v>Brno, Sobotkova - rekonstrukce kanalizace a vodovodu</v>
      </c>
      <c r="F7" s="281"/>
      <c r="G7" s="281"/>
      <c r="H7" s="281"/>
      <c r="L7" s="21"/>
    </row>
    <row r="8" spans="1:46" s="1" customFormat="1" ht="12" customHeight="1">
      <c r="B8" s="21"/>
      <c r="D8" s="28" t="s">
        <v>130</v>
      </c>
      <c r="L8" s="21"/>
    </row>
    <row r="9" spans="1:46" s="2" customFormat="1" ht="16.5" customHeight="1">
      <c r="A9" s="33"/>
      <c r="B9" s="34"/>
      <c r="C9" s="33"/>
      <c r="D9" s="33"/>
      <c r="E9" s="280" t="s">
        <v>1837</v>
      </c>
      <c r="F9" s="279"/>
      <c r="G9" s="279"/>
      <c r="H9" s="27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1838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70" t="s">
        <v>1839</v>
      </c>
      <c r="F11" s="279"/>
      <c r="G11" s="279"/>
      <c r="H11" s="279"/>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23</v>
      </c>
      <c r="E16" s="33"/>
      <c r="F16" s="33"/>
      <c r="G16" s="33"/>
      <c r="H16" s="33"/>
      <c r="I16" s="28" t="s">
        <v>24</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25</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26</v>
      </c>
      <c r="E19" s="33"/>
      <c r="F19" s="33"/>
      <c r="G19" s="33"/>
      <c r="H19" s="33"/>
      <c r="I19" s="28" t="s">
        <v>24</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2" t="str">
        <f>'Rekapitulace stavby'!E14</f>
        <v>Vyplň údaj</v>
      </c>
      <c r="F20" s="248"/>
      <c r="G20" s="248"/>
      <c r="H20" s="248"/>
      <c r="I20" s="28" t="s">
        <v>25</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28</v>
      </c>
      <c r="E22" s="33"/>
      <c r="F22" s="33"/>
      <c r="G22" s="33"/>
      <c r="H22" s="33"/>
      <c r="I22" s="28" t="s">
        <v>24</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25</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28" t="s">
        <v>24</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25</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1"/>
      <c r="B29" s="102"/>
      <c r="C29" s="101"/>
      <c r="D29" s="101"/>
      <c r="E29" s="252" t="s">
        <v>1</v>
      </c>
      <c r="F29" s="252"/>
      <c r="G29" s="252"/>
      <c r="H29" s="252"/>
      <c r="I29" s="101"/>
      <c r="J29" s="101"/>
      <c r="K29" s="101"/>
      <c r="L29" s="103"/>
      <c r="S29" s="101"/>
      <c r="T29" s="101"/>
      <c r="U29" s="101"/>
      <c r="V29" s="101"/>
      <c r="W29" s="101"/>
      <c r="X29" s="101"/>
      <c r="Y29" s="101"/>
      <c r="Z29" s="101"/>
      <c r="AA29" s="101"/>
      <c r="AB29" s="101"/>
      <c r="AC29" s="101"/>
      <c r="AD29" s="101"/>
      <c r="AE29" s="101"/>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4" t="s">
        <v>33</v>
      </c>
      <c r="E32" s="33"/>
      <c r="F32" s="33"/>
      <c r="G32" s="33"/>
      <c r="H32" s="33"/>
      <c r="I32" s="33"/>
      <c r="J32" s="72">
        <f>ROUND(J128, 0)</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37"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5" t="s">
        <v>37</v>
      </c>
      <c r="E35" s="28" t="s">
        <v>38</v>
      </c>
      <c r="F35" s="106">
        <f>ROUND((SUM(BE128:BE448)),  0)</f>
        <v>0</v>
      </c>
      <c r="G35" s="33"/>
      <c r="H35" s="33"/>
      <c r="I35" s="107">
        <v>0.21</v>
      </c>
      <c r="J35" s="106">
        <f>ROUND(((SUM(BE128:BE448))*I35),  0)</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06">
        <f>ROUND((SUM(BF128:BF448)),  0)</f>
        <v>0</v>
      </c>
      <c r="G36" s="33"/>
      <c r="H36" s="33"/>
      <c r="I36" s="107">
        <v>0.12</v>
      </c>
      <c r="J36" s="106">
        <f>ROUND(((SUM(BF128:BF448))*I36),  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06">
        <f>ROUND((SUM(BG128:BG448)),  0)</f>
        <v>0</v>
      </c>
      <c r="G37" s="33"/>
      <c r="H37" s="33"/>
      <c r="I37" s="107">
        <v>0.21</v>
      </c>
      <c r="J37" s="106">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06">
        <f>ROUND((SUM(BH128:BH448)),  0)</f>
        <v>0</v>
      </c>
      <c r="G38" s="33"/>
      <c r="H38" s="33"/>
      <c r="I38" s="107">
        <v>0.12</v>
      </c>
      <c r="J38" s="106">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06">
        <f>ROUND((SUM(BI128:BI448)),  0)</f>
        <v>0</v>
      </c>
      <c r="G39" s="33"/>
      <c r="H39" s="33"/>
      <c r="I39" s="107">
        <v>0</v>
      </c>
      <c r="J39" s="106">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8"/>
      <c r="D41" s="109" t="s">
        <v>43</v>
      </c>
      <c r="E41" s="61"/>
      <c r="F41" s="61"/>
      <c r="G41" s="110" t="s">
        <v>44</v>
      </c>
      <c r="H41" s="111" t="s">
        <v>45</v>
      </c>
      <c r="I41" s="61"/>
      <c r="J41" s="112">
        <f>SUM(J32:J39)</f>
        <v>0</v>
      </c>
      <c r="K41" s="113"/>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31" s="1" customFormat="1" ht="12" customHeight="1">
      <c r="B86" s="21"/>
      <c r="C86" s="28" t="s">
        <v>130</v>
      </c>
      <c r="L86" s="21"/>
    </row>
    <row r="87" spans="1:31" s="2" customFormat="1" ht="16.5" customHeight="1">
      <c r="A87" s="33"/>
      <c r="B87" s="34"/>
      <c r="C87" s="33"/>
      <c r="D87" s="33"/>
      <c r="E87" s="280" t="s">
        <v>1837</v>
      </c>
      <c r="F87" s="279"/>
      <c r="G87" s="279"/>
      <c r="H87" s="27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1838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70" t="str">
        <f>E11</f>
        <v>SO 05-1 - Obnova vozovky</v>
      </c>
      <c r="F89" s="279"/>
      <c r="G89" s="279"/>
      <c r="H89" s="27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28" t="s">
        <v>22</v>
      </c>
      <c r="J91" s="56" t="str">
        <f>IF(J14="","",J14)</f>
        <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5.2" customHeight="1">
      <c r="A93" s="33"/>
      <c r="B93" s="34"/>
      <c r="C93" s="28" t="s">
        <v>23</v>
      </c>
      <c r="D93" s="33"/>
      <c r="E93" s="33"/>
      <c r="F93" s="26" t="str">
        <f>E17</f>
        <v xml:space="preserve"> </v>
      </c>
      <c r="G93" s="33"/>
      <c r="H93" s="33"/>
      <c r="I93" s="28" t="s">
        <v>28</v>
      </c>
      <c r="J93" s="31" t="str">
        <f>E23</f>
        <v xml:space="preserve"> </v>
      </c>
      <c r="K93" s="33"/>
      <c r="L93" s="43"/>
      <c r="S93" s="33"/>
      <c r="T93" s="33"/>
      <c r="U93" s="33"/>
      <c r="V93" s="33"/>
      <c r="W93" s="33"/>
      <c r="X93" s="33"/>
      <c r="Y93" s="33"/>
      <c r="Z93" s="33"/>
      <c r="AA93" s="33"/>
      <c r="AB93" s="33"/>
      <c r="AC93" s="33"/>
      <c r="AD93" s="33"/>
      <c r="AE93" s="33"/>
    </row>
    <row r="94" spans="1:31" s="2" customFormat="1" ht="15.2" customHeight="1">
      <c r="A94" s="33"/>
      <c r="B94" s="34"/>
      <c r="C94" s="28" t="s">
        <v>26</v>
      </c>
      <c r="D94" s="33"/>
      <c r="E94" s="33"/>
      <c r="F94" s="26" t="str">
        <f>IF(E20="","",E20)</f>
        <v>Vyplň údaj</v>
      </c>
      <c r="G94" s="33"/>
      <c r="H94" s="33"/>
      <c r="I94" s="28"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6" t="s">
        <v>133</v>
      </c>
      <c r="D96" s="108"/>
      <c r="E96" s="108"/>
      <c r="F96" s="108"/>
      <c r="G96" s="108"/>
      <c r="H96" s="108"/>
      <c r="I96" s="108"/>
      <c r="J96" s="117" t="s">
        <v>134</v>
      </c>
      <c r="K96" s="108"/>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8" t="s">
        <v>135</v>
      </c>
      <c r="D98" s="33"/>
      <c r="E98" s="33"/>
      <c r="F98" s="33"/>
      <c r="G98" s="33"/>
      <c r="H98" s="33"/>
      <c r="I98" s="33"/>
      <c r="J98" s="72">
        <f>J128</f>
        <v>0</v>
      </c>
      <c r="K98" s="33"/>
      <c r="L98" s="43"/>
      <c r="S98" s="33"/>
      <c r="T98" s="33"/>
      <c r="U98" s="33"/>
      <c r="V98" s="33"/>
      <c r="W98" s="33"/>
      <c r="X98" s="33"/>
      <c r="Y98" s="33"/>
      <c r="Z98" s="33"/>
      <c r="AA98" s="33"/>
      <c r="AB98" s="33"/>
      <c r="AC98" s="33"/>
      <c r="AD98" s="33"/>
      <c r="AE98" s="33"/>
      <c r="AU98" s="18" t="s">
        <v>136</v>
      </c>
    </row>
    <row r="99" spans="1:47" s="9" customFormat="1" ht="24.95" customHeight="1">
      <c r="B99" s="119"/>
      <c r="D99" s="120" t="s">
        <v>137</v>
      </c>
      <c r="E99" s="121"/>
      <c r="F99" s="121"/>
      <c r="G99" s="121"/>
      <c r="H99" s="121"/>
      <c r="I99" s="121"/>
      <c r="J99" s="122">
        <f>J129</f>
        <v>0</v>
      </c>
      <c r="L99" s="119"/>
    </row>
    <row r="100" spans="1:47" s="10" customFormat="1" ht="19.899999999999999" customHeight="1">
      <c r="B100" s="123"/>
      <c r="D100" s="124" t="s">
        <v>138</v>
      </c>
      <c r="E100" s="125"/>
      <c r="F100" s="125"/>
      <c r="G100" s="125"/>
      <c r="H100" s="125"/>
      <c r="I100" s="125"/>
      <c r="J100" s="126">
        <f>J130</f>
        <v>0</v>
      </c>
      <c r="L100" s="123"/>
    </row>
    <row r="101" spans="1:47" s="10" customFormat="1" ht="19.899999999999999" customHeight="1">
      <c r="B101" s="123"/>
      <c r="D101" s="124" t="s">
        <v>1840</v>
      </c>
      <c r="E101" s="125"/>
      <c r="F101" s="125"/>
      <c r="G101" s="125"/>
      <c r="H101" s="125"/>
      <c r="I101" s="125"/>
      <c r="J101" s="126">
        <f>J219</f>
        <v>0</v>
      </c>
      <c r="L101" s="123"/>
    </row>
    <row r="102" spans="1:47" s="10" customFormat="1" ht="19.899999999999999" customHeight="1">
      <c r="B102" s="123"/>
      <c r="D102" s="124" t="s">
        <v>1841</v>
      </c>
      <c r="E102" s="125"/>
      <c r="F102" s="125"/>
      <c r="G102" s="125"/>
      <c r="H102" s="125"/>
      <c r="I102" s="125"/>
      <c r="J102" s="126">
        <f>J251</f>
        <v>0</v>
      </c>
      <c r="L102" s="123"/>
    </row>
    <row r="103" spans="1:47" s="10" customFormat="1" ht="19.899999999999999" customHeight="1">
      <c r="B103" s="123"/>
      <c r="D103" s="124" t="s">
        <v>1842</v>
      </c>
      <c r="E103" s="125"/>
      <c r="F103" s="125"/>
      <c r="G103" s="125"/>
      <c r="H103" s="125"/>
      <c r="I103" s="125"/>
      <c r="J103" s="126">
        <f>J255</f>
        <v>0</v>
      </c>
      <c r="L103" s="123"/>
    </row>
    <row r="104" spans="1:47" s="10" customFormat="1" ht="19.899999999999999" customHeight="1">
      <c r="B104" s="123"/>
      <c r="D104" s="124" t="s">
        <v>1092</v>
      </c>
      <c r="E104" s="125"/>
      <c r="F104" s="125"/>
      <c r="G104" s="125"/>
      <c r="H104" s="125"/>
      <c r="I104" s="125"/>
      <c r="J104" s="126">
        <f>J292</f>
        <v>0</v>
      </c>
      <c r="L104" s="123"/>
    </row>
    <row r="105" spans="1:47" s="10" customFormat="1" ht="19.899999999999999" customHeight="1">
      <c r="B105" s="123"/>
      <c r="D105" s="124" t="s">
        <v>144</v>
      </c>
      <c r="E105" s="125"/>
      <c r="F105" s="125"/>
      <c r="G105" s="125"/>
      <c r="H105" s="125"/>
      <c r="I105" s="125"/>
      <c r="J105" s="126">
        <f>J339</f>
        <v>0</v>
      </c>
      <c r="L105" s="123"/>
    </row>
    <row r="106" spans="1:47" s="10" customFormat="1" ht="19.899999999999999" customHeight="1">
      <c r="B106" s="123"/>
      <c r="D106" s="124" t="s">
        <v>145</v>
      </c>
      <c r="E106" s="125"/>
      <c r="F106" s="125"/>
      <c r="G106" s="125"/>
      <c r="H106" s="125"/>
      <c r="I106" s="125"/>
      <c r="J106" s="126">
        <f>J346</f>
        <v>0</v>
      </c>
      <c r="L106" s="123"/>
    </row>
    <row r="107" spans="1:47" s="2" customFormat="1" ht="21.7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47" s="2" customFormat="1" ht="6.95" customHeight="1">
      <c r="A108" s="33"/>
      <c r="B108" s="48"/>
      <c r="C108" s="49"/>
      <c r="D108" s="49"/>
      <c r="E108" s="49"/>
      <c r="F108" s="49"/>
      <c r="G108" s="49"/>
      <c r="H108" s="49"/>
      <c r="I108" s="49"/>
      <c r="J108" s="49"/>
      <c r="K108" s="49"/>
      <c r="L108" s="43"/>
      <c r="S108" s="33"/>
      <c r="T108" s="33"/>
      <c r="U108" s="33"/>
      <c r="V108" s="33"/>
      <c r="W108" s="33"/>
      <c r="X108" s="33"/>
      <c r="Y108" s="33"/>
      <c r="Z108" s="33"/>
      <c r="AA108" s="33"/>
      <c r="AB108" s="33"/>
      <c r="AC108" s="33"/>
      <c r="AD108" s="33"/>
      <c r="AE108" s="33"/>
    </row>
    <row r="112" spans="1:47" s="2" customFormat="1" ht="6.95" customHeight="1">
      <c r="A112" s="33"/>
      <c r="B112" s="50"/>
      <c r="C112" s="51"/>
      <c r="D112" s="51"/>
      <c r="E112" s="51"/>
      <c r="F112" s="51"/>
      <c r="G112" s="51"/>
      <c r="H112" s="51"/>
      <c r="I112" s="51"/>
      <c r="J112" s="51"/>
      <c r="K112" s="51"/>
      <c r="L112" s="43"/>
      <c r="S112" s="33"/>
      <c r="T112" s="33"/>
      <c r="U112" s="33"/>
      <c r="V112" s="33"/>
      <c r="W112" s="33"/>
      <c r="X112" s="33"/>
      <c r="Y112" s="33"/>
      <c r="Z112" s="33"/>
      <c r="AA112" s="33"/>
      <c r="AB112" s="33"/>
      <c r="AC112" s="33"/>
      <c r="AD112" s="33"/>
      <c r="AE112" s="33"/>
    </row>
    <row r="113" spans="1:63" s="2" customFormat="1" ht="24.95" customHeight="1">
      <c r="A113" s="33"/>
      <c r="B113" s="34"/>
      <c r="C113" s="22" t="s">
        <v>148</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16.5" customHeight="1">
      <c r="A116" s="33"/>
      <c r="B116" s="34"/>
      <c r="C116" s="33"/>
      <c r="D116" s="33"/>
      <c r="E116" s="280" t="str">
        <f>E7</f>
        <v>Brno, Sobotkova - rekonstrukce kanalizace a vodovodu</v>
      </c>
      <c r="F116" s="281"/>
      <c r="G116" s="281"/>
      <c r="H116" s="281"/>
      <c r="I116" s="33"/>
      <c r="J116" s="33"/>
      <c r="K116" s="33"/>
      <c r="L116" s="43"/>
      <c r="S116" s="33"/>
      <c r="T116" s="33"/>
      <c r="U116" s="33"/>
      <c r="V116" s="33"/>
      <c r="W116" s="33"/>
      <c r="X116" s="33"/>
      <c r="Y116" s="33"/>
      <c r="Z116" s="33"/>
      <c r="AA116" s="33"/>
      <c r="AB116" s="33"/>
      <c r="AC116" s="33"/>
      <c r="AD116" s="33"/>
      <c r="AE116" s="33"/>
    </row>
    <row r="117" spans="1:63" s="1" customFormat="1" ht="12" customHeight="1">
      <c r="B117" s="21"/>
      <c r="C117" s="28" t="s">
        <v>130</v>
      </c>
      <c r="L117" s="21"/>
    </row>
    <row r="118" spans="1:63" s="2" customFormat="1" ht="16.5" customHeight="1">
      <c r="A118" s="33"/>
      <c r="B118" s="34"/>
      <c r="C118" s="33"/>
      <c r="D118" s="33"/>
      <c r="E118" s="280" t="s">
        <v>1837</v>
      </c>
      <c r="F118" s="279"/>
      <c r="G118" s="279"/>
      <c r="H118" s="279"/>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1838</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70" t="str">
        <f>E11</f>
        <v>SO 05-1 - Obnova vozovky</v>
      </c>
      <c r="F120" s="279"/>
      <c r="G120" s="279"/>
      <c r="H120" s="279"/>
      <c r="I120" s="3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F14</f>
        <v xml:space="preserve"> </v>
      </c>
      <c r="G122" s="33"/>
      <c r="H122" s="33"/>
      <c r="I122" s="28" t="s">
        <v>22</v>
      </c>
      <c r="J122" s="56" t="str">
        <f>IF(J14="","",J14)</f>
        <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23</v>
      </c>
      <c r="D124" s="33"/>
      <c r="E124" s="33"/>
      <c r="F124" s="26" t="str">
        <f>E17</f>
        <v xml:space="preserve"> </v>
      </c>
      <c r="G124" s="33"/>
      <c r="H124" s="33"/>
      <c r="I124" s="28" t="s">
        <v>28</v>
      </c>
      <c r="J124" s="31" t="str">
        <f>E23</f>
        <v xml:space="preserve"> </v>
      </c>
      <c r="K124" s="33"/>
      <c r="L124" s="43"/>
      <c r="S124" s="33"/>
      <c r="T124" s="33"/>
      <c r="U124" s="33"/>
      <c r="V124" s="33"/>
      <c r="W124" s="33"/>
      <c r="X124" s="33"/>
      <c r="Y124" s="33"/>
      <c r="Z124" s="33"/>
      <c r="AA124" s="33"/>
      <c r="AB124" s="33"/>
      <c r="AC124" s="33"/>
      <c r="AD124" s="33"/>
      <c r="AE124" s="33"/>
    </row>
    <row r="125" spans="1:63" s="2" customFormat="1" ht="15.2" customHeight="1">
      <c r="A125" s="33"/>
      <c r="B125" s="34"/>
      <c r="C125" s="28" t="s">
        <v>26</v>
      </c>
      <c r="D125" s="33"/>
      <c r="E125" s="33"/>
      <c r="F125" s="26" t="str">
        <f>IF(E20="","",E20)</f>
        <v>Vyplň údaj</v>
      </c>
      <c r="G125" s="33"/>
      <c r="H125" s="33"/>
      <c r="I125" s="28" t="s">
        <v>31</v>
      </c>
      <c r="J125" s="31" t="str">
        <f>E26</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7"/>
      <c r="B127" s="128"/>
      <c r="C127" s="129" t="s">
        <v>149</v>
      </c>
      <c r="D127" s="130" t="s">
        <v>58</v>
      </c>
      <c r="E127" s="130" t="s">
        <v>54</v>
      </c>
      <c r="F127" s="130" t="s">
        <v>55</v>
      </c>
      <c r="G127" s="130" t="s">
        <v>150</v>
      </c>
      <c r="H127" s="130" t="s">
        <v>151</v>
      </c>
      <c r="I127" s="130" t="s">
        <v>152</v>
      </c>
      <c r="J127" s="130" t="s">
        <v>134</v>
      </c>
      <c r="K127" s="131" t="s">
        <v>153</v>
      </c>
      <c r="L127" s="132"/>
      <c r="M127" s="63" t="s">
        <v>1</v>
      </c>
      <c r="N127" s="64" t="s">
        <v>37</v>
      </c>
      <c r="O127" s="64" t="s">
        <v>154</v>
      </c>
      <c r="P127" s="64" t="s">
        <v>155</v>
      </c>
      <c r="Q127" s="64" t="s">
        <v>156</v>
      </c>
      <c r="R127" s="64" t="s">
        <v>157</v>
      </c>
      <c r="S127" s="64" t="s">
        <v>158</v>
      </c>
      <c r="T127" s="65" t="s">
        <v>159</v>
      </c>
      <c r="U127" s="127"/>
      <c r="V127" s="127"/>
      <c r="W127" s="127"/>
      <c r="X127" s="127"/>
      <c r="Y127" s="127"/>
      <c r="Z127" s="127"/>
      <c r="AA127" s="127"/>
      <c r="AB127" s="127"/>
      <c r="AC127" s="127"/>
      <c r="AD127" s="127"/>
      <c r="AE127" s="127"/>
    </row>
    <row r="128" spans="1:63" s="2" customFormat="1" ht="22.9" customHeight="1">
      <c r="A128" s="33"/>
      <c r="B128" s="34"/>
      <c r="C128" s="70" t="s">
        <v>160</v>
      </c>
      <c r="D128" s="33"/>
      <c r="E128" s="33"/>
      <c r="F128" s="33"/>
      <c r="G128" s="33"/>
      <c r="H128" s="33"/>
      <c r="I128" s="33"/>
      <c r="J128" s="133">
        <f>BK128</f>
        <v>0</v>
      </c>
      <c r="K128" s="33"/>
      <c r="L128" s="34"/>
      <c r="M128" s="66"/>
      <c r="N128" s="57"/>
      <c r="O128" s="67"/>
      <c r="P128" s="134">
        <f>P129</f>
        <v>0</v>
      </c>
      <c r="Q128" s="67"/>
      <c r="R128" s="134">
        <f>R129</f>
        <v>210.70053827000001</v>
      </c>
      <c r="S128" s="67"/>
      <c r="T128" s="135">
        <f>T129</f>
        <v>393.8107</v>
      </c>
      <c r="U128" s="33"/>
      <c r="V128" s="33"/>
      <c r="W128" s="33"/>
      <c r="X128" s="33"/>
      <c r="Y128" s="33"/>
      <c r="Z128" s="33"/>
      <c r="AA128" s="33"/>
      <c r="AB128" s="33"/>
      <c r="AC128" s="33"/>
      <c r="AD128" s="33"/>
      <c r="AE128" s="33"/>
      <c r="AT128" s="18" t="s">
        <v>72</v>
      </c>
      <c r="AU128" s="18" t="s">
        <v>136</v>
      </c>
      <c r="BK128" s="136">
        <f>BK129</f>
        <v>0</v>
      </c>
    </row>
    <row r="129" spans="1:65" s="12" customFormat="1" ht="25.9" customHeight="1">
      <c r="B129" s="137"/>
      <c r="D129" s="138" t="s">
        <v>72</v>
      </c>
      <c r="E129" s="139" t="s">
        <v>161</v>
      </c>
      <c r="F129" s="139" t="s">
        <v>162</v>
      </c>
      <c r="I129" s="140"/>
      <c r="J129" s="141">
        <f>BK129</f>
        <v>0</v>
      </c>
      <c r="L129" s="137"/>
      <c r="M129" s="142"/>
      <c r="N129" s="143"/>
      <c r="O129" s="143"/>
      <c r="P129" s="144">
        <f>P130+P219+P251+P255+P292+P339+P346</f>
        <v>0</v>
      </c>
      <c r="Q129" s="143"/>
      <c r="R129" s="144">
        <f>R130+R219+R251+R255+R292+R339+R346</f>
        <v>210.70053827000001</v>
      </c>
      <c r="S129" s="143"/>
      <c r="T129" s="145">
        <f>T130+T219+T251+T255+T292+T339+T346</f>
        <v>393.8107</v>
      </c>
      <c r="AR129" s="138" t="s">
        <v>30</v>
      </c>
      <c r="AT129" s="146" t="s">
        <v>72</v>
      </c>
      <c r="AU129" s="146" t="s">
        <v>73</v>
      </c>
      <c r="AY129" s="138" t="s">
        <v>163</v>
      </c>
      <c r="BK129" s="147">
        <f>BK130+BK219+BK251+BK255+BK292+BK339+BK346</f>
        <v>0</v>
      </c>
    </row>
    <row r="130" spans="1:65" s="12" customFormat="1" ht="22.9" customHeight="1">
      <c r="B130" s="137"/>
      <c r="D130" s="138" t="s">
        <v>72</v>
      </c>
      <c r="E130" s="148" t="s">
        <v>30</v>
      </c>
      <c r="F130" s="148" t="s">
        <v>164</v>
      </c>
      <c r="I130" s="140"/>
      <c r="J130" s="149">
        <f>BK130</f>
        <v>0</v>
      </c>
      <c r="L130" s="137"/>
      <c r="M130" s="142"/>
      <c r="N130" s="143"/>
      <c r="O130" s="143"/>
      <c r="P130" s="144">
        <f>SUM(P131:P218)</f>
        <v>0</v>
      </c>
      <c r="Q130" s="143"/>
      <c r="R130" s="144">
        <f>SUM(R131:R218)</f>
        <v>1.5911525200000001</v>
      </c>
      <c r="S130" s="143"/>
      <c r="T130" s="145">
        <f>SUM(T131:T218)</f>
        <v>390.75069999999999</v>
      </c>
      <c r="AR130" s="138" t="s">
        <v>30</v>
      </c>
      <c r="AT130" s="146" t="s">
        <v>72</v>
      </c>
      <c r="AU130" s="146" t="s">
        <v>30</v>
      </c>
      <c r="AY130" s="138" t="s">
        <v>163</v>
      </c>
      <c r="BK130" s="147">
        <f>SUM(BK131:BK218)</f>
        <v>0</v>
      </c>
    </row>
    <row r="131" spans="1:65" s="2" customFormat="1" ht="16.5" customHeight="1">
      <c r="A131" s="33"/>
      <c r="B131" s="150"/>
      <c r="C131" s="151" t="s">
        <v>30</v>
      </c>
      <c r="D131" s="151" t="s">
        <v>165</v>
      </c>
      <c r="E131" s="152" t="s">
        <v>187</v>
      </c>
      <c r="F131" s="153" t="s">
        <v>188</v>
      </c>
      <c r="G131" s="154" t="s">
        <v>114</v>
      </c>
      <c r="H131" s="155">
        <v>415.6</v>
      </c>
      <c r="I131" s="156"/>
      <c r="J131" s="157">
        <f>ROUND(I131*H131,2)</f>
        <v>0</v>
      </c>
      <c r="K131" s="153" t="s">
        <v>168</v>
      </c>
      <c r="L131" s="34"/>
      <c r="M131" s="158" t="s">
        <v>1</v>
      </c>
      <c r="N131" s="159" t="s">
        <v>38</v>
      </c>
      <c r="O131" s="59"/>
      <c r="P131" s="160">
        <f>O131*H131</f>
        <v>0</v>
      </c>
      <c r="Q131" s="160">
        <v>0</v>
      </c>
      <c r="R131" s="160">
        <f>Q131*H131</f>
        <v>0</v>
      </c>
      <c r="S131" s="160">
        <v>0.58199999999999996</v>
      </c>
      <c r="T131" s="161">
        <f>S131*H131</f>
        <v>241.8792</v>
      </c>
      <c r="U131" s="33"/>
      <c r="V131" s="33"/>
      <c r="W131" s="33"/>
      <c r="X131" s="33"/>
      <c r="Y131" s="33"/>
      <c r="Z131" s="33"/>
      <c r="AA131" s="33"/>
      <c r="AB131" s="33"/>
      <c r="AC131" s="33"/>
      <c r="AD131" s="33"/>
      <c r="AE131" s="33"/>
      <c r="AR131" s="162" t="s">
        <v>169</v>
      </c>
      <c r="AT131" s="162" t="s">
        <v>165</v>
      </c>
      <c r="AU131" s="162" t="s">
        <v>83</v>
      </c>
      <c r="AY131" s="18" t="s">
        <v>163</v>
      </c>
      <c r="BE131" s="163">
        <f>IF(N131="základní",J131,0)</f>
        <v>0</v>
      </c>
      <c r="BF131" s="163">
        <f>IF(N131="snížená",J131,0)</f>
        <v>0</v>
      </c>
      <c r="BG131" s="163">
        <f>IF(N131="zákl. přenesená",J131,0)</f>
        <v>0</v>
      </c>
      <c r="BH131" s="163">
        <f>IF(N131="sníž. přenesená",J131,0)</f>
        <v>0</v>
      </c>
      <c r="BI131" s="163">
        <f>IF(N131="nulová",J131,0)</f>
        <v>0</v>
      </c>
      <c r="BJ131" s="18" t="s">
        <v>30</v>
      </c>
      <c r="BK131" s="163">
        <f>ROUND(I131*H131,2)</f>
        <v>0</v>
      </c>
      <c r="BL131" s="18" t="s">
        <v>169</v>
      </c>
      <c r="BM131" s="162" t="s">
        <v>83</v>
      </c>
    </row>
    <row r="132" spans="1:65" s="2" customFormat="1">
      <c r="A132" s="33"/>
      <c r="B132" s="34"/>
      <c r="C132" s="33"/>
      <c r="D132" s="164" t="s">
        <v>171</v>
      </c>
      <c r="E132" s="33"/>
      <c r="F132" s="165" t="s">
        <v>190</v>
      </c>
      <c r="G132" s="33"/>
      <c r="H132" s="33"/>
      <c r="I132" s="166"/>
      <c r="J132" s="33"/>
      <c r="K132" s="33"/>
      <c r="L132" s="34"/>
      <c r="M132" s="167"/>
      <c r="N132" s="168"/>
      <c r="O132" s="59"/>
      <c r="P132" s="59"/>
      <c r="Q132" s="59"/>
      <c r="R132" s="59"/>
      <c r="S132" s="59"/>
      <c r="T132" s="60"/>
      <c r="U132" s="33"/>
      <c r="V132" s="33"/>
      <c r="W132" s="33"/>
      <c r="X132" s="33"/>
      <c r="Y132" s="33"/>
      <c r="Z132" s="33"/>
      <c r="AA132" s="33"/>
      <c r="AB132" s="33"/>
      <c r="AC132" s="33"/>
      <c r="AD132" s="33"/>
      <c r="AE132" s="33"/>
      <c r="AT132" s="18" t="s">
        <v>171</v>
      </c>
      <c r="AU132" s="18" t="s">
        <v>83</v>
      </c>
    </row>
    <row r="133" spans="1:65" s="2" customFormat="1" ht="126.75">
      <c r="A133" s="33"/>
      <c r="B133" s="34"/>
      <c r="C133" s="33"/>
      <c r="D133" s="169" t="s">
        <v>173</v>
      </c>
      <c r="E133" s="33"/>
      <c r="F133" s="170" t="s">
        <v>174</v>
      </c>
      <c r="G133" s="33"/>
      <c r="H133" s="33"/>
      <c r="I133" s="166"/>
      <c r="J133" s="33"/>
      <c r="K133" s="33"/>
      <c r="L133" s="34"/>
      <c r="M133" s="167"/>
      <c r="N133" s="168"/>
      <c r="O133" s="59"/>
      <c r="P133" s="59"/>
      <c r="Q133" s="59"/>
      <c r="R133" s="59"/>
      <c r="S133" s="59"/>
      <c r="T133" s="60"/>
      <c r="U133" s="33"/>
      <c r="V133" s="33"/>
      <c r="W133" s="33"/>
      <c r="X133" s="33"/>
      <c r="Y133" s="33"/>
      <c r="Z133" s="33"/>
      <c r="AA133" s="33"/>
      <c r="AB133" s="33"/>
      <c r="AC133" s="33"/>
      <c r="AD133" s="33"/>
      <c r="AE133" s="33"/>
      <c r="AT133" s="18" t="s">
        <v>173</v>
      </c>
      <c r="AU133" s="18" t="s">
        <v>83</v>
      </c>
    </row>
    <row r="134" spans="1:65" s="13" customFormat="1">
      <c r="B134" s="171"/>
      <c r="D134" s="169" t="s">
        <v>175</v>
      </c>
      <c r="E134" s="172" t="s">
        <v>1</v>
      </c>
      <c r="F134" s="173" t="s">
        <v>1843</v>
      </c>
      <c r="H134" s="174">
        <v>298.5</v>
      </c>
      <c r="I134" s="175"/>
      <c r="L134" s="171"/>
      <c r="M134" s="176"/>
      <c r="N134" s="177"/>
      <c r="O134" s="177"/>
      <c r="P134" s="177"/>
      <c r="Q134" s="177"/>
      <c r="R134" s="177"/>
      <c r="S134" s="177"/>
      <c r="T134" s="178"/>
      <c r="AT134" s="172" t="s">
        <v>175</v>
      </c>
      <c r="AU134" s="172" t="s">
        <v>83</v>
      </c>
      <c r="AV134" s="13" t="s">
        <v>83</v>
      </c>
      <c r="AW134" s="13" t="s">
        <v>29</v>
      </c>
      <c r="AX134" s="13" t="s">
        <v>73</v>
      </c>
      <c r="AY134" s="172" t="s">
        <v>163</v>
      </c>
    </row>
    <row r="135" spans="1:65" s="13" customFormat="1">
      <c r="B135" s="171"/>
      <c r="D135" s="169" t="s">
        <v>175</v>
      </c>
      <c r="E135" s="172" t="s">
        <v>1</v>
      </c>
      <c r="F135" s="173" t="s">
        <v>1844</v>
      </c>
      <c r="H135" s="174">
        <v>1.5</v>
      </c>
      <c r="I135" s="175"/>
      <c r="L135" s="171"/>
      <c r="M135" s="176"/>
      <c r="N135" s="177"/>
      <c r="O135" s="177"/>
      <c r="P135" s="177"/>
      <c r="Q135" s="177"/>
      <c r="R135" s="177"/>
      <c r="S135" s="177"/>
      <c r="T135" s="178"/>
      <c r="AT135" s="172" t="s">
        <v>175</v>
      </c>
      <c r="AU135" s="172" t="s">
        <v>83</v>
      </c>
      <c r="AV135" s="13" t="s">
        <v>83</v>
      </c>
      <c r="AW135" s="13" t="s">
        <v>29</v>
      </c>
      <c r="AX135" s="13" t="s">
        <v>73</v>
      </c>
      <c r="AY135" s="172" t="s">
        <v>163</v>
      </c>
    </row>
    <row r="136" spans="1:65" s="15" customFormat="1">
      <c r="B136" s="190"/>
      <c r="D136" s="169" t="s">
        <v>175</v>
      </c>
      <c r="E136" s="191" t="s">
        <v>1</v>
      </c>
      <c r="F136" s="192" t="s">
        <v>1845</v>
      </c>
      <c r="H136" s="191" t="s">
        <v>1</v>
      </c>
      <c r="I136" s="193"/>
      <c r="L136" s="190"/>
      <c r="M136" s="194"/>
      <c r="N136" s="195"/>
      <c r="O136" s="195"/>
      <c r="P136" s="195"/>
      <c r="Q136" s="195"/>
      <c r="R136" s="195"/>
      <c r="S136" s="195"/>
      <c r="T136" s="196"/>
      <c r="AT136" s="191" t="s">
        <v>175</v>
      </c>
      <c r="AU136" s="191" t="s">
        <v>83</v>
      </c>
      <c r="AV136" s="15" t="s">
        <v>30</v>
      </c>
      <c r="AW136" s="15" t="s">
        <v>29</v>
      </c>
      <c r="AX136" s="15" t="s">
        <v>73</v>
      </c>
      <c r="AY136" s="191" t="s">
        <v>163</v>
      </c>
    </row>
    <row r="137" spans="1:65" s="15" customFormat="1">
      <c r="B137" s="190"/>
      <c r="D137" s="169" t="s">
        <v>175</v>
      </c>
      <c r="E137" s="191" t="s">
        <v>1</v>
      </c>
      <c r="F137" s="192" t="s">
        <v>1846</v>
      </c>
      <c r="H137" s="191" t="s">
        <v>1</v>
      </c>
      <c r="I137" s="193"/>
      <c r="L137" s="190"/>
      <c r="M137" s="194"/>
      <c r="N137" s="195"/>
      <c r="O137" s="195"/>
      <c r="P137" s="195"/>
      <c r="Q137" s="195"/>
      <c r="R137" s="195"/>
      <c r="S137" s="195"/>
      <c r="T137" s="196"/>
      <c r="AT137" s="191" t="s">
        <v>175</v>
      </c>
      <c r="AU137" s="191" t="s">
        <v>83</v>
      </c>
      <c r="AV137" s="15" t="s">
        <v>30</v>
      </c>
      <c r="AW137" s="15" t="s">
        <v>29</v>
      </c>
      <c r="AX137" s="15" t="s">
        <v>73</v>
      </c>
      <c r="AY137" s="191" t="s">
        <v>163</v>
      </c>
    </row>
    <row r="138" spans="1:65" s="15" customFormat="1">
      <c r="B138" s="190"/>
      <c r="D138" s="169" t="s">
        <v>175</v>
      </c>
      <c r="E138" s="191" t="s">
        <v>1</v>
      </c>
      <c r="F138" s="192" t="s">
        <v>1847</v>
      </c>
      <c r="H138" s="191" t="s">
        <v>1</v>
      </c>
      <c r="I138" s="193"/>
      <c r="L138" s="190"/>
      <c r="M138" s="194"/>
      <c r="N138" s="195"/>
      <c r="O138" s="195"/>
      <c r="P138" s="195"/>
      <c r="Q138" s="195"/>
      <c r="R138" s="195"/>
      <c r="S138" s="195"/>
      <c r="T138" s="196"/>
      <c r="AT138" s="191" t="s">
        <v>175</v>
      </c>
      <c r="AU138" s="191" t="s">
        <v>83</v>
      </c>
      <c r="AV138" s="15" t="s">
        <v>30</v>
      </c>
      <c r="AW138" s="15" t="s">
        <v>29</v>
      </c>
      <c r="AX138" s="15" t="s">
        <v>73</v>
      </c>
      <c r="AY138" s="191" t="s">
        <v>163</v>
      </c>
    </row>
    <row r="139" spans="1:65" s="13" customFormat="1">
      <c r="B139" s="171"/>
      <c r="D139" s="169" t="s">
        <v>175</v>
      </c>
      <c r="E139" s="172" t="s">
        <v>1</v>
      </c>
      <c r="F139" s="173" t="s">
        <v>1848</v>
      </c>
      <c r="H139" s="174">
        <v>114.6</v>
      </c>
      <c r="I139" s="175"/>
      <c r="L139" s="171"/>
      <c r="M139" s="176"/>
      <c r="N139" s="177"/>
      <c r="O139" s="177"/>
      <c r="P139" s="177"/>
      <c r="Q139" s="177"/>
      <c r="R139" s="177"/>
      <c r="S139" s="177"/>
      <c r="T139" s="178"/>
      <c r="AT139" s="172" t="s">
        <v>175</v>
      </c>
      <c r="AU139" s="172" t="s">
        <v>83</v>
      </c>
      <c r="AV139" s="13" t="s">
        <v>83</v>
      </c>
      <c r="AW139" s="13" t="s">
        <v>29</v>
      </c>
      <c r="AX139" s="13" t="s">
        <v>73</v>
      </c>
      <c r="AY139" s="172" t="s">
        <v>163</v>
      </c>
    </row>
    <row r="140" spans="1:65" s="13" customFormat="1">
      <c r="B140" s="171"/>
      <c r="D140" s="169" t="s">
        <v>175</v>
      </c>
      <c r="E140" s="172" t="s">
        <v>1</v>
      </c>
      <c r="F140" s="173" t="s">
        <v>1849</v>
      </c>
      <c r="H140" s="174">
        <v>1</v>
      </c>
      <c r="I140" s="175"/>
      <c r="L140" s="171"/>
      <c r="M140" s="176"/>
      <c r="N140" s="177"/>
      <c r="O140" s="177"/>
      <c r="P140" s="177"/>
      <c r="Q140" s="177"/>
      <c r="R140" s="177"/>
      <c r="S140" s="177"/>
      <c r="T140" s="178"/>
      <c r="AT140" s="172" t="s">
        <v>175</v>
      </c>
      <c r="AU140" s="172" t="s">
        <v>83</v>
      </c>
      <c r="AV140" s="13" t="s">
        <v>83</v>
      </c>
      <c r="AW140" s="13" t="s">
        <v>29</v>
      </c>
      <c r="AX140" s="13" t="s">
        <v>73</v>
      </c>
      <c r="AY140" s="172" t="s">
        <v>163</v>
      </c>
    </row>
    <row r="141" spans="1:65" s="15" customFormat="1">
      <c r="B141" s="190"/>
      <c r="D141" s="169" t="s">
        <v>175</v>
      </c>
      <c r="E141" s="191" t="s">
        <v>1</v>
      </c>
      <c r="F141" s="192" t="s">
        <v>1845</v>
      </c>
      <c r="H141" s="191" t="s">
        <v>1</v>
      </c>
      <c r="I141" s="193"/>
      <c r="L141" s="190"/>
      <c r="M141" s="194"/>
      <c r="N141" s="195"/>
      <c r="O141" s="195"/>
      <c r="P141" s="195"/>
      <c r="Q141" s="195"/>
      <c r="R141" s="195"/>
      <c r="S141" s="195"/>
      <c r="T141" s="196"/>
      <c r="AT141" s="191" t="s">
        <v>175</v>
      </c>
      <c r="AU141" s="191" t="s">
        <v>83</v>
      </c>
      <c r="AV141" s="15" t="s">
        <v>30</v>
      </c>
      <c r="AW141" s="15" t="s">
        <v>29</v>
      </c>
      <c r="AX141" s="15" t="s">
        <v>73</v>
      </c>
      <c r="AY141" s="191" t="s">
        <v>163</v>
      </c>
    </row>
    <row r="142" spans="1:65" s="15" customFormat="1">
      <c r="B142" s="190"/>
      <c r="D142" s="169" t="s">
        <v>175</v>
      </c>
      <c r="E142" s="191" t="s">
        <v>1</v>
      </c>
      <c r="F142" s="192" t="s">
        <v>1850</v>
      </c>
      <c r="H142" s="191" t="s">
        <v>1</v>
      </c>
      <c r="I142" s="193"/>
      <c r="L142" s="190"/>
      <c r="M142" s="194"/>
      <c r="N142" s="195"/>
      <c r="O142" s="195"/>
      <c r="P142" s="195"/>
      <c r="Q142" s="195"/>
      <c r="R142" s="195"/>
      <c r="S142" s="195"/>
      <c r="T142" s="196"/>
      <c r="AT142" s="191" t="s">
        <v>175</v>
      </c>
      <c r="AU142" s="191" t="s">
        <v>83</v>
      </c>
      <c r="AV142" s="15" t="s">
        <v>30</v>
      </c>
      <c r="AW142" s="15" t="s">
        <v>29</v>
      </c>
      <c r="AX142" s="15" t="s">
        <v>73</v>
      </c>
      <c r="AY142" s="191" t="s">
        <v>163</v>
      </c>
    </row>
    <row r="143" spans="1:65" s="15" customFormat="1">
      <c r="B143" s="190"/>
      <c r="D143" s="169" t="s">
        <v>175</v>
      </c>
      <c r="E143" s="191" t="s">
        <v>1</v>
      </c>
      <c r="F143" s="192" t="s">
        <v>1851</v>
      </c>
      <c r="H143" s="191" t="s">
        <v>1</v>
      </c>
      <c r="I143" s="193"/>
      <c r="L143" s="190"/>
      <c r="M143" s="194"/>
      <c r="N143" s="195"/>
      <c r="O143" s="195"/>
      <c r="P143" s="195"/>
      <c r="Q143" s="195"/>
      <c r="R143" s="195"/>
      <c r="S143" s="195"/>
      <c r="T143" s="196"/>
      <c r="AT143" s="191" t="s">
        <v>175</v>
      </c>
      <c r="AU143" s="191" t="s">
        <v>83</v>
      </c>
      <c r="AV143" s="15" t="s">
        <v>30</v>
      </c>
      <c r="AW143" s="15" t="s">
        <v>29</v>
      </c>
      <c r="AX143" s="15" t="s">
        <v>73</v>
      </c>
      <c r="AY143" s="191" t="s">
        <v>163</v>
      </c>
    </row>
    <row r="144" spans="1:65" s="15" customFormat="1">
      <c r="B144" s="190"/>
      <c r="D144" s="169" t="s">
        <v>175</v>
      </c>
      <c r="E144" s="191" t="s">
        <v>1</v>
      </c>
      <c r="F144" s="192" t="s">
        <v>1847</v>
      </c>
      <c r="H144" s="191" t="s">
        <v>1</v>
      </c>
      <c r="I144" s="193"/>
      <c r="L144" s="190"/>
      <c r="M144" s="194"/>
      <c r="N144" s="195"/>
      <c r="O144" s="195"/>
      <c r="P144" s="195"/>
      <c r="Q144" s="195"/>
      <c r="R144" s="195"/>
      <c r="S144" s="195"/>
      <c r="T144" s="196"/>
      <c r="AT144" s="191" t="s">
        <v>175</v>
      </c>
      <c r="AU144" s="191" t="s">
        <v>83</v>
      </c>
      <c r="AV144" s="15" t="s">
        <v>30</v>
      </c>
      <c r="AW144" s="15" t="s">
        <v>29</v>
      </c>
      <c r="AX144" s="15" t="s">
        <v>73</v>
      </c>
      <c r="AY144" s="191" t="s">
        <v>163</v>
      </c>
    </row>
    <row r="145" spans="1:65" s="14" customFormat="1">
      <c r="B145" s="179"/>
      <c r="D145" s="169" t="s">
        <v>175</v>
      </c>
      <c r="E145" s="180" t="s">
        <v>1</v>
      </c>
      <c r="F145" s="181" t="s">
        <v>179</v>
      </c>
      <c r="H145" s="182">
        <v>415.6</v>
      </c>
      <c r="I145" s="183"/>
      <c r="L145" s="179"/>
      <c r="M145" s="184"/>
      <c r="N145" s="185"/>
      <c r="O145" s="185"/>
      <c r="P145" s="185"/>
      <c r="Q145" s="185"/>
      <c r="R145" s="185"/>
      <c r="S145" s="185"/>
      <c r="T145" s="186"/>
      <c r="AT145" s="180" t="s">
        <v>175</v>
      </c>
      <c r="AU145" s="180" t="s">
        <v>83</v>
      </c>
      <c r="AV145" s="14" t="s">
        <v>169</v>
      </c>
      <c r="AW145" s="14" t="s">
        <v>29</v>
      </c>
      <c r="AX145" s="14" t="s">
        <v>30</v>
      </c>
      <c r="AY145" s="180" t="s">
        <v>163</v>
      </c>
    </row>
    <row r="146" spans="1:65" s="2" customFormat="1" ht="21.75" customHeight="1">
      <c r="A146" s="33"/>
      <c r="B146" s="150"/>
      <c r="C146" s="151" t="s">
        <v>83</v>
      </c>
      <c r="D146" s="151" t="s">
        <v>165</v>
      </c>
      <c r="E146" s="152" t="s">
        <v>1852</v>
      </c>
      <c r="F146" s="153" t="s">
        <v>1853</v>
      </c>
      <c r="G146" s="154" t="s">
        <v>114</v>
      </c>
      <c r="H146" s="155">
        <v>95.7</v>
      </c>
      <c r="I146" s="156"/>
      <c r="J146" s="157">
        <f>ROUND(I146*H146,2)</f>
        <v>0</v>
      </c>
      <c r="K146" s="153" t="s">
        <v>168</v>
      </c>
      <c r="L146" s="34"/>
      <c r="M146" s="158" t="s">
        <v>1</v>
      </c>
      <c r="N146" s="159" t="s">
        <v>38</v>
      </c>
      <c r="O146" s="59"/>
      <c r="P146" s="160">
        <f>O146*H146</f>
        <v>0</v>
      </c>
      <c r="Q146" s="160">
        <v>5.0000000000000002E-5</v>
      </c>
      <c r="R146" s="160">
        <f>Q146*H146</f>
        <v>4.7850000000000002E-3</v>
      </c>
      <c r="S146" s="160">
        <v>0.115</v>
      </c>
      <c r="T146" s="161">
        <f>S146*H146</f>
        <v>11.005500000000001</v>
      </c>
      <c r="U146" s="33"/>
      <c r="V146" s="33"/>
      <c r="W146" s="33"/>
      <c r="X146" s="33"/>
      <c r="Y146" s="33"/>
      <c r="Z146" s="33"/>
      <c r="AA146" s="33"/>
      <c r="AB146" s="33"/>
      <c r="AC146" s="33"/>
      <c r="AD146" s="33"/>
      <c r="AE146" s="33"/>
      <c r="AR146" s="162" t="s">
        <v>169</v>
      </c>
      <c r="AT146" s="162" t="s">
        <v>165</v>
      </c>
      <c r="AU146" s="162" t="s">
        <v>83</v>
      </c>
      <c r="AY146" s="18" t="s">
        <v>163</v>
      </c>
      <c r="BE146" s="163">
        <f>IF(N146="základní",J146,0)</f>
        <v>0</v>
      </c>
      <c r="BF146" s="163">
        <f>IF(N146="snížená",J146,0)</f>
        <v>0</v>
      </c>
      <c r="BG146" s="163">
        <f>IF(N146="zákl. přenesená",J146,0)</f>
        <v>0</v>
      </c>
      <c r="BH146" s="163">
        <f>IF(N146="sníž. přenesená",J146,0)</f>
        <v>0</v>
      </c>
      <c r="BI146" s="163">
        <f>IF(N146="nulová",J146,0)</f>
        <v>0</v>
      </c>
      <c r="BJ146" s="18" t="s">
        <v>30</v>
      </c>
      <c r="BK146" s="163">
        <f>ROUND(I146*H146,2)</f>
        <v>0</v>
      </c>
      <c r="BL146" s="18" t="s">
        <v>169</v>
      </c>
      <c r="BM146" s="162" t="s">
        <v>203</v>
      </c>
    </row>
    <row r="147" spans="1:65" s="2" customFormat="1">
      <c r="A147" s="33"/>
      <c r="B147" s="34"/>
      <c r="C147" s="33"/>
      <c r="D147" s="164" t="s">
        <v>171</v>
      </c>
      <c r="E147" s="33"/>
      <c r="F147" s="165" t="s">
        <v>1854</v>
      </c>
      <c r="G147" s="33"/>
      <c r="H147" s="33"/>
      <c r="I147" s="166"/>
      <c r="J147" s="33"/>
      <c r="K147" s="33"/>
      <c r="L147" s="34"/>
      <c r="M147" s="167"/>
      <c r="N147" s="168"/>
      <c r="O147" s="59"/>
      <c r="P147" s="59"/>
      <c r="Q147" s="59"/>
      <c r="R147" s="59"/>
      <c r="S147" s="59"/>
      <c r="T147" s="60"/>
      <c r="U147" s="33"/>
      <c r="V147" s="33"/>
      <c r="W147" s="33"/>
      <c r="X147" s="33"/>
      <c r="Y147" s="33"/>
      <c r="Z147" s="33"/>
      <c r="AA147" s="33"/>
      <c r="AB147" s="33"/>
      <c r="AC147" s="33"/>
      <c r="AD147" s="33"/>
      <c r="AE147" s="33"/>
      <c r="AT147" s="18" t="s">
        <v>171</v>
      </c>
      <c r="AU147" s="18" t="s">
        <v>83</v>
      </c>
    </row>
    <row r="148" spans="1:65" s="2" customFormat="1" ht="117">
      <c r="A148" s="33"/>
      <c r="B148" s="34"/>
      <c r="C148" s="33"/>
      <c r="D148" s="169" t="s">
        <v>173</v>
      </c>
      <c r="E148" s="33"/>
      <c r="F148" s="170" t="s">
        <v>1855</v>
      </c>
      <c r="G148" s="33"/>
      <c r="H148" s="33"/>
      <c r="I148" s="166"/>
      <c r="J148" s="33"/>
      <c r="K148" s="33"/>
      <c r="L148" s="34"/>
      <c r="M148" s="167"/>
      <c r="N148" s="168"/>
      <c r="O148" s="59"/>
      <c r="P148" s="59"/>
      <c r="Q148" s="59"/>
      <c r="R148" s="59"/>
      <c r="S148" s="59"/>
      <c r="T148" s="60"/>
      <c r="U148" s="33"/>
      <c r="V148" s="33"/>
      <c r="W148" s="33"/>
      <c r="X148" s="33"/>
      <c r="Y148" s="33"/>
      <c r="Z148" s="33"/>
      <c r="AA148" s="33"/>
      <c r="AB148" s="33"/>
      <c r="AC148" s="33"/>
      <c r="AD148" s="33"/>
      <c r="AE148" s="33"/>
      <c r="AT148" s="18" t="s">
        <v>173</v>
      </c>
      <c r="AU148" s="18" t="s">
        <v>83</v>
      </c>
    </row>
    <row r="149" spans="1:65" s="13" customFormat="1">
      <c r="B149" s="171"/>
      <c r="D149" s="169" t="s">
        <v>175</v>
      </c>
      <c r="E149" s="172" t="s">
        <v>1</v>
      </c>
      <c r="F149" s="173" t="s">
        <v>1856</v>
      </c>
      <c r="H149" s="174">
        <v>95.7</v>
      </c>
      <c r="I149" s="175"/>
      <c r="L149" s="171"/>
      <c r="M149" s="176"/>
      <c r="N149" s="177"/>
      <c r="O149" s="177"/>
      <c r="P149" s="177"/>
      <c r="Q149" s="177"/>
      <c r="R149" s="177"/>
      <c r="S149" s="177"/>
      <c r="T149" s="178"/>
      <c r="AT149" s="172" t="s">
        <v>175</v>
      </c>
      <c r="AU149" s="172" t="s">
        <v>83</v>
      </c>
      <c r="AV149" s="13" t="s">
        <v>83</v>
      </c>
      <c r="AW149" s="13" t="s">
        <v>29</v>
      </c>
      <c r="AX149" s="13" t="s">
        <v>73</v>
      </c>
      <c r="AY149" s="172" t="s">
        <v>163</v>
      </c>
    </row>
    <row r="150" spans="1:65" s="14" customFormat="1">
      <c r="B150" s="179"/>
      <c r="D150" s="169" t="s">
        <v>175</v>
      </c>
      <c r="E150" s="180" t="s">
        <v>1</v>
      </c>
      <c r="F150" s="181" t="s">
        <v>179</v>
      </c>
      <c r="H150" s="182">
        <v>95.7</v>
      </c>
      <c r="I150" s="183"/>
      <c r="L150" s="179"/>
      <c r="M150" s="184"/>
      <c r="N150" s="185"/>
      <c r="O150" s="185"/>
      <c r="P150" s="185"/>
      <c r="Q150" s="185"/>
      <c r="R150" s="185"/>
      <c r="S150" s="185"/>
      <c r="T150" s="186"/>
      <c r="AT150" s="180" t="s">
        <v>175</v>
      </c>
      <c r="AU150" s="180" t="s">
        <v>83</v>
      </c>
      <c r="AV150" s="14" t="s">
        <v>169</v>
      </c>
      <c r="AW150" s="14" t="s">
        <v>29</v>
      </c>
      <c r="AX150" s="14" t="s">
        <v>30</v>
      </c>
      <c r="AY150" s="180" t="s">
        <v>163</v>
      </c>
    </row>
    <row r="151" spans="1:65" s="2" customFormat="1" ht="16.5" customHeight="1">
      <c r="A151" s="33"/>
      <c r="B151" s="150"/>
      <c r="C151" s="151" t="s">
        <v>186</v>
      </c>
      <c r="D151" s="151" t="s">
        <v>165</v>
      </c>
      <c r="E151" s="152" t="s">
        <v>884</v>
      </c>
      <c r="F151" s="153" t="s">
        <v>885</v>
      </c>
      <c r="G151" s="154" t="s">
        <v>206</v>
      </c>
      <c r="H151" s="155">
        <v>243.8</v>
      </c>
      <c r="I151" s="156"/>
      <c r="J151" s="157">
        <f>ROUND(I151*H151,2)</f>
        <v>0</v>
      </c>
      <c r="K151" s="153" t="s">
        <v>168</v>
      </c>
      <c r="L151" s="34"/>
      <c r="M151" s="158" t="s">
        <v>1</v>
      </c>
      <c r="N151" s="159" t="s">
        <v>38</v>
      </c>
      <c r="O151" s="59"/>
      <c r="P151" s="160">
        <f>O151*H151</f>
        <v>0</v>
      </c>
      <c r="Q151" s="160">
        <v>0</v>
      </c>
      <c r="R151" s="160">
        <f>Q151*H151</f>
        <v>0</v>
      </c>
      <c r="S151" s="160">
        <v>0.20499999999999999</v>
      </c>
      <c r="T151" s="161">
        <f>S151*H151</f>
        <v>49.978999999999999</v>
      </c>
      <c r="U151" s="33"/>
      <c r="V151" s="33"/>
      <c r="W151" s="33"/>
      <c r="X151" s="33"/>
      <c r="Y151" s="33"/>
      <c r="Z151" s="33"/>
      <c r="AA151" s="33"/>
      <c r="AB151" s="33"/>
      <c r="AC151" s="33"/>
      <c r="AD151" s="33"/>
      <c r="AE151" s="33"/>
      <c r="AR151" s="162" t="s">
        <v>169</v>
      </c>
      <c r="AT151" s="162" t="s">
        <v>165</v>
      </c>
      <c r="AU151" s="162" t="s">
        <v>83</v>
      </c>
      <c r="AY151" s="18" t="s">
        <v>163</v>
      </c>
      <c r="BE151" s="163">
        <f>IF(N151="základní",J151,0)</f>
        <v>0</v>
      </c>
      <c r="BF151" s="163">
        <f>IF(N151="snížená",J151,0)</f>
        <v>0</v>
      </c>
      <c r="BG151" s="163">
        <f>IF(N151="zákl. přenesená",J151,0)</f>
        <v>0</v>
      </c>
      <c r="BH151" s="163">
        <f>IF(N151="sníž. přenesená",J151,0)</f>
        <v>0</v>
      </c>
      <c r="BI151" s="163">
        <f>IF(N151="nulová",J151,0)</f>
        <v>0</v>
      </c>
      <c r="BJ151" s="18" t="s">
        <v>30</v>
      </c>
      <c r="BK151" s="163">
        <f>ROUND(I151*H151,2)</f>
        <v>0</v>
      </c>
      <c r="BL151" s="18" t="s">
        <v>169</v>
      </c>
      <c r="BM151" s="162" t="s">
        <v>215</v>
      </c>
    </row>
    <row r="152" spans="1:65" s="2" customFormat="1">
      <c r="A152" s="33"/>
      <c r="B152" s="34"/>
      <c r="C152" s="33"/>
      <c r="D152" s="164" t="s">
        <v>171</v>
      </c>
      <c r="E152" s="33"/>
      <c r="F152" s="165" t="s">
        <v>887</v>
      </c>
      <c r="G152" s="33"/>
      <c r="H152" s="33"/>
      <c r="I152" s="166"/>
      <c r="J152" s="33"/>
      <c r="K152" s="33"/>
      <c r="L152" s="34"/>
      <c r="M152" s="167"/>
      <c r="N152" s="168"/>
      <c r="O152" s="59"/>
      <c r="P152" s="59"/>
      <c r="Q152" s="59"/>
      <c r="R152" s="59"/>
      <c r="S152" s="59"/>
      <c r="T152" s="60"/>
      <c r="U152" s="33"/>
      <c r="V152" s="33"/>
      <c r="W152" s="33"/>
      <c r="X152" s="33"/>
      <c r="Y152" s="33"/>
      <c r="Z152" s="33"/>
      <c r="AA152" s="33"/>
      <c r="AB152" s="33"/>
      <c r="AC152" s="33"/>
      <c r="AD152" s="33"/>
      <c r="AE152" s="33"/>
      <c r="AT152" s="18" t="s">
        <v>171</v>
      </c>
      <c r="AU152" s="18" t="s">
        <v>83</v>
      </c>
    </row>
    <row r="153" spans="1:65" s="2" customFormat="1" ht="87.75">
      <c r="A153" s="33"/>
      <c r="B153" s="34"/>
      <c r="C153" s="33"/>
      <c r="D153" s="169" t="s">
        <v>173</v>
      </c>
      <c r="E153" s="33"/>
      <c r="F153" s="170" t="s">
        <v>888</v>
      </c>
      <c r="G153" s="33"/>
      <c r="H153" s="33"/>
      <c r="I153" s="166"/>
      <c r="J153" s="33"/>
      <c r="K153" s="33"/>
      <c r="L153" s="34"/>
      <c r="M153" s="167"/>
      <c r="N153" s="168"/>
      <c r="O153" s="59"/>
      <c r="P153" s="59"/>
      <c r="Q153" s="59"/>
      <c r="R153" s="59"/>
      <c r="S153" s="59"/>
      <c r="T153" s="60"/>
      <c r="U153" s="33"/>
      <c r="V153" s="33"/>
      <c r="W153" s="33"/>
      <c r="X153" s="33"/>
      <c r="Y153" s="33"/>
      <c r="Z153" s="33"/>
      <c r="AA153" s="33"/>
      <c r="AB153" s="33"/>
      <c r="AC153" s="33"/>
      <c r="AD153" s="33"/>
      <c r="AE153" s="33"/>
      <c r="AT153" s="18" t="s">
        <v>173</v>
      </c>
      <c r="AU153" s="18" t="s">
        <v>83</v>
      </c>
    </row>
    <row r="154" spans="1:65" s="13" customFormat="1">
      <c r="B154" s="171"/>
      <c r="D154" s="169" t="s">
        <v>175</v>
      </c>
      <c r="E154" s="172" t="s">
        <v>1</v>
      </c>
      <c r="F154" s="173" t="s">
        <v>1857</v>
      </c>
      <c r="H154" s="174">
        <v>138</v>
      </c>
      <c r="I154" s="175"/>
      <c r="L154" s="171"/>
      <c r="M154" s="176"/>
      <c r="N154" s="177"/>
      <c r="O154" s="177"/>
      <c r="P154" s="177"/>
      <c r="Q154" s="177"/>
      <c r="R154" s="177"/>
      <c r="S154" s="177"/>
      <c r="T154" s="178"/>
      <c r="AT154" s="172" t="s">
        <v>175</v>
      </c>
      <c r="AU154" s="172" t="s">
        <v>83</v>
      </c>
      <c r="AV154" s="13" t="s">
        <v>83</v>
      </c>
      <c r="AW154" s="13" t="s">
        <v>29</v>
      </c>
      <c r="AX154" s="13" t="s">
        <v>73</v>
      </c>
      <c r="AY154" s="172" t="s">
        <v>163</v>
      </c>
    </row>
    <row r="155" spans="1:65" s="13" customFormat="1">
      <c r="B155" s="171"/>
      <c r="D155" s="169" t="s">
        <v>175</v>
      </c>
      <c r="E155" s="172" t="s">
        <v>1</v>
      </c>
      <c r="F155" s="173" t="s">
        <v>1858</v>
      </c>
      <c r="H155" s="174">
        <v>96.5</v>
      </c>
      <c r="I155" s="175"/>
      <c r="L155" s="171"/>
      <c r="M155" s="176"/>
      <c r="N155" s="177"/>
      <c r="O155" s="177"/>
      <c r="P155" s="177"/>
      <c r="Q155" s="177"/>
      <c r="R155" s="177"/>
      <c r="S155" s="177"/>
      <c r="T155" s="178"/>
      <c r="AT155" s="172" t="s">
        <v>175</v>
      </c>
      <c r="AU155" s="172" t="s">
        <v>83</v>
      </c>
      <c r="AV155" s="13" t="s">
        <v>83</v>
      </c>
      <c r="AW155" s="13" t="s">
        <v>29</v>
      </c>
      <c r="AX155" s="13" t="s">
        <v>73</v>
      </c>
      <c r="AY155" s="172" t="s">
        <v>163</v>
      </c>
    </row>
    <row r="156" spans="1:65" s="13" customFormat="1">
      <c r="B156" s="171"/>
      <c r="D156" s="169" t="s">
        <v>175</v>
      </c>
      <c r="E156" s="172" t="s">
        <v>1</v>
      </c>
      <c r="F156" s="173" t="s">
        <v>1859</v>
      </c>
      <c r="H156" s="174">
        <v>9.3000000000000007</v>
      </c>
      <c r="I156" s="175"/>
      <c r="L156" s="171"/>
      <c r="M156" s="176"/>
      <c r="N156" s="177"/>
      <c r="O156" s="177"/>
      <c r="P156" s="177"/>
      <c r="Q156" s="177"/>
      <c r="R156" s="177"/>
      <c r="S156" s="177"/>
      <c r="T156" s="178"/>
      <c r="AT156" s="172" t="s">
        <v>175</v>
      </c>
      <c r="AU156" s="172" t="s">
        <v>83</v>
      </c>
      <c r="AV156" s="13" t="s">
        <v>83</v>
      </c>
      <c r="AW156" s="13" t="s">
        <v>29</v>
      </c>
      <c r="AX156" s="13" t="s">
        <v>73</v>
      </c>
      <c r="AY156" s="172" t="s">
        <v>163</v>
      </c>
    </row>
    <row r="157" spans="1:65" s="14" customFormat="1">
      <c r="B157" s="179"/>
      <c r="D157" s="169" t="s">
        <v>175</v>
      </c>
      <c r="E157" s="180" t="s">
        <v>1</v>
      </c>
      <c r="F157" s="181" t="s">
        <v>179</v>
      </c>
      <c r="H157" s="182">
        <v>243.8</v>
      </c>
      <c r="I157" s="183"/>
      <c r="L157" s="179"/>
      <c r="M157" s="184"/>
      <c r="N157" s="185"/>
      <c r="O157" s="185"/>
      <c r="P157" s="185"/>
      <c r="Q157" s="185"/>
      <c r="R157" s="185"/>
      <c r="S157" s="185"/>
      <c r="T157" s="186"/>
      <c r="AT157" s="180" t="s">
        <v>175</v>
      </c>
      <c r="AU157" s="180" t="s">
        <v>83</v>
      </c>
      <c r="AV157" s="14" t="s">
        <v>169</v>
      </c>
      <c r="AW157" s="14" t="s">
        <v>29</v>
      </c>
      <c r="AX157" s="14" t="s">
        <v>30</v>
      </c>
      <c r="AY157" s="180" t="s">
        <v>163</v>
      </c>
    </row>
    <row r="158" spans="1:65" s="2" customFormat="1" ht="16.5" customHeight="1">
      <c r="A158" s="33"/>
      <c r="B158" s="150"/>
      <c r="C158" s="151" t="s">
        <v>169</v>
      </c>
      <c r="D158" s="151" t="s">
        <v>165</v>
      </c>
      <c r="E158" s="152" t="s">
        <v>1860</v>
      </c>
      <c r="F158" s="153" t="s">
        <v>1861</v>
      </c>
      <c r="G158" s="154" t="s">
        <v>206</v>
      </c>
      <c r="H158" s="155">
        <v>275.3</v>
      </c>
      <c r="I158" s="156"/>
      <c r="J158" s="157">
        <f>ROUND(I158*H158,2)</f>
        <v>0</v>
      </c>
      <c r="K158" s="153" t="s">
        <v>168</v>
      </c>
      <c r="L158" s="34"/>
      <c r="M158" s="158" t="s">
        <v>1</v>
      </c>
      <c r="N158" s="159" t="s">
        <v>38</v>
      </c>
      <c r="O158" s="59"/>
      <c r="P158" s="160">
        <f>O158*H158</f>
        <v>0</v>
      </c>
      <c r="Q158" s="160">
        <v>0</v>
      </c>
      <c r="R158" s="160">
        <f>Q158*H158</f>
        <v>0</v>
      </c>
      <c r="S158" s="160">
        <v>0.28999999999999998</v>
      </c>
      <c r="T158" s="161">
        <f>S158*H158</f>
        <v>79.837000000000003</v>
      </c>
      <c r="U158" s="33"/>
      <c r="V158" s="33"/>
      <c r="W158" s="33"/>
      <c r="X158" s="33"/>
      <c r="Y158" s="33"/>
      <c r="Z158" s="33"/>
      <c r="AA158" s="33"/>
      <c r="AB158" s="33"/>
      <c r="AC158" s="33"/>
      <c r="AD158" s="33"/>
      <c r="AE158" s="33"/>
      <c r="AR158" s="162" t="s">
        <v>169</v>
      </c>
      <c r="AT158" s="162" t="s">
        <v>165</v>
      </c>
      <c r="AU158" s="162" t="s">
        <v>83</v>
      </c>
      <c r="AY158" s="18" t="s">
        <v>163</v>
      </c>
      <c r="BE158" s="163">
        <f>IF(N158="základní",J158,0)</f>
        <v>0</v>
      </c>
      <c r="BF158" s="163">
        <f>IF(N158="snížená",J158,0)</f>
        <v>0</v>
      </c>
      <c r="BG158" s="163">
        <f>IF(N158="zákl. přenesená",J158,0)</f>
        <v>0</v>
      </c>
      <c r="BH158" s="163">
        <f>IF(N158="sníž. přenesená",J158,0)</f>
        <v>0</v>
      </c>
      <c r="BI158" s="163">
        <f>IF(N158="nulová",J158,0)</f>
        <v>0</v>
      </c>
      <c r="BJ158" s="18" t="s">
        <v>30</v>
      </c>
      <c r="BK158" s="163">
        <f>ROUND(I158*H158,2)</f>
        <v>0</v>
      </c>
      <c r="BL158" s="18" t="s">
        <v>169</v>
      </c>
      <c r="BM158" s="162" t="s">
        <v>1862</v>
      </c>
    </row>
    <row r="159" spans="1:65" s="2" customFormat="1">
      <c r="A159" s="33"/>
      <c r="B159" s="34"/>
      <c r="C159" s="33"/>
      <c r="D159" s="164" t="s">
        <v>171</v>
      </c>
      <c r="E159" s="33"/>
      <c r="F159" s="165" t="s">
        <v>1863</v>
      </c>
      <c r="G159" s="33"/>
      <c r="H159" s="33"/>
      <c r="I159" s="166"/>
      <c r="J159" s="33"/>
      <c r="K159" s="33"/>
      <c r="L159" s="34"/>
      <c r="M159" s="167"/>
      <c r="N159" s="168"/>
      <c r="O159" s="59"/>
      <c r="P159" s="59"/>
      <c r="Q159" s="59"/>
      <c r="R159" s="59"/>
      <c r="S159" s="59"/>
      <c r="T159" s="60"/>
      <c r="U159" s="33"/>
      <c r="V159" s="33"/>
      <c r="W159" s="33"/>
      <c r="X159" s="33"/>
      <c r="Y159" s="33"/>
      <c r="Z159" s="33"/>
      <c r="AA159" s="33"/>
      <c r="AB159" s="33"/>
      <c r="AC159" s="33"/>
      <c r="AD159" s="33"/>
      <c r="AE159" s="33"/>
      <c r="AT159" s="18" t="s">
        <v>171</v>
      </c>
      <c r="AU159" s="18" t="s">
        <v>83</v>
      </c>
    </row>
    <row r="160" spans="1:65" s="13" customFormat="1">
      <c r="B160" s="171"/>
      <c r="D160" s="169" t="s">
        <v>175</v>
      </c>
      <c r="E160" s="172" t="s">
        <v>1</v>
      </c>
      <c r="F160" s="173" t="s">
        <v>1864</v>
      </c>
      <c r="H160" s="174">
        <v>138</v>
      </c>
      <c r="I160" s="175"/>
      <c r="L160" s="171"/>
      <c r="M160" s="176"/>
      <c r="N160" s="177"/>
      <c r="O160" s="177"/>
      <c r="P160" s="177"/>
      <c r="Q160" s="177"/>
      <c r="R160" s="177"/>
      <c r="S160" s="177"/>
      <c r="T160" s="178"/>
      <c r="AT160" s="172" t="s">
        <v>175</v>
      </c>
      <c r="AU160" s="172" t="s">
        <v>83</v>
      </c>
      <c r="AV160" s="13" t="s">
        <v>83</v>
      </c>
      <c r="AW160" s="13" t="s">
        <v>29</v>
      </c>
      <c r="AX160" s="13" t="s">
        <v>73</v>
      </c>
      <c r="AY160" s="172" t="s">
        <v>163</v>
      </c>
    </row>
    <row r="161" spans="1:65" s="13" customFormat="1">
      <c r="B161" s="171"/>
      <c r="D161" s="169" t="s">
        <v>175</v>
      </c>
      <c r="E161" s="172" t="s">
        <v>1</v>
      </c>
      <c r="F161" s="173" t="s">
        <v>1865</v>
      </c>
      <c r="H161" s="174">
        <v>137.30000000000001</v>
      </c>
      <c r="I161" s="175"/>
      <c r="L161" s="171"/>
      <c r="M161" s="176"/>
      <c r="N161" s="177"/>
      <c r="O161" s="177"/>
      <c r="P161" s="177"/>
      <c r="Q161" s="177"/>
      <c r="R161" s="177"/>
      <c r="S161" s="177"/>
      <c r="T161" s="178"/>
      <c r="AT161" s="172" t="s">
        <v>175</v>
      </c>
      <c r="AU161" s="172" t="s">
        <v>83</v>
      </c>
      <c r="AV161" s="13" t="s">
        <v>83</v>
      </c>
      <c r="AW161" s="13" t="s">
        <v>29</v>
      </c>
      <c r="AX161" s="13" t="s">
        <v>73</v>
      </c>
      <c r="AY161" s="172" t="s">
        <v>163</v>
      </c>
    </row>
    <row r="162" spans="1:65" s="14" customFormat="1">
      <c r="B162" s="179"/>
      <c r="D162" s="169" t="s">
        <v>175</v>
      </c>
      <c r="E162" s="180" t="s">
        <v>1</v>
      </c>
      <c r="F162" s="181" t="s">
        <v>179</v>
      </c>
      <c r="H162" s="182">
        <v>275.3</v>
      </c>
      <c r="I162" s="183"/>
      <c r="L162" s="179"/>
      <c r="M162" s="184"/>
      <c r="N162" s="185"/>
      <c r="O162" s="185"/>
      <c r="P162" s="185"/>
      <c r="Q162" s="185"/>
      <c r="R162" s="185"/>
      <c r="S162" s="185"/>
      <c r="T162" s="186"/>
      <c r="AT162" s="180" t="s">
        <v>175</v>
      </c>
      <c r="AU162" s="180" t="s">
        <v>83</v>
      </c>
      <c r="AV162" s="14" t="s">
        <v>169</v>
      </c>
      <c r="AW162" s="14" t="s">
        <v>29</v>
      </c>
      <c r="AX162" s="14" t="s">
        <v>30</v>
      </c>
      <c r="AY162" s="180" t="s">
        <v>163</v>
      </c>
    </row>
    <row r="163" spans="1:65" s="2" customFormat="1" ht="16.5" customHeight="1">
      <c r="A163" s="33"/>
      <c r="B163" s="150"/>
      <c r="C163" s="151" t="s">
        <v>197</v>
      </c>
      <c r="D163" s="151" t="s">
        <v>165</v>
      </c>
      <c r="E163" s="152" t="s">
        <v>1866</v>
      </c>
      <c r="F163" s="153" t="s">
        <v>1867</v>
      </c>
      <c r="G163" s="154" t="s">
        <v>206</v>
      </c>
      <c r="H163" s="155">
        <v>70</v>
      </c>
      <c r="I163" s="156"/>
      <c r="J163" s="157">
        <f>ROUND(I163*H163,2)</f>
        <v>0</v>
      </c>
      <c r="K163" s="153" t="s">
        <v>168</v>
      </c>
      <c r="L163" s="34"/>
      <c r="M163" s="158" t="s">
        <v>1</v>
      </c>
      <c r="N163" s="159" t="s">
        <v>38</v>
      </c>
      <c r="O163" s="59"/>
      <c r="P163" s="160">
        <f>O163*H163</f>
        <v>0</v>
      </c>
      <c r="Q163" s="160">
        <v>0</v>
      </c>
      <c r="R163" s="160">
        <f>Q163*H163</f>
        <v>0</v>
      </c>
      <c r="S163" s="160">
        <v>0.115</v>
      </c>
      <c r="T163" s="161">
        <f>S163*H163</f>
        <v>8.0500000000000007</v>
      </c>
      <c r="U163" s="33"/>
      <c r="V163" s="33"/>
      <c r="W163" s="33"/>
      <c r="X163" s="33"/>
      <c r="Y163" s="33"/>
      <c r="Z163" s="33"/>
      <c r="AA163" s="33"/>
      <c r="AB163" s="33"/>
      <c r="AC163" s="33"/>
      <c r="AD163" s="33"/>
      <c r="AE163" s="33"/>
      <c r="AR163" s="162" t="s">
        <v>169</v>
      </c>
      <c r="AT163" s="162" t="s">
        <v>165</v>
      </c>
      <c r="AU163" s="162" t="s">
        <v>83</v>
      </c>
      <c r="AY163" s="18" t="s">
        <v>163</v>
      </c>
      <c r="BE163" s="163">
        <f>IF(N163="základní",J163,0)</f>
        <v>0</v>
      </c>
      <c r="BF163" s="163">
        <f>IF(N163="snížená",J163,0)</f>
        <v>0</v>
      </c>
      <c r="BG163" s="163">
        <f>IF(N163="zákl. přenesená",J163,0)</f>
        <v>0</v>
      </c>
      <c r="BH163" s="163">
        <f>IF(N163="sníž. přenesená",J163,0)</f>
        <v>0</v>
      </c>
      <c r="BI163" s="163">
        <f>IF(N163="nulová",J163,0)</f>
        <v>0</v>
      </c>
      <c r="BJ163" s="18" t="s">
        <v>30</v>
      </c>
      <c r="BK163" s="163">
        <f>ROUND(I163*H163,2)</f>
        <v>0</v>
      </c>
      <c r="BL163" s="18" t="s">
        <v>169</v>
      </c>
      <c r="BM163" s="162" t="s">
        <v>235</v>
      </c>
    </row>
    <row r="164" spans="1:65" s="2" customFormat="1">
      <c r="A164" s="33"/>
      <c r="B164" s="34"/>
      <c r="C164" s="33"/>
      <c r="D164" s="164" t="s">
        <v>171</v>
      </c>
      <c r="E164" s="33"/>
      <c r="F164" s="165" t="s">
        <v>1868</v>
      </c>
      <c r="G164" s="33"/>
      <c r="H164" s="33"/>
      <c r="I164" s="166"/>
      <c r="J164" s="33"/>
      <c r="K164" s="33"/>
      <c r="L164" s="34"/>
      <c r="M164" s="167"/>
      <c r="N164" s="168"/>
      <c r="O164" s="59"/>
      <c r="P164" s="59"/>
      <c r="Q164" s="59"/>
      <c r="R164" s="59"/>
      <c r="S164" s="59"/>
      <c r="T164" s="60"/>
      <c r="U164" s="33"/>
      <c r="V164" s="33"/>
      <c r="W164" s="33"/>
      <c r="X164" s="33"/>
      <c r="Y164" s="33"/>
      <c r="Z164" s="33"/>
      <c r="AA164" s="33"/>
      <c r="AB164" s="33"/>
      <c r="AC164" s="33"/>
      <c r="AD164" s="33"/>
      <c r="AE164" s="33"/>
      <c r="AT164" s="18" t="s">
        <v>171</v>
      </c>
      <c r="AU164" s="18" t="s">
        <v>83</v>
      </c>
    </row>
    <row r="165" spans="1:65" s="2" customFormat="1" ht="87.75">
      <c r="A165" s="33"/>
      <c r="B165" s="34"/>
      <c r="C165" s="33"/>
      <c r="D165" s="169" t="s">
        <v>173</v>
      </c>
      <c r="E165" s="33"/>
      <c r="F165" s="170" t="s">
        <v>888</v>
      </c>
      <c r="G165" s="33"/>
      <c r="H165" s="33"/>
      <c r="I165" s="166"/>
      <c r="J165" s="33"/>
      <c r="K165" s="33"/>
      <c r="L165" s="34"/>
      <c r="M165" s="167"/>
      <c r="N165" s="168"/>
      <c r="O165" s="59"/>
      <c r="P165" s="59"/>
      <c r="Q165" s="59"/>
      <c r="R165" s="59"/>
      <c r="S165" s="59"/>
      <c r="T165" s="60"/>
      <c r="U165" s="33"/>
      <c r="V165" s="33"/>
      <c r="W165" s="33"/>
      <c r="X165" s="33"/>
      <c r="Y165" s="33"/>
      <c r="Z165" s="33"/>
      <c r="AA165" s="33"/>
      <c r="AB165" s="33"/>
      <c r="AC165" s="33"/>
      <c r="AD165" s="33"/>
      <c r="AE165" s="33"/>
      <c r="AT165" s="18" t="s">
        <v>173</v>
      </c>
      <c r="AU165" s="18" t="s">
        <v>83</v>
      </c>
    </row>
    <row r="166" spans="1:65" s="13" customFormat="1">
      <c r="B166" s="171"/>
      <c r="D166" s="169" t="s">
        <v>175</v>
      </c>
      <c r="E166" s="172" t="s">
        <v>1</v>
      </c>
      <c r="F166" s="173" t="s">
        <v>1869</v>
      </c>
      <c r="H166" s="174">
        <v>15</v>
      </c>
      <c r="I166" s="175"/>
      <c r="L166" s="171"/>
      <c r="M166" s="176"/>
      <c r="N166" s="177"/>
      <c r="O166" s="177"/>
      <c r="P166" s="177"/>
      <c r="Q166" s="177"/>
      <c r="R166" s="177"/>
      <c r="S166" s="177"/>
      <c r="T166" s="178"/>
      <c r="AT166" s="172" t="s">
        <v>175</v>
      </c>
      <c r="AU166" s="172" t="s">
        <v>83</v>
      </c>
      <c r="AV166" s="13" t="s">
        <v>83</v>
      </c>
      <c r="AW166" s="13" t="s">
        <v>29</v>
      </c>
      <c r="AX166" s="13" t="s">
        <v>73</v>
      </c>
      <c r="AY166" s="172" t="s">
        <v>163</v>
      </c>
    </row>
    <row r="167" spans="1:65" s="13" customFormat="1">
      <c r="B167" s="171"/>
      <c r="D167" s="169" t="s">
        <v>175</v>
      </c>
      <c r="E167" s="172" t="s">
        <v>1</v>
      </c>
      <c r="F167" s="173" t="s">
        <v>1870</v>
      </c>
      <c r="H167" s="174">
        <v>55</v>
      </c>
      <c r="I167" s="175"/>
      <c r="L167" s="171"/>
      <c r="M167" s="176"/>
      <c r="N167" s="177"/>
      <c r="O167" s="177"/>
      <c r="P167" s="177"/>
      <c r="Q167" s="177"/>
      <c r="R167" s="177"/>
      <c r="S167" s="177"/>
      <c r="T167" s="178"/>
      <c r="AT167" s="172" t="s">
        <v>175</v>
      </c>
      <c r="AU167" s="172" t="s">
        <v>83</v>
      </c>
      <c r="AV167" s="13" t="s">
        <v>83</v>
      </c>
      <c r="AW167" s="13" t="s">
        <v>29</v>
      </c>
      <c r="AX167" s="13" t="s">
        <v>73</v>
      </c>
      <c r="AY167" s="172" t="s">
        <v>163</v>
      </c>
    </row>
    <row r="168" spans="1:65" s="14" customFormat="1">
      <c r="B168" s="179"/>
      <c r="D168" s="169" t="s">
        <v>175</v>
      </c>
      <c r="E168" s="180" t="s">
        <v>1</v>
      </c>
      <c r="F168" s="181" t="s">
        <v>179</v>
      </c>
      <c r="H168" s="182">
        <v>70</v>
      </c>
      <c r="I168" s="183"/>
      <c r="L168" s="179"/>
      <c r="M168" s="184"/>
      <c r="N168" s="185"/>
      <c r="O168" s="185"/>
      <c r="P168" s="185"/>
      <c r="Q168" s="185"/>
      <c r="R168" s="185"/>
      <c r="S168" s="185"/>
      <c r="T168" s="186"/>
      <c r="AT168" s="180" t="s">
        <v>175</v>
      </c>
      <c r="AU168" s="180" t="s">
        <v>83</v>
      </c>
      <c r="AV168" s="14" t="s">
        <v>169</v>
      </c>
      <c r="AW168" s="14" t="s">
        <v>29</v>
      </c>
      <c r="AX168" s="14" t="s">
        <v>30</v>
      </c>
      <c r="AY168" s="180" t="s">
        <v>163</v>
      </c>
    </row>
    <row r="169" spans="1:65" s="2" customFormat="1" ht="16.5" customHeight="1">
      <c r="A169" s="33"/>
      <c r="B169" s="150"/>
      <c r="C169" s="151" t="s">
        <v>203</v>
      </c>
      <c r="D169" s="151" t="s">
        <v>165</v>
      </c>
      <c r="E169" s="152" t="s">
        <v>904</v>
      </c>
      <c r="F169" s="153" t="s">
        <v>905</v>
      </c>
      <c r="G169" s="154" t="s">
        <v>114</v>
      </c>
      <c r="H169" s="155">
        <v>7.4</v>
      </c>
      <c r="I169" s="156"/>
      <c r="J169" s="157">
        <f>ROUND(I169*H169,2)</f>
        <v>0</v>
      </c>
      <c r="K169" s="153" t="s">
        <v>168</v>
      </c>
      <c r="L169" s="34"/>
      <c r="M169" s="158" t="s">
        <v>1</v>
      </c>
      <c r="N169" s="159" t="s">
        <v>38</v>
      </c>
      <c r="O169" s="59"/>
      <c r="P169" s="160">
        <f>O169*H169</f>
        <v>0</v>
      </c>
      <c r="Q169" s="160">
        <v>0</v>
      </c>
      <c r="R169" s="160">
        <f>Q169*H169</f>
        <v>0</v>
      </c>
      <c r="S169" s="160">
        <v>0</v>
      </c>
      <c r="T169" s="161">
        <f>S169*H169</f>
        <v>0</v>
      </c>
      <c r="U169" s="33"/>
      <c r="V169" s="33"/>
      <c r="W169" s="33"/>
      <c r="X169" s="33"/>
      <c r="Y169" s="33"/>
      <c r="Z169" s="33"/>
      <c r="AA169" s="33"/>
      <c r="AB169" s="33"/>
      <c r="AC169" s="33"/>
      <c r="AD169" s="33"/>
      <c r="AE169" s="33"/>
      <c r="AR169" s="162" t="s">
        <v>169</v>
      </c>
      <c r="AT169" s="162" t="s">
        <v>165</v>
      </c>
      <c r="AU169" s="162" t="s">
        <v>83</v>
      </c>
      <c r="AY169" s="18" t="s">
        <v>163</v>
      </c>
      <c r="BE169" s="163">
        <f>IF(N169="základní",J169,0)</f>
        <v>0</v>
      </c>
      <c r="BF169" s="163">
        <f>IF(N169="snížená",J169,0)</f>
        <v>0</v>
      </c>
      <c r="BG169" s="163">
        <f>IF(N169="zákl. přenesená",J169,0)</f>
        <v>0</v>
      </c>
      <c r="BH169" s="163">
        <f>IF(N169="sníž. přenesená",J169,0)</f>
        <v>0</v>
      </c>
      <c r="BI169" s="163">
        <f>IF(N169="nulová",J169,0)</f>
        <v>0</v>
      </c>
      <c r="BJ169" s="18" t="s">
        <v>30</v>
      </c>
      <c r="BK169" s="163">
        <f>ROUND(I169*H169,2)</f>
        <v>0</v>
      </c>
      <c r="BL169" s="18" t="s">
        <v>169</v>
      </c>
      <c r="BM169" s="162" t="s">
        <v>1871</v>
      </c>
    </row>
    <row r="170" spans="1:65" s="2" customFormat="1">
      <c r="A170" s="33"/>
      <c r="B170" s="34"/>
      <c r="C170" s="33"/>
      <c r="D170" s="164" t="s">
        <v>171</v>
      </c>
      <c r="E170" s="33"/>
      <c r="F170" s="165" t="s">
        <v>907</v>
      </c>
      <c r="G170" s="33"/>
      <c r="H170" s="33"/>
      <c r="I170" s="166"/>
      <c r="J170" s="33"/>
      <c r="K170" s="33"/>
      <c r="L170" s="34"/>
      <c r="M170" s="167"/>
      <c r="N170" s="168"/>
      <c r="O170" s="59"/>
      <c r="P170" s="59"/>
      <c r="Q170" s="59"/>
      <c r="R170" s="59"/>
      <c r="S170" s="59"/>
      <c r="T170" s="60"/>
      <c r="U170" s="33"/>
      <c r="V170" s="33"/>
      <c r="W170" s="33"/>
      <c r="X170" s="33"/>
      <c r="Y170" s="33"/>
      <c r="Z170" s="33"/>
      <c r="AA170" s="33"/>
      <c r="AB170" s="33"/>
      <c r="AC170" s="33"/>
      <c r="AD170" s="33"/>
      <c r="AE170" s="33"/>
      <c r="AT170" s="18" t="s">
        <v>171</v>
      </c>
      <c r="AU170" s="18" t="s">
        <v>83</v>
      </c>
    </row>
    <row r="171" spans="1:65" s="13" customFormat="1">
      <c r="B171" s="171"/>
      <c r="D171" s="169" t="s">
        <v>175</v>
      </c>
      <c r="E171" s="172" t="s">
        <v>1</v>
      </c>
      <c r="F171" s="173" t="s">
        <v>1872</v>
      </c>
      <c r="H171" s="174">
        <v>7.4</v>
      </c>
      <c r="I171" s="175"/>
      <c r="L171" s="171"/>
      <c r="M171" s="176"/>
      <c r="N171" s="177"/>
      <c r="O171" s="177"/>
      <c r="P171" s="177"/>
      <c r="Q171" s="177"/>
      <c r="R171" s="177"/>
      <c r="S171" s="177"/>
      <c r="T171" s="178"/>
      <c r="AT171" s="172" t="s">
        <v>175</v>
      </c>
      <c r="AU171" s="172" t="s">
        <v>83</v>
      </c>
      <c r="AV171" s="13" t="s">
        <v>83</v>
      </c>
      <c r="AW171" s="13" t="s">
        <v>29</v>
      </c>
      <c r="AX171" s="13" t="s">
        <v>30</v>
      </c>
      <c r="AY171" s="172" t="s">
        <v>163</v>
      </c>
    </row>
    <row r="172" spans="1:65" s="2" customFormat="1" ht="24.2" customHeight="1">
      <c r="A172" s="33"/>
      <c r="B172" s="150"/>
      <c r="C172" s="151" t="s">
        <v>209</v>
      </c>
      <c r="D172" s="151" t="s">
        <v>165</v>
      </c>
      <c r="E172" s="152" t="s">
        <v>1873</v>
      </c>
      <c r="F172" s="153" t="s">
        <v>1874</v>
      </c>
      <c r="G172" s="154" t="s">
        <v>118</v>
      </c>
      <c r="H172" s="155">
        <v>2.3679999999999999</v>
      </c>
      <c r="I172" s="156"/>
      <c r="J172" s="157">
        <f>ROUND(I172*H172,2)</f>
        <v>0</v>
      </c>
      <c r="K172" s="153" t="s">
        <v>168</v>
      </c>
      <c r="L172" s="34"/>
      <c r="M172" s="158" t="s">
        <v>1</v>
      </c>
      <c r="N172" s="159" t="s">
        <v>38</v>
      </c>
      <c r="O172" s="59"/>
      <c r="P172" s="160">
        <f>O172*H172</f>
        <v>0</v>
      </c>
      <c r="Q172" s="160">
        <v>0</v>
      </c>
      <c r="R172" s="160">
        <f>Q172*H172</f>
        <v>0</v>
      </c>
      <c r="S172" s="160">
        <v>0</v>
      </c>
      <c r="T172" s="161">
        <f>S172*H172</f>
        <v>0</v>
      </c>
      <c r="U172" s="33"/>
      <c r="V172" s="33"/>
      <c r="W172" s="33"/>
      <c r="X172" s="33"/>
      <c r="Y172" s="33"/>
      <c r="Z172" s="33"/>
      <c r="AA172" s="33"/>
      <c r="AB172" s="33"/>
      <c r="AC172" s="33"/>
      <c r="AD172" s="33"/>
      <c r="AE172" s="33"/>
      <c r="AR172" s="162" t="s">
        <v>169</v>
      </c>
      <c r="AT172" s="162" t="s">
        <v>165</v>
      </c>
      <c r="AU172" s="162" t="s">
        <v>83</v>
      </c>
      <c r="AY172" s="18" t="s">
        <v>163</v>
      </c>
      <c r="BE172" s="163">
        <f>IF(N172="základní",J172,0)</f>
        <v>0</v>
      </c>
      <c r="BF172" s="163">
        <f>IF(N172="snížená",J172,0)</f>
        <v>0</v>
      </c>
      <c r="BG172" s="163">
        <f>IF(N172="zákl. přenesená",J172,0)</f>
        <v>0</v>
      </c>
      <c r="BH172" s="163">
        <f>IF(N172="sníž. přenesená",J172,0)</f>
        <v>0</v>
      </c>
      <c r="BI172" s="163">
        <f>IF(N172="nulová",J172,0)</f>
        <v>0</v>
      </c>
      <c r="BJ172" s="18" t="s">
        <v>30</v>
      </c>
      <c r="BK172" s="163">
        <f>ROUND(I172*H172,2)</f>
        <v>0</v>
      </c>
      <c r="BL172" s="18" t="s">
        <v>169</v>
      </c>
      <c r="BM172" s="162" t="s">
        <v>1875</v>
      </c>
    </row>
    <row r="173" spans="1:65" s="2" customFormat="1">
      <c r="A173" s="33"/>
      <c r="B173" s="34"/>
      <c r="C173" s="33"/>
      <c r="D173" s="164" t="s">
        <v>171</v>
      </c>
      <c r="E173" s="33"/>
      <c r="F173" s="165" t="s">
        <v>1876</v>
      </c>
      <c r="G173" s="33"/>
      <c r="H173" s="33"/>
      <c r="I173" s="166"/>
      <c r="J173" s="33"/>
      <c r="K173" s="33"/>
      <c r="L173" s="34"/>
      <c r="M173" s="167"/>
      <c r="N173" s="168"/>
      <c r="O173" s="59"/>
      <c r="P173" s="59"/>
      <c r="Q173" s="59"/>
      <c r="R173" s="59"/>
      <c r="S173" s="59"/>
      <c r="T173" s="60"/>
      <c r="U173" s="33"/>
      <c r="V173" s="33"/>
      <c r="W173" s="33"/>
      <c r="X173" s="33"/>
      <c r="Y173" s="33"/>
      <c r="Z173" s="33"/>
      <c r="AA173" s="33"/>
      <c r="AB173" s="33"/>
      <c r="AC173" s="33"/>
      <c r="AD173" s="33"/>
      <c r="AE173" s="33"/>
      <c r="AT173" s="18" t="s">
        <v>171</v>
      </c>
      <c r="AU173" s="18" t="s">
        <v>83</v>
      </c>
    </row>
    <row r="174" spans="1:65" s="13" customFormat="1">
      <c r="B174" s="171"/>
      <c r="D174" s="169" t="s">
        <v>175</v>
      </c>
      <c r="E174" s="172" t="s">
        <v>1</v>
      </c>
      <c r="F174" s="173" t="s">
        <v>1877</v>
      </c>
      <c r="H174" s="174">
        <v>2.3679999999999999</v>
      </c>
      <c r="I174" s="175"/>
      <c r="L174" s="171"/>
      <c r="M174" s="176"/>
      <c r="N174" s="177"/>
      <c r="O174" s="177"/>
      <c r="P174" s="177"/>
      <c r="Q174" s="177"/>
      <c r="R174" s="177"/>
      <c r="S174" s="177"/>
      <c r="T174" s="178"/>
      <c r="AT174" s="172" t="s">
        <v>175</v>
      </c>
      <c r="AU174" s="172" t="s">
        <v>83</v>
      </c>
      <c r="AV174" s="13" t="s">
        <v>83</v>
      </c>
      <c r="AW174" s="13" t="s">
        <v>29</v>
      </c>
      <c r="AX174" s="13" t="s">
        <v>73</v>
      </c>
      <c r="AY174" s="172" t="s">
        <v>163</v>
      </c>
    </row>
    <row r="175" spans="1:65" s="14" customFormat="1">
      <c r="B175" s="179"/>
      <c r="D175" s="169" t="s">
        <v>175</v>
      </c>
      <c r="E175" s="180" t="s">
        <v>1</v>
      </c>
      <c r="F175" s="181" t="s">
        <v>179</v>
      </c>
      <c r="H175" s="182">
        <v>2.3679999999999999</v>
      </c>
      <c r="I175" s="183"/>
      <c r="L175" s="179"/>
      <c r="M175" s="184"/>
      <c r="N175" s="185"/>
      <c r="O175" s="185"/>
      <c r="P175" s="185"/>
      <c r="Q175" s="185"/>
      <c r="R175" s="185"/>
      <c r="S175" s="185"/>
      <c r="T175" s="186"/>
      <c r="AT175" s="180" t="s">
        <v>175</v>
      </c>
      <c r="AU175" s="180" t="s">
        <v>83</v>
      </c>
      <c r="AV175" s="14" t="s">
        <v>169</v>
      </c>
      <c r="AW175" s="14" t="s">
        <v>29</v>
      </c>
      <c r="AX175" s="14" t="s">
        <v>30</v>
      </c>
      <c r="AY175" s="180" t="s">
        <v>163</v>
      </c>
    </row>
    <row r="176" spans="1:65" s="2" customFormat="1" ht="24.2" customHeight="1">
      <c r="A176" s="33"/>
      <c r="B176" s="150"/>
      <c r="C176" s="151" t="s">
        <v>215</v>
      </c>
      <c r="D176" s="151" t="s">
        <v>165</v>
      </c>
      <c r="E176" s="152" t="s">
        <v>1878</v>
      </c>
      <c r="F176" s="153" t="s">
        <v>1879</v>
      </c>
      <c r="G176" s="154" t="s">
        <v>118</v>
      </c>
      <c r="H176" s="155">
        <v>187.404</v>
      </c>
      <c r="I176" s="156"/>
      <c r="J176" s="157">
        <f>ROUND(I176*H176,2)</f>
        <v>0</v>
      </c>
      <c r="K176" s="153" t="s">
        <v>168</v>
      </c>
      <c r="L176" s="34"/>
      <c r="M176" s="158" t="s">
        <v>1</v>
      </c>
      <c r="N176" s="159" t="s">
        <v>38</v>
      </c>
      <c r="O176" s="59"/>
      <c r="P176" s="160">
        <f>O176*H176</f>
        <v>0</v>
      </c>
      <c r="Q176" s="160">
        <v>0</v>
      </c>
      <c r="R176" s="160">
        <f>Q176*H176</f>
        <v>0</v>
      </c>
      <c r="S176" s="160">
        <v>0</v>
      </c>
      <c r="T176" s="161">
        <f>S176*H176</f>
        <v>0</v>
      </c>
      <c r="U176" s="33"/>
      <c r="V176" s="33"/>
      <c r="W176" s="33"/>
      <c r="X176" s="33"/>
      <c r="Y176" s="33"/>
      <c r="Z176" s="33"/>
      <c r="AA176" s="33"/>
      <c r="AB176" s="33"/>
      <c r="AC176" s="33"/>
      <c r="AD176" s="33"/>
      <c r="AE176" s="33"/>
      <c r="AR176" s="162" t="s">
        <v>169</v>
      </c>
      <c r="AT176" s="162" t="s">
        <v>165</v>
      </c>
      <c r="AU176" s="162" t="s">
        <v>83</v>
      </c>
      <c r="AY176" s="18" t="s">
        <v>163</v>
      </c>
      <c r="BE176" s="163">
        <f>IF(N176="základní",J176,0)</f>
        <v>0</v>
      </c>
      <c r="BF176" s="163">
        <f>IF(N176="snížená",J176,0)</f>
        <v>0</v>
      </c>
      <c r="BG176" s="163">
        <f>IF(N176="zákl. přenesená",J176,0)</f>
        <v>0</v>
      </c>
      <c r="BH176" s="163">
        <f>IF(N176="sníž. přenesená",J176,0)</f>
        <v>0</v>
      </c>
      <c r="BI176" s="163">
        <f>IF(N176="nulová",J176,0)</f>
        <v>0</v>
      </c>
      <c r="BJ176" s="18" t="s">
        <v>30</v>
      </c>
      <c r="BK176" s="163">
        <f>ROUND(I176*H176,2)</f>
        <v>0</v>
      </c>
      <c r="BL176" s="18" t="s">
        <v>169</v>
      </c>
      <c r="BM176" s="162" t="s">
        <v>1880</v>
      </c>
    </row>
    <row r="177" spans="1:65" s="2" customFormat="1">
      <c r="A177" s="33"/>
      <c r="B177" s="34"/>
      <c r="C177" s="33"/>
      <c r="D177" s="164" t="s">
        <v>171</v>
      </c>
      <c r="E177" s="33"/>
      <c r="F177" s="165" t="s">
        <v>1881</v>
      </c>
      <c r="G177" s="33"/>
      <c r="H177" s="33"/>
      <c r="I177" s="166"/>
      <c r="J177" s="33"/>
      <c r="K177" s="33"/>
      <c r="L177" s="34"/>
      <c r="M177" s="167"/>
      <c r="N177" s="168"/>
      <c r="O177" s="59"/>
      <c r="P177" s="59"/>
      <c r="Q177" s="59"/>
      <c r="R177" s="59"/>
      <c r="S177" s="59"/>
      <c r="T177" s="60"/>
      <c r="U177" s="33"/>
      <c r="V177" s="33"/>
      <c r="W177" s="33"/>
      <c r="X177" s="33"/>
      <c r="Y177" s="33"/>
      <c r="Z177" s="33"/>
      <c r="AA177" s="33"/>
      <c r="AB177" s="33"/>
      <c r="AC177" s="33"/>
      <c r="AD177" s="33"/>
      <c r="AE177" s="33"/>
      <c r="AT177" s="18" t="s">
        <v>171</v>
      </c>
      <c r="AU177" s="18" t="s">
        <v>83</v>
      </c>
    </row>
    <row r="178" spans="1:65" s="13" customFormat="1">
      <c r="B178" s="171"/>
      <c r="D178" s="169" t="s">
        <v>175</v>
      </c>
      <c r="E178" s="172" t="s">
        <v>1</v>
      </c>
      <c r="F178" s="173" t="s">
        <v>1882</v>
      </c>
      <c r="H178" s="174">
        <v>115.8</v>
      </c>
      <c r="I178" s="175"/>
      <c r="L178" s="171"/>
      <c r="M178" s="176"/>
      <c r="N178" s="177"/>
      <c r="O178" s="177"/>
      <c r="P178" s="177"/>
      <c r="Q178" s="177"/>
      <c r="R178" s="177"/>
      <c r="S178" s="177"/>
      <c r="T178" s="178"/>
      <c r="AT178" s="172" t="s">
        <v>175</v>
      </c>
      <c r="AU178" s="172" t="s">
        <v>83</v>
      </c>
      <c r="AV178" s="13" t="s">
        <v>83</v>
      </c>
      <c r="AW178" s="13" t="s">
        <v>29</v>
      </c>
      <c r="AX178" s="13" t="s">
        <v>73</v>
      </c>
      <c r="AY178" s="172" t="s">
        <v>163</v>
      </c>
    </row>
    <row r="179" spans="1:65" s="13" customFormat="1">
      <c r="B179" s="171"/>
      <c r="D179" s="169" t="s">
        <v>175</v>
      </c>
      <c r="E179" s="172" t="s">
        <v>1</v>
      </c>
      <c r="F179" s="173" t="s">
        <v>1883</v>
      </c>
      <c r="H179" s="174">
        <v>10.458</v>
      </c>
      <c r="I179" s="175"/>
      <c r="L179" s="171"/>
      <c r="M179" s="176"/>
      <c r="N179" s="177"/>
      <c r="O179" s="177"/>
      <c r="P179" s="177"/>
      <c r="Q179" s="177"/>
      <c r="R179" s="177"/>
      <c r="S179" s="177"/>
      <c r="T179" s="178"/>
      <c r="AT179" s="172" t="s">
        <v>175</v>
      </c>
      <c r="AU179" s="172" t="s">
        <v>83</v>
      </c>
      <c r="AV179" s="13" t="s">
        <v>83</v>
      </c>
      <c r="AW179" s="13" t="s">
        <v>29</v>
      </c>
      <c r="AX179" s="13" t="s">
        <v>73</v>
      </c>
      <c r="AY179" s="172" t="s">
        <v>163</v>
      </c>
    </row>
    <row r="180" spans="1:65" s="13" customFormat="1">
      <c r="B180" s="171"/>
      <c r="D180" s="169" t="s">
        <v>175</v>
      </c>
      <c r="E180" s="172" t="s">
        <v>1</v>
      </c>
      <c r="F180" s="173" t="s">
        <v>1884</v>
      </c>
      <c r="H180" s="174">
        <v>57.204000000000001</v>
      </c>
      <c r="I180" s="175"/>
      <c r="L180" s="171"/>
      <c r="M180" s="176"/>
      <c r="N180" s="177"/>
      <c r="O180" s="177"/>
      <c r="P180" s="177"/>
      <c r="Q180" s="177"/>
      <c r="R180" s="177"/>
      <c r="S180" s="177"/>
      <c r="T180" s="178"/>
      <c r="AT180" s="172" t="s">
        <v>175</v>
      </c>
      <c r="AU180" s="172" t="s">
        <v>83</v>
      </c>
      <c r="AV180" s="13" t="s">
        <v>83</v>
      </c>
      <c r="AW180" s="13" t="s">
        <v>29</v>
      </c>
      <c r="AX180" s="13" t="s">
        <v>73</v>
      </c>
      <c r="AY180" s="172" t="s">
        <v>163</v>
      </c>
    </row>
    <row r="181" spans="1:65" s="13" customFormat="1">
      <c r="B181" s="171"/>
      <c r="D181" s="169" t="s">
        <v>175</v>
      </c>
      <c r="E181" s="172" t="s">
        <v>1</v>
      </c>
      <c r="F181" s="173" t="s">
        <v>1885</v>
      </c>
      <c r="H181" s="174">
        <v>0.67</v>
      </c>
      <c r="I181" s="175"/>
      <c r="L181" s="171"/>
      <c r="M181" s="176"/>
      <c r="N181" s="177"/>
      <c r="O181" s="177"/>
      <c r="P181" s="177"/>
      <c r="Q181" s="177"/>
      <c r="R181" s="177"/>
      <c r="S181" s="177"/>
      <c r="T181" s="178"/>
      <c r="AT181" s="172" t="s">
        <v>175</v>
      </c>
      <c r="AU181" s="172" t="s">
        <v>83</v>
      </c>
      <c r="AV181" s="13" t="s">
        <v>83</v>
      </c>
      <c r="AW181" s="13" t="s">
        <v>29</v>
      </c>
      <c r="AX181" s="13" t="s">
        <v>73</v>
      </c>
      <c r="AY181" s="172" t="s">
        <v>163</v>
      </c>
    </row>
    <row r="182" spans="1:65" s="13" customFormat="1">
      <c r="B182" s="171"/>
      <c r="D182" s="169" t="s">
        <v>175</v>
      </c>
      <c r="E182" s="172" t="s">
        <v>1</v>
      </c>
      <c r="F182" s="173" t="s">
        <v>1886</v>
      </c>
      <c r="H182" s="174">
        <v>1.97</v>
      </c>
      <c r="I182" s="175"/>
      <c r="L182" s="171"/>
      <c r="M182" s="176"/>
      <c r="N182" s="177"/>
      <c r="O182" s="177"/>
      <c r="P182" s="177"/>
      <c r="Q182" s="177"/>
      <c r="R182" s="177"/>
      <c r="S182" s="177"/>
      <c r="T182" s="178"/>
      <c r="AT182" s="172" t="s">
        <v>175</v>
      </c>
      <c r="AU182" s="172" t="s">
        <v>83</v>
      </c>
      <c r="AV182" s="13" t="s">
        <v>83</v>
      </c>
      <c r="AW182" s="13" t="s">
        <v>29</v>
      </c>
      <c r="AX182" s="13" t="s">
        <v>73</v>
      </c>
      <c r="AY182" s="172" t="s">
        <v>163</v>
      </c>
    </row>
    <row r="183" spans="1:65" s="13" customFormat="1">
      <c r="B183" s="171"/>
      <c r="D183" s="169" t="s">
        <v>175</v>
      </c>
      <c r="E183" s="172" t="s">
        <v>1</v>
      </c>
      <c r="F183" s="173" t="s">
        <v>1887</v>
      </c>
      <c r="H183" s="174">
        <v>1.302</v>
      </c>
      <c r="I183" s="175"/>
      <c r="L183" s="171"/>
      <c r="M183" s="176"/>
      <c r="N183" s="177"/>
      <c r="O183" s="177"/>
      <c r="P183" s="177"/>
      <c r="Q183" s="177"/>
      <c r="R183" s="177"/>
      <c r="S183" s="177"/>
      <c r="T183" s="178"/>
      <c r="AT183" s="172" t="s">
        <v>175</v>
      </c>
      <c r="AU183" s="172" t="s">
        <v>83</v>
      </c>
      <c r="AV183" s="13" t="s">
        <v>83</v>
      </c>
      <c r="AW183" s="13" t="s">
        <v>29</v>
      </c>
      <c r="AX183" s="13" t="s">
        <v>73</v>
      </c>
      <c r="AY183" s="172" t="s">
        <v>163</v>
      </c>
    </row>
    <row r="184" spans="1:65" s="14" customFormat="1">
      <c r="B184" s="179"/>
      <c r="D184" s="169" t="s">
        <v>175</v>
      </c>
      <c r="E184" s="180" t="s">
        <v>1</v>
      </c>
      <c r="F184" s="181" t="s">
        <v>179</v>
      </c>
      <c r="H184" s="182">
        <v>187.404</v>
      </c>
      <c r="I184" s="183"/>
      <c r="L184" s="179"/>
      <c r="M184" s="184"/>
      <c r="N184" s="185"/>
      <c r="O184" s="185"/>
      <c r="P184" s="185"/>
      <c r="Q184" s="185"/>
      <c r="R184" s="185"/>
      <c r="S184" s="185"/>
      <c r="T184" s="186"/>
      <c r="AT184" s="180" t="s">
        <v>175</v>
      </c>
      <c r="AU184" s="180" t="s">
        <v>83</v>
      </c>
      <c r="AV184" s="14" t="s">
        <v>169</v>
      </c>
      <c r="AW184" s="14" t="s">
        <v>29</v>
      </c>
      <c r="AX184" s="14" t="s">
        <v>30</v>
      </c>
      <c r="AY184" s="180" t="s">
        <v>163</v>
      </c>
    </row>
    <row r="185" spans="1:65" s="2" customFormat="1" ht="24.2" customHeight="1">
      <c r="A185" s="33"/>
      <c r="B185" s="150"/>
      <c r="C185" s="151" t="s">
        <v>228</v>
      </c>
      <c r="D185" s="151" t="s">
        <v>165</v>
      </c>
      <c r="E185" s="152" t="s">
        <v>1888</v>
      </c>
      <c r="F185" s="153" t="s">
        <v>1889</v>
      </c>
      <c r="G185" s="154" t="s">
        <v>118</v>
      </c>
      <c r="H185" s="155">
        <v>94.652000000000001</v>
      </c>
      <c r="I185" s="156"/>
      <c r="J185" s="157">
        <f>ROUND(I185*H185,2)</f>
        <v>0</v>
      </c>
      <c r="K185" s="153" t="s">
        <v>1</v>
      </c>
      <c r="L185" s="34"/>
      <c r="M185" s="158" t="s">
        <v>1</v>
      </c>
      <c r="N185" s="159" t="s">
        <v>38</v>
      </c>
      <c r="O185" s="59"/>
      <c r="P185" s="160">
        <f>O185*H185</f>
        <v>0</v>
      </c>
      <c r="Q185" s="160">
        <v>1.6760000000000001E-2</v>
      </c>
      <c r="R185" s="160">
        <f>Q185*H185</f>
        <v>1.58636752</v>
      </c>
      <c r="S185" s="160">
        <v>0</v>
      </c>
      <c r="T185" s="161">
        <f>S185*H185</f>
        <v>0</v>
      </c>
      <c r="U185" s="33"/>
      <c r="V185" s="33"/>
      <c r="W185" s="33"/>
      <c r="X185" s="33"/>
      <c r="Y185" s="33"/>
      <c r="Z185" s="33"/>
      <c r="AA185" s="33"/>
      <c r="AB185" s="33"/>
      <c r="AC185" s="33"/>
      <c r="AD185" s="33"/>
      <c r="AE185" s="33"/>
      <c r="AR185" s="162" t="s">
        <v>169</v>
      </c>
      <c r="AT185" s="162" t="s">
        <v>165</v>
      </c>
      <c r="AU185" s="162" t="s">
        <v>83</v>
      </c>
      <c r="AY185" s="18" t="s">
        <v>163</v>
      </c>
      <c r="BE185" s="163">
        <f>IF(N185="základní",J185,0)</f>
        <v>0</v>
      </c>
      <c r="BF185" s="163">
        <f>IF(N185="snížená",J185,0)</f>
        <v>0</v>
      </c>
      <c r="BG185" s="163">
        <f>IF(N185="zákl. přenesená",J185,0)</f>
        <v>0</v>
      </c>
      <c r="BH185" s="163">
        <f>IF(N185="sníž. přenesená",J185,0)</f>
        <v>0</v>
      </c>
      <c r="BI185" s="163">
        <f>IF(N185="nulová",J185,0)</f>
        <v>0</v>
      </c>
      <c r="BJ185" s="18" t="s">
        <v>30</v>
      </c>
      <c r="BK185" s="163">
        <f>ROUND(I185*H185,2)</f>
        <v>0</v>
      </c>
      <c r="BL185" s="18" t="s">
        <v>169</v>
      </c>
      <c r="BM185" s="162" t="s">
        <v>1890</v>
      </c>
    </row>
    <row r="186" spans="1:65" s="2" customFormat="1" ht="146.25">
      <c r="A186" s="33"/>
      <c r="B186" s="34"/>
      <c r="C186" s="33"/>
      <c r="D186" s="169" t="s">
        <v>173</v>
      </c>
      <c r="E186" s="33"/>
      <c r="F186" s="170" t="s">
        <v>1891</v>
      </c>
      <c r="G186" s="33"/>
      <c r="H186" s="33"/>
      <c r="I186" s="166"/>
      <c r="J186" s="33"/>
      <c r="K186" s="33"/>
      <c r="L186" s="34"/>
      <c r="M186" s="167"/>
      <c r="N186" s="168"/>
      <c r="O186" s="59"/>
      <c r="P186" s="59"/>
      <c r="Q186" s="59"/>
      <c r="R186" s="59"/>
      <c r="S186" s="59"/>
      <c r="T186" s="60"/>
      <c r="U186" s="33"/>
      <c r="V186" s="33"/>
      <c r="W186" s="33"/>
      <c r="X186" s="33"/>
      <c r="Y186" s="33"/>
      <c r="Z186" s="33"/>
      <c r="AA186" s="33"/>
      <c r="AB186" s="33"/>
      <c r="AC186" s="33"/>
      <c r="AD186" s="33"/>
      <c r="AE186" s="33"/>
      <c r="AT186" s="18" t="s">
        <v>173</v>
      </c>
      <c r="AU186" s="18" t="s">
        <v>83</v>
      </c>
    </row>
    <row r="187" spans="1:65" s="13" customFormat="1">
      <c r="B187" s="171"/>
      <c r="D187" s="169" t="s">
        <v>175</v>
      </c>
      <c r="E187" s="172" t="s">
        <v>1</v>
      </c>
      <c r="F187" s="173" t="s">
        <v>1892</v>
      </c>
      <c r="H187" s="174">
        <v>74.625</v>
      </c>
      <c r="I187" s="175"/>
      <c r="L187" s="171"/>
      <c r="M187" s="176"/>
      <c r="N187" s="177"/>
      <c r="O187" s="177"/>
      <c r="P187" s="177"/>
      <c r="Q187" s="177"/>
      <c r="R187" s="177"/>
      <c r="S187" s="177"/>
      <c r="T187" s="178"/>
      <c r="AT187" s="172" t="s">
        <v>175</v>
      </c>
      <c r="AU187" s="172" t="s">
        <v>83</v>
      </c>
      <c r="AV187" s="13" t="s">
        <v>83</v>
      </c>
      <c r="AW187" s="13" t="s">
        <v>29</v>
      </c>
      <c r="AX187" s="13" t="s">
        <v>73</v>
      </c>
      <c r="AY187" s="172" t="s">
        <v>163</v>
      </c>
    </row>
    <row r="188" spans="1:65" s="13" customFormat="1">
      <c r="B188" s="171"/>
      <c r="D188" s="169" t="s">
        <v>175</v>
      </c>
      <c r="E188" s="172" t="s">
        <v>1</v>
      </c>
      <c r="F188" s="173" t="s">
        <v>1893</v>
      </c>
      <c r="H188" s="174">
        <v>0.375</v>
      </c>
      <c r="I188" s="175"/>
      <c r="L188" s="171"/>
      <c r="M188" s="176"/>
      <c r="N188" s="177"/>
      <c r="O188" s="177"/>
      <c r="P188" s="177"/>
      <c r="Q188" s="177"/>
      <c r="R188" s="177"/>
      <c r="S188" s="177"/>
      <c r="T188" s="178"/>
      <c r="AT188" s="172" t="s">
        <v>175</v>
      </c>
      <c r="AU188" s="172" t="s">
        <v>83</v>
      </c>
      <c r="AV188" s="13" t="s">
        <v>83</v>
      </c>
      <c r="AW188" s="13" t="s">
        <v>29</v>
      </c>
      <c r="AX188" s="13" t="s">
        <v>73</v>
      </c>
      <c r="AY188" s="172" t="s">
        <v>163</v>
      </c>
    </row>
    <row r="189" spans="1:65" s="13" customFormat="1">
      <c r="B189" s="171"/>
      <c r="D189" s="169" t="s">
        <v>175</v>
      </c>
      <c r="E189" s="172" t="s">
        <v>1</v>
      </c>
      <c r="F189" s="173" t="s">
        <v>1894</v>
      </c>
      <c r="H189" s="174">
        <v>19.481999999999999</v>
      </c>
      <c r="I189" s="175"/>
      <c r="L189" s="171"/>
      <c r="M189" s="176"/>
      <c r="N189" s="177"/>
      <c r="O189" s="177"/>
      <c r="P189" s="177"/>
      <c r="Q189" s="177"/>
      <c r="R189" s="177"/>
      <c r="S189" s="177"/>
      <c r="T189" s="178"/>
      <c r="AT189" s="172" t="s">
        <v>175</v>
      </c>
      <c r="AU189" s="172" t="s">
        <v>83</v>
      </c>
      <c r="AV189" s="13" t="s">
        <v>83</v>
      </c>
      <c r="AW189" s="13" t="s">
        <v>29</v>
      </c>
      <c r="AX189" s="13" t="s">
        <v>73</v>
      </c>
      <c r="AY189" s="172" t="s">
        <v>163</v>
      </c>
    </row>
    <row r="190" spans="1:65" s="13" customFormat="1">
      <c r="B190" s="171"/>
      <c r="D190" s="169" t="s">
        <v>175</v>
      </c>
      <c r="E190" s="172" t="s">
        <v>1</v>
      </c>
      <c r="F190" s="173" t="s">
        <v>1895</v>
      </c>
      <c r="H190" s="174">
        <v>0.17</v>
      </c>
      <c r="I190" s="175"/>
      <c r="L190" s="171"/>
      <c r="M190" s="176"/>
      <c r="N190" s="177"/>
      <c r="O190" s="177"/>
      <c r="P190" s="177"/>
      <c r="Q190" s="177"/>
      <c r="R190" s="177"/>
      <c r="S190" s="177"/>
      <c r="T190" s="178"/>
      <c r="AT190" s="172" t="s">
        <v>175</v>
      </c>
      <c r="AU190" s="172" t="s">
        <v>83</v>
      </c>
      <c r="AV190" s="13" t="s">
        <v>83</v>
      </c>
      <c r="AW190" s="13" t="s">
        <v>29</v>
      </c>
      <c r="AX190" s="13" t="s">
        <v>73</v>
      </c>
      <c r="AY190" s="172" t="s">
        <v>163</v>
      </c>
    </row>
    <row r="191" spans="1:65" s="14" customFormat="1">
      <c r="B191" s="179"/>
      <c r="D191" s="169" t="s">
        <v>175</v>
      </c>
      <c r="E191" s="180" t="s">
        <v>1</v>
      </c>
      <c r="F191" s="181" t="s">
        <v>179</v>
      </c>
      <c r="H191" s="182">
        <v>94.652000000000001</v>
      </c>
      <c r="I191" s="183"/>
      <c r="L191" s="179"/>
      <c r="M191" s="184"/>
      <c r="N191" s="185"/>
      <c r="O191" s="185"/>
      <c r="P191" s="185"/>
      <c r="Q191" s="185"/>
      <c r="R191" s="185"/>
      <c r="S191" s="185"/>
      <c r="T191" s="186"/>
      <c r="AT191" s="180" t="s">
        <v>175</v>
      </c>
      <c r="AU191" s="180" t="s">
        <v>83</v>
      </c>
      <c r="AV191" s="14" t="s">
        <v>169</v>
      </c>
      <c r="AW191" s="14" t="s">
        <v>29</v>
      </c>
      <c r="AX191" s="14" t="s">
        <v>30</v>
      </c>
      <c r="AY191" s="180" t="s">
        <v>163</v>
      </c>
    </row>
    <row r="192" spans="1:65" s="2" customFormat="1" ht="24.2" customHeight="1">
      <c r="A192" s="33"/>
      <c r="B192" s="150"/>
      <c r="C192" s="151" t="s">
        <v>235</v>
      </c>
      <c r="D192" s="151" t="s">
        <v>165</v>
      </c>
      <c r="E192" s="152" t="s">
        <v>1896</v>
      </c>
      <c r="F192" s="153" t="s">
        <v>1897</v>
      </c>
      <c r="G192" s="154" t="s">
        <v>118</v>
      </c>
      <c r="H192" s="155">
        <v>18.899999999999999</v>
      </c>
      <c r="I192" s="156"/>
      <c r="J192" s="157">
        <f>ROUND(I192*H192,2)</f>
        <v>0</v>
      </c>
      <c r="K192" s="153" t="s">
        <v>168</v>
      </c>
      <c r="L192" s="34"/>
      <c r="M192" s="158" t="s">
        <v>1</v>
      </c>
      <c r="N192" s="159" t="s">
        <v>38</v>
      </c>
      <c r="O192" s="59"/>
      <c r="P192" s="160">
        <f>O192*H192</f>
        <v>0</v>
      </c>
      <c r="Q192" s="160">
        <v>0</v>
      </c>
      <c r="R192" s="160">
        <f>Q192*H192</f>
        <v>0</v>
      </c>
      <c r="S192" s="160">
        <v>0</v>
      </c>
      <c r="T192" s="161">
        <f>S192*H192</f>
        <v>0</v>
      </c>
      <c r="U192" s="33"/>
      <c r="V192" s="33"/>
      <c r="W192" s="33"/>
      <c r="X192" s="33"/>
      <c r="Y192" s="33"/>
      <c r="Z192" s="33"/>
      <c r="AA192" s="33"/>
      <c r="AB192" s="33"/>
      <c r="AC192" s="33"/>
      <c r="AD192" s="33"/>
      <c r="AE192" s="33"/>
      <c r="AR192" s="162" t="s">
        <v>169</v>
      </c>
      <c r="AT192" s="162" t="s">
        <v>165</v>
      </c>
      <c r="AU192" s="162" t="s">
        <v>83</v>
      </c>
      <c r="AY192" s="18" t="s">
        <v>163</v>
      </c>
      <c r="BE192" s="163">
        <f>IF(N192="základní",J192,0)</f>
        <v>0</v>
      </c>
      <c r="BF192" s="163">
        <f>IF(N192="snížená",J192,0)</f>
        <v>0</v>
      </c>
      <c r="BG192" s="163">
        <f>IF(N192="zákl. přenesená",J192,0)</f>
        <v>0</v>
      </c>
      <c r="BH192" s="163">
        <f>IF(N192="sníž. přenesená",J192,0)</f>
        <v>0</v>
      </c>
      <c r="BI192" s="163">
        <f>IF(N192="nulová",J192,0)</f>
        <v>0</v>
      </c>
      <c r="BJ192" s="18" t="s">
        <v>30</v>
      </c>
      <c r="BK192" s="163">
        <f>ROUND(I192*H192,2)</f>
        <v>0</v>
      </c>
      <c r="BL192" s="18" t="s">
        <v>169</v>
      </c>
      <c r="BM192" s="162" t="s">
        <v>1898</v>
      </c>
    </row>
    <row r="193" spans="1:65" s="2" customFormat="1">
      <c r="A193" s="33"/>
      <c r="B193" s="34"/>
      <c r="C193" s="33"/>
      <c r="D193" s="164" t="s">
        <v>171</v>
      </c>
      <c r="E193" s="33"/>
      <c r="F193" s="165" t="s">
        <v>1899</v>
      </c>
      <c r="G193" s="33"/>
      <c r="H193" s="33"/>
      <c r="I193" s="166"/>
      <c r="J193" s="33"/>
      <c r="K193" s="33"/>
      <c r="L193" s="34"/>
      <c r="M193" s="167"/>
      <c r="N193" s="168"/>
      <c r="O193" s="59"/>
      <c r="P193" s="59"/>
      <c r="Q193" s="59"/>
      <c r="R193" s="59"/>
      <c r="S193" s="59"/>
      <c r="T193" s="60"/>
      <c r="U193" s="33"/>
      <c r="V193" s="33"/>
      <c r="W193" s="33"/>
      <c r="X193" s="33"/>
      <c r="Y193" s="33"/>
      <c r="Z193" s="33"/>
      <c r="AA193" s="33"/>
      <c r="AB193" s="33"/>
      <c r="AC193" s="33"/>
      <c r="AD193" s="33"/>
      <c r="AE193" s="33"/>
      <c r="AT193" s="18" t="s">
        <v>171</v>
      </c>
      <c r="AU193" s="18" t="s">
        <v>83</v>
      </c>
    </row>
    <row r="194" spans="1:65" s="13" customFormat="1">
      <c r="B194" s="171"/>
      <c r="D194" s="169" t="s">
        <v>175</v>
      </c>
      <c r="E194" s="172" t="s">
        <v>1</v>
      </c>
      <c r="F194" s="173" t="s">
        <v>1900</v>
      </c>
      <c r="H194" s="174">
        <v>18.899999999999999</v>
      </c>
      <c r="I194" s="175"/>
      <c r="L194" s="171"/>
      <c r="M194" s="176"/>
      <c r="N194" s="177"/>
      <c r="O194" s="177"/>
      <c r="P194" s="177"/>
      <c r="Q194" s="177"/>
      <c r="R194" s="177"/>
      <c r="S194" s="177"/>
      <c r="T194" s="178"/>
      <c r="AT194" s="172" t="s">
        <v>175</v>
      </c>
      <c r="AU194" s="172" t="s">
        <v>83</v>
      </c>
      <c r="AV194" s="13" t="s">
        <v>83</v>
      </c>
      <c r="AW194" s="13" t="s">
        <v>29</v>
      </c>
      <c r="AX194" s="13" t="s">
        <v>73</v>
      </c>
      <c r="AY194" s="172" t="s">
        <v>163</v>
      </c>
    </row>
    <row r="195" spans="1:65" s="14" customFormat="1">
      <c r="B195" s="179"/>
      <c r="D195" s="169" t="s">
        <v>175</v>
      </c>
      <c r="E195" s="180" t="s">
        <v>1</v>
      </c>
      <c r="F195" s="181" t="s">
        <v>179</v>
      </c>
      <c r="H195" s="182">
        <v>18.899999999999999</v>
      </c>
      <c r="I195" s="183"/>
      <c r="L195" s="179"/>
      <c r="M195" s="184"/>
      <c r="N195" s="185"/>
      <c r="O195" s="185"/>
      <c r="P195" s="185"/>
      <c r="Q195" s="185"/>
      <c r="R195" s="185"/>
      <c r="S195" s="185"/>
      <c r="T195" s="186"/>
      <c r="AT195" s="180" t="s">
        <v>175</v>
      </c>
      <c r="AU195" s="180" t="s">
        <v>83</v>
      </c>
      <c r="AV195" s="14" t="s">
        <v>169</v>
      </c>
      <c r="AW195" s="14" t="s">
        <v>29</v>
      </c>
      <c r="AX195" s="14" t="s">
        <v>30</v>
      </c>
      <c r="AY195" s="180" t="s">
        <v>163</v>
      </c>
    </row>
    <row r="196" spans="1:65" s="2" customFormat="1" ht="21.75" customHeight="1">
      <c r="A196" s="33"/>
      <c r="B196" s="150"/>
      <c r="C196" s="151" t="s">
        <v>242</v>
      </c>
      <c r="D196" s="151" t="s">
        <v>165</v>
      </c>
      <c r="E196" s="152" t="s">
        <v>341</v>
      </c>
      <c r="F196" s="153" t="s">
        <v>342</v>
      </c>
      <c r="G196" s="154" t="s">
        <v>118</v>
      </c>
      <c r="H196" s="155">
        <v>209.41200000000001</v>
      </c>
      <c r="I196" s="156"/>
      <c r="J196" s="157">
        <f>ROUND(I196*H196,2)</f>
        <v>0</v>
      </c>
      <c r="K196" s="153" t="s">
        <v>168</v>
      </c>
      <c r="L196" s="34"/>
      <c r="M196" s="158" t="s">
        <v>1</v>
      </c>
      <c r="N196" s="159" t="s">
        <v>38</v>
      </c>
      <c r="O196" s="59"/>
      <c r="P196" s="160">
        <f>O196*H196</f>
        <v>0</v>
      </c>
      <c r="Q196" s="160">
        <v>0</v>
      </c>
      <c r="R196" s="160">
        <f>Q196*H196</f>
        <v>0</v>
      </c>
      <c r="S196" s="160">
        <v>0</v>
      </c>
      <c r="T196" s="161">
        <f>S196*H196</f>
        <v>0</v>
      </c>
      <c r="U196" s="33"/>
      <c r="V196" s="33"/>
      <c r="W196" s="33"/>
      <c r="X196" s="33"/>
      <c r="Y196" s="33"/>
      <c r="Z196" s="33"/>
      <c r="AA196" s="33"/>
      <c r="AB196" s="33"/>
      <c r="AC196" s="33"/>
      <c r="AD196" s="33"/>
      <c r="AE196" s="33"/>
      <c r="AR196" s="162" t="s">
        <v>169</v>
      </c>
      <c r="AT196" s="162" t="s">
        <v>165</v>
      </c>
      <c r="AU196" s="162" t="s">
        <v>83</v>
      </c>
      <c r="AY196" s="18" t="s">
        <v>163</v>
      </c>
      <c r="BE196" s="163">
        <f>IF(N196="základní",J196,0)</f>
        <v>0</v>
      </c>
      <c r="BF196" s="163">
        <f>IF(N196="snížená",J196,0)</f>
        <v>0</v>
      </c>
      <c r="BG196" s="163">
        <f>IF(N196="zákl. přenesená",J196,0)</f>
        <v>0</v>
      </c>
      <c r="BH196" s="163">
        <f>IF(N196="sníž. přenesená",J196,0)</f>
        <v>0</v>
      </c>
      <c r="BI196" s="163">
        <f>IF(N196="nulová",J196,0)</f>
        <v>0</v>
      </c>
      <c r="BJ196" s="18" t="s">
        <v>30</v>
      </c>
      <c r="BK196" s="163">
        <f>ROUND(I196*H196,2)</f>
        <v>0</v>
      </c>
      <c r="BL196" s="18" t="s">
        <v>169</v>
      </c>
      <c r="BM196" s="162" t="s">
        <v>1901</v>
      </c>
    </row>
    <row r="197" spans="1:65" s="2" customFormat="1">
      <c r="A197" s="33"/>
      <c r="B197" s="34"/>
      <c r="C197" s="33"/>
      <c r="D197" s="164" t="s">
        <v>171</v>
      </c>
      <c r="E197" s="33"/>
      <c r="F197" s="165" t="s">
        <v>344</v>
      </c>
      <c r="G197" s="33"/>
      <c r="H197" s="33"/>
      <c r="I197" s="166"/>
      <c r="J197" s="33"/>
      <c r="K197" s="33"/>
      <c r="L197" s="34"/>
      <c r="M197" s="167"/>
      <c r="N197" s="168"/>
      <c r="O197" s="59"/>
      <c r="P197" s="59"/>
      <c r="Q197" s="59"/>
      <c r="R197" s="59"/>
      <c r="S197" s="59"/>
      <c r="T197" s="60"/>
      <c r="U197" s="33"/>
      <c r="V197" s="33"/>
      <c r="W197" s="33"/>
      <c r="X197" s="33"/>
      <c r="Y197" s="33"/>
      <c r="Z197" s="33"/>
      <c r="AA197" s="33"/>
      <c r="AB197" s="33"/>
      <c r="AC197" s="33"/>
      <c r="AD197" s="33"/>
      <c r="AE197" s="33"/>
      <c r="AT197" s="18" t="s">
        <v>171</v>
      </c>
      <c r="AU197" s="18" t="s">
        <v>83</v>
      </c>
    </row>
    <row r="198" spans="1:65" s="13" customFormat="1">
      <c r="B198" s="171"/>
      <c r="D198" s="169" t="s">
        <v>175</v>
      </c>
      <c r="E198" s="172" t="s">
        <v>1</v>
      </c>
      <c r="F198" s="173" t="s">
        <v>1902</v>
      </c>
      <c r="H198" s="174">
        <v>3.1080000000000001</v>
      </c>
      <c r="I198" s="175"/>
      <c r="L198" s="171"/>
      <c r="M198" s="176"/>
      <c r="N198" s="177"/>
      <c r="O198" s="177"/>
      <c r="P198" s="177"/>
      <c r="Q198" s="177"/>
      <c r="R198" s="177"/>
      <c r="S198" s="177"/>
      <c r="T198" s="178"/>
      <c r="AT198" s="172" t="s">
        <v>175</v>
      </c>
      <c r="AU198" s="172" t="s">
        <v>83</v>
      </c>
      <c r="AV198" s="13" t="s">
        <v>83</v>
      </c>
      <c r="AW198" s="13" t="s">
        <v>29</v>
      </c>
      <c r="AX198" s="13" t="s">
        <v>73</v>
      </c>
      <c r="AY198" s="172" t="s">
        <v>163</v>
      </c>
    </row>
    <row r="199" spans="1:65" s="13" customFormat="1">
      <c r="B199" s="171"/>
      <c r="D199" s="169" t="s">
        <v>175</v>
      </c>
      <c r="E199" s="172" t="s">
        <v>1</v>
      </c>
      <c r="F199" s="173" t="s">
        <v>1903</v>
      </c>
      <c r="H199" s="174">
        <v>206.304</v>
      </c>
      <c r="I199" s="175"/>
      <c r="L199" s="171"/>
      <c r="M199" s="176"/>
      <c r="N199" s="177"/>
      <c r="O199" s="177"/>
      <c r="P199" s="177"/>
      <c r="Q199" s="177"/>
      <c r="R199" s="177"/>
      <c r="S199" s="177"/>
      <c r="T199" s="178"/>
      <c r="AT199" s="172" t="s">
        <v>175</v>
      </c>
      <c r="AU199" s="172" t="s">
        <v>83</v>
      </c>
      <c r="AV199" s="13" t="s">
        <v>83</v>
      </c>
      <c r="AW199" s="13" t="s">
        <v>29</v>
      </c>
      <c r="AX199" s="13" t="s">
        <v>73</v>
      </c>
      <c r="AY199" s="172" t="s">
        <v>163</v>
      </c>
    </row>
    <row r="200" spans="1:65" s="14" customFormat="1">
      <c r="B200" s="179"/>
      <c r="D200" s="169" t="s">
        <v>175</v>
      </c>
      <c r="E200" s="180" t="s">
        <v>1</v>
      </c>
      <c r="F200" s="181" t="s">
        <v>179</v>
      </c>
      <c r="H200" s="182">
        <v>209.41200000000001</v>
      </c>
      <c r="I200" s="183"/>
      <c r="L200" s="179"/>
      <c r="M200" s="184"/>
      <c r="N200" s="185"/>
      <c r="O200" s="185"/>
      <c r="P200" s="185"/>
      <c r="Q200" s="185"/>
      <c r="R200" s="185"/>
      <c r="S200" s="185"/>
      <c r="T200" s="186"/>
      <c r="AT200" s="180" t="s">
        <v>175</v>
      </c>
      <c r="AU200" s="180" t="s">
        <v>83</v>
      </c>
      <c r="AV200" s="14" t="s">
        <v>169</v>
      </c>
      <c r="AW200" s="14" t="s">
        <v>29</v>
      </c>
      <c r="AX200" s="14" t="s">
        <v>30</v>
      </c>
      <c r="AY200" s="180" t="s">
        <v>163</v>
      </c>
    </row>
    <row r="201" spans="1:65" s="2" customFormat="1" ht="21.75" customHeight="1">
      <c r="A201" s="33"/>
      <c r="B201" s="150"/>
      <c r="C201" s="151" t="s">
        <v>8</v>
      </c>
      <c r="D201" s="151" t="s">
        <v>165</v>
      </c>
      <c r="E201" s="152" t="s">
        <v>1904</v>
      </c>
      <c r="F201" s="153" t="s">
        <v>1905</v>
      </c>
      <c r="G201" s="154" t="s">
        <v>118</v>
      </c>
      <c r="H201" s="155">
        <v>94.652000000000001</v>
      </c>
      <c r="I201" s="156"/>
      <c r="J201" s="157">
        <f>ROUND(I201*H201,2)</f>
        <v>0</v>
      </c>
      <c r="K201" s="153" t="s">
        <v>168</v>
      </c>
      <c r="L201" s="34"/>
      <c r="M201" s="158" t="s">
        <v>1</v>
      </c>
      <c r="N201" s="159" t="s">
        <v>38</v>
      </c>
      <c r="O201" s="59"/>
      <c r="P201" s="160">
        <f>O201*H201</f>
        <v>0</v>
      </c>
      <c r="Q201" s="160">
        <v>0</v>
      </c>
      <c r="R201" s="160">
        <f>Q201*H201</f>
        <v>0</v>
      </c>
      <c r="S201" s="160">
        <v>0</v>
      </c>
      <c r="T201" s="161">
        <f>S201*H201</f>
        <v>0</v>
      </c>
      <c r="U201" s="33"/>
      <c r="V201" s="33"/>
      <c r="W201" s="33"/>
      <c r="X201" s="33"/>
      <c r="Y201" s="33"/>
      <c r="Z201" s="33"/>
      <c r="AA201" s="33"/>
      <c r="AB201" s="33"/>
      <c r="AC201" s="33"/>
      <c r="AD201" s="33"/>
      <c r="AE201" s="33"/>
      <c r="AR201" s="162" t="s">
        <v>169</v>
      </c>
      <c r="AT201" s="162" t="s">
        <v>165</v>
      </c>
      <c r="AU201" s="162" t="s">
        <v>83</v>
      </c>
      <c r="AY201" s="18" t="s">
        <v>163</v>
      </c>
      <c r="BE201" s="163">
        <f>IF(N201="základní",J201,0)</f>
        <v>0</v>
      </c>
      <c r="BF201" s="163">
        <f>IF(N201="snížená",J201,0)</f>
        <v>0</v>
      </c>
      <c r="BG201" s="163">
        <f>IF(N201="zákl. přenesená",J201,0)</f>
        <v>0</v>
      </c>
      <c r="BH201" s="163">
        <f>IF(N201="sníž. přenesená",J201,0)</f>
        <v>0</v>
      </c>
      <c r="BI201" s="163">
        <f>IF(N201="nulová",J201,0)</f>
        <v>0</v>
      </c>
      <c r="BJ201" s="18" t="s">
        <v>30</v>
      </c>
      <c r="BK201" s="163">
        <f>ROUND(I201*H201,2)</f>
        <v>0</v>
      </c>
      <c r="BL201" s="18" t="s">
        <v>169</v>
      </c>
      <c r="BM201" s="162" t="s">
        <v>1906</v>
      </c>
    </row>
    <row r="202" spans="1:65" s="2" customFormat="1">
      <c r="A202" s="33"/>
      <c r="B202" s="34"/>
      <c r="C202" s="33"/>
      <c r="D202" s="164" t="s">
        <v>171</v>
      </c>
      <c r="E202" s="33"/>
      <c r="F202" s="165" t="s">
        <v>1907</v>
      </c>
      <c r="G202" s="33"/>
      <c r="H202" s="33"/>
      <c r="I202" s="166"/>
      <c r="J202" s="33"/>
      <c r="K202" s="33"/>
      <c r="L202" s="34"/>
      <c r="M202" s="167"/>
      <c r="N202" s="168"/>
      <c r="O202" s="59"/>
      <c r="P202" s="59"/>
      <c r="Q202" s="59"/>
      <c r="R202" s="59"/>
      <c r="S202" s="59"/>
      <c r="T202" s="60"/>
      <c r="U202" s="33"/>
      <c r="V202" s="33"/>
      <c r="W202" s="33"/>
      <c r="X202" s="33"/>
      <c r="Y202" s="33"/>
      <c r="Z202" s="33"/>
      <c r="AA202" s="33"/>
      <c r="AB202" s="33"/>
      <c r="AC202" s="33"/>
      <c r="AD202" s="33"/>
      <c r="AE202" s="33"/>
      <c r="AT202" s="18" t="s">
        <v>171</v>
      </c>
      <c r="AU202" s="18" t="s">
        <v>83</v>
      </c>
    </row>
    <row r="203" spans="1:65" s="13" customFormat="1">
      <c r="B203" s="171"/>
      <c r="D203" s="169" t="s">
        <v>175</v>
      </c>
      <c r="E203" s="172" t="s">
        <v>1</v>
      </c>
      <c r="F203" s="173" t="s">
        <v>1908</v>
      </c>
      <c r="H203" s="174">
        <v>94.652000000000001</v>
      </c>
      <c r="I203" s="175"/>
      <c r="L203" s="171"/>
      <c r="M203" s="176"/>
      <c r="N203" s="177"/>
      <c r="O203" s="177"/>
      <c r="P203" s="177"/>
      <c r="Q203" s="177"/>
      <c r="R203" s="177"/>
      <c r="S203" s="177"/>
      <c r="T203" s="178"/>
      <c r="AT203" s="172" t="s">
        <v>175</v>
      </c>
      <c r="AU203" s="172" t="s">
        <v>83</v>
      </c>
      <c r="AV203" s="13" t="s">
        <v>83</v>
      </c>
      <c r="AW203" s="13" t="s">
        <v>29</v>
      </c>
      <c r="AX203" s="13" t="s">
        <v>30</v>
      </c>
      <c r="AY203" s="172" t="s">
        <v>163</v>
      </c>
    </row>
    <row r="204" spans="1:65" s="2" customFormat="1" ht="16.5" customHeight="1">
      <c r="A204" s="33"/>
      <c r="B204" s="150"/>
      <c r="C204" s="151" t="s">
        <v>253</v>
      </c>
      <c r="D204" s="151" t="s">
        <v>165</v>
      </c>
      <c r="E204" s="152" t="s">
        <v>353</v>
      </c>
      <c r="F204" s="153" t="s">
        <v>354</v>
      </c>
      <c r="G204" s="154" t="s">
        <v>118</v>
      </c>
      <c r="H204" s="155">
        <v>304.06400000000002</v>
      </c>
      <c r="I204" s="156"/>
      <c r="J204" s="157">
        <f>ROUND(I204*H204,2)</f>
        <v>0</v>
      </c>
      <c r="K204" s="153" t="s">
        <v>168</v>
      </c>
      <c r="L204" s="34"/>
      <c r="M204" s="158" t="s">
        <v>1</v>
      </c>
      <c r="N204" s="159" t="s">
        <v>38</v>
      </c>
      <c r="O204" s="59"/>
      <c r="P204" s="160">
        <f>O204*H204</f>
        <v>0</v>
      </c>
      <c r="Q204" s="160">
        <v>0</v>
      </c>
      <c r="R204" s="160">
        <f>Q204*H204</f>
        <v>0</v>
      </c>
      <c r="S204" s="160">
        <v>0</v>
      </c>
      <c r="T204" s="161">
        <f>S204*H204</f>
        <v>0</v>
      </c>
      <c r="U204" s="33"/>
      <c r="V204" s="33"/>
      <c r="W204" s="33"/>
      <c r="X204" s="33"/>
      <c r="Y204" s="33"/>
      <c r="Z204" s="33"/>
      <c r="AA204" s="33"/>
      <c r="AB204" s="33"/>
      <c r="AC204" s="33"/>
      <c r="AD204" s="33"/>
      <c r="AE204" s="33"/>
      <c r="AR204" s="162" t="s">
        <v>169</v>
      </c>
      <c r="AT204" s="162" t="s">
        <v>165</v>
      </c>
      <c r="AU204" s="162" t="s">
        <v>83</v>
      </c>
      <c r="AY204" s="18" t="s">
        <v>163</v>
      </c>
      <c r="BE204" s="163">
        <f>IF(N204="základní",J204,0)</f>
        <v>0</v>
      </c>
      <c r="BF204" s="163">
        <f>IF(N204="snížená",J204,0)</f>
        <v>0</v>
      </c>
      <c r="BG204" s="163">
        <f>IF(N204="zákl. přenesená",J204,0)</f>
        <v>0</v>
      </c>
      <c r="BH204" s="163">
        <f>IF(N204="sníž. přenesená",J204,0)</f>
        <v>0</v>
      </c>
      <c r="BI204" s="163">
        <f>IF(N204="nulová",J204,0)</f>
        <v>0</v>
      </c>
      <c r="BJ204" s="18" t="s">
        <v>30</v>
      </c>
      <c r="BK204" s="163">
        <f>ROUND(I204*H204,2)</f>
        <v>0</v>
      </c>
      <c r="BL204" s="18" t="s">
        <v>169</v>
      </c>
      <c r="BM204" s="162" t="s">
        <v>1909</v>
      </c>
    </row>
    <row r="205" spans="1:65" s="2" customFormat="1">
      <c r="A205" s="33"/>
      <c r="B205" s="34"/>
      <c r="C205" s="33"/>
      <c r="D205" s="164" t="s">
        <v>171</v>
      </c>
      <c r="E205" s="33"/>
      <c r="F205" s="165" t="s">
        <v>356</v>
      </c>
      <c r="G205" s="33"/>
      <c r="H205" s="33"/>
      <c r="I205" s="166"/>
      <c r="J205" s="33"/>
      <c r="K205" s="33"/>
      <c r="L205" s="34"/>
      <c r="M205" s="167"/>
      <c r="N205" s="168"/>
      <c r="O205" s="59"/>
      <c r="P205" s="59"/>
      <c r="Q205" s="59"/>
      <c r="R205" s="59"/>
      <c r="S205" s="59"/>
      <c r="T205" s="60"/>
      <c r="U205" s="33"/>
      <c r="V205" s="33"/>
      <c r="W205" s="33"/>
      <c r="X205" s="33"/>
      <c r="Y205" s="33"/>
      <c r="Z205" s="33"/>
      <c r="AA205" s="33"/>
      <c r="AB205" s="33"/>
      <c r="AC205" s="33"/>
      <c r="AD205" s="33"/>
      <c r="AE205" s="33"/>
      <c r="AT205" s="18" t="s">
        <v>171</v>
      </c>
      <c r="AU205" s="18" t="s">
        <v>83</v>
      </c>
    </row>
    <row r="206" spans="1:65" s="13" customFormat="1">
      <c r="B206" s="171"/>
      <c r="D206" s="169" t="s">
        <v>175</v>
      </c>
      <c r="E206" s="172" t="s">
        <v>1</v>
      </c>
      <c r="F206" s="173" t="s">
        <v>1902</v>
      </c>
      <c r="H206" s="174">
        <v>3.1080000000000001</v>
      </c>
      <c r="I206" s="175"/>
      <c r="L206" s="171"/>
      <c r="M206" s="176"/>
      <c r="N206" s="177"/>
      <c r="O206" s="177"/>
      <c r="P206" s="177"/>
      <c r="Q206" s="177"/>
      <c r="R206" s="177"/>
      <c r="S206" s="177"/>
      <c r="T206" s="178"/>
      <c r="AT206" s="172" t="s">
        <v>175</v>
      </c>
      <c r="AU206" s="172" t="s">
        <v>83</v>
      </c>
      <c r="AV206" s="13" t="s">
        <v>83</v>
      </c>
      <c r="AW206" s="13" t="s">
        <v>29</v>
      </c>
      <c r="AX206" s="13" t="s">
        <v>73</v>
      </c>
      <c r="AY206" s="172" t="s">
        <v>163</v>
      </c>
    </row>
    <row r="207" spans="1:65" s="13" customFormat="1">
      <c r="B207" s="171"/>
      <c r="D207" s="169" t="s">
        <v>175</v>
      </c>
      <c r="E207" s="172" t="s">
        <v>1</v>
      </c>
      <c r="F207" s="173" t="s">
        <v>1903</v>
      </c>
      <c r="H207" s="174">
        <v>206.304</v>
      </c>
      <c r="I207" s="175"/>
      <c r="L207" s="171"/>
      <c r="M207" s="176"/>
      <c r="N207" s="177"/>
      <c r="O207" s="177"/>
      <c r="P207" s="177"/>
      <c r="Q207" s="177"/>
      <c r="R207" s="177"/>
      <c r="S207" s="177"/>
      <c r="T207" s="178"/>
      <c r="AT207" s="172" t="s">
        <v>175</v>
      </c>
      <c r="AU207" s="172" t="s">
        <v>83</v>
      </c>
      <c r="AV207" s="13" t="s">
        <v>83</v>
      </c>
      <c r="AW207" s="13" t="s">
        <v>29</v>
      </c>
      <c r="AX207" s="13" t="s">
        <v>73</v>
      </c>
      <c r="AY207" s="172" t="s">
        <v>163</v>
      </c>
    </row>
    <row r="208" spans="1:65" s="13" customFormat="1">
      <c r="B208" s="171"/>
      <c r="D208" s="169" t="s">
        <v>175</v>
      </c>
      <c r="E208" s="172" t="s">
        <v>1</v>
      </c>
      <c r="F208" s="173" t="s">
        <v>1908</v>
      </c>
      <c r="H208" s="174">
        <v>94.652000000000001</v>
      </c>
      <c r="I208" s="175"/>
      <c r="L208" s="171"/>
      <c r="M208" s="176"/>
      <c r="N208" s="177"/>
      <c r="O208" s="177"/>
      <c r="P208" s="177"/>
      <c r="Q208" s="177"/>
      <c r="R208" s="177"/>
      <c r="S208" s="177"/>
      <c r="T208" s="178"/>
      <c r="AT208" s="172" t="s">
        <v>175</v>
      </c>
      <c r="AU208" s="172" t="s">
        <v>83</v>
      </c>
      <c r="AV208" s="13" t="s">
        <v>83</v>
      </c>
      <c r="AW208" s="13" t="s">
        <v>29</v>
      </c>
      <c r="AX208" s="13" t="s">
        <v>73</v>
      </c>
      <c r="AY208" s="172" t="s">
        <v>163</v>
      </c>
    </row>
    <row r="209" spans="1:65" s="14" customFormat="1">
      <c r="B209" s="179"/>
      <c r="D209" s="169" t="s">
        <v>175</v>
      </c>
      <c r="E209" s="180" t="s">
        <v>1</v>
      </c>
      <c r="F209" s="181" t="s">
        <v>179</v>
      </c>
      <c r="H209" s="182">
        <v>304.06400000000002</v>
      </c>
      <c r="I209" s="183"/>
      <c r="L209" s="179"/>
      <c r="M209" s="184"/>
      <c r="N209" s="185"/>
      <c r="O209" s="185"/>
      <c r="P209" s="185"/>
      <c r="Q209" s="185"/>
      <c r="R209" s="185"/>
      <c r="S209" s="185"/>
      <c r="T209" s="186"/>
      <c r="AT209" s="180" t="s">
        <v>175</v>
      </c>
      <c r="AU209" s="180" t="s">
        <v>83</v>
      </c>
      <c r="AV209" s="14" t="s">
        <v>169</v>
      </c>
      <c r="AW209" s="14" t="s">
        <v>29</v>
      </c>
      <c r="AX209" s="14" t="s">
        <v>30</v>
      </c>
      <c r="AY209" s="180" t="s">
        <v>163</v>
      </c>
    </row>
    <row r="210" spans="1:65" s="2" customFormat="1" ht="16.5" customHeight="1">
      <c r="A210" s="33"/>
      <c r="B210" s="150"/>
      <c r="C210" s="151" t="s">
        <v>257</v>
      </c>
      <c r="D210" s="151" t="s">
        <v>165</v>
      </c>
      <c r="E210" s="152" t="s">
        <v>360</v>
      </c>
      <c r="F210" s="153" t="s">
        <v>361</v>
      </c>
      <c r="G210" s="154" t="s">
        <v>118</v>
      </c>
      <c r="H210" s="155">
        <v>3.1080000000000001</v>
      </c>
      <c r="I210" s="156"/>
      <c r="J210" s="157">
        <f>ROUND(I210*H210,2)</f>
        <v>0</v>
      </c>
      <c r="K210" s="153" t="s">
        <v>1</v>
      </c>
      <c r="L210" s="34"/>
      <c r="M210" s="158" t="s">
        <v>1</v>
      </c>
      <c r="N210" s="159" t="s">
        <v>38</v>
      </c>
      <c r="O210" s="59"/>
      <c r="P210" s="160">
        <f>O210*H210</f>
        <v>0</v>
      </c>
      <c r="Q210" s="160">
        <v>0</v>
      </c>
      <c r="R210" s="160">
        <f>Q210*H210</f>
        <v>0</v>
      </c>
      <c r="S210" s="160">
        <v>0</v>
      </c>
      <c r="T210" s="161">
        <f>S210*H210</f>
        <v>0</v>
      </c>
      <c r="U210" s="33"/>
      <c r="V210" s="33"/>
      <c r="W210" s="33"/>
      <c r="X210" s="33"/>
      <c r="Y210" s="33"/>
      <c r="Z210" s="33"/>
      <c r="AA210" s="33"/>
      <c r="AB210" s="33"/>
      <c r="AC210" s="33"/>
      <c r="AD210" s="33"/>
      <c r="AE210" s="33"/>
      <c r="AR210" s="162" t="s">
        <v>169</v>
      </c>
      <c r="AT210" s="162" t="s">
        <v>165</v>
      </c>
      <c r="AU210" s="162" t="s">
        <v>83</v>
      </c>
      <c r="AY210" s="18" t="s">
        <v>163</v>
      </c>
      <c r="BE210" s="163">
        <f>IF(N210="základní",J210,0)</f>
        <v>0</v>
      </c>
      <c r="BF210" s="163">
        <f>IF(N210="snížená",J210,0)</f>
        <v>0</v>
      </c>
      <c r="BG210" s="163">
        <f>IF(N210="zákl. přenesená",J210,0)</f>
        <v>0</v>
      </c>
      <c r="BH210" s="163">
        <f>IF(N210="sníž. přenesená",J210,0)</f>
        <v>0</v>
      </c>
      <c r="BI210" s="163">
        <f>IF(N210="nulová",J210,0)</f>
        <v>0</v>
      </c>
      <c r="BJ210" s="18" t="s">
        <v>30</v>
      </c>
      <c r="BK210" s="163">
        <f>ROUND(I210*H210,2)</f>
        <v>0</v>
      </c>
      <c r="BL210" s="18" t="s">
        <v>169</v>
      </c>
      <c r="BM210" s="162" t="s">
        <v>1910</v>
      </c>
    </row>
    <row r="211" spans="1:65" s="13" customFormat="1">
      <c r="B211" s="171"/>
      <c r="D211" s="169" t="s">
        <v>175</v>
      </c>
      <c r="E211" s="172" t="s">
        <v>1</v>
      </c>
      <c r="F211" s="173" t="s">
        <v>1902</v>
      </c>
      <c r="H211" s="174">
        <v>3.1080000000000001</v>
      </c>
      <c r="I211" s="175"/>
      <c r="L211" s="171"/>
      <c r="M211" s="176"/>
      <c r="N211" s="177"/>
      <c r="O211" s="177"/>
      <c r="P211" s="177"/>
      <c r="Q211" s="177"/>
      <c r="R211" s="177"/>
      <c r="S211" s="177"/>
      <c r="T211" s="178"/>
      <c r="AT211" s="172" t="s">
        <v>175</v>
      </c>
      <c r="AU211" s="172" t="s">
        <v>83</v>
      </c>
      <c r="AV211" s="13" t="s">
        <v>83</v>
      </c>
      <c r="AW211" s="13" t="s">
        <v>29</v>
      </c>
      <c r="AX211" s="13" t="s">
        <v>73</v>
      </c>
      <c r="AY211" s="172" t="s">
        <v>163</v>
      </c>
    </row>
    <row r="212" spans="1:65" s="14" customFormat="1">
      <c r="B212" s="179"/>
      <c r="D212" s="169" t="s">
        <v>175</v>
      </c>
      <c r="E212" s="180" t="s">
        <v>1</v>
      </c>
      <c r="F212" s="181" t="s">
        <v>179</v>
      </c>
      <c r="H212" s="182">
        <v>3.1080000000000001</v>
      </c>
      <c r="I212" s="183"/>
      <c r="L212" s="179"/>
      <c r="M212" s="184"/>
      <c r="N212" s="185"/>
      <c r="O212" s="185"/>
      <c r="P212" s="185"/>
      <c r="Q212" s="185"/>
      <c r="R212" s="185"/>
      <c r="S212" s="185"/>
      <c r="T212" s="186"/>
      <c r="AT212" s="180" t="s">
        <v>175</v>
      </c>
      <c r="AU212" s="180" t="s">
        <v>83</v>
      </c>
      <c r="AV212" s="14" t="s">
        <v>169</v>
      </c>
      <c r="AW212" s="14" t="s">
        <v>29</v>
      </c>
      <c r="AX212" s="14" t="s">
        <v>30</v>
      </c>
      <c r="AY212" s="180" t="s">
        <v>163</v>
      </c>
    </row>
    <row r="213" spans="1:65" s="2" customFormat="1" ht="16.5" customHeight="1">
      <c r="A213" s="33"/>
      <c r="B213" s="150"/>
      <c r="C213" s="151" t="s">
        <v>268</v>
      </c>
      <c r="D213" s="151" t="s">
        <v>165</v>
      </c>
      <c r="E213" s="152" t="s">
        <v>365</v>
      </c>
      <c r="F213" s="153" t="s">
        <v>366</v>
      </c>
      <c r="G213" s="154" t="s">
        <v>118</v>
      </c>
      <c r="H213" s="155">
        <v>206.304</v>
      </c>
      <c r="I213" s="156"/>
      <c r="J213" s="157">
        <f>ROUND(I213*H213,2)</f>
        <v>0</v>
      </c>
      <c r="K213" s="153" t="s">
        <v>1</v>
      </c>
      <c r="L213" s="34"/>
      <c r="M213" s="158" t="s">
        <v>1</v>
      </c>
      <c r="N213" s="159" t="s">
        <v>38</v>
      </c>
      <c r="O213" s="59"/>
      <c r="P213" s="160">
        <f>O213*H213</f>
        <v>0</v>
      </c>
      <c r="Q213" s="160">
        <v>0</v>
      </c>
      <c r="R213" s="160">
        <f>Q213*H213</f>
        <v>0</v>
      </c>
      <c r="S213" s="160">
        <v>0</v>
      </c>
      <c r="T213" s="161">
        <f>S213*H213</f>
        <v>0</v>
      </c>
      <c r="U213" s="33"/>
      <c r="V213" s="33"/>
      <c r="W213" s="33"/>
      <c r="X213" s="33"/>
      <c r="Y213" s="33"/>
      <c r="Z213" s="33"/>
      <c r="AA213" s="33"/>
      <c r="AB213" s="33"/>
      <c r="AC213" s="33"/>
      <c r="AD213" s="33"/>
      <c r="AE213" s="33"/>
      <c r="AR213" s="162" t="s">
        <v>169</v>
      </c>
      <c r="AT213" s="162" t="s">
        <v>165</v>
      </c>
      <c r="AU213" s="162" t="s">
        <v>83</v>
      </c>
      <c r="AY213" s="18" t="s">
        <v>163</v>
      </c>
      <c r="BE213" s="163">
        <f>IF(N213="základní",J213,0)</f>
        <v>0</v>
      </c>
      <c r="BF213" s="163">
        <f>IF(N213="snížená",J213,0)</f>
        <v>0</v>
      </c>
      <c r="BG213" s="163">
        <f>IF(N213="zákl. přenesená",J213,0)</f>
        <v>0</v>
      </c>
      <c r="BH213" s="163">
        <f>IF(N213="sníž. přenesená",J213,0)</f>
        <v>0</v>
      </c>
      <c r="BI213" s="163">
        <f>IF(N213="nulová",J213,0)</f>
        <v>0</v>
      </c>
      <c r="BJ213" s="18" t="s">
        <v>30</v>
      </c>
      <c r="BK213" s="163">
        <f>ROUND(I213*H213,2)</f>
        <v>0</v>
      </c>
      <c r="BL213" s="18" t="s">
        <v>169</v>
      </c>
      <c r="BM213" s="162" t="s">
        <v>1911</v>
      </c>
    </row>
    <row r="214" spans="1:65" s="13" customFormat="1">
      <c r="B214" s="171"/>
      <c r="D214" s="169" t="s">
        <v>175</v>
      </c>
      <c r="E214" s="172" t="s">
        <v>1</v>
      </c>
      <c r="F214" s="173" t="s">
        <v>1903</v>
      </c>
      <c r="H214" s="174">
        <v>206.304</v>
      </c>
      <c r="I214" s="175"/>
      <c r="L214" s="171"/>
      <c r="M214" s="176"/>
      <c r="N214" s="177"/>
      <c r="O214" s="177"/>
      <c r="P214" s="177"/>
      <c r="Q214" s="177"/>
      <c r="R214" s="177"/>
      <c r="S214" s="177"/>
      <c r="T214" s="178"/>
      <c r="AT214" s="172" t="s">
        <v>175</v>
      </c>
      <c r="AU214" s="172" t="s">
        <v>83</v>
      </c>
      <c r="AV214" s="13" t="s">
        <v>83</v>
      </c>
      <c r="AW214" s="13" t="s">
        <v>29</v>
      </c>
      <c r="AX214" s="13" t="s">
        <v>73</v>
      </c>
      <c r="AY214" s="172" t="s">
        <v>163</v>
      </c>
    </row>
    <row r="215" spans="1:65" s="14" customFormat="1">
      <c r="B215" s="179"/>
      <c r="D215" s="169" t="s">
        <v>175</v>
      </c>
      <c r="E215" s="180" t="s">
        <v>1</v>
      </c>
      <c r="F215" s="181" t="s">
        <v>179</v>
      </c>
      <c r="H215" s="182">
        <v>206.304</v>
      </c>
      <c r="I215" s="183"/>
      <c r="L215" s="179"/>
      <c r="M215" s="184"/>
      <c r="N215" s="185"/>
      <c r="O215" s="185"/>
      <c r="P215" s="185"/>
      <c r="Q215" s="185"/>
      <c r="R215" s="185"/>
      <c r="S215" s="185"/>
      <c r="T215" s="186"/>
      <c r="AT215" s="180" t="s">
        <v>175</v>
      </c>
      <c r="AU215" s="180" t="s">
        <v>83</v>
      </c>
      <c r="AV215" s="14" t="s">
        <v>169</v>
      </c>
      <c r="AW215" s="14" t="s">
        <v>29</v>
      </c>
      <c r="AX215" s="14" t="s">
        <v>30</v>
      </c>
      <c r="AY215" s="180" t="s">
        <v>163</v>
      </c>
    </row>
    <row r="216" spans="1:65" s="2" customFormat="1" ht="16.5" customHeight="1">
      <c r="A216" s="33"/>
      <c r="B216" s="150"/>
      <c r="C216" s="151" t="s">
        <v>274</v>
      </c>
      <c r="D216" s="151" t="s">
        <v>165</v>
      </c>
      <c r="E216" s="152" t="s">
        <v>470</v>
      </c>
      <c r="F216" s="153" t="s">
        <v>471</v>
      </c>
      <c r="G216" s="154" t="s">
        <v>384</v>
      </c>
      <c r="H216" s="155">
        <v>208.23400000000001</v>
      </c>
      <c r="I216" s="156"/>
      <c r="J216" s="157">
        <f>ROUND(I216*H216,2)</f>
        <v>0</v>
      </c>
      <c r="K216" s="153" t="s">
        <v>1</v>
      </c>
      <c r="L216" s="34"/>
      <c r="M216" s="158" t="s">
        <v>1</v>
      </c>
      <c r="N216" s="159" t="s">
        <v>38</v>
      </c>
      <c r="O216" s="59"/>
      <c r="P216" s="160">
        <f>O216*H216</f>
        <v>0</v>
      </c>
      <c r="Q216" s="160">
        <v>0</v>
      </c>
      <c r="R216" s="160">
        <f>Q216*H216</f>
        <v>0</v>
      </c>
      <c r="S216" s="160">
        <v>0</v>
      </c>
      <c r="T216" s="161">
        <f>S216*H216</f>
        <v>0</v>
      </c>
      <c r="U216" s="33"/>
      <c r="V216" s="33"/>
      <c r="W216" s="33"/>
      <c r="X216" s="33"/>
      <c r="Y216" s="33"/>
      <c r="Z216" s="33"/>
      <c r="AA216" s="33"/>
      <c r="AB216" s="33"/>
      <c r="AC216" s="33"/>
      <c r="AD216" s="33"/>
      <c r="AE216" s="33"/>
      <c r="AR216" s="162" t="s">
        <v>169</v>
      </c>
      <c r="AT216" s="162" t="s">
        <v>165</v>
      </c>
      <c r="AU216" s="162" t="s">
        <v>83</v>
      </c>
      <c r="AY216" s="18" t="s">
        <v>163</v>
      </c>
      <c r="BE216" s="163">
        <f>IF(N216="základní",J216,0)</f>
        <v>0</v>
      </c>
      <c r="BF216" s="163">
        <f>IF(N216="snížená",J216,0)</f>
        <v>0</v>
      </c>
      <c r="BG216" s="163">
        <f>IF(N216="zákl. přenesená",J216,0)</f>
        <v>0</v>
      </c>
      <c r="BH216" s="163">
        <f>IF(N216="sníž. přenesená",J216,0)</f>
        <v>0</v>
      </c>
      <c r="BI216" s="163">
        <f>IF(N216="nulová",J216,0)</f>
        <v>0</v>
      </c>
      <c r="BJ216" s="18" t="s">
        <v>30</v>
      </c>
      <c r="BK216" s="163">
        <f>ROUND(I216*H216,2)</f>
        <v>0</v>
      </c>
      <c r="BL216" s="18" t="s">
        <v>169</v>
      </c>
      <c r="BM216" s="162" t="s">
        <v>1912</v>
      </c>
    </row>
    <row r="217" spans="1:65" s="13" customFormat="1">
      <c r="B217" s="171"/>
      <c r="D217" s="169" t="s">
        <v>175</v>
      </c>
      <c r="E217" s="172" t="s">
        <v>1</v>
      </c>
      <c r="F217" s="173" t="s">
        <v>1913</v>
      </c>
      <c r="H217" s="174">
        <v>208.23400000000001</v>
      </c>
      <c r="I217" s="175"/>
      <c r="L217" s="171"/>
      <c r="M217" s="176"/>
      <c r="N217" s="177"/>
      <c r="O217" s="177"/>
      <c r="P217" s="177"/>
      <c r="Q217" s="177"/>
      <c r="R217" s="177"/>
      <c r="S217" s="177"/>
      <c r="T217" s="178"/>
      <c r="AT217" s="172" t="s">
        <v>175</v>
      </c>
      <c r="AU217" s="172" t="s">
        <v>83</v>
      </c>
      <c r="AV217" s="13" t="s">
        <v>83</v>
      </c>
      <c r="AW217" s="13" t="s">
        <v>29</v>
      </c>
      <c r="AX217" s="13" t="s">
        <v>73</v>
      </c>
      <c r="AY217" s="172" t="s">
        <v>163</v>
      </c>
    </row>
    <row r="218" spans="1:65" s="14" customFormat="1">
      <c r="B218" s="179"/>
      <c r="D218" s="169" t="s">
        <v>175</v>
      </c>
      <c r="E218" s="180" t="s">
        <v>1</v>
      </c>
      <c r="F218" s="181" t="s">
        <v>179</v>
      </c>
      <c r="H218" s="182">
        <v>208.23400000000001</v>
      </c>
      <c r="I218" s="183"/>
      <c r="L218" s="179"/>
      <c r="M218" s="184"/>
      <c r="N218" s="185"/>
      <c r="O218" s="185"/>
      <c r="P218" s="185"/>
      <c r="Q218" s="185"/>
      <c r="R218" s="185"/>
      <c r="S218" s="185"/>
      <c r="T218" s="186"/>
      <c r="AT218" s="180" t="s">
        <v>175</v>
      </c>
      <c r="AU218" s="180" t="s">
        <v>83</v>
      </c>
      <c r="AV218" s="14" t="s">
        <v>169</v>
      </c>
      <c r="AW218" s="14" t="s">
        <v>29</v>
      </c>
      <c r="AX218" s="14" t="s">
        <v>30</v>
      </c>
      <c r="AY218" s="180" t="s">
        <v>163</v>
      </c>
    </row>
    <row r="219" spans="1:65" s="12" customFormat="1" ht="22.9" customHeight="1">
      <c r="B219" s="137"/>
      <c r="D219" s="138" t="s">
        <v>72</v>
      </c>
      <c r="E219" s="148" t="s">
        <v>242</v>
      </c>
      <c r="F219" s="148" t="s">
        <v>1914</v>
      </c>
      <c r="I219" s="140"/>
      <c r="J219" s="149">
        <f>BK219</f>
        <v>0</v>
      </c>
      <c r="L219" s="137"/>
      <c r="M219" s="142"/>
      <c r="N219" s="143"/>
      <c r="O219" s="143"/>
      <c r="P219" s="144">
        <f>SUM(P220:P250)</f>
        <v>0</v>
      </c>
      <c r="Q219" s="143"/>
      <c r="R219" s="144">
        <f>SUM(R220:R250)</f>
        <v>1.7308890000000001</v>
      </c>
      <c r="S219" s="143"/>
      <c r="T219" s="145">
        <f>SUM(T220:T250)</f>
        <v>0</v>
      </c>
      <c r="AR219" s="138" t="s">
        <v>30</v>
      </c>
      <c r="AT219" s="146" t="s">
        <v>72</v>
      </c>
      <c r="AU219" s="146" t="s">
        <v>30</v>
      </c>
      <c r="AY219" s="138" t="s">
        <v>163</v>
      </c>
      <c r="BK219" s="147">
        <f>SUM(BK220:BK250)</f>
        <v>0</v>
      </c>
    </row>
    <row r="220" spans="1:65" s="2" customFormat="1" ht="24.2" customHeight="1">
      <c r="A220" s="33"/>
      <c r="B220" s="150"/>
      <c r="C220" s="151" t="s">
        <v>280</v>
      </c>
      <c r="D220" s="151" t="s">
        <v>165</v>
      </c>
      <c r="E220" s="152" t="s">
        <v>1878</v>
      </c>
      <c r="F220" s="153" t="s">
        <v>1879</v>
      </c>
      <c r="G220" s="154" t="s">
        <v>118</v>
      </c>
      <c r="H220" s="155">
        <v>219.04499999999999</v>
      </c>
      <c r="I220" s="156"/>
      <c r="J220" s="157">
        <f>ROUND(I220*H220,2)</f>
        <v>0</v>
      </c>
      <c r="K220" s="153" t="s">
        <v>168</v>
      </c>
      <c r="L220" s="34"/>
      <c r="M220" s="158" t="s">
        <v>1</v>
      </c>
      <c r="N220" s="159" t="s">
        <v>38</v>
      </c>
      <c r="O220" s="59"/>
      <c r="P220" s="160">
        <f>O220*H220</f>
        <v>0</v>
      </c>
      <c r="Q220" s="160">
        <v>0</v>
      </c>
      <c r="R220" s="160">
        <f>Q220*H220</f>
        <v>0</v>
      </c>
      <c r="S220" s="160">
        <v>0</v>
      </c>
      <c r="T220" s="161">
        <f>S220*H220</f>
        <v>0</v>
      </c>
      <c r="U220" s="33"/>
      <c r="V220" s="33"/>
      <c r="W220" s="33"/>
      <c r="X220" s="33"/>
      <c r="Y220" s="33"/>
      <c r="Z220" s="33"/>
      <c r="AA220" s="33"/>
      <c r="AB220" s="33"/>
      <c r="AC220" s="33"/>
      <c r="AD220" s="33"/>
      <c r="AE220" s="33"/>
      <c r="AR220" s="162" t="s">
        <v>169</v>
      </c>
      <c r="AT220" s="162" t="s">
        <v>165</v>
      </c>
      <c r="AU220" s="162" t="s">
        <v>83</v>
      </c>
      <c r="AY220" s="18" t="s">
        <v>163</v>
      </c>
      <c r="BE220" s="163">
        <f>IF(N220="základní",J220,0)</f>
        <v>0</v>
      </c>
      <c r="BF220" s="163">
        <f>IF(N220="snížená",J220,0)</f>
        <v>0</v>
      </c>
      <c r="BG220" s="163">
        <f>IF(N220="zákl. přenesená",J220,0)</f>
        <v>0</v>
      </c>
      <c r="BH220" s="163">
        <f>IF(N220="sníž. přenesená",J220,0)</f>
        <v>0</v>
      </c>
      <c r="BI220" s="163">
        <f>IF(N220="nulová",J220,0)</f>
        <v>0</v>
      </c>
      <c r="BJ220" s="18" t="s">
        <v>30</v>
      </c>
      <c r="BK220" s="163">
        <f>ROUND(I220*H220,2)</f>
        <v>0</v>
      </c>
      <c r="BL220" s="18" t="s">
        <v>169</v>
      </c>
      <c r="BM220" s="162" t="s">
        <v>1915</v>
      </c>
    </row>
    <row r="221" spans="1:65" s="2" customFormat="1">
      <c r="A221" s="33"/>
      <c r="B221" s="34"/>
      <c r="C221" s="33"/>
      <c r="D221" s="164" t="s">
        <v>171</v>
      </c>
      <c r="E221" s="33"/>
      <c r="F221" s="165" t="s">
        <v>1881</v>
      </c>
      <c r="G221" s="33"/>
      <c r="H221" s="33"/>
      <c r="I221" s="166"/>
      <c r="J221" s="33"/>
      <c r="K221" s="33"/>
      <c r="L221" s="34"/>
      <c r="M221" s="167"/>
      <c r="N221" s="168"/>
      <c r="O221" s="59"/>
      <c r="P221" s="59"/>
      <c r="Q221" s="59"/>
      <c r="R221" s="59"/>
      <c r="S221" s="59"/>
      <c r="T221" s="60"/>
      <c r="U221" s="33"/>
      <c r="V221" s="33"/>
      <c r="W221" s="33"/>
      <c r="X221" s="33"/>
      <c r="Y221" s="33"/>
      <c r="Z221" s="33"/>
      <c r="AA221" s="33"/>
      <c r="AB221" s="33"/>
      <c r="AC221" s="33"/>
      <c r="AD221" s="33"/>
      <c r="AE221" s="33"/>
      <c r="AT221" s="18" t="s">
        <v>171</v>
      </c>
      <c r="AU221" s="18" t="s">
        <v>83</v>
      </c>
    </row>
    <row r="222" spans="1:65" s="15" customFormat="1">
      <c r="B222" s="190"/>
      <c r="D222" s="169" t="s">
        <v>175</v>
      </c>
      <c r="E222" s="191" t="s">
        <v>1</v>
      </c>
      <c r="F222" s="192" t="s">
        <v>1916</v>
      </c>
      <c r="H222" s="191" t="s">
        <v>1</v>
      </c>
      <c r="I222" s="193"/>
      <c r="L222" s="190"/>
      <c r="M222" s="194"/>
      <c r="N222" s="195"/>
      <c r="O222" s="195"/>
      <c r="P222" s="195"/>
      <c r="Q222" s="195"/>
      <c r="R222" s="195"/>
      <c r="S222" s="195"/>
      <c r="T222" s="196"/>
      <c r="AT222" s="191" t="s">
        <v>175</v>
      </c>
      <c r="AU222" s="191" t="s">
        <v>83</v>
      </c>
      <c r="AV222" s="15" t="s">
        <v>30</v>
      </c>
      <c r="AW222" s="15" t="s">
        <v>29</v>
      </c>
      <c r="AX222" s="15" t="s">
        <v>73</v>
      </c>
      <c r="AY222" s="191" t="s">
        <v>163</v>
      </c>
    </row>
    <row r="223" spans="1:65" s="13" customFormat="1">
      <c r="B223" s="171"/>
      <c r="D223" s="169" t="s">
        <v>175</v>
      </c>
      <c r="E223" s="172" t="s">
        <v>1</v>
      </c>
      <c r="F223" s="173" t="s">
        <v>1917</v>
      </c>
      <c r="H223" s="174">
        <v>61.965000000000003</v>
      </c>
      <c r="I223" s="175"/>
      <c r="L223" s="171"/>
      <c r="M223" s="176"/>
      <c r="N223" s="177"/>
      <c r="O223" s="177"/>
      <c r="P223" s="177"/>
      <c r="Q223" s="177"/>
      <c r="R223" s="177"/>
      <c r="S223" s="177"/>
      <c r="T223" s="178"/>
      <c r="AT223" s="172" t="s">
        <v>175</v>
      </c>
      <c r="AU223" s="172" t="s">
        <v>83</v>
      </c>
      <c r="AV223" s="13" t="s">
        <v>83</v>
      </c>
      <c r="AW223" s="13" t="s">
        <v>29</v>
      </c>
      <c r="AX223" s="13" t="s">
        <v>73</v>
      </c>
      <c r="AY223" s="172" t="s">
        <v>163</v>
      </c>
    </row>
    <row r="224" spans="1:65" s="13" customFormat="1">
      <c r="B224" s="171"/>
      <c r="D224" s="169" t="s">
        <v>175</v>
      </c>
      <c r="E224" s="172" t="s">
        <v>1</v>
      </c>
      <c r="F224" s="173" t="s">
        <v>1918</v>
      </c>
      <c r="H224" s="174">
        <v>157.08000000000001</v>
      </c>
      <c r="I224" s="175"/>
      <c r="L224" s="171"/>
      <c r="M224" s="176"/>
      <c r="N224" s="177"/>
      <c r="O224" s="177"/>
      <c r="P224" s="177"/>
      <c r="Q224" s="177"/>
      <c r="R224" s="177"/>
      <c r="S224" s="177"/>
      <c r="T224" s="178"/>
      <c r="AT224" s="172" t="s">
        <v>175</v>
      </c>
      <c r="AU224" s="172" t="s">
        <v>83</v>
      </c>
      <c r="AV224" s="13" t="s">
        <v>83</v>
      </c>
      <c r="AW224" s="13" t="s">
        <v>29</v>
      </c>
      <c r="AX224" s="13" t="s">
        <v>73</v>
      </c>
      <c r="AY224" s="172" t="s">
        <v>163</v>
      </c>
    </row>
    <row r="225" spans="1:65" s="14" customFormat="1">
      <c r="B225" s="179"/>
      <c r="D225" s="169" t="s">
        <v>175</v>
      </c>
      <c r="E225" s="180" t="s">
        <v>1</v>
      </c>
      <c r="F225" s="181" t="s">
        <v>179</v>
      </c>
      <c r="H225" s="182">
        <v>219.04499999999999</v>
      </c>
      <c r="I225" s="183"/>
      <c r="L225" s="179"/>
      <c r="M225" s="184"/>
      <c r="N225" s="185"/>
      <c r="O225" s="185"/>
      <c r="P225" s="185"/>
      <c r="Q225" s="185"/>
      <c r="R225" s="185"/>
      <c r="S225" s="185"/>
      <c r="T225" s="186"/>
      <c r="AT225" s="180" t="s">
        <v>175</v>
      </c>
      <c r="AU225" s="180" t="s">
        <v>83</v>
      </c>
      <c r="AV225" s="14" t="s">
        <v>169</v>
      </c>
      <c r="AW225" s="14" t="s">
        <v>29</v>
      </c>
      <c r="AX225" s="14" t="s">
        <v>30</v>
      </c>
      <c r="AY225" s="180" t="s">
        <v>163</v>
      </c>
    </row>
    <row r="226" spans="1:65" s="2" customFormat="1" ht="24.2" customHeight="1">
      <c r="A226" s="33"/>
      <c r="B226" s="150"/>
      <c r="C226" s="151" t="s">
        <v>286</v>
      </c>
      <c r="D226" s="151" t="s">
        <v>165</v>
      </c>
      <c r="E226" s="152" t="s">
        <v>1888</v>
      </c>
      <c r="F226" s="153" t="s">
        <v>1889</v>
      </c>
      <c r="G226" s="154" t="s">
        <v>118</v>
      </c>
      <c r="H226" s="155">
        <v>103.27500000000001</v>
      </c>
      <c r="I226" s="156"/>
      <c r="J226" s="157">
        <f>ROUND(I226*H226,2)</f>
        <v>0</v>
      </c>
      <c r="K226" s="153" t="s">
        <v>1</v>
      </c>
      <c r="L226" s="34"/>
      <c r="M226" s="158" t="s">
        <v>1</v>
      </c>
      <c r="N226" s="159" t="s">
        <v>38</v>
      </c>
      <c r="O226" s="59"/>
      <c r="P226" s="160">
        <f>O226*H226</f>
        <v>0</v>
      </c>
      <c r="Q226" s="160">
        <v>1.6760000000000001E-2</v>
      </c>
      <c r="R226" s="160">
        <f>Q226*H226</f>
        <v>1.7308890000000001</v>
      </c>
      <c r="S226" s="160">
        <v>0</v>
      </c>
      <c r="T226" s="161">
        <f>S226*H226</f>
        <v>0</v>
      </c>
      <c r="U226" s="33"/>
      <c r="V226" s="33"/>
      <c r="W226" s="33"/>
      <c r="X226" s="33"/>
      <c r="Y226" s="33"/>
      <c r="Z226" s="33"/>
      <c r="AA226" s="33"/>
      <c r="AB226" s="33"/>
      <c r="AC226" s="33"/>
      <c r="AD226" s="33"/>
      <c r="AE226" s="33"/>
      <c r="AR226" s="162" t="s">
        <v>169</v>
      </c>
      <c r="AT226" s="162" t="s">
        <v>165</v>
      </c>
      <c r="AU226" s="162" t="s">
        <v>83</v>
      </c>
      <c r="AY226" s="18" t="s">
        <v>163</v>
      </c>
      <c r="BE226" s="163">
        <f>IF(N226="základní",J226,0)</f>
        <v>0</v>
      </c>
      <c r="BF226" s="163">
        <f>IF(N226="snížená",J226,0)</f>
        <v>0</v>
      </c>
      <c r="BG226" s="163">
        <f>IF(N226="zákl. přenesená",J226,0)</f>
        <v>0</v>
      </c>
      <c r="BH226" s="163">
        <f>IF(N226="sníž. přenesená",J226,0)</f>
        <v>0</v>
      </c>
      <c r="BI226" s="163">
        <f>IF(N226="nulová",J226,0)</f>
        <v>0</v>
      </c>
      <c r="BJ226" s="18" t="s">
        <v>30</v>
      </c>
      <c r="BK226" s="163">
        <f>ROUND(I226*H226,2)</f>
        <v>0</v>
      </c>
      <c r="BL226" s="18" t="s">
        <v>169</v>
      </c>
      <c r="BM226" s="162" t="s">
        <v>1919</v>
      </c>
    </row>
    <row r="227" spans="1:65" s="2" customFormat="1" ht="146.25">
      <c r="A227" s="33"/>
      <c r="B227" s="34"/>
      <c r="C227" s="33"/>
      <c r="D227" s="169" t="s">
        <v>173</v>
      </c>
      <c r="E227" s="33"/>
      <c r="F227" s="170" t="s">
        <v>1891</v>
      </c>
      <c r="G227" s="33"/>
      <c r="H227" s="33"/>
      <c r="I227" s="166"/>
      <c r="J227" s="33"/>
      <c r="K227" s="33"/>
      <c r="L227" s="34"/>
      <c r="M227" s="167"/>
      <c r="N227" s="168"/>
      <c r="O227" s="59"/>
      <c r="P227" s="59"/>
      <c r="Q227" s="59"/>
      <c r="R227" s="59"/>
      <c r="S227" s="59"/>
      <c r="T227" s="60"/>
      <c r="U227" s="33"/>
      <c r="V227" s="33"/>
      <c r="W227" s="33"/>
      <c r="X227" s="33"/>
      <c r="Y227" s="33"/>
      <c r="Z227" s="33"/>
      <c r="AA227" s="33"/>
      <c r="AB227" s="33"/>
      <c r="AC227" s="33"/>
      <c r="AD227" s="33"/>
      <c r="AE227" s="33"/>
      <c r="AT227" s="18" t="s">
        <v>173</v>
      </c>
      <c r="AU227" s="18" t="s">
        <v>83</v>
      </c>
    </row>
    <row r="228" spans="1:65" s="15" customFormat="1">
      <c r="B228" s="190"/>
      <c r="D228" s="169" t="s">
        <v>175</v>
      </c>
      <c r="E228" s="191" t="s">
        <v>1</v>
      </c>
      <c r="F228" s="192" t="s">
        <v>1916</v>
      </c>
      <c r="H228" s="191" t="s">
        <v>1</v>
      </c>
      <c r="I228" s="193"/>
      <c r="L228" s="190"/>
      <c r="M228" s="194"/>
      <c r="N228" s="195"/>
      <c r="O228" s="195"/>
      <c r="P228" s="195"/>
      <c r="Q228" s="195"/>
      <c r="R228" s="195"/>
      <c r="S228" s="195"/>
      <c r="T228" s="196"/>
      <c r="AT228" s="191" t="s">
        <v>175</v>
      </c>
      <c r="AU228" s="191" t="s">
        <v>83</v>
      </c>
      <c r="AV228" s="15" t="s">
        <v>30</v>
      </c>
      <c r="AW228" s="15" t="s">
        <v>29</v>
      </c>
      <c r="AX228" s="15" t="s">
        <v>73</v>
      </c>
      <c r="AY228" s="191" t="s">
        <v>163</v>
      </c>
    </row>
    <row r="229" spans="1:65" s="13" customFormat="1">
      <c r="B229" s="171"/>
      <c r="D229" s="169" t="s">
        <v>175</v>
      </c>
      <c r="E229" s="172" t="s">
        <v>1</v>
      </c>
      <c r="F229" s="173" t="s">
        <v>1920</v>
      </c>
      <c r="H229" s="174">
        <v>103.27500000000001</v>
      </c>
      <c r="I229" s="175"/>
      <c r="L229" s="171"/>
      <c r="M229" s="176"/>
      <c r="N229" s="177"/>
      <c r="O229" s="177"/>
      <c r="P229" s="177"/>
      <c r="Q229" s="177"/>
      <c r="R229" s="177"/>
      <c r="S229" s="177"/>
      <c r="T229" s="178"/>
      <c r="AT229" s="172" t="s">
        <v>175</v>
      </c>
      <c r="AU229" s="172" t="s">
        <v>83</v>
      </c>
      <c r="AV229" s="13" t="s">
        <v>83</v>
      </c>
      <c r="AW229" s="13" t="s">
        <v>29</v>
      </c>
      <c r="AX229" s="13" t="s">
        <v>30</v>
      </c>
      <c r="AY229" s="172" t="s">
        <v>163</v>
      </c>
    </row>
    <row r="230" spans="1:65" s="2" customFormat="1" ht="21.75" customHeight="1">
      <c r="A230" s="33"/>
      <c r="B230" s="150"/>
      <c r="C230" s="151" t="s">
        <v>292</v>
      </c>
      <c r="D230" s="151" t="s">
        <v>165</v>
      </c>
      <c r="E230" s="152" t="s">
        <v>341</v>
      </c>
      <c r="F230" s="153" t="s">
        <v>342</v>
      </c>
      <c r="G230" s="154" t="s">
        <v>118</v>
      </c>
      <c r="H230" s="155">
        <v>219.04499999999999</v>
      </c>
      <c r="I230" s="156"/>
      <c r="J230" s="157">
        <f>ROUND(I230*H230,2)</f>
        <v>0</v>
      </c>
      <c r="K230" s="153" t="s">
        <v>168</v>
      </c>
      <c r="L230" s="34"/>
      <c r="M230" s="158" t="s">
        <v>1</v>
      </c>
      <c r="N230" s="159" t="s">
        <v>38</v>
      </c>
      <c r="O230" s="59"/>
      <c r="P230" s="160">
        <f>O230*H230</f>
        <v>0</v>
      </c>
      <c r="Q230" s="160">
        <v>0</v>
      </c>
      <c r="R230" s="160">
        <f>Q230*H230</f>
        <v>0</v>
      </c>
      <c r="S230" s="160">
        <v>0</v>
      </c>
      <c r="T230" s="161">
        <f>S230*H230</f>
        <v>0</v>
      </c>
      <c r="U230" s="33"/>
      <c r="V230" s="33"/>
      <c r="W230" s="33"/>
      <c r="X230" s="33"/>
      <c r="Y230" s="33"/>
      <c r="Z230" s="33"/>
      <c r="AA230" s="33"/>
      <c r="AB230" s="33"/>
      <c r="AC230" s="33"/>
      <c r="AD230" s="33"/>
      <c r="AE230" s="33"/>
      <c r="AR230" s="162" t="s">
        <v>169</v>
      </c>
      <c r="AT230" s="162" t="s">
        <v>165</v>
      </c>
      <c r="AU230" s="162" t="s">
        <v>83</v>
      </c>
      <c r="AY230" s="18" t="s">
        <v>163</v>
      </c>
      <c r="BE230" s="163">
        <f>IF(N230="základní",J230,0)</f>
        <v>0</v>
      </c>
      <c r="BF230" s="163">
        <f>IF(N230="snížená",J230,0)</f>
        <v>0</v>
      </c>
      <c r="BG230" s="163">
        <f>IF(N230="zákl. přenesená",J230,0)</f>
        <v>0</v>
      </c>
      <c r="BH230" s="163">
        <f>IF(N230="sníž. přenesená",J230,0)</f>
        <v>0</v>
      </c>
      <c r="BI230" s="163">
        <f>IF(N230="nulová",J230,0)</f>
        <v>0</v>
      </c>
      <c r="BJ230" s="18" t="s">
        <v>30</v>
      </c>
      <c r="BK230" s="163">
        <f>ROUND(I230*H230,2)</f>
        <v>0</v>
      </c>
      <c r="BL230" s="18" t="s">
        <v>169</v>
      </c>
      <c r="BM230" s="162" t="s">
        <v>1921</v>
      </c>
    </row>
    <row r="231" spans="1:65" s="2" customFormat="1">
      <c r="A231" s="33"/>
      <c r="B231" s="34"/>
      <c r="C231" s="33"/>
      <c r="D231" s="164" t="s">
        <v>171</v>
      </c>
      <c r="E231" s="33"/>
      <c r="F231" s="165" t="s">
        <v>344</v>
      </c>
      <c r="G231" s="33"/>
      <c r="H231" s="33"/>
      <c r="I231" s="166"/>
      <c r="J231" s="33"/>
      <c r="K231" s="33"/>
      <c r="L231" s="34"/>
      <c r="M231" s="167"/>
      <c r="N231" s="168"/>
      <c r="O231" s="59"/>
      <c r="P231" s="59"/>
      <c r="Q231" s="59"/>
      <c r="R231" s="59"/>
      <c r="S231" s="59"/>
      <c r="T231" s="60"/>
      <c r="U231" s="33"/>
      <c r="V231" s="33"/>
      <c r="W231" s="33"/>
      <c r="X231" s="33"/>
      <c r="Y231" s="33"/>
      <c r="Z231" s="33"/>
      <c r="AA231" s="33"/>
      <c r="AB231" s="33"/>
      <c r="AC231" s="33"/>
      <c r="AD231" s="33"/>
      <c r="AE231" s="33"/>
      <c r="AT231" s="18" t="s">
        <v>171</v>
      </c>
      <c r="AU231" s="18" t="s">
        <v>83</v>
      </c>
    </row>
    <row r="232" spans="1:65" s="13" customFormat="1">
      <c r="B232" s="171"/>
      <c r="D232" s="169" t="s">
        <v>175</v>
      </c>
      <c r="E232" s="172" t="s">
        <v>1</v>
      </c>
      <c r="F232" s="173" t="s">
        <v>1922</v>
      </c>
      <c r="H232" s="174">
        <v>219.04499999999999</v>
      </c>
      <c r="I232" s="175"/>
      <c r="L232" s="171"/>
      <c r="M232" s="176"/>
      <c r="N232" s="177"/>
      <c r="O232" s="177"/>
      <c r="P232" s="177"/>
      <c r="Q232" s="177"/>
      <c r="R232" s="177"/>
      <c r="S232" s="177"/>
      <c r="T232" s="178"/>
      <c r="AT232" s="172" t="s">
        <v>175</v>
      </c>
      <c r="AU232" s="172" t="s">
        <v>83</v>
      </c>
      <c r="AV232" s="13" t="s">
        <v>83</v>
      </c>
      <c r="AW232" s="13" t="s">
        <v>29</v>
      </c>
      <c r="AX232" s="13" t="s">
        <v>30</v>
      </c>
      <c r="AY232" s="172" t="s">
        <v>163</v>
      </c>
    </row>
    <row r="233" spans="1:65" s="2" customFormat="1" ht="21.75" customHeight="1">
      <c r="A233" s="33"/>
      <c r="B233" s="150"/>
      <c r="C233" s="151" t="s">
        <v>300</v>
      </c>
      <c r="D233" s="151" t="s">
        <v>165</v>
      </c>
      <c r="E233" s="152" t="s">
        <v>1904</v>
      </c>
      <c r="F233" s="153" t="s">
        <v>1905</v>
      </c>
      <c r="G233" s="154" t="s">
        <v>118</v>
      </c>
      <c r="H233" s="155">
        <v>103.27500000000001</v>
      </c>
      <c r="I233" s="156"/>
      <c r="J233" s="157">
        <f>ROUND(I233*H233,2)</f>
        <v>0</v>
      </c>
      <c r="K233" s="153" t="s">
        <v>168</v>
      </c>
      <c r="L233" s="34"/>
      <c r="M233" s="158" t="s">
        <v>1</v>
      </c>
      <c r="N233" s="159" t="s">
        <v>38</v>
      </c>
      <c r="O233" s="59"/>
      <c r="P233" s="160">
        <f>O233*H233</f>
        <v>0</v>
      </c>
      <c r="Q233" s="160">
        <v>0</v>
      </c>
      <c r="R233" s="160">
        <f>Q233*H233</f>
        <v>0</v>
      </c>
      <c r="S233" s="160">
        <v>0</v>
      </c>
      <c r="T233" s="161">
        <f>S233*H233</f>
        <v>0</v>
      </c>
      <c r="U233" s="33"/>
      <c r="V233" s="33"/>
      <c r="W233" s="33"/>
      <c r="X233" s="33"/>
      <c r="Y233" s="33"/>
      <c r="Z233" s="33"/>
      <c r="AA233" s="33"/>
      <c r="AB233" s="33"/>
      <c r="AC233" s="33"/>
      <c r="AD233" s="33"/>
      <c r="AE233" s="33"/>
      <c r="AR233" s="162" t="s">
        <v>169</v>
      </c>
      <c r="AT233" s="162" t="s">
        <v>165</v>
      </c>
      <c r="AU233" s="162" t="s">
        <v>83</v>
      </c>
      <c r="AY233" s="18" t="s">
        <v>163</v>
      </c>
      <c r="BE233" s="163">
        <f>IF(N233="základní",J233,0)</f>
        <v>0</v>
      </c>
      <c r="BF233" s="163">
        <f>IF(N233="snížená",J233,0)</f>
        <v>0</v>
      </c>
      <c r="BG233" s="163">
        <f>IF(N233="zákl. přenesená",J233,0)</f>
        <v>0</v>
      </c>
      <c r="BH233" s="163">
        <f>IF(N233="sníž. přenesená",J233,0)</f>
        <v>0</v>
      </c>
      <c r="BI233" s="163">
        <f>IF(N233="nulová",J233,0)</f>
        <v>0</v>
      </c>
      <c r="BJ233" s="18" t="s">
        <v>30</v>
      </c>
      <c r="BK233" s="163">
        <f>ROUND(I233*H233,2)</f>
        <v>0</v>
      </c>
      <c r="BL233" s="18" t="s">
        <v>169</v>
      </c>
      <c r="BM233" s="162" t="s">
        <v>1923</v>
      </c>
    </row>
    <row r="234" spans="1:65" s="2" customFormat="1">
      <c r="A234" s="33"/>
      <c r="B234" s="34"/>
      <c r="C234" s="33"/>
      <c r="D234" s="164" t="s">
        <v>171</v>
      </c>
      <c r="E234" s="33"/>
      <c r="F234" s="165" t="s">
        <v>1907</v>
      </c>
      <c r="G234" s="33"/>
      <c r="H234" s="33"/>
      <c r="I234" s="166"/>
      <c r="J234" s="33"/>
      <c r="K234" s="33"/>
      <c r="L234" s="34"/>
      <c r="M234" s="167"/>
      <c r="N234" s="168"/>
      <c r="O234" s="59"/>
      <c r="P234" s="59"/>
      <c r="Q234" s="59"/>
      <c r="R234" s="59"/>
      <c r="S234" s="59"/>
      <c r="T234" s="60"/>
      <c r="U234" s="33"/>
      <c r="V234" s="33"/>
      <c r="W234" s="33"/>
      <c r="X234" s="33"/>
      <c r="Y234" s="33"/>
      <c r="Z234" s="33"/>
      <c r="AA234" s="33"/>
      <c r="AB234" s="33"/>
      <c r="AC234" s="33"/>
      <c r="AD234" s="33"/>
      <c r="AE234" s="33"/>
      <c r="AT234" s="18" t="s">
        <v>171</v>
      </c>
      <c r="AU234" s="18" t="s">
        <v>83</v>
      </c>
    </row>
    <row r="235" spans="1:65" s="13" customFormat="1">
      <c r="B235" s="171"/>
      <c r="D235" s="169" t="s">
        <v>175</v>
      </c>
      <c r="E235" s="172" t="s">
        <v>1</v>
      </c>
      <c r="F235" s="173" t="s">
        <v>1924</v>
      </c>
      <c r="H235" s="174">
        <v>103.27500000000001</v>
      </c>
      <c r="I235" s="175"/>
      <c r="L235" s="171"/>
      <c r="M235" s="176"/>
      <c r="N235" s="177"/>
      <c r="O235" s="177"/>
      <c r="P235" s="177"/>
      <c r="Q235" s="177"/>
      <c r="R235" s="177"/>
      <c r="S235" s="177"/>
      <c r="T235" s="178"/>
      <c r="AT235" s="172" t="s">
        <v>175</v>
      </c>
      <c r="AU235" s="172" t="s">
        <v>83</v>
      </c>
      <c r="AV235" s="13" t="s">
        <v>83</v>
      </c>
      <c r="AW235" s="13" t="s">
        <v>29</v>
      </c>
      <c r="AX235" s="13" t="s">
        <v>30</v>
      </c>
      <c r="AY235" s="172" t="s">
        <v>163</v>
      </c>
    </row>
    <row r="236" spans="1:65" s="2" customFormat="1" ht="16.5" customHeight="1">
      <c r="A236" s="33"/>
      <c r="B236" s="150"/>
      <c r="C236" s="151" t="s">
        <v>7</v>
      </c>
      <c r="D236" s="151" t="s">
        <v>165</v>
      </c>
      <c r="E236" s="152" t="s">
        <v>353</v>
      </c>
      <c r="F236" s="153" t="s">
        <v>354</v>
      </c>
      <c r="G236" s="154" t="s">
        <v>118</v>
      </c>
      <c r="H236" s="155">
        <v>322.32</v>
      </c>
      <c r="I236" s="156"/>
      <c r="J236" s="157">
        <f>ROUND(I236*H236,2)</f>
        <v>0</v>
      </c>
      <c r="K236" s="153" t="s">
        <v>168</v>
      </c>
      <c r="L236" s="34"/>
      <c r="M236" s="158" t="s">
        <v>1</v>
      </c>
      <c r="N236" s="159" t="s">
        <v>38</v>
      </c>
      <c r="O236" s="59"/>
      <c r="P236" s="160">
        <f>O236*H236</f>
        <v>0</v>
      </c>
      <c r="Q236" s="160">
        <v>0</v>
      </c>
      <c r="R236" s="160">
        <f>Q236*H236</f>
        <v>0</v>
      </c>
      <c r="S236" s="160">
        <v>0</v>
      </c>
      <c r="T236" s="161">
        <f>S236*H236</f>
        <v>0</v>
      </c>
      <c r="U236" s="33"/>
      <c r="V236" s="33"/>
      <c r="W236" s="33"/>
      <c r="X236" s="33"/>
      <c r="Y236" s="33"/>
      <c r="Z236" s="33"/>
      <c r="AA236" s="33"/>
      <c r="AB236" s="33"/>
      <c r="AC236" s="33"/>
      <c r="AD236" s="33"/>
      <c r="AE236" s="33"/>
      <c r="AR236" s="162" t="s">
        <v>169</v>
      </c>
      <c r="AT236" s="162" t="s">
        <v>165</v>
      </c>
      <c r="AU236" s="162" t="s">
        <v>83</v>
      </c>
      <c r="AY236" s="18" t="s">
        <v>163</v>
      </c>
      <c r="BE236" s="163">
        <f>IF(N236="základní",J236,0)</f>
        <v>0</v>
      </c>
      <c r="BF236" s="163">
        <f>IF(N236="snížená",J236,0)</f>
        <v>0</v>
      </c>
      <c r="BG236" s="163">
        <f>IF(N236="zákl. přenesená",J236,0)</f>
        <v>0</v>
      </c>
      <c r="BH236" s="163">
        <f>IF(N236="sníž. přenesená",J236,0)</f>
        <v>0</v>
      </c>
      <c r="BI236" s="163">
        <f>IF(N236="nulová",J236,0)</f>
        <v>0</v>
      </c>
      <c r="BJ236" s="18" t="s">
        <v>30</v>
      </c>
      <c r="BK236" s="163">
        <f>ROUND(I236*H236,2)</f>
        <v>0</v>
      </c>
      <c r="BL236" s="18" t="s">
        <v>169</v>
      </c>
      <c r="BM236" s="162" t="s">
        <v>1925</v>
      </c>
    </row>
    <row r="237" spans="1:65" s="2" customFormat="1">
      <c r="A237" s="33"/>
      <c r="B237" s="34"/>
      <c r="C237" s="33"/>
      <c r="D237" s="164" t="s">
        <v>171</v>
      </c>
      <c r="E237" s="33"/>
      <c r="F237" s="165" t="s">
        <v>356</v>
      </c>
      <c r="G237" s="33"/>
      <c r="H237" s="33"/>
      <c r="I237" s="166"/>
      <c r="J237" s="33"/>
      <c r="K237" s="33"/>
      <c r="L237" s="34"/>
      <c r="M237" s="167"/>
      <c r="N237" s="168"/>
      <c r="O237" s="59"/>
      <c r="P237" s="59"/>
      <c r="Q237" s="59"/>
      <c r="R237" s="59"/>
      <c r="S237" s="59"/>
      <c r="T237" s="60"/>
      <c r="U237" s="33"/>
      <c r="V237" s="33"/>
      <c r="W237" s="33"/>
      <c r="X237" s="33"/>
      <c r="Y237" s="33"/>
      <c r="Z237" s="33"/>
      <c r="AA237" s="33"/>
      <c r="AB237" s="33"/>
      <c r="AC237" s="33"/>
      <c r="AD237" s="33"/>
      <c r="AE237" s="33"/>
      <c r="AT237" s="18" t="s">
        <v>171</v>
      </c>
      <c r="AU237" s="18" t="s">
        <v>83</v>
      </c>
    </row>
    <row r="238" spans="1:65" s="13" customFormat="1">
      <c r="B238" s="171"/>
      <c r="D238" s="169" t="s">
        <v>175</v>
      </c>
      <c r="E238" s="172" t="s">
        <v>1</v>
      </c>
      <c r="F238" s="173" t="s">
        <v>1922</v>
      </c>
      <c r="H238" s="174">
        <v>219.04499999999999</v>
      </c>
      <c r="I238" s="175"/>
      <c r="L238" s="171"/>
      <c r="M238" s="176"/>
      <c r="N238" s="177"/>
      <c r="O238" s="177"/>
      <c r="P238" s="177"/>
      <c r="Q238" s="177"/>
      <c r="R238" s="177"/>
      <c r="S238" s="177"/>
      <c r="T238" s="178"/>
      <c r="AT238" s="172" t="s">
        <v>175</v>
      </c>
      <c r="AU238" s="172" t="s">
        <v>83</v>
      </c>
      <c r="AV238" s="13" t="s">
        <v>83</v>
      </c>
      <c r="AW238" s="13" t="s">
        <v>29</v>
      </c>
      <c r="AX238" s="13" t="s">
        <v>73</v>
      </c>
      <c r="AY238" s="172" t="s">
        <v>163</v>
      </c>
    </row>
    <row r="239" spans="1:65" s="13" customFormat="1">
      <c r="B239" s="171"/>
      <c r="D239" s="169" t="s">
        <v>175</v>
      </c>
      <c r="E239" s="172" t="s">
        <v>1</v>
      </c>
      <c r="F239" s="173" t="s">
        <v>1924</v>
      </c>
      <c r="H239" s="174">
        <v>103.27500000000001</v>
      </c>
      <c r="I239" s="175"/>
      <c r="L239" s="171"/>
      <c r="M239" s="176"/>
      <c r="N239" s="177"/>
      <c r="O239" s="177"/>
      <c r="P239" s="177"/>
      <c r="Q239" s="177"/>
      <c r="R239" s="177"/>
      <c r="S239" s="177"/>
      <c r="T239" s="178"/>
      <c r="AT239" s="172" t="s">
        <v>175</v>
      </c>
      <c r="AU239" s="172" t="s">
        <v>83</v>
      </c>
      <c r="AV239" s="13" t="s">
        <v>83</v>
      </c>
      <c r="AW239" s="13" t="s">
        <v>29</v>
      </c>
      <c r="AX239" s="13" t="s">
        <v>73</v>
      </c>
      <c r="AY239" s="172" t="s">
        <v>163</v>
      </c>
    </row>
    <row r="240" spans="1:65" s="14" customFormat="1">
      <c r="B240" s="179"/>
      <c r="D240" s="169" t="s">
        <v>175</v>
      </c>
      <c r="E240" s="180" t="s">
        <v>1</v>
      </c>
      <c r="F240" s="181" t="s">
        <v>179</v>
      </c>
      <c r="H240" s="182">
        <v>322.32</v>
      </c>
      <c r="I240" s="183"/>
      <c r="L240" s="179"/>
      <c r="M240" s="184"/>
      <c r="N240" s="185"/>
      <c r="O240" s="185"/>
      <c r="P240" s="185"/>
      <c r="Q240" s="185"/>
      <c r="R240" s="185"/>
      <c r="S240" s="185"/>
      <c r="T240" s="186"/>
      <c r="AT240" s="180" t="s">
        <v>175</v>
      </c>
      <c r="AU240" s="180" t="s">
        <v>83</v>
      </c>
      <c r="AV240" s="14" t="s">
        <v>169</v>
      </c>
      <c r="AW240" s="14" t="s">
        <v>29</v>
      </c>
      <c r="AX240" s="14" t="s">
        <v>30</v>
      </c>
      <c r="AY240" s="180" t="s">
        <v>163</v>
      </c>
    </row>
    <row r="241" spans="1:65" s="2" customFormat="1" ht="16.5" customHeight="1">
      <c r="A241" s="33"/>
      <c r="B241" s="150"/>
      <c r="C241" s="151" t="s">
        <v>312</v>
      </c>
      <c r="D241" s="151" t="s">
        <v>165</v>
      </c>
      <c r="E241" s="152" t="s">
        <v>365</v>
      </c>
      <c r="F241" s="153" t="s">
        <v>366</v>
      </c>
      <c r="G241" s="154" t="s">
        <v>118</v>
      </c>
      <c r="H241" s="155">
        <v>219.04499999999999</v>
      </c>
      <c r="I241" s="156"/>
      <c r="J241" s="157">
        <f>ROUND(I241*H241,2)</f>
        <v>0</v>
      </c>
      <c r="K241" s="153" t="s">
        <v>1</v>
      </c>
      <c r="L241" s="34"/>
      <c r="M241" s="158" t="s">
        <v>1</v>
      </c>
      <c r="N241" s="159" t="s">
        <v>38</v>
      </c>
      <c r="O241" s="59"/>
      <c r="P241" s="160">
        <f>O241*H241</f>
        <v>0</v>
      </c>
      <c r="Q241" s="160">
        <v>0</v>
      </c>
      <c r="R241" s="160">
        <f>Q241*H241</f>
        <v>0</v>
      </c>
      <c r="S241" s="160">
        <v>0</v>
      </c>
      <c r="T241" s="161">
        <f>S241*H241</f>
        <v>0</v>
      </c>
      <c r="U241" s="33"/>
      <c r="V241" s="33"/>
      <c r="W241" s="33"/>
      <c r="X241" s="33"/>
      <c r="Y241" s="33"/>
      <c r="Z241" s="33"/>
      <c r="AA241" s="33"/>
      <c r="AB241" s="33"/>
      <c r="AC241" s="33"/>
      <c r="AD241" s="33"/>
      <c r="AE241" s="33"/>
      <c r="AR241" s="162" t="s">
        <v>169</v>
      </c>
      <c r="AT241" s="162" t="s">
        <v>165</v>
      </c>
      <c r="AU241" s="162" t="s">
        <v>83</v>
      </c>
      <c r="AY241" s="18" t="s">
        <v>163</v>
      </c>
      <c r="BE241" s="163">
        <f>IF(N241="základní",J241,0)</f>
        <v>0</v>
      </c>
      <c r="BF241" s="163">
        <f>IF(N241="snížená",J241,0)</f>
        <v>0</v>
      </c>
      <c r="BG241" s="163">
        <f>IF(N241="zákl. přenesená",J241,0)</f>
        <v>0</v>
      </c>
      <c r="BH241" s="163">
        <f>IF(N241="sníž. přenesená",J241,0)</f>
        <v>0</v>
      </c>
      <c r="BI241" s="163">
        <f>IF(N241="nulová",J241,0)</f>
        <v>0</v>
      </c>
      <c r="BJ241" s="18" t="s">
        <v>30</v>
      </c>
      <c r="BK241" s="163">
        <f>ROUND(I241*H241,2)</f>
        <v>0</v>
      </c>
      <c r="BL241" s="18" t="s">
        <v>169</v>
      </c>
      <c r="BM241" s="162" t="s">
        <v>1926</v>
      </c>
    </row>
    <row r="242" spans="1:65" s="13" customFormat="1">
      <c r="B242" s="171"/>
      <c r="D242" s="169" t="s">
        <v>175</v>
      </c>
      <c r="E242" s="172" t="s">
        <v>1</v>
      </c>
      <c r="F242" s="173" t="s">
        <v>1922</v>
      </c>
      <c r="H242" s="174">
        <v>219.04499999999999</v>
      </c>
      <c r="I242" s="175"/>
      <c r="L242" s="171"/>
      <c r="M242" s="176"/>
      <c r="N242" s="177"/>
      <c r="O242" s="177"/>
      <c r="P242" s="177"/>
      <c r="Q242" s="177"/>
      <c r="R242" s="177"/>
      <c r="S242" s="177"/>
      <c r="T242" s="178"/>
      <c r="AT242" s="172" t="s">
        <v>175</v>
      </c>
      <c r="AU242" s="172" t="s">
        <v>83</v>
      </c>
      <c r="AV242" s="13" t="s">
        <v>83</v>
      </c>
      <c r="AW242" s="13" t="s">
        <v>29</v>
      </c>
      <c r="AX242" s="13" t="s">
        <v>30</v>
      </c>
      <c r="AY242" s="172" t="s">
        <v>163</v>
      </c>
    </row>
    <row r="243" spans="1:65" s="2" customFormat="1" ht="16.5" customHeight="1">
      <c r="A243" s="33"/>
      <c r="B243" s="150"/>
      <c r="C243" s="151" t="s">
        <v>317</v>
      </c>
      <c r="D243" s="151" t="s">
        <v>165</v>
      </c>
      <c r="E243" s="152" t="s">
        <v>470</v>
      </c>
      <c r="F243" s="153" t="s">
        <v>471</v>
      </c>
      <c r="G243" s="154" t="s">
        <v>384</v>
      </c>
      <c r="H243" s="155">
        <v>227.20500000000001</v>
      </c>
      <c r="I243" s="156"/>
      <c r="J243" s="157">
        <f>ROUND(I243*H243,2)</f>
        <v>0</v>
      </c>
      <c r="K243" s="153" t="s">
        <v>1</v>
      </c>
      <c r="L243" s="34"/>
      <c r="M243" s="158" t="s">
        <v>1</v>
      </c>
      <c r="N243" s="159" t="s">
        <v>38</v>
      </c>
      <c r="O243" s="59"/>
      <c r="P243" s="160">
        <f>O243*H243</f>
        <v>0</v>
      </c>
      <c r="Q243" s="160">
        <v>0</v>
      </c>
      <c r="R243" s="160">
        <f>Q243*H243</f>
        <v>0</v>
      </c>
      <c r="S243" s="160">
        <v>0</v>
      </c>
      <c r="T243" s="161">
        <f>S243*H243</f>
        <v>0</v>
      </c>
      <c r="U243" s="33"/>
      <c r="V243" s="33"/>
      <c r="W243" s="33"/>
      <c r="X243" s="33"/>
      <c r="Y243" s="33"/>
      <c r="Z243" s="33"/>
      <c r="AA243" s="33"/>
      <c r="AB243" s="33"/>
      <c r="AC243" s="33"/>
      <c r="AD243" s="33"/>
      <c r="AE243" s="33"/>
      <c r="AR243" s="162" t="s">
        <v>169</v>
      </c>
      <c r="AT243" s="162" t="s">
        <v>165</v>
      </c>
      <c r="AU243" s="162" t="s">
        <v>83</v>
      </c>
      <c r="AY243" s="18" t="s">
        <v>163</v>
      </c>
      <c r="BE243" s="163">
        <f>IF(N243="základní",J243,0)</f>
        <v>0</v>
      </c>
      <c r="BF243" s="163">
        <f>IF(N243="snížená",J243,0)</f>
        <v>0</v>
      </c>
      <c r="BG243" s="163">
        <f>IF(N243="zákl. přenesená",J243,0)</f>
        <v>0</v>
      </c>
      <c r="BH243" s="163">
        <f>IF(N243="sníž. přenesená",J243,0)</f>
        <v>0</v>
      </c>
      <c r="BI243" s="163">
        <f>IF(N243="nulová",J243,0)</f>
        <v>0</v>
      </c>
      <c r="BJ243" s="18" t="s">
        <v>30</v>
      </c>
      <c r="BK243" s="163">
        <f>ROUND(I243*H243,2)</f>
        <v>0</v>
      </c>
      <c r="BL243" s="18" t="s">
        <v>169</v>
      </c>
      <c r="BM243" s="162" t="s">
        <v>1927</v>
      </c>
    </row>
    <row r="244" spans="1:65" s="13" customFormat="1">
      <c r="B244" s="171"/>
      <c r="D244" s="169" t="s">
        <v>175</v>
      </c>
      <c r="E244" s="172" t="s">
        <v>1</v>
      </c>
      <c r="F244" s="173" t="s">
        <v>1928</v>
      </c>
      <c r="H244" s="174">
        <v>227.20500000000001</v>
      </c>
      <c r="I244" s="175"/>
      <c r="L244" s="171"/>
      <c r="M244" s="176"/>
      <c r="N244" s="177"/>
      <c r="O244" s="177"/>
      <c r="P244" s="177"/>
      <c r="Q244" s="177"/>
      <c r="R244" s="177"/>
      <c r="S244" s="177"/>
      <c r="T244" s="178"/>
      <c r="AT244" s="172" t="s">
        <v>175</v>
      </c>
      <c r="AU244" s="172" t="s">
        <v>83</v>
      </c>
      <c r="AV244" s="13" t="s">
        <v>83</v>
      </c>
      <c r="AW244" s="13" t="s">
        <v>29</v>
      </c>
      <c r="AX244" s="13" t="s">
        <v>73</v>
      </c>
      <c r="AY244" s="172" t="s">
        <v>163</v>
      </c>
    </row>
    <row r="245" spans="1:65" s="14" customFormat="1">
      <c r="B245" s="179"/>
      <c r="D245" s="169" t="s">
        <v>175</v>
      </c>
      <c r="E245" s="180" t="s">
        <v>1</v>
      </c>
      <c r="F245" s="181" t="s">
        <v>179</v>
      </c>
      <c r="H245" s="182">
        <v>227.20500000000001</v>
      </c>
      <c r="I245" s="183"/>
      <c r="L245" s="179"/>
      <c r="M245" s="184"/>
      <c r="N245" s="185"/>
      <c r="O245" s="185"/>
      <c r="P245" s="185"/>
      <c r="Q245" s="185"/>
      <c r="R245" s="185"/>
      <c r="S245" s="185"/>
      <c r="T245" s="186"/>
      <c r="AT245" s="180" t="s">
        <v>175</v>
      </c>
      <c r="AU245" s="180" t="s">
        <v>83</v>
      </c>
      <c r="AV245" s="14" t="s">
        <v>169</v>
      </c>
      <c r="AW245" s="14" t="s">
        <v>29</v>
      </c>
      <c r="AX245" s="14" t="s">
        <v>30</v>
      </c>
      <c r="AY245" s="180" t="s">
        <v>163</v>
      </c>
    </row>
    <row r="246" spans="1:65" s="2" customFormat="1" ht="16.5" customHeight="1">
      <c r="A246" s="33"/>
      <c r="B246" s="150"/>
      <c r="C246" s="151" t="s">
        <v>323</v>
      </c>
      <c r="D246" s="151" t="s">
        <v>165</v>
      </c>
      <c r="E246" s="152" t="s">
        <v>1929</v>
      </c>
      <c r="F246" s="153" t="s">
        <v>1930</v>
      </c>
      <c r="G246" s="154" t="s">
        <v>114</v>
      </c>
      <c r="H246" s="155">
        <v>1611.6</v>
      </c>
      <c r="I246" s="156"/>
      <c r="J246" s="157">
        <f>ROUND(I246*H246,2)</f>
        <v>0</v>
      </c>
      <c r="K246" s="153" t="s">
        <v>168</v>
      </c>
      <c r="L246" s="34"/>
      <c r="M246" s="158" t="s">
        <v>1</v>
      </c>
      <c r="N246" s="159" t="s">
        <v>38</v>
      </c>
      <c r="O246" s="59"/>
      <c r="P246" s="160">
        <f>O246*H246</f>
        <v>0</v>
      </c>
      <c r="Q246" s="160">
        <v>0</v>
      </c>
      <c r="R246" s="160">
        <f>Q246*H246</f>
        <v>0</v>
      </c>
      <c r="S246" s="160">
        <v>0</v>
      </c>
      <c r="T246" s="161">
        <f>S246*H246</f>
        <v>0</v>
      </c>
      <c r="U246" s="33"/>
      <c r="V246" s="33"/>
      <c r="W246" s="33"/>
      <c r="X246" s="33"/>
      <c r="Y246" s="33"/>
      <c r="Z246" s="33"/>
      <c r="AA246" s="33"/>
      <c r="AB246" s="33"/>
      <c r="AC246" s="33"/>
      <c r="AD246" s="33"/>
      <c r="AE246" s="33"/>
      <c r="AR246" s="162" t="s">
        <v>169</v>
      </c>
      <c r="AT246" s="162" t="s">
        <v>165</v>
      </c>
      <c r="AU246" s="162" t="s">
        <v>83</v>
      </c>
      <c r="AY246" s="18" t="s">
        <v>163</v>
      </c>
      <c r="BE246" s="163">
        <f>IF(N246="základní",J246,0)</f>
        <v>0</v>
      </c>
      <c r="BF246" s="163">
        <f>IF(N246="snížená",J246,0)</f>
        <v>0</v>
      </c>
      <c r="BG246" s="163">
        <f>IF(N246="zákl. přenesená",J246,0)</f>
        <v>0</v>
      </c>
      <c r="BH246" s="163">
        <f>IF(N246="sníž. přenesená",J246,0)</f>
        <v>0</v>
      </c>
      <c r="BI246" s="163">
        <f>IF(N246="nulová",J246,0)</f>
        <v>0</v>
      </c>
      <c r="BJ246" s="18" t="s">
        <v>30</v>
      </c>
      <c r="BK246" s="163">
        <f>ROUND(I246*H246,2)</f>
        <v>0</v>
      </c>
      <c r="BL246" s="18" t="s">
        <v>169</v>
      </c>
      <c r="BM246" s="162" t="s">
        <v>398</v>
      </c>
    </row>
    <row r="247" spans="1:65" s="2" customFormat="1">
      <c r="A247" s="33"/>
      <c r="B247" s="34"/>
      <c r="C247" s="33"/>
      <c r="D247" s="164" t="s">
        <v>171</v>
      </c>
      <c r="E247" s="33"/>
      <c r="F247" s="165" t="s">
        <v>1931</v>
      </c>
      <c r="G247" s="33"/>
      <c r="H247" s="33"/>
      <c r="I247" s="166"/>
      <c r="J247" s="33"/>
      <c r="K247" s="33"/>
      <c r="L247" s="34"/>
      <c r="M247" s="167"/>
      <c r="N247" s="168"/>
      <c r="O247" s="59"/>
      <c r="P247" s="59"/>
      <c r="Q247" s="59"/>
      <c r="R247" s="59"/>
      <c r="S247" s="59"/>
      <c r="T247" s="60"/>
      <c r="U247" s="33"/>
      <c r="V247" s="33"/>
      <c r="W247" s="33"/>
      <c r="X247" s="33"/>
      <c r="Y247" s="33"/>
      <c r="Z247" s="33"/>
      <c r="AA247" s="33"/>
      <c r="AB247" s="33"/>
      <c r="AC247" s="33"/>
      <c r="AD247" s="33"/>
      <c r="AE247" s="33"/>
      <c r="AT247" s="18" t="s">
        <v>171</v>
      </c>
      <c r="AU247" s="18" t="s">
        <v>83</v>
      </c>
    </row>
    <row r="248" spans="1:65" s="15" customFormat="1">
      <c r="B248" s="190"/>
      <c r="D248" s="169" t="s">
        <v>175</v>
      </c>
      <c r="E248" s="191" t="s">
        <v>1</v>
      </c>
      <c r="F248" s="192" t="s">
        <v>1932</v>
      </c>
      <c r="H248" s="191" t="s">
        <v>1</v>
      </c>
      <c r="I248" s="193"/>
      <c r="L248" s="190"/>
      <c r="M248" s="194"/>
      <c r="N248" s="195"/>
      <c r="O248" s="195"/>
      <c r="P248" s="195"/>
      <c r="Q248" s="195"/>
      <c r="R248" s="195"/>
      <c r="S248" s="195"/>
      <c r="T248" s="196"/>
      <c r="AT248" s="191" t="s">
        <v>175</v>
      </c>
      <c r="AU248" s="191" t="s">
        <v>83</v>
      </c>
      <c r="AV248" s="15" t="s">
        <v>30</v>
      </c>
      <c r="AW248" s="15" t="s">
        <v>29</v>
      </c>
      <c r="AX248" s="15" t="s">
        <v>73</v>
      </c>
      <c r="AY248" s="191" t="s">
        <v>163</v>
      </c>
    </row>
    <row r="249" spans="1:65" s="13" customFormat="1">
      <c r="B249" s="171"/>
      <c r="D249" s="169" t="s">
        <v>175</v>
      </c>
      <c r="E249" s="172" t="s">
        <v>1</v>
      </c>
      <c r="F249" s="173" t="s">
        <v>1933</v>
      </c>
      <c r="H249" s="174">
        <v>1611.6</v>
      </c>
      <c r="I249" s="175"/>
      <c r="L249" s="171"/>
      <c r="M249" s="176"/>
      <c r="N249" s="177"/>
      <c r="O249" s="177"/>
      <c r="P249" s="177"/>
      <c r="Q249" s="177"/>
      <c r="R249" s="177"/>
      <c r="S249" s="177"/>
      <c r="T249" s="178"/>
      <c r="AT249" s="172" t="s">
        <v>175</v>
      </c>
      <c r="AU249" s="172" t="s">
        <v>83</v>
      </c>
      <c r="AV249" s="13" t="s">
        <v>83</v>
      </c>
      <c r="AW249" s="13" t="s">
        <v>29</v>
      </c>
      <c r="AX249" s="13" t="s">
        <v>73</v>
      </c>
      <c r="AY249" s="172" t="s">
        <v>163</v>
      </c>
    </row>
    <row r="250" spans="1:65" s="14" customFormat="1">
      <c r="B250" s="179"/>
      <c r="D250" s="169" t="s">
        <v>175</v>
      </c>
      <c r="E250" s="180" t="s">
        <v>1</v>
      </c>
      <c r="F250" s="181" t="s">
        <v>179</v>
      </c>
      <c r="H250" s="182">
        <v>1611.6</v>
      </c>
      <c r="I250" s="183"/>
      <c r="L250" s="179"/>
      <c r="M250" s="184"/>
      <c r="N250" s="185"/>
      <c r="O250" s="185"/>
      <c r="P250" s="185"/>
      <c r="Q250" s="185"/>
      <c r="R250" s="185"/>
      <c r="S250" s="185"/>
      <c r="T250" s="186"/>
      <c r="AT250" s="180" t="s">
        <v>175</v>
      </c>
      <c r="AU250" s="180" t="s">
        <v>83</v>
      </c>
      <c r="AV250" s="14" t="s">
        <v>169</v>
      </c>
      <c r="AW250" s="14" t="s">
        <v>29</v>
      </c>
      <c r="AX250" s="14" t="s">
        <v>30</v>
      </c>
      <c r="AY250" s="180" t="s">
        <v>163</v>
      </c>
    </row>
    <row r="251" spans="1:65" s="12" customFormat="1" ht="22.9" customHeight="1">
      <c r="B251" s="137"/>
      <c r="D251" s="138" t="s">
        <v>72</v>
      </c>
      <c r="E251" s="148" t="s">
        <v>286</v>
      </c>
      <c r="F251" s="148" t="s">
        <v>1934</v>
      </c>
      <c r="I251" s="140"/>
      <c r="J251" s="149">
        <f>BK251</f>
        <v>0</v>
      </c>
      <c r="L251" s="137"/>
      <c r="M251" s="142"/>
      <c r="N251" s="143"/>
      <c r="O251" s="143"/>
      <c r="P251" s="144">
        <f>SUM(P252:P254)</f>
        <v>0</v>
      </c>
      <c r="Q251" s="143"/>
      <c r="R251" s="144">
        <f>SUM(R252:R254)</f>
        <v>0</v>
      </c>
      <c r="S251" s="143"/>
      <c r="T251" s="145">
        <f>SUM(T252:T254)</f>
        <v>0</v>
      </c>
      <c r="AR251" s="138" t="s">
        <v>30</v>
      </c>
      <c r="AT251" s="146" t="s">
        <v>72</v>
      </c>
      <c r="AU251" s="146" t="s">
        <v>30</v>
      </c>
      <c r="AY251" s="138" t="s">
        <v>163</v>
      </c>
      <c r="BK251" s="147">
        <f>SUM(BK252:BK254)</f>
        <v>0</v>
      </c>
    </row>
    <row r="252" spans="1:65" s="2" customFormat="1" ht="37.9" customHeight="1">
      <c r="A252" s="33"/>
      <c r="B252" s="150"/>
      <c r="C252" s="151" t="s">
        <v>329</v>
      </c>
      <c r="D252" s="151" t="s">
        <v>165</v>
      </c>
      <c r="E252" s="152" t="s">
        <v>1935</v>
      </c>
      <c r="F252" s="153" t="s">
        <v>1936</v>
      </c>
      <c r="G252" s="154" t="s">
        <v>114</v>
      </c>
      <c r="H252" s="155">
        <v>953.3</v>
      </c>
      <c r="I252" s="156"/>
      <c r="J252" s="157">
        <f>ROUND(I252*H252,2)</f>
        <v>0</v>
      </c>
      <c r="K252" s="153" t="s">
        <v>1</v>
      </c>
      <c r="L252" s="34"/>
      <c r="M252" s="158" t="s">
        <v>1</v>
      </c>
      <c r="N252" s="159" t="s">
        <v>38</v>
      </c>
      <c r="O252" s="59"/>
      <c r="P252" s="160">
        <f>O252*H252</f>
        <v>0</v>
      </c>
      <c r="Q252" s="160">
        <v>0</v>
      </c>
      <c r="R252" s="160">
        <f>Q252*H252</f>
        <v>0</v>
      </c>
      <c r="S252" s="160">
        <v>0</v>
      </c>
      <c r="T252" s="161">
        <f>S252*H252</f>
        <v>0</v>
      </c>
      <c r="U252" s="33"/>
      <c r="V252" s="33"/>
      <c r="W252" s="33"/>
      <c r="X252" s="33"/>
      <c r="Y252" s="33"/>
      <c r="Z252" s="33"/>
      <c r="AA252" s="33"/>
      <c r="AB252" s="33"/>
      <c r="AC252" s="33"/>
      <c r="AD252" s="33"/>
      <c r="AE252" s="33"/>
      <c r="AR252" s="162" t="s">
        <v>169</v>
      </c>
      <c r="AT252" s="162" t="s">
        <v>165</v>
      </c>
      <c r="AU252" s="162" t="s">
        <v>83</v>
      </c>
      <c r="AY252" s="18" t="s">
        <v>163</v>
      </c>
      <c r="BE252" s="163">
        <f>IF(N252="základní",J252,0)</f>
        <v>0</v>
      </c>
      <c r="BF252" s="163">
        <f>IF(N252="snížená",J252,0)</f>
        <v>0</v>
      </c>
      <c r="BG252" s="163">
        <f>IF(N252="zákl. přenesená",J252,0)</f>
        <v>0</v>
      </c>
      <c r="BH252" s="163">
        <f>IF(N252="sníž. přenesená",J252,0)</f>
        <v>0</v>
      </c>
      <c r="BI252" s="163">
        <f>IF(N252="nulová",J252,0)</f>
        <v>0</v>
      </c>
      <c r="BJ252" s="18" t="s">
        <v>30</v>
      </c>
      <c r="BK252" s="163">
        <f>ROUND(I252*H252,2)</f>
        <v>0</v>
      </c>
      <c r="BL252" s="18" t="s">
        <v>169</v>
      </c>
      <c r="BM252" s="162" t="s">
        <v>1937</v>
      </c>
    </row>
    <row r="253" spans="1:65" s="13" customFormat="1">
      <c r="B253" s="171"/>
      <c r="D253" s="169" t="s">
        <v>175</v>
      </c>
      <c r="E253" s="172" t="s">
        <v>1</v>
      </c>
      <c r="F253" s="173" t="s">
        <v>1938</v>
      </c>
      <c r="H253" s="174">
        <v>953.3</v>
      </c>
      <c r="I253" s="175"/>
      <c r="L253" s="171"/>
      <c r="M253" s="176"/>
      <c r="N253" s="177"/>
      <c r="O253" s="177"/>
      <c r="P253" s="177"/>
      <c r="Q253" s="177"/>
      <c r="R253" s="177"/>
      <c r="S253" s="177"/>
      <c r="T253" s="178"/>
      <c r="AT253" s="172" t="s">
        <v>175</v>
      </c>
      <c r="AU253" s="172" t="s">
        <v>83</v>
      </c>
      <c r="AV253" s="13" t="s">
        <v>83</v>
      </c>
      <c r="AW253" s="13" t="s">
        <v>29</v>
      </c>
      <c r="AX253" s="13" t="s">
        <v>73</v>
      </c>
      <c r="AY253" s="172" t="s">
        <v>163</v>
      </c>
    </row>
    <row r="254" spans="1:65" s="14" customFormat="1">
      <c r="B254" s="179"/>
      <c r="D254" s="169" t="s">
        <v>175</v>
      </c>
      <c r="E254" s="180" t="s">
        <v>1</v>
      </c>
      <c r="F254" s="181" t="s">
        <v>179</v>
      </c>
      <c r="H254" s="182">
        <v>953.3</v>
      </c>
      <c r="I254" s="183"/>
      <c r="L254" s="179"/>
      <c r="M254" s="184"/>
      <c r="N254" s="185"/>
      <c r="O254" s="185"/>
      <c r="P254" s="185"/>
      <c r="Q254" s="185"/>
      <c r="R254" s="185"/>
      <c r="S254" s="185"/>
      <c r="T254" s="186"/>
      <c r="AT254" s="180" t="s">
        <v>175</v>
      </c>
      <c r="AU254" s="180" t="s">
        <v>83</v>
      </c>
      <c r="AV254" s="14" t="s">
        <v>169</v>
      </c>
      <c r="AW254" s="14" t="s">
        <v>29</v>
      </c>
      <c r="AX254" s="14" t="s">
        <v>30</v>
      </c>
      <c r="AY254" s="180" t="s">
        <v>163</v>
      </c>
    </row>
    <row r="255" spans="1:65" s="12" customFormat="1" ht="22.9" customHeight="1">
      <c r="B255" s="137"/>
      <c r="D255" s="138" t="s">
        <v>72</v>
      </c>
      <c r="E255" s="148" t="s">
        <v>83</v>
      </c>
      <c r="F255" s="148" t="s">
        <v>1939</v>
      </c>
      <c r="I255" s="140"/>
      <c r="J255" s="149">
        <f>BK255</f>
        <v>0</v>
      </c>
      <c r="L255" s="137"/>
      <c r="M255" s="142"/>
      <c r="N255" s="143"/>
      <c r="O255" s="143"/>
      <c r="P255" s="144">
        <f>SUM(P256:P291)</f>
        <v>0</v>
      </c>
      <c r="Q255" s="143"/>
      <c r="R255" s="144">
        <f>SUM(R256:R291)</f>
        <v>27.76494375</v>
      </c>
      <c r="S255" s="143"/>
      <c r="T255" s="145">
        <f>SUM(T256:T291)</f>
        <v>0</v>
      </c>
      <c r="AR255" s="138" t="s">
        <v>30</v>
      </c>
      <c r="AT255" s="146" t="s">
        <v>72</v>
      </c>
      <c r="AU255" s="146" t="s">
        <v>30</v>
      </c>
      <c r="AY255" s="138" t="s">
        <v>163</v>
      </c>
      <c r="BK255" s="147">
        <f>SUM(BK256:BK291)</f>
        <v>0</v>
      </c>
    </row>
    <row r="256" spans="1:65" s="2" customFormat="1" ht="16.5" customHeight="1">
      <c r="A256" s="33"/>
      <c r="B256" s="150"/>
      <c r="C256" s="151" t="s">
        <v>334</v>
      </c>
      <c r="D256" s="151" t="s">
        <v>165</v>
      </c>
      <c r="E256" s="152" t="s">
        <v>1940</v>
      </c>
      <c r="F256" s="153" t="s">
        <v>1941</v>
      </c>
      <c r="G256" s="154" t="s">
        <v>118</v>
      </c>
      <c r="H256" s="155">
        <v>1.8560000000000001</v>
      </c>
      <c r="I256" s="156"/>
      <c r="J256" s="157">
        <f>ROUND(I256*H256,2)</f>
        <v>0</v>
      </c>
      <c r="K256" s="153" t="s">
        <v>168</v>
      </c>
      <c r="L256" s="34"/>
      <c r="M256" s="158" t="s">
        <v>1</v>
      </c>
      <c r="N256" s="159" t="s">
        <v>38</v>
      </c>
      <c r="O256" s="59"/>
      <c r="P256" s="160">
        <f>O256*H256</f>
        <v>0</v>
      </c>
      <c r="Q256" s="160">
        <v>0</v>
      </c>
      <c r="R256" s="160">
        <f>Q256*H256</f>
        <v>0</v>
      </c>
      <c r="S256" s="160">
        <v>0</v>
      </c>
      <c r="T256" s="161">
        <f>S256*H256</f>
        <v>0</v>
      </c>
      <c r="U256" s="33"/>
      <c r="V256" s="33"/>
      <c r="W256" s="33"/>
      <c r="X256" s="33"/>
      <c r="Y256" s="33"/>
      <c r="Z256" s="33"/>
      <c r="AA256" s="33"/>
      <c r="AB256" s="33"/>
      <c r="AC256" s="33"/>
      <c r="AD256" s="33"/>
      <c r="AE256" s="33"/>
      <c r="AR256" s="162" t="s">
        <v>169</v>
      </c>
      <c r="AT256" s="162" t="s">
        <v>165</v>
      </c>
      <c r="AU256" s="162" t="s">
        <v>83</v>
      </c>
      <c r="AY256" s="18" t="s">
        <v>163</v>
      </c>
      <c r="BE256" s="163">
        <f>IF(N256="základní",J256,0)</f>
        <v>0</v>
      </c>
      <c r="BF256" s="163">
        <f>IF(N256="snížená",J256,0)</f>
        <v>0</v>
      </c>
      <c r="BG256" s="163">
        <f>IF(N256="zákl. přenesená",J256,0)</f>
        <v>0</v>
      </c>
      <c r="BH256" s="163">
        <f>IF(N256="sníž. přenesená",J256,0)</f>
        <v>0</v>
      </c>
      <c r="BI256" s="163">
        <f>IF(N256="nulová",J256,0)</f>
        <v>0</v>
      </c>
      <c r="BJ256" s="18" t="s">
        <v>30</v>
      </c>
      <c r="BK256" s="163">
        <f>ROUND(I256*H256,2)</f>
        <v>0</v>
      </c>
      <c r="BL256" s="18" t="s">
        <v>169</v>
      </c>
      <c r="BM256" s="162" t="s">
        <v>526</v>
      </c>
    </row>
    <row r="257" spans="1:65" s="2" customFormat="1">
      <c r="A257" s="33"/>
      <c r="B257" s="34"/>
      <c r="C257" s="33"/>
      <c r="D257" s="164" t="s">
        <v>171</v>
      </c>
      <c r="E257" s="33"/>
      <c r="F257" s="165" t="s">
        <v>1942</v>
      </c>
      <c r="G257" s="33"/>
      <c r="H257" s="33"/>
      <c r="I257" s="166"/>
      <c r="J257" s="33"/>
      <c r="K257" s="33"/>
      <c r="L257" s="34"/>
      <c r="M257" s="167"/>
      <c r="N257" s="168"/>
      <c r="O257" s="59"/>
      <c r="P257" s="59"/>
      <c r="Q257" s="59"/>
      <c r="R257" s="59"/>
      <c r="S257" s="59"/>
      <c r="T257" s="60"/>
      <c r="U257" s="33"/>
      <c r="V257" s="33"/>
      <c r="W257" s="33"/>
      <c r="X257" s="33"/>
      <c r="Y257" s="33"/>
      <c r="Z257" s="33"/>
      <c r="AA257" s="33"/>
      <c r="AB257" s="33"/>
      <c r="AC257" s="33"/>
      <c r="AD257" s="33"/>
      <c r="AE257" s="33"/>
      <c r="AT257" s="18" t="s">
        <v>171</v>
      </c>
      <c r="AU257" s="18" t="s">
        <v>83</v>
      </c>
    </row>
    <row r="258" spans="1:65" s="2" customFormat="1" ht="29.25">
      <c r="A258" s="33"/>
      <c r="B258" s="34"/>
      <c r="C258" s="33"/>
      <c r="D258" s="169" t="s">
        <v>173</v>
      </c>
      <c r="E258" s="33"/>
      <c r="F258" s="170" t="s">
        <v>1943</v>
      </c>
      <c r="G258" s="33"/>
      <c r="H258" s="33"/>
      <c r="I258" s="166"/>
      <c r="J258" s="33"/>
      <c r="K258" s="33"/>
      <c r="L258" s="34"/>
      <c r="M258" s="167"/>
      <c r="N258" s="168"/>
      <c r="O258" s="59"/>
      <c r="P258" s="59"/>
      <c r="Q258" s="59"/>
      <c r="R258" s="59"/>
      <c r="S258" s="59"/>
      <c r="T258" s="60"/>
      <c r="U258" s="33"/>
      <c r="V258" s="33"/>
      <c r="W258" s="33"/>
      <c r="X258" s="33"/>
      <c r="Y258" s="33"/>
      <c r="Z258" s="33"/>
      <c r="AA258" s="33"/>
      <c r="AB258" s="33"/>
      <c r="AC258" s="33"/>
      <c r="AD258" s="33"/>
      <c r="AE258" s="33"/>
      <c r="AT258" s="18" t="s">
        <v>173</v>
      </c>
      <c r="AU258" s="18" t="s">
        <v>83</v>
      </c>
    </row>
    <row r="259" spans="1:65" s="15" customFormat="1">
      <c r="B259" s="190"/>
      <c r="D259" s="169" t="s">
        <v>175</v>
      </c>
      <c r="E259" s="191" t="s">
        <v>1</v>
      </c>
      <c r="F259" s="192" t="s">
        <v>1944</v>
      </c>
      <c r="H259" s="191" t="s">
        <v>1</v>
      </c>
      <c r="I259" s="193"/>
      <c r="L259" s="190"/>
      <c r="M259" s="194"/>
      <c r="N259" s="195"/>
      <c r="O259" s="195"/>
      <c r="P259" s="195"/>
      <c r="Q259" s="195"/>
      <c r="R259" s="195"/>
      <c r="S259" s="195"/>
      <c r="T259" s="196"/>
      <c r="AT259" s="191" t="s">
        <v>175</v>
      </c>
      <c r="AU259" s="191" t="s">
        <v>83</v>
      </c>
      <c r="AV259" s="15" t="s">
        <v>30</v>
      </c>
      <c r="AW259" s="15" t="s">
        <v>29</v>
      </c>
      <c r="AX259" s="15" t="s">
        <v>73</v>
      </c>
      <c r="AY259" s="191" t="s">
        <v>163</v>
      </c>
    </row>
    <row r="260" spans="1:65" s="13" customFormat="1">
      <c r="B260" s="171"/>
      <c r="D260" s="169" t="s">
        <v>175</v>
      </c>
      <c r="E260" s="172" t="s">
        <v>1</v>
      </c>
      <c r="F260" s="173" t="s">
        <v>1945</v>
      </c>
      <c r="H260" s="174">
        <v>1.8560000000000001</v>
      </c>
      <c r="I260" s="175"/>
      <c r="L260" s="171"/>
      <c r="M260" s="176"/>
      <c r="N260" s="177"/>
      <c r="O260" s="177"/>
      <c r="P260" s="177"/>
      <c r="Q260" s="177"/>
      <c r="R260" s="177"/>
      <c r="S260" s="177"/>
      <c r="T260" s="178"/>
      <c r="AT260" s="172" t="s">
        <v>175</v>
      </c>
      <c r="AU260" s="172" t="s">
        <v>83</v>
      </c>
      <c r="AV260" s="13" t="s">
        <v>83</v>
      </c>
      <c r="AW260" s="13" t="s">
        <v>29</v>
      </c>
      <c r="AX260" s="13" t="s">
        <v>73</v>
      </c>
      <c r="AY260" s="172" t="s">
        <v>163</v>
      </c>
    </row>
    <row r="261" spans="1:65" s="14" customFormat="1">
      <c r="B261" s="179"/>
      <c r="D261" s="169" t="s">
        <v>175</v>
      </c>
      <c r="E261" s="180" t="s">
        <v>1</v>
      </c>
      <c r="F261" s="181" t="s">
        <v>179</v>
      </c>
      <c r="H261" s="182">
        <v>1.8560000000000001</v>
      </c>
      <c r="I261" s="183"/>
      <c r="L261" s="179"/>
      <c r="M261" s="184"/>
      <c r="N261" s="185"/>
      <c r="O261" s="185"/>
      <c r="P261" s="185"/>
      <c r="Q261" s="185"/>
      <c r="R261" s="185"/>
      <c r="S261" s="185"/>
      <c r="T261" s="186"/>
      <c r="AT261" s="180" t="s">
        <v>175</v>
      </c>
      <c r="AU261" s="180" t="s">
        <v>83</v>
      </c>
      <c r="AV261" s="14" t="s">
        <v>169</v>
      </c>
      <c r="AW261" s="14" t="s">
        <v>29</v>
      </c>
      <c r="AX261" s="14" t="s">
        <v>30</v>
      </c>
      <c r="AY261" s="180" t="s">
        <v>163</v>
      </c>
    </row>
    <row r="262" spans="1:65" s="2" customFormat="1" ht="16.5" customHeight="1">
      <c r="A262" s="33"/>
      <c r="B262" s="150"/>
      <c r="C262" s="151" t="s">
        <v>340</v>
      </c>
      <c r="D262" s="151" t="s">
        <v>165</v>
      </c>
      <c r="E262" s="152" t="s">
        <v>1946</v>
      </c>
      <c r="F262" s="153" t="s">
        <v>1947</v>
      </c>
      <c r="G262" s="154" t="s">
        <v>118</v>
      </c>
      <c r="H262" s="155">
        <v>16.152999999999999</v>
      </c>
      <c r="I262" s="156"/>
      <c r="J262" s="157">
        <f>ROUND(I262*H262,2)</f>
        <v>0</v>
      </c>
      <c r="K262" s="153" t="s">
        <v>168</v>
      </c>
      <c r="L262" s="34"/>
      <c r="M262" s="158" t="s">
        <v>1</v>
      </c>
      <c r="N262" s="159" t="s">
        <v>38</v>
      </c>
      <c r="O262" s="59"/>
      <c r="P262" s="160">
        <f>O262*H262</f>
        <v>0</v>
      </c>
      <c r="Q262" s="160">
        <v>0</v>
      </c>
      <c r="R262" s="160">
        <f>Q262*H262</f>
        <v>0</v>
      </c>
      <c r="S262" s="160">
        <v>0</v>
      </c>
      <c r="T262" s="161">
        <f>S262*H262</f>
        <v>0</v>
      </c>
      <c r="U262" s="33"/>
      <c r="V262" s="33"/>
      <c r="W262" s="33"/>
      <c r="X262" s="33"/>
      <c r="Y262" s="33"/>
      <c r="Z262" s="33"/>
      <c r="AA262" s="33"/>
      <c r="AB262" s="33"/>
      <c r="AC262" s="33"/>
      <c r="AD262" s="33"/>
      <c r="AE262" s="33"/>
      <c r="AR262" s="162" t="s">
        <v>169</v>
      </c>
      <c r="AT262" s="162" t="s">
        <v>165</v>
      </c>
      <c r="AU262" s="162" t="s">
        <v>83</v>
      </c>
      <c r="AY262" s="18" t="s">
        <v>163</v>
      </c>
      <c r="BE262" s="163">
        <f>IF(N262="základní",J262,0)</f>
        <v>0</v>
      </c>
      <c r="BF262" s="163">
        <f>IF(N262="snížená",J262,0)</f>
        <v>0</v>
      </c>
      <c r="BG262" s="163">
        <f>IF(N262="zákl. přenesená",J262,0)</f>
        <v>0</v>
      </c>
      <c r="BH262" s="163">
        <f>IF(N262="sníž. přenesená",J262,0)</f>
        <v>0</v>
      </c>
      <c r="BI262" s="163">
        <f>IF(N262="nulová",J262,0)</f>
        <v>0</v>
      </c>
      <c r="BJ262" s="18" t="s">
        <v>30</v>
      </c>
      <c r="BK262" s="163">
        <f>ROUND(I262*H262,2)</f>
        <v>0</v>
      </c>
      <c r="BL262" s="18" t="s">
        <v>169</v>
      </c>
      <c r="BM262" s="162" t="s">
        <v>537</v>
      </c>
    </row>
    <row r="263" spans="1:65" s="2" customFormat="1">
      <c r="A263" s="33"/>
      <c r="B263" s="34"/>
      <c r="C263" s="33"/>
      <c r="D263" s="164" t="s">
        <v>171</v>
      </c>
      <c r="E263" s="33"/>
      <c r="F263" s="165" t="s">
        <v>1948</v>
      </c>
      <c r="G263" s="33"/>
      <c r="H263" s="33"/>
      <c r="I263" s="166"/>
      <c r="J263" s="33"/>
      <c r="K263" s="33"/>
      <c r="L263" s="34"/>
      <c r="M263" s="167"/>
      <c r="N263" s="168"/>
      <c r="O263" s="59"/>
      <c r="P263" s="59"/>
      <c r="Q263" s="59"/>
      <c r="R263" s="59"/>
      <c r="S263" s="59"/>
      <c r="T263" s="60"/>
      <c r="U263" s="33"/>
      <c r="V263" s="33"/>
      <c r="W263" s="33"/>
      <c r="X263" s="33"/>
      <c r="Y263" s="33"/>
      <c r="Z263" s="33"/>
      <c r="AA263" s="33"/>
      <c r="AB263" s="33"/>
      <c r="AC263" s="33"/>
      <c r="AD263" s="33"/>
      <c r="AE263" s="33"/>
      <c r="AT263" s="18" t="s">
        <v>171</v>
      </c>
      <c r="AU263" s="18" t="s">
        <v>83</v>
      </c>
    </row>
    <row r="264" spans="1:65" s="2" customFormat="1" ht="48.75">
      <c r="A264" s="33"/>
      <c r="B264" s="34"/>
      <c r="C264" s="33"/>
      <c r="D264" s="169" t="s">
        <v>173</v>
      </c>
      <c r="E264" s="33"/>
      <c r="F264" s="170" t="s">
        <v>1949</v>
      </c>
      <c r="G264" s="33"/>
      <c r="H264" s="33"/>
      <c r="I264" s="166"/>
      <c r="J264" s="33"/>
      <c r="K264" s="33"/>
      <c r="L264" s="34"/>
      <c r="M264" s="167"/>
      <c r="N264" s="168"/>
      <c r="O264" s="59"/>
      <c r="P264" s="59"/>
      <c r="Q264" s="59"/>
      <c r="R264" s="59"/>
      <c r="S264" s="59"/>
      <c r="T264" s="60"/>
      <c r="U264" s="33"/>
      <c r="V264" s="33"/>
      <c r="W264" s="33"/>
      <c r="X264" s="33"/>
      <c r="Y264" s="33"/>
      <c r="Z264" s="33"/>
      <c r="AA264" s="33"/>
      <c r="AB264" s="33"/>
      <c r="AC264" s="33"/>
      <c r="AD264" s="33"/>
      <c r="AE264" s="33"/>
      <c r="AT264" s="18" t="s">
        <v>173</v>
      </c>
      <c r="AU264" s="18" t="s">
        <v>83</v>
      </c>
    </row>
    <row r="265" spans="1:65" s="15" customFormat="1">
      <c r="B265" s="190"/>
      <c r="D265" s="169" t="s">
        <v>175</v>
      </c>
      <c r="E265" s="191" t="s">
        <v>1</v>
      </c>
      <c r="F265" s="192" t="s">
        <v>1950</v>
      </c>
      <c r="H265" s="191" t="s">
        <v>1</v>
      </c>
      <c r="I265" s="193"/>
      <c r="L265" s="190"/>
      <c r="M265" s="194"/>
      <c r="N265" s="195"/>
      <c r="O265" s="195"/>
      <c r="P265" s="195"/>
      <c r="Q265" s="195"/>
      <c r="R265" s="195"/>
      <c r="S265" s="195"/>
      <c r="T265" s="196"/>
      <c r="AT265" s="191" t="s">
        <v>175</v>
      </c>
      <c r="AU265" s="191" t="s">
        <v>83</v>
      </c>
      <c r="AV265" s="15" t="s">
        <v>30</v>
      </c>
      <c r="AW265" s="15" t="s">
        <v>29</v>
      </c>
      <c r="AX265" s="15" t="s">
        <v>73</v>
      </c>
      <c r="AY265" s="191" t="s">
        <v>163</v>
      </c>
    </row>
    <row r="266" spans="1:65" s="13" customFormat="1">
      <c r="B266" s="171"/>
      <c r="D266" s="169" t="s">
        <v>175</v>
      </c>
      <c r="E266" s="172" t="s">
        <v>1</v>
      </c>
      <c r="F266" s="173" t="s">
        <v>1951</v>
      </c>
      <c r="H266" s="174">
        <v>16.152999999999999</v>
      </c>
      <c r="I266" s="175"/>
      <c r="L266" s="171"/>
      <c r="M266" s="176"/>
      <c r="N266" s="177"/>
      <c r="O266" s="177"/>
      <c r="P266" s="177"/>
      <c r="Q266" s="177"/>
      <c r="R266" s="177"/>
      <c r="S266" s="177"/>
      <c r="T266" s="178"/>
      <c r="AT266" s="172" t="s">
        <v>175</v>
      </c>
      <c r="AU266" s="172" t="s">
        <v>83</v>
      </c>
      <c r="AV266" s="13" t="s">
        <v>83</v>
      </c>
      <c r="AW266" s="13" t="s">
        <v>29</v>
      </c>
      <c r="AX266" s="13" t="s">
        <v>73</v>
      </c>
      <c r="AY266" s="172" t="s">
        <v>163</v>
      </c>
    </row>
    <row r="267" spans="1:65" s="15" customFormat="1">
      <c r="B267" s="190"/>
      <c r="D267" s="169" t="s">
        <v>175</v>
      </c>
      <c r="E267" s="191" t="s">
        <v>1</v>
      </c>
      <c r="F267" s="192" t="s">
        <v>1845</v>
      </c>
      <c r="H267" s="191" t="s">
        <v>1</v>
      </c>
      <c r="I267" s="193"/>
      <c r="L267" s="190"/>
      <c r="M267" s="194"/>
      <c r="N267" s="195"/>
      <c r="O267" s="195"/>
      <c r="P267" s="195"/>
      <c r="Q267" s="195"/>
      <c r="R267" s="195"/>
      <c r="S267" s="195"/>
      <c r="T267" s="196"/>
      <c r="AT267" s="191" t="s">
        <v>175</v>
      </c>
      <c r="AU267" s="191" t="s">
        <v>83</v>
      </c>
      <c r="AV267" s="15" t="s">
        <v>30</v>
      </c>
      <c r="AW267" s="15" t="s">
        <v>29</v>
      </c>
      <c r="AX267" s="15" t="s">
        <v>73</v>
      </c>
      <c r="AY267" s="191" t="s">
        <v>163</v>
      </c>
    </row>
    <row r="268" spans="1:65" s="15" customFormat="1">
      <c r="B268" s="190"/>
      <c r="D268" s="169" t="s">
        <v>175</v>
      </c>
      <c r="E268" s="191" t="s">
        <v>1</v>
      </c>
      <c r="F268" s="192" t="s">
        <v>1952</v>
      </c>
      <c r="H268" s="191" t="s">
        <v>1</v>
      </c>
      <c r="I268" s="193"/>
      <c r="L268" s="190"/>
      <c r="M268" s="194"/>
      <c r="N268" s="195"/>
      <c r="O268" s="195"/>
      <c r="P268" s="195"/>
      <c r="Q268" s="195"/>
      <c r="R268" s="195"/>
      <c r="S268" s="195"/>
      <c r="T268" s="196"/>
      <c r="AT268" s="191" t="s">
        <v>175</v>
      </c>
      <c r="AU268" s="191" t="s">
        <v>83</v>
      </c>
      <c r="AV268" s="15" t="s">
        <v>30</v>
      </c>
      <c r="AW268" s="15" t="s">
        <v>29</v>
      </c>
      <c r="AX268" s="15" t="s">
        <v>73</v>
      </c>
      <c r="AY268" s="191" t="s">
        <v>163</v>
      </c>
    </row>
    <row r="269" spans="1:65" s="15" customFormat="1">
      <c r="B269" s="190"/>
      <c r="D269" s="169" t="s">
        <v>175</v>
      </c>
      <c r="E269" s="191" t="s">
        <v>1</v>
      </c>
      <c r="F269" s="192" t="s">
        <v>1953</v>
      </c>
      <c r="H269" s="191" t="s">
        <v>1</v>
      </c>
      <c r="I269" s="193"/>
      <c r="L269" s="190"/>
      <c r="M269" s="194"/>
      <c r="N269" s="195"/>
      <c r="O269" s="195"/>
      <c r="P269" s="195"/>
      <c r="Q269" s="195"/>
      <c r="R269" s="195"/>
      <c r="S269" s="195"/>
      <c r="T269" s="196"/>
      <c r="AT269" s="191" t="s">
        <v>175</v>
      </c>
      <c r="AU269" s="191" t="s">
        <v>83</v>
      </c>
      <c r="AV269" s="15" t="s">
        <v>30</v>
      </c>
      <c r="AW269" s="15" t="s">
        <v>29</v>
      </c>
      <c r="AX269" s="15" t="s">
        <v>73</v>
      </c>
      <c r="AY269" s="191" t="s">
        <v>163</v>
      </c>
    </row>
    <row r="270" spans="1:65" s="15" customFormat="1">
      <c r="B270" s="190"/>
      <c r="D270" s="169" t="s">
        <v>175</v>
      </c>
      <c r="E270" s="191" t="s">
        <v>1</v>
      </c>
      <c r="F270" s="192" t="s">
        <v>1954</v>
      </c>
      <c r="H270" s="191" t="s">
        <v>1</v>
      </c>
      <c r="I270" s="193"/>
      <c r="L270" s="190"/>
      <c r="M270" s="194"/>
      <c r="N270" s="195"/>
      <c r="O270" s="195"/>
      <c r="P270" s="195"/>
      <c r="Q270" s="195"/>
      <c r="R270" s="195"/>
      <c r="S270" s="195"/>
      <c r="T270" s="196"/>
      <c r="AT270" s="191" t="s">
        <v>175</v>
      </c>
      <c r="AU270" s="191" t="s">
        <v>83</v>
      </c>
      <c r="AV270" s="15" t="s">
        <v>30</v>
      </c>
      <c r="AW270" s="15" t="s">
        <v>29</v>
      </c>
      <c r="AX270" s="15" t="s">
        <v>73</v>
      </c>
      <c r="AY270" s="191" t="s">
        <v>163</v>
      </c>
    </row>
    <row r="271" spans="1:65" s="15" customFormat="1">
      <c r="B271" s="190"/>
      <c r="D271" s="169" t="s">
        <v>175</v>
      </c>
      <c r="E271" s="191" t="s">
        <v>1</v>
      </c>
      <c r="F271" s="192" t="s">
        <v>1847</v>
      </c>
      <c r="H271" s="191" t="s">
        <v>1</v>
      </c>
      <c r="I271" s="193"/>
      <c r="L271" s="190"/>
      <c r="M271" s="194"/>
      <c r="N271" s="195"/>
      <c r="O271" s="195"/>
      <c r="P271" s="195"/>
      <c r="Q271" s="195"/>
      <c r="R271" s="195"/>
      <c r="S271" s="195"/>
      <c r="T271" s="196"/>
      <c r="AT271" s="191" t="s">
        <v>175</v>
      </c>
      <c r="AU271" s="191" t="s">
        <v>83</v>
      </c>
      <c r="AV271" s="15" t="s">
        <v>30</v>
      </c>
      <c r="AW271" s="15" t="s">
        <v>29</v>
      </c>
      <c r="AX271" s="15" t="s">
        <v>73</v>
      </c>
      <c r="AY271" s="191" t="s">
        <v>163</v>
      </c>
    </row>
    <row r="272" spans="1:65" s="14" customFormat="1">
      <c r="B272" s="179"/>
      <c r="D272" s="169" t="s">
        <v>175</v>
      </c>
      <c r="E272" s="180" t="s">
        <v>1</v>
      </c>
      <c r="F272" s="181" t="s">
        <v>179</v>
      </c>
      <c r="H272" s="182">
        <v>16.152999999999999</v>
      </c>
      <c r="I272" s="183"/>
      <c r="L272" s="179"/>
      <c r="M272" s="184"/>
      <c r="N272" s="185"/>
      <c r="O272" s="185"/>
      <c r="P272" s="185"/>
      <c r="Q272" s="185"/>
      <c r="R272" s="185"/>
      <c r="S272" s="185"/>
      <c r="T272" s="186"/>
      <c r="AT272" s="180" t="s">
        <v>175</v>
      </c>
      <c r="AU272" s="180" t="s">
        <v>83</v>
      </c>
      <c r="AV272" s="14" t="s">
        <v>169</v>
      </c>
      <c r="AW272" s="14" t="s">
        <v>29</v>
      </c>
      <c r="AX272" s="14" t="s">
        <v>30</v>
      </c>
      <c r="AY272" s="180" t="s">
        <v>163</v>
      </c>
    </row>
    <row r="273" spans="1:65" s="2" customFormat="1" ht="16.5" customHeight="1">
      <c r="A273" s="33"/>
      <c r="B273" s="150"/>
      <c r="C273" s="151" t="s">
        <v>346</v>
      </c>
      <c r="D273" s="151" t="s">
        <v>165</v>
      </c>
      <c r="E273" s="152" t="s">
        <v>483</v>
      </c>
      <c r="F273" s="153" t="s">
        <v>484</v>
      </c>
      <c r="G273" s="154" t="s">
        <v>118</v>
      </c>
      <c r="H273" s="155">
        <v>18.009</v>
      </c>
      <c r="I273" s="156"/>
      <c r="J273" s="157">
        <f>ROUND(I273*H273,2)</f>
        <v>0</v>
      </c>
      <c r="K273" s="153" t="s">
        <v>168</v>
      </c>
      <c r="L273" s="34"/>
      <c r="M273" s="158" t="s">
        <v>1</v>
      </c>
      <c r="N273" s="159" t="s">
        <v>38</v>
      </c>
      <c r="O273" s="59"/>
      <c r="P273" s="160">
        <f>O273*H273</f>
        <v>0</v>
      </c>
      <c r="Q273" s="160">
        <v>0</v>
      </c>
      <c r="R273" s="160">
        <f>Q273*H273</f>
        <v>0</v>
      </c>
      <c r="S273" s="160">
        <v>0</v>
      </c>
      <c r="T273" s="161">
        <f>S273*H273</f>
        <v>0</v>
      </c>
      <c r="U273" s="33"/>
      <c r="V273" s="33"/>
      <c r="W273" s="33"/>
      <c r="X273" s="33"/>
      <c r="Y273" s="33"/>
      <c r="Z273" s="33"/>
      <c r="AA273" s="33"/>
      <c r="AB273" s="33"/>
      <c r="AC273" s="33"/>
      <c r="AD273" s="33"/>
      <c r="AE273" s="33"/>
      <c r="AR273" s="162" t="s">
        <v>169</v>
      </c>
      <c r="AT273" s="162" t="s">
        <v>165</v>
      </c>
      <c r="AU273" s="162" t="s">
        <v>83</v>
      </c>
      <c r="AY273" s="18" t="s">
        <v>163</v>
      </c>
      <c r="BE273" s="163">
        <f>IF(N273="základní",J273,0)</f>
        <v>0</v>
      </c>
      <c r="BF273" s="163">
        <f>IF(N273="snížená",J273,0)</f>
        <v>0</v>
      </c>
      <c r="BG273" s="163">
        <f>IF(N273="zákl. přenesená",J273,0)</f>
        <v>0</v>
      </c>
      <c r="BH273" s="163">
        <f>IF(N273="sníž. přenesená",J273,0)</f>
        <v>0</v>
      </c>
      <c r="BI273" s="163">
        <f>IF(N273="nulová",J273,0)</f>
        <v>0</v>
      </c>
      <c r="BJ273" s="18" t="s">
        <v>30</v>
      </c>
      <c r="BK273" s="163">
        <f>ROUND(I273*H273,2)</f>
        <v>0</v>
      </c>
      <c r="BL273" s="18" t="s">
        <v>169</v>
      </c>
      <c r="BM273" s="162" t="s">
        <v>1955</v>
      </c>
    </row>
    <row r="274" spans="1:65" s="2" customFormat="1">
      <c r="A274" s="33"/>
      <c r="B274" s="34"/>
      <c r="C274" s="33"/>
      <c r="D274" s="164" t="s">
        <v>171</v>
      </c>
      <c r="E274" s="33"/>
      <c r="F274" s="165" t="s">
        <v>486</v>
      </c>
      <c r="G274" s="33"/>
      <c r="H274" s="33"/>
      <c r="I274" s="166"/>
      <c r="J274" s="33"/>
      <c r="K274" s="33"/>
      <c r="L274" s="34"/>
      <c r="M274" s="167"/>
      <c r="N274" s="168"/>
      <c r="O274" s="59"/>
      <c r="P274" s="59"/>
      <c r="Q274" s="59"/>
      <c r="R274" s="59"/>
      <c r="S274" s="59"/>
      <c r="T274" s="60"/>
      <c r="U274" s="33"/>
      <c r="V274" s="33"/>
      <c r="W274" s="33"/>
      <c r="X274" s="33"/>
      <c r="Y274" s="33"/>
      <c r="Z274" s="33"/>
      <c r="AA274" s="33"/>
      <c r="AB274" s="33"/>
      <c r="AC274" s="33"/>
      <c r="AD274" s="33"/>
      <c r="AE274" s="33"/>
      <c r="AT274" s="18" t="s">
        <v>171</v>
      </c>
      <c r="AU274" s="18" t="s">
        <v>83</v>
      </c>
    </row>
    <row r="275" spans="1:65" s="13" customFormat="1">
      <c r="B275" s="171"/>
      <c r="D275" s="169" t="s">
        <v>175</v>
      </c>
      <c r="E275" s="172" t="s">
        <v>1</v>
      </c>
      <c r="F275" s="173" t="s">
        <v>1956</v>
      </c>
      <c r="H275" s="174">
        <v>18.009</v>
      </c>
      <c r="I275" s="175"/>
      <c r="L275" s="171"/>
      <c r="M275" s="176"/>
      <c r="N275" s="177"/>
      <c r="O275" s="177"/>
      <c r="P275" s="177"/>
      <c r="Q275" s="177"/>
      <c r="R275" s="177"/>
      <c r="S275" s="177"/>
      <c r="T275" s="178"/>
      <c r="AT275" s="172" t="s">
        <v>175</v>
      </c>
      <c r="AU275" s="172" t="s">
        <v>83</v>
      </c>
      <c r="AV275" s="13" t="s">
        <v>83</v>
      </c>
      <c r="AW275" s="13" t="s">
        <v>29</v>
      </c>
      <c r="AX275" s="13" t="s">
        <v>73</v>
      </c>
      <c r="AY275" s="172" t="s">
        <v>163</v>
      </c>
    </row>
    <row r="276" spans="1:65" s="14" customFormat="1">
      <c r="B276" s="179"/>
      <c r="D276" s="169" t="s">
        <v>175</v>
      </c>
      <c r="E276" s="180" t="s">
        <v>1</v>
      </c>
      <c r="F276" s="181" t="s">
        <v>179</v>
      </c>
      <c r="H276" s="182">
        <v>18.009</v>
      </c>
      <c r="I276" s="183"/>
      <c r="L276" s="179"/>
      <c r="M276" s="184"/>
      <c r="N276" s="185"/>
      <c r="O276" s="185"/>
      <c r="P276" s="185"/>
      <c r="Q276" s="185"/>
      <c r="R276" s="185"/>
      <c r="S276" s="185"/>
      <c r="T276" s="186"/>
      <c r="AT276" s="180" t="s">
        <v>175</v>
      </c>
      <c r="AU276" s="180" t="s">
        <v>83</v>
      </c>
      <c r="AV276" s="14" t="s">
        <v>169</v>
      </c>
      <c r="AW276" s="14" t="s">
        <v>29</v>
      </c>
      <c r="AX276" s="14" t="s">
        <v>30</v>
      </c>
      <c r="AY276" s="180" t="s">
        <v>163</v>
      </c>
    </row>
    <row r="277" spans="1:65" s="2" customFormat="1" ht="21.75" customHeight="1">
      <c r="A277" s="33"/>
      <c r="B277" s="150"/>
      <c r="C277" s="151" t="s">
        <v>352</v>
      </c>
      <c r="D277" s="151" t="s">
        <v>165</v>
      </c>
      <c r="E277" s="152" t="s">
        <v>407</v>
      </c>
      <c r="F277" s="153" t="s">
        <v>408</v>
      </c>
      <c r="G277" s="154" t="s">
        <v>118</v>
      </c>
      <c r="H277" s="155">
        <v>18.009</v>
      </c>
      <c r="I277" s="156"/>
      <c r="J277" s="157">
        <f>ROUND(I277*H277,2)</f>
        <v>0</v>
      </c>
      <c r="K277" s="153" t="s">
        <v>168</v>
      </c>
      <c r="L277" s="34"/>
      <c r="M277" s="158" t="s">
        <v>1</v>
      </c>
      <c r="N277" s="159" t="s">
        <v>38</v>
      </c>
      <c r="O277" s="59"/>
      <c r="P277" s="160">
        <f>O277*H277</f>
        <v>0</v>
      </c>
      <c r="Q277" s="160">
        <v>0</v>
      </c>
      <c r="R277" s="160">
        <f>Q277*H277</f>
        <v>0</v>
      </c>
      <c r="S277" s="160">
        <v>0</v>
      </c>
      <c r="T277" s="161">
        <f>S277*H277</f>
        <v>0</v>
      </c>
      <c r="U277" s="33"/>
      <c r="V277" s="33"/>
      <c r="W277" s="33"/>
      <c r="X277" s="33"/>
      <c r="Y277" s="33"/>
      <c r="Z277" s="33"/>
      <c r="AA277" s="33"/>
      <c r="AB277" s="33"/>
      <c r="AC277" s="33"/>
      <c r="AD277" s="33"/>
      <c r="AE277" s="33"/>
      <c r="AR277" s="162" t="s">
        <v>169</v>
      </c>
      <c r="AT277" s="162" t="s">
        <v>165</v>
      </c>
      <c r="AU277" s="162" t="s">
        <v>83</v>
      </c>
      <c r="AY277" s="18" t="s">
        <v>163</v>
      </c>
      <c r="BE277" s="163">
        <f>IF(N277="základní",J277,0)</f>
        <v>0</v>
      </c>
      <c r="BF277" s="163">
        <f>IF(N277="snížená",J277,0)</f>
        <v>0</v>
      </c>
      <c r="BG277" s="163">
        <f>IF(N277="zákl. přenesená",J277,0)</f>
        <v>0</v>
      </c>
      <c r="BH277" s="163">
        <f>IF(N277="sníž. přenesená",J277,0)</f>
        <v>0</v>
      </c>
      <c r="BI277" s="163">
        <f>IF(N277="nulová",J277,0)</f>
        <v>0</v>
      </c>
      <c r="BJ277" s="18" t="s">
        <v>30</v>
      </c>
      <c r="BK277" s="163">
        <f>ROUND(I277*H277,2)</f>
        <v>0</v>
      </c>
      <c r="BL277" s="18" t="s">
        <v>169</v>
      </c>
      <c r="BM277" s="162" t="s">
        <v>1957</v>
      </c>
    </row>
    <row r="278" spans="1:65" s="2" customFormat="1">
      <c r="A278" s="33"/>
      <c r="B278" s="34"/>
      <c r="C278" s="33"/>
      <c r="D278" s="164" t="s">
        <v>171</v>
      </c>
      <c r="E278" s="33"/>
      <c r="F278" s="165" t="s">
        <v>410</v>
      </c>
      <c r="G278" s="33"/>
      <c r="H278" s="33"/>
      <c r="I278" s="166"/>
      <c r="J278" s="33"/>
      <c r="K278" s="33"/>
      <c r="L278" s="34"/>
      <c r="M278" s="167"/>
      <c r="N278" s="168"/>
      <c r="O278" s="59"/>
      <c r="P278" s="59"/>
      <c r="Q278" s="59"/>
      <c r="R278" s="59"/>
      <c r="S278" s="59"/>
      <c r="T278" s="60"/>
      <c r="U278" s="33"/>
      <c r="V278" s="33"/>
      <c r="W278" s="33"/>
      <c r="X278" s="33"/>
      <c r="Y278" s="33"/>
      <c r="Z278" s="33"/>
      <c r="AA278" s="33"/>
      <c r="AB278" s="33"/>
      <c r="AC278" s="33"/>
      <c r="AD278" s="33"/>
      <c r="AE278" s="33"/>
      <c r="AT278" s="18" t="s">
        <v>171</v>
      </c>
      <c r="AU278" s="18" t="s">
        <v>83</v>
      </c>
    </row>
    <row r="279" spans="1:65" s="13" customFormat="1">
      <c r="B279" s="171"/>
      <c r="D279" s="169" t="s">
        <v>175</v>
      </c>
      <c r="E279" s="172" t="s">
        <v>1</v>
      </c>
      <c r="F279" s="173" t="s">
        <v>1958</v>
      </c>
      <c r="H279" s="174">
        <v>18.009</v>
      </c>
      <c r="I279" s="175"/>
      <c r="L279" s="171"/>
      <c r="M279" s="176"/>
      <c r="N279" s="177"/>
      <c r="O279" s="177"/>
      <c r="P279" s="177"/>
      <c r="Q279" s="177"/>
      <c r="R279" s="177"/>
      <c r="S279" s="177"/>
      <c r="T279" s="178"/>
      <c r="AT279" s="172" t="s">
        <v>175</v>
      </c>
      <c r="AU279" s="172" t="s">
        <v>83</v>
      </c>
      <c r="AV279" s="13" t="s">
        <v>83</v>
      </c>
      <c r="AW279" s="13" t="s">
        <v>29</v>
      </c>
      <c r="AX279" s="13" t="s">
        <v>30</v>
      </c>
      <c r="AY279" s="172" t="s">
        <v>163</v>
      </c>
    </row>
    <row r="280" spans="1:65" s="2" customFormat="1" ht="37.9" customHeight="1">
      <c r="A280" s="33"/>
      <c r="B280" s="150"/>
      <c r="C280" s="151" t="s">
        <v>359</v>
      </c>
      <c r="D280" s="151" t="s">
        <v>165</v>
      </c>
      <c r="E280" s="152" t="s">
        <v>1959</v>
      </c>
      <c r="F280" s="153" t="s">
        <v>1960</v>
      </c>
      <c r="G280" s="154" t="s">
        <v>206</v>
      </c>
      <c r="H280" s="155">
        <v>135</v>
      </c>
      <c r="I280" s="156"/>
      <c r="J280" s="157">
        <f>ROUND(I280*H280,2)</f>
        <v>0</v>
      </c>
      <c r="K280" s="153" t="s">
        <v>168</v>
      </c>
      <c r="L280" s="34"/>
      <c r="M280" s="158" t="s">
        <v>1</v>
      </c>
      <c r="N280" s="159" t="s">
        <v>38</v>
      </c>
      <c r="O280" s="59"/>
      <c r="P280" s="160">
        <f>O280*H280</f>
        <v>0</v>
      </c>
      <c r="Q280" s="160">
        <v>0.20477000000000001</v>
      </c>
      <c r="R280" s="160">
        <f>Q280*H280</f>
        <v>27.64395</v>
      </c>
      <c r="S280" s="160">
        <v>0</v>
      </c>
      <c r="T280" s="161">
        <f>S280*H280</f>
        <v>0</v>
      </c>
      <c r="U280" s="33"/>
      <c r="V280" s="33"/>
      <c r="W280" s="33"/>
      <c r="X280" s="33"/>
      <c r="Y280" s="33"/>
      <c r="Z280" s="33"/>
      <c r="AA280" s="33"/>
      <c r="AB280" s="33"/>
      <c r="AC280" s="33"/>
      <c r="AD280" s="33"/>
      <c r="AE280" s="33"/>
      <c r="AR280" s="162" t="s">
        <v>169</v>
      </c>
      <c r="AT280" s="162" t="s">
        <v>165</v>
      </c>
      <c r="AU280" s="162" t="s">
        <v>83</v>
      </c>
      <c r="AY280" s="18" t="s">
        <v>163</v>
      </c>
      <c r="BE280" s="163">
        <f>IF(N280="základní",J280,0)</f>
        <v>0</v>
      </c>
      <c r="BF280" s="163">
        <f>IF(N280="snížená",J280,0)</f>
        <v>0</v>
      </c>
      <c r="BG280" s="163">
        <f>IF(N280="zákl. přenesená",J280,0)</f>
        <v>0</v>
      </c>
      <c r="BH280" s="163">
        <f>IF(N280="sníž. přenesená",J280,0)</f>
        <v>0</v>
      </c>
      <c r="BI280" s="163">
        <f>IF(N280="nulová",J280,0)</f>
        <v>0</v>
      </c>
      <c r="BJ280" s="18" t="s">
        <v>30</v>
      </c>
      <c r="BK280" s="163">
        <f>ROUND(I280*H280,2)</f>
        <v>0</v>
      </c>
      <c r="BL280" s="18" t="s">
        <v>169</v>
      </c>
      <c r="BM280" s="162" t="s">
        <v>1961</v>
      </c>
    </row>
    <row r="281" spans="1:65" s="2" customFormat="1">
      <c r="A281" s="33"/>
      <c r="B281" s="34"/>
      <c r="C281" s="33"/>
      <c r="D281" s="164" t="s">
        <v>171</v>
      </c>
      <c r="E281" s="33"/>
      <c r="F281" s="165" t="s">
        <v>1962</v>
      </c>
      <c r="G281" s="33"/>
      <c r="H281" s="33"/>
      <c r="I281" s="166"/>
      <c r="J281" s="33"/>
      <c r="K281" s="33"/>
      <c r="L281" s="34"/>
      <c r="M281" s="167"/>
      <c r="N281" s="168"/>
      <c r="O281" s="59"/>
      <c r="P281" s="59"/>
      <c r="Q281" s="59"/>
      <c r="R281" s="59"/>
      <c r="S281" s="59"/>
      <c r="T281" s="60"/>
      <c r="U281" s="33"/>
      <c r="V281" s="33"/>
      <c r="W281" s="33"/>
      <c r="X281" s="33"/>
      <c r="Y281" s="33"/>
      <c r="Z281" s="33"/>
      <c r="AA281" s="33"/>
      <c r="AB281" s="33"/>
      <c r="AC281" s="33"/>
      <c r="AD281" s="33"/>
      <c r="AE281" s="33"/>
      <c r="AT281" s="18" t="s">
        <v>171</v>
      </c>
      <c r="AU281" s="18" t="s">
        <v>83</v>
      </c>
    </row>
    <row r="282" spans="1:65" s="13" customFormat="1">
      <c r="B282" s="171"/>
      <c r="D282" s="169" t="s">
        <v>175</v>
      </c>
      <c r="E282" s="172" t="s">
        <v>1</v>
      </c>
      <c r="F282" s="173" t="s">
        <v>1963</v>
      </c>
      <c r="H282" s="174">
        <v>135</v>
      </c>
      <c r="I282" s="175"/>
      <c r="L282" s="171"/>
      <c r="M282" s="176"/>
      <c r="N282" s="177"/>
      <c r="O282" s="177"/>
      <c r="P282" s="177"/>
      <c r="Q282" s="177"/>
      <c r="R282" s="177"/>
      <c r="S282" s="177"/>
      <c r="T282" s="178"/>
      <c r="AT282" s="172" t="s">
        <v>175</v>
      </c>
      <c r="AU282" s="172" t="s">
        <v>83</v>
      </c>
      <c r="AV282" s="13" t="s">
        <v>83</v>
      </c>
      <c r="AW282" s="13" t="s">
        <v>29</v>
      </c>
      <c r="AX282" s="13" t="s">
        <v>30</v>
      </c>
      <c r="AY282" s="172" t="s">
        <v>163</v>
      </c>
    </row>
    <row r="283" spans="1:65" s="2" customFormat="1" ht="16.5" customHeight="1">
      <c r="A283" s="33"/>
      <c r="B283" s="150"/>
      <c r="C283" s="151" t="s">
        <v>364</v>
      </c>
      <c r="D283" s="151" t="s">
        <v>165</v>
      </c>
      <c r="E283" s="152" t="s">
        <v>1964</v>
      </c>
      <c r="F283" s="153" t="s">
        <v>1965</v>
      </c>
      <c r="G283" s="154" t="s">
        <v>114</v>
      </c>
      <c r="H283" s="155">
        <v>202.5</v>
      </c>
      <c r="I283" s="156"/>
      <c r="J283" s="157">
        <f>ROUND(I283*H283,2)</f>
        <v>0</v>
      </c>
      <c r="K283" s="153" t="s">
        <v>168</v>
      </c>
      <c r="L283" s="34"/>
      <c r="M283" s="158" t="s">
        <v>1</v>
      </c>
      <c r="N283" s="159" t="s">
        <v>38</v>
      </c>
      <c r="O283" s="59"/>
      <c r="P283" s="160">
        <f>O283*H283</f>
        <v>0</v>
      </c>
      <c r="Q283" s="160">
        <v>3.1E-4</v>
      </c>
      <c r="R283" s="160">
        <f>Q283*H283</f>
        <v>6.2774999999999997E-2</v>
      </c>
      <c r="S283" s="160">
        <v>0</v>
      </c>
      <c r="T283" s="161">
        <f>S283*H283</f>
        <v>0</v>
      </c>
      <c r="U283" s="33"/>
      <c r="V283" s="33"/>
      <c r="W283" s="33"/>
      <c r="X283" s="33"/>
      <c r="Y283" s="33"/>
      <c r="Z283" s="33"/>
      <c r="AA283" s="33"/>
      <c r="AB283" s="33"/>
      <c r="AC283" s="33"/>
      <c r="AD283" s="33"/>
      <c r="AE283" s="33"/>
      <c r="AR283" s="162" t="s">
        <v>169</v>
      </c>
      <c r="AT283" s="162" t="s">
        <v>165</v>
      </c>
      <c r="AU283" s="162" t="s">
        <v>83</v>
      </c>
      <c r="AY283" s="18" t="s">
        <v>163</v>
      </c>
      <c r="BE283" s="163">
        <f>IF(N283="základní",J283,0)</f>
        <v>0</v>
      </c>
      <c r="BF283" s="163">
        <f>IF(N283="snížená",J283,0)</f>
        <v>0</v>
      </c>
      <c r="BG283" s="163">
        <f>IF(N283="zákl. přenesená",J283,0)</f>
        <v>0</v>
      </c>
      <c r="BH283" s="163">
        <f>IF(N283="sníž. přenesená",J283,0)</f>
        <v>0</v>
      </c>
      <c r="BI283" s="163">
        <f>IF(N283="nulová",J283,0)</f>
        <v>0</v>
      </c>
      <c r="BJ283" s="18" t="s">
        <v>30</v>
      </c>
      <c r="BK283" s="163">
        <f>ROUND(I283*H283,2)</f>
        <v>0</v>
      </c>
      <c r="BL283" s="18" t="s">
        <v>169</v>
      </c>
      <c r="BM283" s="162" t="s">
        <v>562</v>
      </c>
    </row>
    <row r="284" spans="1:65" s="2" customFormat="1">
      <c r="A284" s="33"/>
      <c r="B284" s="34"/>
      <c r="C284" s="33"/>
      <c r="D284" s="164" t="s">
        <v>171</v>
      </c>
      <c r="E284" s="33"/>
      <c r="F284" s="165" t="s">
        <v>1966</v>
      </c>
      <c r="G284" s="33"/>
      <c r="H284" s="33"/>
      <c r="I284" s="166"/>
      <c r="J284" s="33"/>
      <c r="K284" s="33"/>
      <c r="L284" s="34"/>
      <c r="M284" s="167"/>
      <c r="N284" s="168"/>
      <c r="O284" s="59"/>
      <c r="P284" s="59"/>
      <c r="Q284" s="59"/>
      <c r="R284" s="59"/>
      <c r="S284" s="59"/>
      <c r="T284" s="60"/>
      <c r="U284" s="33"/>
      <c r="V284" s="33"/>
      <c r="W284" s="33"/>
      <c r="X284" s="33"/>
      <c r="Y284" s="33"/>
      <c r="Z284" s="33"/>
      <c r="AA284" s="33"/>
      <c r="AB284" s="33"/>
      <c r="AC284" s="33"/>
      <c r="AD284" s="33"/>
      <c r="AE284" s="33"/>
      <c r="AT284" s="18" t="s">
        <v>171</v>
      </c>
      <c r="AU284" s="18" t="s">
        <v>83</v>
      </c>
    </row>
    <row r="285" spans="1:65" s="2" customFormat="1" ht="107.25">
      <c r="A285" s="33"/>
      <c r="B285" s="34"/>
      <c r="C285" s="33"/>
      <c r="D285" s="169" t="s">
        <v>173</v>
      </c>
      <c r="E285" s="33"/>
      <c r="F285" s="170" t="s">
        <v>1967</v>
      </c>
      <c r="G285" s="33"/>
      <c r="H285" s="33"/>
      <c r="I285" s="166"/>
      <c r="J285" s="33"/>
      <c r="K285" s="33"/>
      <c r="L285" s="34"/>
      <c r="M285" s="167"/>
      <c r="N285" s="168"/>
      <c r="O285" s="59"/>
      <c r="P285" s="59"/>
      <c r="Q285" s="59"/>
      <c r="R285" s="59"/>
      <c r="S285" s="59"/>
      <c r="T285" s="60"/>
      <c r="U285" s="33"/>
      <c r="V285" s="33"/>
      <c r="W285" s="33"/>
      <c r="X285" s="33"/>
      <c r="Y285" s="33"/>
      <c r="Z285" s="33"/>
      <c r="AA285" s="33"/>
      <c r="AB285" s="33"/>
      <c r="AC285" s="33"/>
      <c r="AD285" s="33"/>
      <c r="AE285" s="33"/>
      <c r="AT285" s="18" t="s">
        <v>173</v>
      </c>
      <c r="AU285" s="18" t="s">
        <v>83</v>
      </c>
    </row>
    <row r="286" spans="1:65" s="15" customFormat="1">
      <c r="B286" s="190"/>
      <c r="D286" s="169" t="s">
        <v>175</v>
      </c>
      <c r="E286" s="191" t="s">
        <v>1</v>
      </c>
      <c r="F286" s="192" t="s">
        <v>1968</v>
      </c>
      <c r="H286" s="191" t="s">
        <v>1</v>
      </c>
      <c r="I286" s="193"/>
      <c r="L286" s="190"/>
      <c r="M286" s="194"/>
      <c r="N286" s="195"/>
      <c r="O286" s="195"/>
      <c r="P286" s="195"/>
      <c r="Q286" s="195"/>
      <c r="R286" s="195"/>
      <c r="S286" s="195"/>
      <c r="T286" s="196"/>
      <c r="AT286" s="191" t="s">
        <v>175</v>
      </c>
      <c r="AU286" s="191" t="s">
        <v>83</v>
      </c>
      <c r="AV286" s="15" t="s">
        <v>30</v>
      </c>
      <c r="AW286" s="15" t="s">
        <v>29</v>
      </c>
      <c r="AX286" s="15" t="s">
        <v>73</v>
      </c>
      <c r="AY286" s="191" t="s">
        <v>163</v>
      </c>
    </row>
    <row r="287" spans="1:65" s="13" customFormat="1">
      <c r="B287" s="171"/>
      <c r="D287" s="169" t="s">
        <v>175</v>
      </c>
      <c r="E287" s="172" t="s">
        <v>1</v>
      </c>
      <c r="F287" s="173" t="s">
        <v>1969</v>
      </c>
      <c r="H287" s="174">
        <v>202.5</v>
      </c>
      <c r="I287" s="175"/>
      <c r="L287" s="171"/>
      <c r="M287" s="176"/>
      <c r="N287" s="177"/>
      <c r="O287" s="177"/>
      <c r="P287" s="177"/>
      <c r="Q287" s="177"/>
      <c r="R287" s="177"/>
      <c r="S287" s="177"/>
      <c r="T287" s="178"/>
      <c r="AT287" s="172" t="s">
        <v>175</v>
      </c>
      <c r="AU287" s="172" t="s">
        <v>83</v>
      </c>
      <c r="AV287" s="13" t="s">
        <v>83</v>
      </c>
      <c r="AW287" s="13" t="s">
        <v>29</v>
      </c>
      <c r="AX287" s="13" t="s">
        <v>73</v>
      </c>
      <c r="AY287" s="172" t="s">
        <v>163</v>
      </c>
    </row>
    <row r="288" spans="1:65" s="14" customFormat="1">
      <c r="B288" s="179"/>
      <c r="D288" s="169" t="s">
        <v>175</v>
      </c>
      <c r="E288" s="180" t="s">
        <v>1</v>
      </c>
      <c r="F288" s="181" t="s">
        <v>179</v>
      </c>
      <c r="H288" s="182">
        <v>202.5</v>
      </c>
      <c r="I288" s="183"/>
      <c r="L288" s="179"/>
      <c r="M288" s="184"/>
      <c r="N288" s="185"/>
      <c r="O288" s="185"/>
      <c r="P288" s="185"/>
      <c r="Q288" s="185"/>
      <c r="R288" s="185"/>
      <c r="S288" s="185"/>
      <c r="T288" s="186"/>
      <c r="AT288" s="180" t="s">
        <v>175</v>
      </c>
      <c r="AU288" s="180" t="s">
        <v>83</v>
      </c>
      <c r="AV288" s="14" t="s">
        <v>169</v>
      </c>
      <c r="AW288" s="14" t="s">
        <v>29</v>
      </c>
      <c r="AX288" s="14" t="s">
        <v>30</v>
      </c>
      <c r="AY288" s="180" t="s">
        <v>163</v>
      </c>
    </row>
    <row r="289" spans="1:65" s="2" customFormat="1" ht="16.5" customHeight="1">
      <c r="A289" s="33"/>
      <c r="B289" s="150"/>
      <c r="C289" s="197" t="s">
        <v>370</v>
      </c>
      <c r="D289" s="197" t="s">
        <v>381</v>
      </c>
      <c r="E289" s="198" t="s">
        <v>1970</v>
      </c>
      <c r="F289" s="199" t="s">
        <v>1971</v>
      </c>
      <c r="G289" s="200" t="s">
        <v>114</v>
      </c>
      <c r="H289" s="201">
        <v>232.875</v>
      </c>
      <c r="I289" s="202"/>
      <c r="J289" s="203">
        <f>ROUND(I289*H289,2)</f>
        <v>0</v>
      </c>
      <c r="K289" s="199" t="s">
        <v>168</v>
      </c>
      <c r="L289" s="204"/>
      <c r="M289" s="205" t="s">
        <v>1</v>
      </c>
      <c r="N289" s="206" t="s">
        <v>38</v>
      </c>
      <c r="O289" s="59"/>
      <c r="P289" s="160">
        <f>O289*H289</f>
        <v>0</v>
      </c>
      <c r="Q289" s="160">
        <v>2.5000000000000001E-4</v>
      </c>
      <c r="R289" s="160">
        <f>Q289*H289</f>
        <v>5.821875E-2</v>
      </c>
      <c r="S289" s="160">
        <v>0</v>
      </c>
      <c r="T289" s="161">
        <f>S289*H289</f>
        <v>0</v>
      </c>
      <c r="U289" s="33"/>
      <c r="V289" s="33"/>
      <c r="W289" s="33"/>
      <c r="X289" s="33"/>
      <c r="Y289" s="33"/>
      <c r="Z289" s="33"/>
      <c r="AA289" s="33"/>
      <c r="AB289" s="33"/>
      <c r="AC289" s="33"/>
      <c r="AD289" s="33"/>
      <c r="AE289" s="33"/>
      <c r="AR289" s="162" t="s">
        <v>215</v>
      </c>
      <c r="AT289" s="162" t="s">
        <v>381</v>
      </c>
      <c r="AU289" s="162" t="s">
        <v>83</v>
      </c>
      <c r="AY289" s="18" t="s">
        <v>163</v>
      </c>
      <c r="BE289" s="163">
        <f>IF(N289="základní",J289,0)</f>
        <v>0</v>
      </c>
      <c r="BF289" s="163">
        <f>IF(N289="snížená",J289,0)</f>
        <v>0</v>
      </c>
      <c r="BG289" s="163">
        <f>IF(N289="zákl. přenesená",J289,0)</f>
        <v>0</v>
      </c>
      <c r="BH289" s="163">
        <f>IF(N289="sníž. přenesená",J289,0)</f>
        <v>0</v>
      </c>
      <c r="BI289" s="163">
        <f>IF(N289="nulová",J289,0)</f>
        <v>0</v>
      </c>
      <c r="BJ289" s="18" t="s">
        <v>30</v>
      </c>
      <c r="BK289" s="163">
        <f>ROUND(I289*H289,2)</f>
        <v>0</v>
      </c>
      <c r="BL289" s="18" t="s">
        <v>169</v>
      </c>
      <c r="BM289" s="162" t="s">
        <v>1972</v>
      </c>
    </row>
    <row r="290" spans="1:65" s="13" customFormat="1">
      <c r="B290" s="171"/>
      <c r="D290" s="169" t="s">
        <v>175</v>
      </c>
      <c r="E290" s="172" t="s">
        <v>1</v>
      </c>
      <c r="F290" s="173" t="s">
        <v>1973</v>
      </c>
      <c r="H290" s="174">
        <v>232.875</v>
      </c>
      <c r="I290" s="175"/>
      <c r="L290" s="171"/>
      <c r="M290" s="176"/>
      <c r="N290" s="177"/>
      <c r="O290" s="177"/>
      <c r="P290" s="177"/>
      <c r="Q290" s="177"/>
      <c r="R290" s="177"/>
      <c r="S290" s="177"/>
      <c r="T290" s="178"/>
      <c r="AT290" s="172" t="s">
        <v>175</v>
      </c>
      <c r="AU290" s="172" t="s">
        <v>83</v>
      </c>
      <c r="AV290" s="13" t="s">
        <v>83</v>
      </c>
      <c r="AW290" s="13" t="s">
        <v>29</v>
      </c>
      <c r="AX290" s="13" t="s">
        <v>73</v>
      </c>
      <c r="AY290" s="172" t="s">
        <v>163</v>
      </c>
    </row>
    <row r="291" spans="1:65" s="14" customFormat="1">
      <c r="B291" s="179"/>
      <c r="D291" s="169" t="s">
        <v>175</v>
      </c>
      <c r="E291" s="180" t="s">
        <v>1</v>
      </c>
      <c r="F291" s="181" t="s">
        <v>179</v>
      </c>
      <c r="H291" s="182">
        <v>232.875</v>
      </c>
      <c r="I291" s="183"/>
      <c r="L291" s="179"/>
      <c r="M291" s="184"/>
      <c r="N291" s="185"/>
      <c r="O291" s="185"/>
      <c r="P291" s="185"/>
      <c r="Q291" s="185"/>
      <c r="R291" s="185"/>
      <c r="S291" s="185"/>
      <c r="T291" s="186"/>
      <c r="AT291" s="180" t="s">
        <v>175</v>
      </c>
      <c r="AU291" s="180" t="s">
        <v>83</v>
      </c>
      <c r="AV291" s="14" t="s">
        <v>169</v>
      </c>
      <c r="AW291" s="14" t="s">
        <v>29</v>
      </c>
      <c r="AX291" s="14" t="s">
        <v>30</v>
      </c>
      <c r="AY291" s="180" t="s">
        <v>163</v>
      </c>
    </row>
    <row r="292" spans="1:65" s="12" customFormat="1" ht="22.9" customHeight="1">
      <c r="B292" s="137"/>
      <c r="D292" s="138" t="s">
        <v>72</v>
      </c>
      <c r="E292" s="148" t="s">
        <v>197</v>
      </c>
      <c r="F292" s="148" t="s">
        <v>96</v>
      </c>
      <c r="I292" s="140"/>
      <c r="J292" s="149">
        <f>BK292</f>
        <v>0</v>
      </c>
      <c r="L292" s="137"/>
      <c r="M292" s="142"/>
      <c r="N292" s="143"/>
      <c r="O292" s="143"/>
      <c r="P292" s="144">
        <f>SUM(P293:P338)</f>
        <v>0</v>
      </c>
      <c r="Q292" s="143"/>
      <c r="R292" s="144">
        <f>SUM(R293:R338)</f>
        <v>74.746306000000004</v>
      </c>
      <c r="S292" s="143"/>
      <c r="T292" s="145">
        <f>SUM(T293:T338)</f>
        <v>0</v>
      </c>
      <c r="AR292" s="138" t="s">
        <v>30</v>
      </c>
      <c r="AT292" s="146" t="s">
        <v>72</v>
      </c>
      <c r="AU292" s="146" t="s">
        <v>30</v>
      </c>
      <c r="AY292" s="138" t="s">
        <v>163</v>
      </c>
      <c r="BK292" s="147">
        <f>SUM(BK293:BK338)</f>
        <v>0</v>
      </c>
    </row>
    <row r="293" spans="1:65" s="2" customFormat="1" ht="16.5" customHeight="1">
      <c r="A293" s="33"/>
      <c r="B293" s="150"/>
      <c r="C293" s="151" t="s">
        <v>380</v>
      </c>
      <c r="D293" s="151" t="s">
        <v>165</v>
      </c>
      <c r="E293" s="152" t="s">
        <v>1974</v>
      </c>
      <c r="F293" s="153" t="s">
        <v>1975</v>
      </c>
      <c r="G293" s="154" t="s">
        <v>114</v>
      </c>
      <c r="H293" s="155">
        <v>286.2</v>
      </c>
      <c r="I293" s="156"/>
      <c r="J293" s="157">
        <f>ROUND(I293*H293,2)</f>
        <v>0</v>
      </c>
      <c r="K293" s="153" t="s">
        <v>168</v>
      </c>
      <c r="L293" s="34"/>
      <c r="M293" s="158" t="s">
        <v>1</v>
      </c>
      <c r="N293" s="159" t="s">
        <v>38</v>
      </c>
      <c r="O293" s="59"/>
      <c r="P293" s="160">
        <f>O293*H293</f>
        <v>0</v>
      </c>
      <c r="Q293" s="160">
        <v>0</v>
      </c>
      <c r="R293" s="160">
        <f>Q293*H293</f>
        <v>0</v>
      </c>
      <c r="S293" s="160">
        <v>0</v>
      </c>
      <c r="T293" s="161">
        <f>S293*H293</f>
        <v>0</v>
      </c>
      <c r="U293" s="33"/>
      <c r="V293" s="33"/>
      <c r="W293" s="33"/>
      <c r="X293" s="33"/>
      <c r="Y293" s="33"/>
      <c r="Z293" s="33"/>
      <c r="AA293" s="33"/>
      <c r="AB293" s="33"/>
      <c r="AC293" s="33"/>
      <c r="AD293" s="33"/>
      <c r="AE293" s="33"/>
      <c r="AR293" s="162" t="s">
        <v>169</v>
      </c>
      <c r="AT293" s="162" t="s">
        <v>165</v>
      </c>
      <c r="AU293" s="162" t="s">
        <v>83</v>
      </c>
      <c r="AY293" s="18" t="s">
        <v>163</v>
      </c>
      <c r="BE293" s="163">
        <f>IF(N293="základní",J293,0)</f>
        <v>0</v>
      </c>
      <c r="BF293" s="163">
        <f>IF(N293="snížená",J293,0)</f>
        <v>0</v>
      </c>
      <c r="BG293" s="163">
        <f>IF(N293="zákl. přenesená",J293,0)</f>
        <v>0</v>
      </c>
      <c r="BH293" s="163">
        <f>IF(N293="sníž. přenesená",J293,0)</f>
        <v>0</v>
      </c>
      <c r="BI293" s="163">
        <f>IF(N293="nulová",J293,0)</f>
        <v>0</v>
      </c>
      <c r="BJ293" s="18" t="s">
        <v>30</v>
      </c>
      <c r="BK293" s="163">
        <f>ROUND(I293*H293,2)</f>
        <v>0</v>
      </c>
      <c r="BL293" s="18" t="s">
        <v>169</v>
      </c>
      <c r="BM293" s="162" t="s">
        <v>588</v>
      </c>
    </row>
    <row r="294" spans="1:65" s="2" customFormat="1">
      <c r="A294" s="33"/>
      <c r="B294" s="34"/>
      <c r="C294" s="33"/>
      <c r="D294" s="164" t="s">
        <v>171</v>
      </c>
      <c r="E294" s="33"/>
      <c r="F294" s="165" t="s">
        <v>1976</v>
      </c>
      <c r="G294" s="33"/>
      <c r="H294" s="33"/>
      <c r="I294" s="166"/>
      <c r="J294" s="33"/>
      <c r="K294" s="33"/>
      <c r="L294" s="34"/>
      <c r="M294" s="167"/>
      <c r="N294" s="168"/>
      <c r="O294" s="59"/>
      <c r="P294" s="59"/>
      <c r="Q294" s="59"/>
      <c r="R294" s="59"/>
      <c r="S294" s="59"/>
      <c r="T294" s="60"/>
      <c r="U294" s="33"/>
      <c r="V294" s="33"/>
      <c r="W294" s="33"/>
      <c r="X294" s="33"/>
      <c r="Y294" s="33"/>
      <c r="Z294" s="33"/>
      <c r="AA294" s="33"/>
      <c r="AB294" s="33"/>
      <c r="AC294" s="33"/>
      <c r="AD294" s="33"/>
      <c r="AE294" s="33"/>
      <c r="AT294" s="18" t="s">
        <v>171</v>
      </c>
      <c r="AU294" s="18" t="s">
        <v>83</v>
      </c>
    </row>
    <row r="295" spans="1:65" s="13" customFormat="1">
      <c r="B295" s="171"/>
      <c r="D295" s="169" t="s">
        <v>175</v>
      </c>
      <c r="E295" s="172" t="s">
        <v>1</v>
      </c>
      <c r="F295" s="173" t="s">
        <v>1977</v>
      </c>
      <c r="H295" s="174">
        <v>286.2</v>
      </c>
      <c r="I295" s="175"/>
      <c r="L295" s="171"/>
      <c r="M295" s="176"/>
      <c r="N295" s="177"/>
      <c r="O295" s="177"/>
      <c r="P295" s="177"/>
      <c r="Q295" s="177"/>
      <c r="R295" s="177"/>
      <c r="S295" s="177"/>
      <c r="T295" s="178"/>
      <c r="AT295" s="172" t="s">
        <v>175</v>
      </c>
      <c r="AU295" s="172" t="s">
        <v>83</v>
      </c>
      <c r="AV295" s="13" t="s">
        <v>83</v>
      </c>
      <c r="AW295" s="13" t="s">
        <v>29</v>
      </c>
      <c r="AX295" s="13" t="s">
        <v>30</v>
      </c>
      <c r="AY295" s="172" t="s">
        <v>163</v>
      </c>
    </row>
    <row r="296" spans="1:65" s="2" customFormat="1" ht="16.5" customHeight="1">
      <c r="A296" s="33"/>
      <c r="B296" s="150"/>
      <c r="C296" s="151" t="s">
        <v>388</v>
      </c>
      <c r="D296" s="151" t="s">
        <v>165</v>
      </c>
      <c r="E296" s="152" t="s">
        <v>1929</v>
      </c>
      <c r="F296" s="153" t="s">
        <v>1930</v>
      </c>
      <c r="G296" s="154" t="s">
        <v>114</v>
      </c>
      <c r="H296" s="155">
        <v>530.1</v>
      </c>
      <c r="I296" s="156"/>
      <c r="J296" s="157">
        <f>ROUND(I296*H296,2)</f>
        <v>0</v>
      </c>
      <c r="K296" s="153" t="s">
        <v>168</v>
      </c>
      <c r="L296" s="34"/>
      <c r="M296" s="158" t="s">
        <v>1</v>
      </c>
      <c r="N296" s="159" t="s">
        <v>38</v>
      </c>
      <c r="O296" s="59"/>
      <c r="P296" s="160">
        <f>O296*H296</f>
        <v>0</v>
      </c>
      <c r="Q296" s="160">
        <v>0</v>
      </c>
      <c r="R296" s="160">
        <f>Q296*H296</f>
        <v>0</v>
      </c>
      <c r="S296" s="160">
        <v>0</v>
      </c>
      <c r="T296" s="161">
        <f>S296*H296</f>
        <v>0</v>
      </c>
      <c r="U296" s="33"/>
      <c r="V296" s="33"/>
      <c r="W296" s="33"/>
      <c r="X296" s="33"/>
      <c r="Y296" s="33"/>
      <c r="Z296" s="33"/>
      <c r="AA296" s="33"/>
      <c r="AB296" s="33"/>
      <c r="AC296" s="33"/>
      <c r="AD296" s="33"/>
      <c r="AE296" s="33"/>
      <c r="AR296" s="162" t="s">
        <v>169</v>
      </c>
      <c r="AT296" s="162" t="s">
        <v>165</v>
      </c>
      <c r="AU296" s="162" t="s">
        <v>83</v>
      </c>
      <c r="AY296" s="18" t="s">
        <v>163</v>
      </c>
      <c r="BE296" s="163">
        <f>IF(N296="základní",J296,0)</f>
        <v>0</v>
      </c>
      <c r="BF296" s="163">
        <f>IF(N296="snížená",J296,0)</f>
        <v>0</v>
      </c>
      <c r="BG296" s="163">
        <f>IF(N296="zákl. přenesená",J296,0)</f>
        <v>0</v>
      </c>
      <c r="BH296" s="163">
        <f>IF(N296="sníž. přenesená",J296,0)</f>
        <v>0</v>
      </c>
      <c r="BI296" s="163">
        <f>IF(N296="nulová",J296,0)</f>
        <v>0</v>
      </c>
      <c r="BJ296" s="18" t="s">
        <v>30</v>
      </c>
      <c r="BK296" s="163">
        <f>ROUND(I296*H296,2)</f>
        <v>0</v>
      </c>
      <c r="BL296" s="18" t="s">
        <v>169</v>
      </c>
      <c r="BM296" s="162" t="s">
        <v>598</v>
      </c>
    </row>
    <row r="297" spans="1:65" s="2" customFormat="1">
      <c r="A297" s="33"/>
      <c r="B297" s="34"/>
      <c r="C297" s="33"/>
      <c r="D297" s="164" t="s">
        <v>171</v>
      </c>
      <c r="E297" s="33"/>
      <c r="F297" s="165" t="s">
        <v>1931</v>
      </c>
      <c r="G297" s="33"/>
      <c r="H297" s="33"/>
      <c r="I297" s="166"/>
      <c r="J297" s="33"/>
      <c r="K297" s="33"/>
      <c r="L297" s="34"/>
      <c r="M297" s="167"/>
      <c r="N297" s="168"/>
      <c r="O297" s="59"/>
      <c r="P297" s="59"/>
      <c r="Q297" s="59"/>
      <c r="R297" s="59"/>
      <c r="S297" s="59"/>
      <c r="T297" s="60"/>
      <c r="U297" s="33"/>
      <c r="V297" s="33"/>
      <c r="W297" s="33"/>
      <c r="X297" s="33"/>
      <c r="Y297" s="33"/>
      <c r="Z297" s="33"/>
      <c r="AA297" s="33"/>
      <c r="AB297" s="33"/>
      <c r="AC297" s="33"/>
      <c r="AD297" s="33"/>
      <c r="AE297" s="33"/>
      <c r="AT297" s="18" t="s">
        <v>171</v>
      </c>
      <c r="AU297" s="18" t="s">
        <v>83</v>
      </c>
    </row>
    <row r="298" spans="1:65" s="13" customFormat="1">
      <c r="B298" s="171"/>
      <c r="D298" s="169" t="s">
        <v>175</v>
      </c>
      <c r="E298" s="172" t="s">
        <v>1</v>
      </c>
      <c r="F298" s="173" t="s">
        <v>1978</v>
      </c>
      <c r="H298" s="174">
        <v>530.1</v>
      </c>
      <c r="I298" s="175"/>
      <c r="L298" s="171"/>
      <c r="M298" s="176"/>
      <c r="N298" s="177"/>
      <c r="O298" s="177"/>
      <c r="P298" s="177"/>
      <c r="Q298" s="177"/>
      <c r="R298" s="177"/>
      <c r="S298" s="177"/>
      <c r="T298" s="178"/>
      <c r="AT298" s="172" t="s">
        <v>175</v>
      </c>
      <c r="AU298" s="172" t="s">
        <v>83</v>
      </c>
      <c r="AV298" s="13" t="s">
        <v>83</v>
      </c>
      <c r="AW298" s="13" t="s">
        <v>29</v>
      </c>
      <c r="AX298" s="13" t="s">
        <v>30</v>
      </c>
      <c r="AY298" s="172" t="s">
        <v>163</v>
      </c>
    </row>
    <row r="299" spans="1:65" s="2" customFormat="1" ht="16.5" customHeight="1">
      <c r="A299" s="33"/>
      <c r="B299" s="150"/>
      <c r="C299" s="151" t="s">
        <v>393</v>
      </c>
      <c r="D299" s="151" t="s">
        <v>165</v>
      </c>
      <c r="E299" s="152" t="s">
        <v>1979</v>
      </c>
      <c r="F299" s="153" t="s">
        <v>1980</v>
      </c>
      <c r="G299" s="154" t="s">
        <v>114</v>
      </c>
      <c r="H299" s="155">
        <v>286.2</v>
      </c>
      <c r="I299" s="156"/>
      <c r="J299" s="157">
        <f>ROUND(I299*H299,2)</f>
        <v>0</v>
      </c>
      <c r="K299" s="153" t="s">
        <v>168</v>
      </c>
      <c r="L299" s="34"/>
      <c r="M299" s="158" t="s">
        <v>1</v>
      </c>
      <c r="N299" s="159" t="s">
        <v>38</v>
      </c>
      <c r="O299" s="59"/>
      <c r="P299" s="160">
        <f>O299*H299</f>
        <v>0</v>
      </c>
      <c r="Q299" s="160">
        <v>0</v>
      </c>
      <c r="R299" s="160">
        <f>Q299*H299</f>
        <v>0</v>
      </c>
      <c r="S299" s="160">
        <v>0</v>
      </c>
      <c r="T299" s="161">
        <f>S299*H299</f>
        <v>0</v>
      </c>
      <c r="U299" s="33"/>
      <c r="V299" s="33"/>
      <c r="W299" s="33"/>
      <c r="X299" s="33"/>
      <c r="Y299" s="33"/>
      <c r="Z299" s="33"/>
      <c r="AA299" s="33"/>
      <c r="AB299" s="33"/>
      <c r="AC299" s="33"/>
      <c r="AD299" s="33"/>
      <c r="AE299" s="33"/>
      <c r="AR299" s="162" t="s">
        <v>169</v>
      </c>
      <c r="AT299" s="162" t="s">
        <v>165</v>
      </c>
      <c r="AU299" s="162" t="s">
        <v>83</v>
      </c>
      <c r="AY299" s="18" t="s">
        <v>163</v>
      </c>
      <c r="BE299" s="163">
        <f>IF(N299="základní",J299,0)</f>
        <v>0</v>
      </c>
      <c r="BF299" s="163">
        <f>IF(N299="snížená",J299,0)</f>
        <v>0</v>
      </c>
      <c r="BG299" s="163">
        <f>IF(N299="zákl. přenesená",J299,0)</f>
        <v>0</v>
      </c>
      <c r="BH299" s="163">
        <f>IF(N299="sníž. přenesená",J299,0)</f>
        <v>0</v>
      </c>
      <c r="BI299" s="163">
        <f>IF(N299="nulová",J299,0)</f>
        <v>0</v>
      </c>
      <c r="BJ299" s="18" t="s">
        <v>30</v>
      </c>
      <c r="BK299" s="163">
        <f>ROUND(I299*H299,2)</f>
        <v>0</v>
      </c>
      <c r="BL299" s="18" t="s">
        <v>169</v>
      </c>
      <c r="BM299" s="162" t="s">
        <v>619</v>
      </c>
    </row>
    <row r="300" spans="1:65" s="2" customFormat="1">
      <c r="A300" s="33"/>
      <c r="B300" s="34"/>
      <c r="C300" s="33"/>
      <c r="D300" s="164" t="s">
        <v>171</v>
      </c>
      <c r="E300" s="33"/>
      <c r="F300" s="165" t="s">
        <v>1981</v>
      </c>
      <c r="G300" s="33"/>
      <c r="H300" s="33"/>
      <c r="I300" s="166"/>
      <c r="J300" s="33"/>
      <c r="K300" s="33"/>
      <c r="L300" s="34"/>
      <c r="M300" s="167"/>
      <c r="N300" s="168"/>
      <c r="O300" s="59"/>
      <c r="P300" s="59"/>
      <c r="Q300" s="59"/>
      <c r="R300" s="59"/>
      <c r="S300" s="59"/>
      <c r="T300" s="60"/>
      <c r="U300" s="33"/>
      <c r="V300" s="33"/>
      <c r="W300" s="33"/>
      <c r="X300" s="33"/>
      <c r="Y300" s="33"/>
      <c r="Z300" s="33"/>
      <c r="AA300" s="33"/>
      <c r="AB300" s="33"/>
      <c r="AC300" s="33"/>
      <c r="AD300" s="33"/>
      <c r="AE300" s="33"/>
      <c r="AT300" s="18" t="s">
        <v>171</v>
      </c>
      <c r="AU300" s="18" t="s">
        <v>83</v>
      </c>
    </row>
    <row r="301" spans="1:65" s="2" customFormat="1" ht="48.75">
      <c r="A301" s="33"/>
      <c r="B301" s="34"/>
      <c r="C301" s="33"/>
      <c r="D301" s="169" t="s">
        <v>173</v>
      </c>
      <c r="E301" s="33"/>
      <c r="F301" s="170" t="s">
        <v>542</v>
      </c>
      <c r="G301" s="33"/>
      <c r="H301" s="33"/>
      <c r="I301" s="166"/>
      <c r="J301" s="33"/>
      <c r="K301" s="33"/>
      <c r="L301" s="34"/>
      <c r="M301" s="167"/>
      <c r="N301" s="168"/>
      <c r="O301" s="59"/>
      <c r="P301" s="59"/>
      <c r="Q301" s="59"/>
      <c r="R301" s="59"/>
      <c r="S301" s="59"/>
      <c r="T301" s="60"/>
      <c r="U301" s="33"/>
      <c r="V301" s="33"/>
      <c r="W301" s="33"/>
      <c r="X301" s="33"/>
      <c r="Y301" s="33"/>
      <c r="Z301" s="33"/>
      <c r="AA301" s="33"/>
      <c r="AB301" s="33"/>
      <c r="AC301" s="33"/>
      <c r="AD301" s="33"/>
      <c r="AE301" s="33"/>
      <c r="AT301" s="18" t="s">
        <v>173</v>
      </c>
      <c r="AU301" s="18" t="s">
        <v>83</v>
      </c>
    </row>
    <row r="302" spans="1:65" s="15" customFormat="1">
      <c r="B302" s="190"/>
      <c r="D302" s="169" t="s">
        <v>175</v>
      </c>
      <c r="E302" s="191" t="s">
        <v>1</v>
      </c>
      <c r="F302" s="192" t="s">
        <v>1982</v>
      </c>
      <c r="H302" s="191" t="s">
        <v>1</v>
      </c>
      <c r="I302" s="193"/>
      <c r="L302" s="190"/>
      <c r="M302" s="194"/>
      <c r="N302" s="195"/>
      <c r="O302" s="195"/>
      <c r="P302" s="195"/>
      <c r="Q302" s="195"/>
      <c r="R302" s="195"/>
      <c r="S302" s="195"/>
      <c r="T302" s="196"/>
      <c r="AT302" s="191" t="s">
        <v>175</v>
      </c>
      <c r="AU302" s="191" t="s">
        <v>83</v>
      </c>
      <c r="AV302" s="15" t="s">
        <v>30</v>
      </c>
      <c r="AW302" s="15" t="s">
        <v>29</v>
      </c>
      <c r="AX302" s="15" t="s">
        <v>73</v>
      </c>
      <c r="AY302" s="191" t="s">
        <v>163</v>
      </c>
    </row>
    <row r="303" spans="1:65" s="13" customFormat="1">
      <c r="B303" s="171"/>
      <c r="D303" s="169" t="s">
        <v>175</v>
      </c>
      <c r="E303" s="172" t="s">
        <v>1</v>
      </c>
      <c r="F303" s="173" t="s">
        <v>1983</v>
      </c>
      <c r="H303" s="174">
        <v>286.2</v>
      </c>
      <c r="I303" s="175"/>
      <c r="L303" s="171"/>
      <c r="M303" s="176"/>
      <c r="N303" s="177"/>
      <c r="O303" s="177"/>
      <c r="P303" s="177"/>
      <c r="Q303" s="177"/>
      <c r="R303" s="177"/>
      <c r="S303" s="177"/>
      <c r="T303" s="178"/>
      <c r="AT303" s="172" t="s">
        <v>175</v>
      </c>
      <c r="AU303" s="172" t="s">
        <v>83</v>
      </c>
      <c r="AV303" s="13" t="s">
        <v>83</v>
      </c>
      <c r="AW303" s="13" t="s">
        <v>29</v>
      </c>
      <c r="AX303" s="13" t="s">
        <v>30</v>
      </c>
      <c r="AY303" s="172" t="s">
        <v>163</v>
      </c>
    </row>
    <row r="304" spans="1:65" s="2" customFormat="1" ht="16.5" customHeight="1">
      <c r="A304" s="33"/>
      <c r="B304" s="150"/>
      <c r="C304" s="151" t="s">
        <v>398</v>
      </c>
      <c r="D304" s="151" t="s">
        <v>165</v>
      </c>
      <c r="E304" s="152" t="s">
        <v>1984</v>
      </c>
      <c r="F304" s="153" t="s">
        <v>1985</v>
      </c>
      <c r="G304" s="154" t="s">
        <v>114</v>
      </c>
      <c r="H304" s="155">
        <v>530.1</v>
      </c>
      <c r="I304" s="156"/>
      <c r="J304" s="157">
        <f>ROUND(I304*H304,2)</f>
        <v>0</v>
      </c>
      <c r="K304" s="153" t="s">
        <v>168</v>
      </c>
      <c r="L304" s="34"/>
      <c r="M304" s="158" t="s">
        <v>1</v>
      </c>
      <c r="N304" s="159" t="s">
        <v>38</v>
      </c>
      <c r="O304" s="59"/>
      <c r="P304" s="160">
        <f>O304*H304</f>
        <v>0</v>
      </c>
      <c r="Q304" s="160">
        <v>0</v>
      </c>
      <c r="R304" s="160">
        <f>Q304*H304</f>
        <v>0</v>
      </c>
      <c r="S304" s="160">
        <v>0</v>
      </c>
      <c r="T304" s="161">
        <f>S304*H304</f>
        <v>0</v>
      </c>
      <c r="U304" s="33"/>
      <c r="V304" s="33"/>
      <c r="W304" s="33"/>
      <c r="X304" s="33"/>
      <c r="Y304" s="33"/>
      <c r="Z304" s="33"/>
      <c r="AA304" s="33"/>
      <c r="AB304" s="33"/>
      <c r="AC304" s="33"/>
      <c r="AD304" s="33"/>
      <c r="AE304" s="33"/>
      <c r="AR304" s="162" t="s">
        <v>169</v>
      </c>
      <c r="AT304" s="162" t="s">
        <v>165</v>
      </c>
      <c r="AU304" s="162" t="s">
        <v>83</v>
      </c>
      <c r="AY304" s="18" t="s">
        <v>163</v>
      </c>
      <c r="BE304" s="163">
        <f>IF(N304="základní",J304,0)</f>
        <v>0</v>
      </c>
      <c r="BF304" s="163">
        <f>IF(N304="snížená",J304,0)</f>
        <v>0</v>
      </c>
      <c r="BG304" s="163">
        <f>IF(N304="zákl. přenesená",J304,0)</f>
        <v>0</v>
      </c>
      <c r="BH304" s="163">
        <f>IF(N304="sníž. přenesená",J304,0)</f>
        <v>0</v>
      </c>
      <c r="BI304" s="163">
        <f>IF(N304="nulová",J304,0)</f>
        <v>0</v>
      </c>
      <c r="BJ304" s="18" t="s">
        <v>30</v>
      </c>
      <c r="BK304" s="163">
        <f>ROUND(I304*H304,2)</f>
        <v>0</v>
      </c>
      <c r="BL304" s="18" t="s">
        <v>169</v>
      </c>
      <c r="BM304" s="162" t="s">
        <v>631</v>
      </c>
    </row>
    <row r="305" spans="1:65" s="2" customFormat="1">
      <c r="A305" s="33"/>
      <c r="B305" s="34"/>
      <c r="C305" s="33"/>
      <c r="D305" s="164" t="s">
        <v>171</v>
      </c>
      <c r="E305" s="33"/>
      <c r="F305" s="165" t="s">
        <v>1986</v>
      </c>
      <c r="G305" s="33"/>
      <c r="H305" s="33"/>
      <c r="I305" s="166"/>
      <c r="J305" s="33"/>
      <c r="K305" s="33"/>
      <c r="L305" s="34"/>
      <c r="M305" s="167"/>
      <c r="N305" s="168"/>
      <c r="O305" s="59"/>
      <c r="P305" s="59"/>
      <c r="Q305" s="59"/>
      <c r="R305" s="59"/>
      <c r="S305" s="59"/>
      <c r="T305" s="60"/>
      <c r="U305" s="33"/>
      <c r="V305" s="33"/>
      <c r="W305" s="33"/>
      <c r="X305" s="33"/>
      <c r="Y305" s="33"/>
      <c r="Z305" s="33"/>
      <c r="AA305" s="33"/>
      <c r="AB305" s="33"/>
      <c r="AC305" s="33"/>
      <c r="AD305" s="33"/>
      <c r="AE305" s="33"/>
      <c r="AT305" s="18" t="s">
        <v>171</v>
      </c>
      <c r="AU305" s="18" t="s">
        <v>83</v>
      </c>
    </row>
    <row r="306" spans="1:65" s="2" customFormat="1" ht="48.75">
      <c r="A306" s="33"/>
      <c r="B306" s="34"/>
      <c r="C306" s="33"/>
      <c r="D306" s="169" t="s">
        <v>173</v>
      </c>
      <c r="E306" s="33"/>
      <c r="F306" s="170" t="s">
        <v>542</v>
      </c>
      <c r="G306" s="33"/>
      <c r="H306" s="33"/>
      <c r="I306" s="166"/>
      <c r="J306" s="33"/>
      <c r="K306" s="33"/>
      <c r="L306" s="34"/>
      <c r="M306" s="167"/>
      <c r="N306" s="168"/>
      <c r="O306" s="59"/>
      <c r="P306" s="59"/>
      <c r="Q306" s="59"/>
      <c r="R306" s="59"/>
      <c r="S306" s="59"/>
      <c r="T306" s="60"/>
      <c r="U306" s="33"/>
      <c r="V306" s="33"/>
      <c r="W306" s="33"/>
      <c r="X306" s="33"/>
      <c r="Y306" s="33"/>
      <c r="Z306" s="33"/>
      <c r="AA306" s="33"/>
      <c r="AB306" s="33"/>
      <c r="AC306" s="33"/>
      <c r="AD306" s="33"/>
      <c r="AE306" s="33"/>
      <c r="AT306" s="18" t="s">
        <v>173</v>
      </c>
      <c r="AU306" s="18" t="s">
        <v>83</v>
      </c>
    </row>
    <row r="307" spans="1:65" s="15" customFormat="1">
      <c r="B307" s="190"/>
      <c r="D307" s="169" t="s">
        <v>175</v>
      </c>
      <c r="E307" s="191" t="s">
        <v>1</v>
      </c>
      <c r="F307" s="192" t="s">
        <v>1982</v>
      </c>
      <c r="H307" s="191" t="s">
        <v>1</v>
      </c>
      <c r="I307" s="193"/>
      <c r="L307" s="190"/>
      <c r="M307" s="194"/>
      <c r="N307" s="195"/>
      <c r="O307" s="195"/>
      <c r="P307" s="195"/>
      <c r="Q307" s="195"/>
      <c r="R307" s="195"/>
      <c r="S307" s="195"/>
      <c r="T307" s="196"/>
      <c r="AT307" s="191" t="s">
        <v>175</v>
      </c>
      <c r="AU307" s="191" t="s">
        <v>83</v>
      </c>
      <c r="AV307" s="15" t="s">
        <v>30</v>
      </c>
      <c r="AW307" s="15" t="s">
        <v>29</v>
      </c>
      <c r="AX307" s="15" t="s">
        <v>73</v>
      </c>
      <c r="AY307" s="191" t="s">
        <v>163</v>
      </c>
    </row>
    <row r="308" spans="1:65" s="13" customFormat="1">
      <c r="B308" s="171"/>
      <c r="D308" s="169" t="s">
        <v>175</v>
      </c>
      <c r="E308" s="172" t="s">
        <v>1</v>
      </c>
      <c r="F308" s="173" t="s">
        <v>1987</v>
      </c>
      <c r="H308" s="174">
        <v>530.1</v>
      </c>
      <c r="I308" s="175"/>
      <c r="L308" s="171"/>
      <c r="M308" s="176"/>
      <c r="N308" s="177"/>
      <c r="O308" s="177"/>
      <c r="P308" s="177"/>
      <c r="Q308" s="177"/>
      <c r="R308" s="177"/>
      <c r="S308" s="177"/>
      <c r="T308" s="178"/>
      <c r="AT308" s="172" t="s">
        <v>175</v>
      </c>
      <c r="AU308" s="172" t="s">
        <v>83</v>
      </c>
      <c r="AV308" s="13" t="s">
        <v>83</v>
      </c>
      <c r="AW308" s="13" t="s">
        <v>29</v>
      </c>
      <c r="AX308" s="13" t="s">
        <v>30</v>
      </c>
      <c r="AY308" s="172" t="s">
        <v>163</v>
      </c>
    </row>
    <row r="309" spans="1:65" s="2" customFormat="1" ht="16.5" customHeight="1">
      <c r="A309" s="33"/>
      <c r="B309" s="150"/>
      <c r="C309" s="151" t="s">
        <v>406</v>
      </c>
      <c r="D309" s="151" t="s">
        <v>165</v>
      </c>
      <c r="E309" s="152" t="s">
        <v>545</v>
      </c>
      <c r="F309" s="153" t="s">
        <v>546</v>
      </c>
      <c r="G309" s="154" t="s">
        <v>114</v>
      </c>
      <c r="H309" s="155">
        <v>530.1</v>
      </c>
      <c r="I309" s="156"/>
      <c r="J309" s="157">
        <f>ROUND(I309*H309,2)</f>
        <v>0</v>
      </c>
      <c r="K309" s="153" t="s">
        <v>168</v>
      </c>
      <c r="L309" s="34"/>
      <c r="M309" s="158" t="s">
        <v>1</v>
      </c>
      <c r="N309" s="159" t="s">
        <v>38</v>
      </c>
      <c r="O309" s="59"/>
      <c r="P309" s="160">
        <f>O309*H309</f>
        <v>0</v>
      </c>
      <c r="Q309" s="160">
        <v>0</v>
      </c>
      <c r="R309" s="160">
        <f>Q309*H309</f>
        <v>0</v>
      </c>
      <c r="S309" s="160">
        <v>0</v>
      </c>
      <c r="T309" s="161">
        <f>S309*H309</f>
        <v>0</v>
      </c>
      <c r="U309" s="33"/>
      <c r="V309" s="33"/>
      <c r="W309" s="33"/>
      <c r="X309" s="33"/>
      <c r="Y309" s="33"/>
      <c r="Z309" s="33"/>
      <c r="AA309" s="33"/>
      <c r="AB309" s="33"/>
      <c r="AC309" s="33"/>
      <c r="AD309" s="33"/>
      <c r="AE309" s="33"/>
      <c r="AR309" s="162" t="s">
        <v>169</v>
      </c>
      <c r="AT309" s="162" t="s">
        <v>165</v>
      </c>
      <c r="AU309" s="162" t="s">
        <v>83</v>
      </c>
      <c r="AY309" s="18" t="s">
        <v>163</v>
      </c>
      <c r="BE309" s="163">
        <f>IF(N309="základní",J309,0)</f>
        <v>0</v>
      </c>
      <c r="BF309" s="163">
        <f>IF(N309="snížená",J309,0)</f>
        <v>0</v>
      </c>
      <c r="BG309" s="163">
        <f>IF(N309="zákl. přenesená",J309,0)</f>
        <v>0</v>
      </c>
      <c r="BH309" s="163">
        <f>IF(N309="sníž. přenesená",J309,0)</f>
        <v>0</v>
      </c>
      <c r="BI309" s="163">
        <f>IF(N309="nulová",J309,0)</f>
        <v>0</v>
      </c>
      <c r="BJ309" s="18" t="s">
        <v>30</v>
      </c>
      <c r="BK309" s="163">
        <f>ROUND(I309*H309,2)</f>
        <v>0</v>
      </c>
      <c r="BL309" s="18" t="s">
        <v>169</v>
      </c>
      <c r="BM309" s="162" t="s">
        <v>1988</v>
      </c>
    </row>
    <row r="310" spans="1:65" s="2" customFormat="1">
      <c r="A310" s="33"/>
      <c r="B310" s="34"/>
      <c r="C310" s="33"/>
      <c r="D310" s="164" t="s">
        <v>171</v>
      </c>
      <c r="E310" s="33"/>
      <c r="F310" s="165" t="s">
        <v>548</v>
      </c>
      <c r="G310" s="33"/>
      <c r="H310" s="33"/>
      <c r="I310" s="166"/>
      <c r="J310" s="33"/>
      <c r="K310" s="33"/>
      <c r="L310" s="34"/>
      <c r="M310" s="167"/>
      <c r="N310" s="168"/>
      <c r="O310" s="59"/>
      <c r="P310" s="59"/>
      <c r="Q310" s="59"/>
      <c r="R310" s="59"/>
      <c r="S310" s="59"/>
      <c r="T310" s="60"/>
      <c r="U310" s="33"/>
      <c r="V310" s="33"/>
      <c r="W310" s="33"/>
      <c r="X310" s="33"/>
      <c r="Y310" s="33"/>
      <c r="Z310" s="33"/>
      <c r="AA310" s="33"/>
      <c r="AB310" s="33"/>
      <c r="AC310" s="33"/>
      <c r="AD310" s="33"/>
      <c r="AE310" s="33"/>
      <c r="AT310" s="18" t="s">
        <v>171</v>
      </c>
      <c r="AU310" s="18" t="s">
        <v>83</v>
      </c>
    </row>
    <row r="311" spans="1:65" s="13" customFormat="1">
      <c r="B311" s="171"/>
      <c r="D311" s="169" t="s">
        <v>175</v>
      </c>
      <c r="E311" s="172" t="s">
        <v>1</v>
      </c>
      <c r="F311" s="173" t="s">
        <v>1987</v>
      </c>
      <c r="H311" s="174">
        <v>530.1</v>
      </c>
      <c r="I311" s="175"/>
      <c r="L311" s="171"/>
      <c r="M311" s="176"/>
      <c r="N311" s="177"/>
      <c r="O311" s="177"/>
      <c r="P311" s="177"/>
      <c r="Q311" s="177"/>
      <c r="R311" s="177"/>
      <c r="S311" s="177"/>
      <c r="T311" s="178"/>
      <c r="AT311" s="172" t="s">
        <v>175</v>
      </c>
      <c r="AU311" s="172" t="s">
        <v>83</v>
      </c>
      <c r="AV311" s="13" t="s">
        <v>83</v>
      </c>
      <c r="AW311" s="13" t="s">
        <v>29</v>
      </c>
      <c r="AX311" s="13" t="s">
        <v>30</v>
      </c>
      <c r="AY311" s="172" t="s">
        <v>163</v>
      </c>
    </row>
    <row r="312" spans="1:65" s="2" customFormat="1" ht="24.2" customHeight="1">
      <c r="A312" s="33"/>
      <c r="B312" s="150"/>
      <c r="C312" s="151" t="s">
        <v>413</v>
      </c>
      <c r="D312" s="151" t="s">
        <v>165</v>
      </c>
      <c r="E312" s="152" t="s">
        <v>1989</v>
      </c>
      <c r="F312" s="153" t="s">
        <v>1990</v>
      </c>
      <c r="G312" s="154" t="s">
        <v>114</v>
      </c>
      <c r="H312" s="155">
        <v>530.1</v>
      </c>
      <c r="I312" s="156"/>
      <c r="J312" s="157">
        <f>ROUND(I312*H312,2)</f>
        <v>0</v>
      </c>
      <c r="K312" s="153" t="s">
        <v>1</v>
      </c>
      <c r="L312" s="34"/>
      <c r="M312" s="158" t="s">
        <v>1</v>
      </c>
      <c r="N312" s="159" t="s">
        <v>38</v>
      </c>
      <c r="O312" s="59"/>
      <c r="P312" s="160">
        <f>O312*H312</f>
        <v>0</v>
      </c>
      <c r="Q312" s="160">
        <v>0</v>
      </c>
      <c r="R312" s="160">
        <f>Q312*H312</f>
        <v>0</v>
      </c>
      <c r="S312" s="160">
        <v>0</v>
      </c>
      <c r="T312" s="161">
        <f>S312*H312</f>
        <v>0</v>
      </c>
      <c r="U312" s="33"/>
      <c r="V312" s="33"/>
      <c r="W312" s="33"/>
      <c r="X312" s="33"/>
      <c r="Y312" s="33"/>
      <c r="Z312" s="33"/>
      <c r="AA312" s="33"/>
      <c r="AB312" s="33"/>
      <c r="AC312" s="33"/>
      <c r="AD312" s="33"/>
      <c r="AE312" s="33"/>
      <c r="AR312" s="162" t="s">
        <v>169</v>
      </c>
      <c r="AT312" s="162" t="s">
        <v>165</v>
      </c>
      <c r="AU312" s="162" t="s">
        <v>83</v>
      </c>
      <c r="AY312" s="18" t="s">
        <v>163</v>
      </c>
      <c r="BE312" s="163">
        <f>IF(N312="základní",J312,0)</f>
        <v>0</v>
      </c>
      <c r="BF312" s="163">
        <f>IF(N312="snížená",J312,0)</f>
        <v>0</v>
      </c>
      <c r="BG312" s="163">
        <f>IF(N312="zákl. přenesená",J312,0)</f>
        <v>0</v>
      </c>
      <c r="BH312" s="163">
        <f>IF(N312="sníž. přenesená",J312,0)</f>
        <v>0</v>
      </c>
      <c r="BI312" s="163">
        <f>IF(N312="nulová",J312,0)</f>
        <v>0</v>
      </c>
      <c r="BJ312" s="18" t="s">
        <v>30</v>
      </c>
      <c r="BK312" s="163">
        <f>ROUND(I312*H312,2)</f>
        <v>0</v>
      </c>
      <c r="BL312" s="18" t="s">
        <v>169</v>
      </c>
      <c r="BM312" s="162" t="s">
        <v>1991</v>
      </c>
    </row>
    <row r="313" spans="1:65" s="13" customFormat="1">
      <c r="B313" s="171"/>
      <c r="D313" s="169" t="s">
        <v>175</v>
      </c>
      <c r="E313" s="172" t="s">
        <v>1</v>
      </c>
      <c r="F313" s="173" t="s">
        <v>1978</v>
      </c>
      <c r="H313" s="174">
        <v>530.1</v>
      </c>
      <c r="I313" s="175"/>
      <c r="L313" s="171"/>
      <c r="M313" s="176"/>
      <c r="N313" s="177"/>
      <c r="O313" s="177"/>
      <c r="P313" s="177"/>
      <c r="Q313" s="177"/>
      <c r="R313" s="177"/>
      <c r="S313" s="177"/>
      <c r="T313" s="178"/>
      <c r="AT313" s="172" t="s">
        <v>175</v>
      </c>
      <c r="AU313" s="172" t="s">
        <v>83</v>
      </c>
      <c r="AV313" s="13" t="s">
        <v>83</v>
      </c>
      <c r="AW313" s="13" t="s">
        <v>29</v>
      </c>
      <c r="AX313" s="13" t="s">
        <v>73</v>
      </c>
      <c r="AY313" s="172" t="s">
        <v>163</v>
      </c>
    </row>
    <row r="314" spans="1:65" s="14" customFormat="1">
      <c r="B314" s="179"/>
      <c r="D314" s="169" t="s">
        <v>175</v>
      </c>
      <c r="E314" s="180" t="s">
        <v>1</v>
      </c>
      <c r="F314" s="181" t="s">
        <v>179</v>
      </c>
      <c r="H314" s="182">
        <v>530.1</v>
      </c>
      <c r="I314" s="183"/>
      <c r="L314" s="179"/>
      <c r="M314" s="184"/>
      <c r="N314" s="185"/>
      <c r="O314" s="185"/>
      <c r="P314" s="185"/>
      <c r="Q314" s="185"/>
      <c r="R314" s="185"/>
      <c r="S314" s="185"/>
      <c r="T314" s="186"/>
      <c r="AT314" s="180" t="s">
        <v>175</v>
      </c>
      <c r="AU314" s="180" t="s">
        <v>83</v>
      </c>
      <c r="AV314" s="14" t="s">
        <v>169</v>
      </c>
      <c r="AW314" s="14" t="s">
        <v>29</v>
      </c>
      <c r="AX314" s="14" t="s">
        <v>30</v>
      </c>
      <c r="AY314" s="180" t="s">
        <v>163</v>
      </c>
    </row>
    <row r="315" spans="1:65" s="2" customFormat="1" ht="16.5" customHeight="1">
      <c r="A315" s="33"/>
      <c r="B315" s="150"/>
      <c r="C315" s="151" t="s">
        <v>420</v>
      </c>
      <c r="D315" s="151" t="s">
        <v>165</v>
      </c>
      <c r="E315" s="152" t="s">
        <v>1992</v>
      </c>
      <c r="F315" s="153" t="s">
        <v>1993</v>
      </c>
      <c r="G315" s="154" t="s">
        <v>114</v>
      </c>
      <c r="H315" s="155">
        <v>678.6</v>
      </c>
      <c r="I315" s="156"/>
      <c r="J315" s="157">
        <f>ROUND(I315*H315,2)</f>
        <v>0</v>
      </c>
      <c r="K315" s="153" t="s">
        <v>168</v>
      </c>
      <c r="L315" s="34"/>
      <c r="M315" s="158" t="s">
        <v>1</v>
      </c>
      <c r="N315" s="159" t="s">
        <v>38</v>
      </c>
      <c r="O315" s="59"/>
      <c r="P315" s="160">
        <f>O315*H315</f>
        <v>0</v>
      </c>
      <c r="Q315" s="160">
        <v>0</v>
      </c>
      <c r="R315" s="160">
        <f>Q315*H315</f>
        <v>0</v>
      </c>
      <c r="S315" s="160">
        <v>0</v>
      </c>
      <c r="T315" s="161">
        <f>S315*H315</f>
        <v>0</v>
      </c>
      <c r="U315" s="33"/>
      <c r="V315" s="33"/>
      <c r="W315" s="33"/>
      <c r="X315" s="33"/>
      <c r="Y315" s="33"/>
      <c r="Z315" s="33"/>
      <c r="AA315" s="33"/>
      <c r="AB315" s="33"/>
      <c r="AC315" s="33"/>
      <c r="AD315" s="33"/>
      <c r="AE315" s="33"/>
      <c r="AR315" s="162" t="s">
        <v>169</v>
      </c>
      <c r="AT315" s="162" t="s">
        <v>165</v>
      </c>
      <c r="AU315" s="162" t="s">
        <v>83</v>
      </c>
      <c r="AY315" s="18" t="s">
        <v>163</v>
      </c>
      <c r="BE315" s="163">
        <f>IF(N315="základní",J315,0)</f>
        <v>0</v>
      </c>
      <c r="BF315" s="163">
        <f>IF(N315="snížená",J315,0)</f>
        <v>0</v>
      </c>
      <c r="BG315" s="163">
        <f>IF(N315="zákl. přenesená",J315,0)</f>
        <v>0</v>
      </c>
      <c r="BH315" s="163">
        <f>IF(N315="sníž. přenesená",J315,0)</f>
        <v>0</v>
      </c>
      <c r="BI315" s="163">
        <f>IF(N315="nulová",J315,0)</f>
        <v>0</v>
      </c>
      <c r="BJ315" s="18" t="s">
        <v>30</v>
      </c>
      <c r="BK315" s="163">
        <f>ROUND(I315*H315,2)</f>
        <v>0</v>
      </c>
      <c r="BL315" s="18" t="s">
        <v>169</v>
      </c>
      <c r="BM315" s="162" t="s">
        <v>1994</v>
      </c>
    </row>
    <row r="316" spans="1:65" s="2" customFormat="1">
      <c r="A316" s="33"/>
      <c r="B316" s="34"/>
      <c r="C316" s="33"/>
      <c r="D316" s="164" t="s">
        <v>171</v>
      </c>
      <c r="E316" s="33"/>
      <c r="F316" s="165" t="s">
        <v>1995</v>
      </c>
      <c r="G316" s="33"/>
      <c r="H316" s="33"/>
      <c r="I316" s="166"/>
      <c r="J316" s="33"/>
      <c r="K316" s="33"/>
      <c r="L316" s="34"/>
      <c r="M316" s="167"/>
      <c r="N316" s="168"/>
      <c r="O316" s="59"/>
      <c r="P316" s="59"/>
      <c r="Q316" s="59"/>
      <c r="R316" s="59"/>
      <c r="S316" s="59"/>
      <c r="T316" s="60"/>
      <c r="U316" s="33"/>
      <c r="V316" s="33"/>
      <c r="W316" s="33"/>
      <c r="X316" s="33"/>
      <c r="Y316" s="33"/>
      <c r="Z316" s="33"/>
      <c r="AA316" s="33"/>
      <c r="AB316" s="33"/>
      <c r="AC316" s="33"/>
      <c r="AD316" s="33"/>
      <c r="AE316" s="33"/>
      <c r="AT316" s="18" t="s">
        <v>171</v>
      </c>
      <c r="AU316" s="18" t="s">
        <v>83</v>
      </c>
    </row>
    <row r="317" spans="1:65" s="13" customFormat="1">
      <c r="B317" s="171"/>
      <c r="D317" s="169" t="s">
        <v>175</v>
      </c>
      <c r="E317" s="172" t="s">
        <v>1</v>
      </c>
      <c r="F317" s="173" t="s">
        <v>1996</v>
      </c>
      <c r="H317" s="174">
        <v>678.6</v>
      </c>
      <c r="I317" s="175"/>
      <c r="L317" s="171"/>
      <c r="M317" s="176"/>
      <c r="N317" s="177"/>
      <c r="O317" s="177"/>
      <c r="P317" s="177"/>
      <c r="Q317" s="177"/>
      <c r="R317" s="177"/>
      <c r="S317" s="177"/>
      <c r="T317" s="178"/>
      <c r="AT317" s="172" t="s">
        <v>175</v>
      </c>
      <c r="AU317" s="172" t="s">
        <v>83</v>
      </c>
      <c r="AV317" s="13" t="s">
        <v>83</v>
      </c>
      <c r="AW317" s="13" t="s">
        <v>29</v>
      </c>
      <c r="AX317" s="13" t="s">
        <v>30</v>
      </c>
      <c r="AY317" s="172" t="s">
        <v>163</v>
      </c>
    </row>
    <row r="318" spans="1:65" s="2" customFormat="1" ht="21.75" customHeight="1">
      <c r="A318" s="33"/>
      <c r="B318" s="150"/>
      <c r="C318" s="151" t="s">
        <v>427</v>
      </c>
      <c r="D318" s="151" t="s">
        <v>165</v>
      </c>
      <c r="E318" s="152" t="s">
        <v>1997</v>
      </c>
      <c r="F318" s="153" t="s">
        <v>1998</v>
      </c>
      <c r="G318" s="154" t="s">
        <v>114</v>
      </c>
      <c r="H318" s="155">
        <v>678.6</v>
      </c>
      <c r="I318" s="156"/>
      <c r="J318" s="157">
        <f>ROUND(I318*H318,2)</f>
        <v>0</v>
      </c>
      <c r="K318" s="153" t="s">
        <v>1</v>
      </c>
      <c r="L318" s="34"/>
      <c r="M318" s="158" t="s">
        <v>1</v>
      </c>
      <c r="N318" s="159" t="s">
        <v>38</v>
      </c>
      <c r="O318" s="59"/>
      <c r="P318" s="160">
        <f>O318*H318</f>
        <v>0</v>
      </c>
      <c r="Q318" s="160">
        <v>0</v>
      </c>
      <c r="R318" s="160">
        <f>Q318*H318</f>
        <v>0</v>
      </c>
      <c r="S318" s="160">
        <v>0</v>
      </c>
      <c r="T318" s="161">
        <f>S318*H318</f>
        <v>0</v>
      </c>
      <c r="U318" s="33"/>
      <c r="V318" s="33"/>
      <c r="W318" s="33"/>
      <c r="X318" s="33"/>
      <c r="Y318" s="33"/>
      <c r="Z318" s="33"/>
      <c r="AA318" s="33"/>
      <c r="AB318" s="33"/>
      <c r="AC318" s="33"/>
      <c r="AD318" s="33"/>
      <c r="AE318" s="33"/>
      <c r="AR318" s="162" t="s">
        <v>169</v>
      </c>
      <c r="AT318" s="162" t="s">
        <v>165</v>
      </c>
      <c r="AU318" s="162" t="s">
        <v>83</v>
      </c>
      <c r="AY318" s="18" t="s">
        <v>163</v>
      </c>
      <c r="BE318" s="163">
        <f>IF(N318="základní",J318,0)</f>
        <v>0</v>
      </c>
      <c r="BF318" s="163">
        <f>IF(N318="snížená",J318,0)</f>
        <v>0</v>
      </c>
      <c r="BG318" s="163">
        <f>IF(N318="zákl. přenesená",J318,0)</f>
        <v>0</v>
      </c>
      <c r="BH318" s="163">
        <f>IF(N318="sníž. přenesená",J318,0)</f>
        <v>0</v>
      </c>
      <c r="BI318" s="163">
        <f>IF(N318="nulová",J318,0)</f>
        <v>0</v>
      </c>
      <c r="BJ318" s="18" t="s">
        <v>30</v>
      </c>
      <c r="BK318" s="163">
        <f>ROUND(I318*H318,2)</f>
        <v>0</v>
      </c>
      <c r="BL318" s="18" t="s">
        <v>169</v>
      </c>
      <c r="BM318" s="162" t="s">
        <v>1999</v>
      </c>
    </row>
    <row r="319" spans="1:65" s="13" customFormat="1">
      <c r="B319" s="171"/>
      <c r="D319" s="169" t="s">
        <v>175</v>
      </c>
      <c r="E319" s="172" t="s">
        <v>1</v>
      </c>
      <c r="F319" s="173" t="s">
        <v>2000</v>
      </c>
      <c r="H319" s="174">
        <v>678.6</v>
      </c>
      <c r="I319" s="175"/>
      <c r="L319" s="171"/>
      <c r="M319" s="176"/>
      <c r="N319" s="177"/>
      <c r="O319" s="177"/>
      <c r="P319" s="177"/>
      <c r="Q319" s="177"/>
      <c r="R319" s="177"/>
      <c r="S319" s="177"/>
      <c r="T319" s="178"/>
      <c r="AT319" s="172" t="s">
        <v>175</v>
      </c>
      <c r="AU319" s="172" t="s">
        <v>83</v>
      </c>
      <c r="AV319" s="13" t="s">
        <v>83</v>
      </c>
      <c r="AW319" s="13" t="s">
        <v>29</v>
      </c>
      <c r="AX319" s="13" t="s">
        <v>30</v>
      </c>
      <c r="AY319" s="172" t="s">
        <v>163</v>
      </c>
    </row>
    <row r="320" spans="1:65" s="2" customFormat="1" ht="16.5" customHeight="1">
      <c r="A320" s="33"/>
      <c r="B320" s="150"/>
      <c r="C320" s="151" t="s">
        <v>433</v>
      </c>
      <c r="D320" s="151" t="s">
        <v>165</v>
      </c>
      <c r="E320" s="152" t="s">
        <v>2001</v>
      </c>
      <c r="F320" s="153" t="s">
        <v>2002</v>
      </c>
      <c r="G320" s="154" t="s">
        <v>206</v>
      </c>
      <c r="H320" s="155">
        <v>56</v>
      </c>
      <c r="I320" s="156"/>
      <c r="J320" s="157">
        <f>ROUND(I320*H320,2)</f>
        <v>0</v>
      </c>
      <c r="K320" s="153" t="s">
        <v>1</v>
      </c>
      <c r="L320" s="34"/>
      <c r="M320" s="158" t="s">
        <v>1</v>
      </c>
      <c r="N320" s="159" t="s">
        <v>38</v>
      </c>
      <c r="O320" s="59"/>
      <c r="P320" s="160">
        <f>O320*H320</f>
        <v>0</v>
      </c>
      <c r="Q320" s="160">
        <v>0</v>
      </c>
      <c r="R320" s="160">
        <f>Q320*H320</f>
        <v>0</v>
      </c>
      <c r="S320" s="160">
        <v>0</v>
      </c>
      <c r="T320" s="161">
        <f>S320*H320</f>
        <v>0</v>
      </c>
      <c r="U320" s="33"/>
      <c r="V320" s="33"/>
      <c r="W320" s="33"/>
      <c r="X320" s="33"/>
      <c r="Y320" s="33"/>
      <c r="Z320" s="33"/>
      <c r="AA320" s="33"/>
      <c r="AB320" s="33"/>
      <c r="AC320" s="33"/>
      <c r="AD320" s="33"/>
      <c r="AE320" s="33"/>
      <c r="AR320" s="162" t="s">
        <v>169</v>
      </c>
      <c r="AT320" s="162" t="s">
        <v>165</v>
      </c>
      <c r="AU320" s="162" t="s">
        <v>83</v>
      </c>
      <c r="AY320" s="18" t="s">
        <v>163</v>
      </c>
      <c r="BE320" s="163">
        <f>IF(N320="základní",J320,0)</f>
        <v>0</v>
      </c>
      <c r="BF320" s="163">
        <f>IF(N320="snížená",J320,0)</f>
        <v>0</v>
      </c>
      <c r="BG320" s="163">
        <f>IF(N320="zákl. přenesená",J320,0)</f>
        <v>0</v>
      </c>
      <c r="BH320" s="163">
        <f>IF(N320="sníž. přenesená",J320,0)</f>
        <v>0</v>
      </c>
      <c r="BI320" s="163">
        <f>IF(N320="nulová",J320,0)</f>
        <v>0</v>
      </c>
      <c r="BJ320" s="18" t="s">
        <v>30</v>
      </c>
      <c r="BK320" s="163">
        <f>ROUND(I320*H320,2)</f>
        <v>0</v>
      </c>
      <c r="BL320" s="18" t="s">
        <v>169</v>
      </c>
      <c r="BM320" s="162" t="s">
        <v>2003</v>
      </c>
    </row>
    <row r="321" spans="1:65" s="13" customFormat="1">
      <c r="B321" s="171"/>
      <c r="D321" s="169" t="s">
        <v>175</v>
      </c>
      <c r="E321" s="172" t="s">
        <v>1</v>
      </c>
      <c r="F321" s="173" t="s">
        <v>526</v>
      </c>
      <c r="H321" s="174">
        <v>56</v>
      </c>
      <c r="I321" s="175"/>
      <c r="L321" s="171"/>
      <c r="M321" s="176"/>
      <c r="N321" s="177"/>
      <c r="O321" s="177"/>
      <c r="P321" s="177"/>
      <c r="Q321" s="177"/>
      <c r="R321" s="177"/>
      <c r="S321" s="177"/>
      <c r="T321" s="178"/>
      <c r="AT321" s="172" t="s">
        <v>175</v>
      </c>
      <c r="AU321" s="172" t="s">
        <v>83</v>
      </c>
      <c r="AV321" s="13" t="s">
        <v>83</v>
      </c>
      <c r="AW321" s="13" t="s">
        <v>29</v>
      </c>
      <c r="AX321" s="13" t="s">
        <v>30</v>
      </c>
      <c r="AY321" s="172" t="s">
        <v>163</v>
      </c>
    </row>
    <row r="322" spans="1:65" s="2" customFormat="1" ht="21.75" customHeight="1">
      <c r="A322" s="33"/>
      <c r="B322" s="150"/>
      <c r="C322" s="151" t="s">
        <v>440</v>
      </c>
      <c r="D322" s="151" t="s">
        <v>165</v>
      </c>
      <c r="E322" s="152" t="s">
        <v>2004</v>
      </c>
      <c r="F322" s="153" t="s">
        <v>2005</v>
      </c>
      <c r="G322" s="154" t="s">
        <v>114</v>
      </c>
      <c r="H322" s="155">
        <v>274.7</v>
      </c>
      <c r="I322" s="156"/>
      <c r="J322" s="157">
        <f>ROUND(I322*H322,2)</f>
        <v>0</v>
      </c>
      <c r="K322" s="153" t="s">
        <v>168</v>
      </c>
      <c r="L322" s="34"/>
      <c r="M322" s="158" t="s">
        <v>1</v>
      </c>
      <c r="N322" s="159" t="s">
        <v>38</v>
      </c>
      <c r="O322" s="59"/>
      <c r="P322" s="160">
        <f>O322*H322</f>
        <v>0</v>
      </c>
      <c r="Q322" s="160">
        <v>9.0620000000000006E-2</v>
      </c>
      <c r="R322" s="160">
        <f>Q322*H322</f>
        <v>24.893314</v>
      </c>
      <c r="S322" s="160">
        <v>0</v>
      </c>
      <c r="T322" s="161">
        <f>S322*H322</f>
        <v>0</v>
      </c>
      <c r="U322" s="33"/>
      <c r="V322" s="33"/>
      <c r="W322" s="33"/>
      <c r="X322" s="33"/>
      <c r="Y322" s="33"/>
      <c r="Z322" s="33"/>
      <c r="AA322" s="33"/>
      <c r="AB322" s="33"/>
      <c r="AC322" s="33"/>
      <c r="AD322" s="33"/>
      <c r="AE322" s="33"/>
      <c r="AR322" s="162" t="s">
        <v>169</v>
      </c>
      <c r="AT322" s="162" t="s">
        <v>165</v>
      </c>
      <c r="AU322" s="162" t="s">
        <v>83</v>
      </c>
      <c r="AY322" s="18" t="s">
        <v>163</v>
      </c>
      <c r="BE322" s="163">
        <f>IF(N322="základní",J322,0)</f>
        <v>0</v>
      </c>
      <c r="BF322" s="163">
        <f>IF(N322="snížená",J322,0)</f>
        <v>0</v>
      </c>
      <c r="BG322" s="163">
        <f>IF(N322="zákl. přenesená",J322,0)</f>
        <v>0</v>
      </c>
      <c r="BH322" s="163">
        <f>IF(N322="sníž. přenesená",J322,0)</f>
        <v>0</v>
      </c>
      <c r="BI322" s="163">
        <f>IF(N322="nulová",J322,0)</f>
        <v>0</v>
      </c>
      <c r="BJ322" s="18" t="s">
        <v>30</v>
      </c>
      <c r="BK322" s="163">
        <f>ROUND(I322*H322,2)</f>
        <v>0</v>
      </c>
      <c r="BL322" s="18" t="s">
        <v>169</v>
      </c>
      <c r="BM322" s="162" t="s">
        <v>691</v>
      </c>
    </row>
    <row r="323" spans="1:65" s="2" customFormat="1">
      <c r="A323" s="33"/>
      <c r="B323" s="34"/>
      <c r="C323" s="33"/>
      <c r="D323" s="164" t="s">
        <v>171</v>
      </c>
      <c r="E323" s="33"/>
      <c r="F323" s="165" t="s">
        <v>2006</v>
      </c>
      <c r="G323" s="33"/>
      <c r="H323" s="33"/>
      <c r="I323" s="166"/>
      <c r="J323" s="33"/>
      <c r="K323" s="33"/>
      <c r="L323" s="34"/>
      <c r="M323" s="167"/>
      <c r="N323" s="168"/>
      <c r="O323" s="59"/>
      <c r="P323" s="59"/>
      <c r="Q323" s="59"/>
      <c r="R323" s="59"/>
      <c r="S323" s="59"/>
      <c r="T323" s="60"/>
      <c r="U323" s="33"/>
      <c r="V323" s="33"/>
      <c r="W323" s="33"/>
      <c r="X323" s="33"/>
      <c r="Y323" s="33"/>
      <c r="Z323" s="33"/>
      <c r="AA323" s="33"/>
      <c r="AB323" s="33"/>
      <c r="AC323" s="33"/>
      <c r="AD323" s="33"/>
      <c r="AE323" s="33"/>
      <c r="AT323" s="18" t="s">
        <v>171</v>
      </c>
      <c r="AU323" s="18" t="s">
        <v>83</v>
      </c>
    </row>
    <row r="324" spans="1:65" s="2" customFormat="1" ht="68.25">
      <c r="A324" s="33"/>
      <c r="B324" s="34"/>
      <c r="C324" s="33"/>
      <c r="D324" s="169" t="s">
        <v>173</v>
      </c>
      <c r="E324" s="33"/>
      <c r="F324" s="170" t="s">
        <v>2007</v>
      </c>
      <c r="G324" s="33"/>
      <c r="H324" s="33"/>
      <c r="I324" s="166"/>
      <c r="J324" s="33"/>
      <c r="K324" s="33"/>
      <c r="L324" s="34"/>
      <c r="M324" s="167"/>
      <c r="N324" s="168"/>
      <c r="O324" s="59"/>
      <c r="P324" s="59"/>
      <c r="Q324" s="59"/>
      <c r="R324" s="59"/>
      <c r="S324" s="59"/>
      <c r="T324" s="60"/>
      <c r="U324" s="33"/>
      <c r="V324" s="33"/>
      <c r="W324" s="33"/>
      <c r="X324" s="33"/>
      <c r="Y324" s="33"/>
      <c r="Z324" s="33"/>
      <c r="AA324" s="33"/>
      <c r="AB324" s="33"/>
      <c r="AC324" s="33"/>
      <c r="AD324" s="33"/>
      <c r="AE324" s="33"/>
      <c r="AT324" s="18" t="s">
        <v>173</v>
      </c>
      <c r="AU324" s="18" t="s">
        <v>83</v>
      </c>
    </row>
    <row r="325" spans="1:65" s="13" customFormat="1">
      <c r="B325" s="171"/>
      <c r="D325" s="169" t="s">
        <v>175</v>
      </c>
      <c r="E325" s="172" t="s">
        <v>1</v>
      </c>
      <c r="F325" s="173" t="s">
        <v>2008</v>
      </c>
      <c r="H325" s="174">
        <v>274.7</v>
      </c>
      <c r="I325" s="175"/>
      <c r="L325" s="171"/>
      <c r="M325" s="176"/>
      <c r="N325" s="177"/>
      <c r="O325" s="177"/>
      <c r="P325" s="177"/>
      <c r="Q325" s="177"/>
      <c r="R325" s="177"/>
      <c r="S325" s="177"/>
      <c r="T325" s="178"/>
      <c r="AT325" s="172" t="s">
        <v>175</v>
      </c>
      <c r="AU325" s="172" t="s">
        <v>83</v>
      </c>
      <c r="AV325" s="13" t="s">
        <v>83</v>
      </c>
      <c r="AW325" s="13" t="s">
        <v>29</v>
      </c>
      <c r="AX325" s="13" t="s">
        <v>73</v>
      </c>
      <c r="AY325" s="172" t="s">
        <v>163</v>
      </c>
    </row>
    <row r="326" spans="1:65" s="14" customFormat="1">
      <c r="B326" s="179"/>
      <c r="D326" s="169" t="s">
        <v>175</v>
      </c>
      <c r="E326" s="180" t="s">
        <v>1</v>
      </c>
      <c r="F326" s="181" t="s">
        <v>179</v>
      </c>
      <c r="H326" s="182">
        <v>274.7</v>
      </c>
      <c r="I326" s="183"/>
      <c r="L326" s="179"/>
      <c r="M326" s="184"/>
      <c r="N326" s="185"/>
      <c r="O326" s="185"/>
      <c r="P326" s="185"/>
      <c r="Q326" s="185"/>
      <c r="R326" s="185"/>
      <c r="S326" s="185"/>
      <c r="T326" s="186"/>
      <c r="AT326" s="180" t="s">
        <v>175</v>
      </c>
      <c r="AU326" s="180" t="s">
        <v>83</v>
      </c>
      <c r="AV326" s="14" t="s">
        <v>169</v>
      </c>
      <c r="AW326" s="14" t="s">
        <v>29</v>
      </c>
      <c r="AX326" s="14" t="s">
        <v>30</v>
      </c>
      <c r="AY326" s="180" t="s">
        <v>163</v>
      </c>
    </row>
    <row r="327" spans="1:65" s="2" customFormat="1" ht="21.75" customHeight="1">
      <c r="A327" s="33"/>
      <c r="B327" s="150"/>
      <c r="C327" s="151" t="s">
        <v>447</v>
      </c>
      <c r="D327" s="151" t="s">
        <v>165</v>
      </c>
      <c r="E327" s="152" t="s">
        <v>2009</v>
      </c>
      <c r="F327" s="153" t="s">
        <v>2010</v>
      </c>
      <c r="G327" s="154" t="s">
        <v>114</v>
      </c>
      <c r="H327" s="155">
        <v>274.7</v>
      </c>
      <c r="I327" s="156"/>
      <c r="J327" s="157">
        <f>ROUND(I327*H327,2)</f>
        <v>0</v>
      </c>
      <c r="K327" s="153" t="s">
        <v>168</v>
      </c>
      <c r="L327" s="34"/>
      <c r="M327" s="158" t="s">
        <v>1</v>
      </c>
      <c r="N327" s="159" t="s">
        <v>38</v>
      </c>
      <c r="O327" s="59"/>
      <c r="P327" s="160">
        <f>O327*H327</f>
        <v>0</v>
      </c>
      <c r="Q327" s="160">
        <v>0</v>
      </c>
      <c r="R327" s="160">
        <f>Q327*H327</f>
        <v>0</v>
      </c>
      <c r="S327" s="160">
        <v>0</v>
      </c>
      <c r="T327" s="161">
        <f>S327*H327</f>
        <v>0</v>
      </c>
      <c r="U327" s="33"/>
      <c r="V327" s="33"/>
      <c r="W327" s="33"/>
      <c r="X327" s="33"/>
      <c r="Y327" s="33"/>
      <c r="Z327" s="33"/>
      <c r="AA327" s="33"/>
      <c r="AB327" s="33"/>
      <c r="AC327" s="33"/>
      <c r="AD327" s="33"/>
      <c r="AE327" s="33"/>
      <c r="AR327" s="162" t="s">
        <v>169</v>
      </c>
      <c r="AT327" s="162" t="s">
        <v>165</v>
      </c>
      <c r="AU327" s="162" t="s">
        <v>83</v>
      </c>
      <c r="AY327" s="18" t="s">
        <v>163</v>
      </c>
      <c r="BE327" s="163">
        <f>IF(N327="základní",J327,0)</f>
        <v>0</v>
      </c>
      <c r="BF327" s="163">
        <f>IF(N327="snížená",J327,0)</f>
        <v>0</v>
      </c>
      <c r="BG327" s="163">
        <f>IF(N327="zákl. přenesená",J327,0)</f>
        <v>0</v>
      </c>
      <c r="BH327" s="163">
        <f>IF(N327="sníž. přenesená",J327,0)</f>
        <v>0</v>
      </c>
      <c r="BI327" s="163">
        <f>IF(N327="nulová",J327,0)</f>
        <v>0</v>
      </c>
      <c r="BJ327" s="18" t="s">
        <v>30</v>
      </c>
      <c r="BK327" s="163">
        <f>ROUND(I327*H327,2)</f>
        <v>0</v>
      </c>
      <c r="BL327" s="18" t="s">
        <v>169</v>
      </c>
      <c r="BM327" s="162" t="s">
        <v>670</v>
      </c>
    </row>
    <row r="328" spans="1:65" s="2" customFormat="1">
      <c r="A328" s="33"/>
      <c r="B328" s="34"/>
      <c r="C328" s="33"/>
      <c r="D328" s="164" t="s">
        <v>171</v>
      </c>
      <c r="E328" s="33"/>
      <c r="F328" s="165" t="s">
        <v>2011</v>
      </c>
      <c r="G328" s="33"/>
      <c r="H328" s="33"/>
      <c r="I328" s="166"/>
      <c r="J328" s="33"/>
      <c r="K328" s="33"/>
      <c r="L328" s="34"/>
      <c r="M328" s="167"/>
      <c r="N328" s="168"/>
      <c r="O328" s="59"/>
      <c r="P328" s="59"/>
      <c r="Q328" s="59"/>
      <c r="R328" s="59"/>
      <c r="S328" s="59"/>
      <c r="T328" s="60"/>
      <c r="U328" s="33"/>
      <c r="V328" s="33"/>
      <c r="W328" s="33"/>
      <c r="X328" s="33"/>
      <c r="Y328" s="33"/>
      <c r="Z328" s="33"/>
      <c r="AA328" s="33"/>
      <c r="AB328" s="33"/>
      <c r="AC328" s="33"/>
      <c r="AD328" s="33"/>
      <c r="AE328" s="33"/>
      <c r="AT328" s="18" t="s">
        <v>171</v>
      </c>
      <c r="AU328" s="18" t="s">
        <v>83</v>
      </c>
    </row>
    <row r="329" spans="1:65" s="2" customFormat="1" ht="68.25">
      <c r="A329" s="33"/>
      <c r="B329" s="34"/>
      <c r="C329" s="33"/>
      <c r="D329" s="169" t="s">
        <v>173</v>
      </c>
      <c r="E329" s="33"/>
      <c r="F329" s="170" t="s">
        <v>2007</v>
      </c>
      <c r="G329" s="33"/>
      <c r="H329" s="33"/>
      <c r="I329" s="166"/>
      <c r="J329" s="33"/>
      <c r="K329" s="33"/>
      <c r="L329" s="34"/>
      <c r="M329" s="167"/>
      <c r="N329" s="168"/>
      <c r="O329" s="59"/>
      <c r="P329" s="59"/>
      <c r="Q329" s="59"/>
      <c r="R329" s="59"/>
      <c r="S329" s="59"/>
      <c r="T329" s="60"/>
      <c r="U329" s="33"/>
      <c r="V329" s="33"/>
      <c r="W329" s="33"/>
      <c r="X329" s="33"/>
      <c r="Y329" s="33"/>
      <c r="Z329" s="33"/>
      <c r="AA329" s="33"/>
      <c r="AB329" s="33"/>
      <c r="AC329" s="33"/>
      <c r="AD329" s="33"/>
      <c r="AE329" s="33"/>
      <c r="AT329" s="18" t="s">
        <v>173</v>
      </c>
      <c r="AU329" s="18" t="s">
        <v>83</v>
      </c>
    </row>
    <row r="330" spans="1:65" s="2" customFormat="1" ht="16.5" customHeight="1">
      <c r="A330" s="33"/>
      <c r="B330" s="150"/>
      <c r="C330" s="151" t="s">
        <v>456</v>
      </c>
      <c r="D330" s="151" t="s">
        <v>165</v>
      </c>
      <c r="E330" s="152" t="s">
        <v>2012</v>
      </c>
      <c r="F330" s="153" t="s">
        <v>2013</v>
      </c>
      <c r="G330" s="154" t="s">
        <v>114</v>
      </c>
      <c r="H330" s="155">
        <v>182.17500000000001</v>
      </c>
      <c r="I330" s="156"/>
      <c r="J330" s="157">
        <f>ROUND(I330*H330,2)</f>
        <v>0</v>
      </c>
      <c r="K330" s="153" t="s">
        <v>1</v>
      </c>
      <c r="L330" s="34"/>
      <c r="M330" s="158" t="s">
        <v>1</v>
      </c>
      <c r="N330" s="159" t="s">
        <v>38</v>
      </c>
      <c r="O330" s="59"/>
      <c r="P330" s="160">
        <f>O330*H330</f>
        <v>0</v>
      </c>
      <c r="Q330" s="160">
        <v>0.17280000000000001</v>
      </c>
      <c r="R330" s="160">
        <f>Q330*H330</f>
        <v>31.479840000000003</v>
      </c>
      <c r="S330" s="160">
        <v>0</v>
      </c>
      <c r="T330" s="161">
        <f>S330*H330</f>
        <v>0</v>
      </c>
      <c r="U330" s="33"/>
      <c r="V330" s="33"/>
      <c r="W330" s="33"/>
      <c r="X330" s="33"/>
      <c r="Y330" s="33"/>
      <c r="Z330" s="33"/>
      <c r="AA330" s="33"/>
      <c r="AB330" s="33"/>
      <c r="AC330" s="33"/>
      <c r="AD330" s="33"/>
      <c r="AE330" s="33"/>
      <c r="AR330" s="162" t="s">
        <v>169</v>
      </c>
      <c r="AT330" s="162" t="s">
        <v>165</v>
      </c>
      <c r="AU330" s="162" t="s">
        <v>83</v>
      </c>
      <c r="AY330" s="18" t="s">
        <v>163</v>
      </c>
      <c r="BE330" s="163">
        <f>IF(N330="základní",J330,0)</f>
        <v>0</v>
      </c>
      <c r="BF330" s="163">
        <f>IF(N330="snížená",J330,0)</f>
        <v>0</v>
      </c>
      <c r="BG330" s="163">
        <f>IF(N330="zákl. přenesená",J330,0)</f>
        <v>0</v>
      </c>
      <c r="BH330" s="163">
        <f>IF(N330="sníž. přenesená",J330,0)</f>
        <v>0</v>
      </c>
      <c r="BI330" s="163">
        <f>IF(N330="nulová",J330,0)</f>
        <v>0</v>
      </c>
      <c r="BJ330" s="18" t="s">
        <v>30</v>
      </c>
      <c r="BK330" s="163">
        <f>ROUND(I330*H330,2)</f>
        <v>0</v>
      </c>
      <c r="BL330" s="18" t="s">
        <v>169</v>
      </c>
      <c r="BM330" s="162" t="s">
        <v>730</v>
      </c>
    </row>
    <row r="331" spans="1:65" s="13" customFormat="1">
      <c r="B331" s="171"/>
      <c r="D331" s="169" t="s">
        <v>175</v>
      </c>
      <c r="E331" s="172" t="s">
        <v>1</v>
      </c>
      <c r="F331" s="173" t="s">
        <v>2014</v>
      </c>
      <c r="H331" s="174">
        <v>182.17500000000001</v>
      </c>
      <c r="I331" s="175"/>
      <c r="L331" s="171"/>
      <c r="M331" s="176"/>
      <c r="N331" s="177"/>
      <c r="O331" s="177"/>
      <c r="P331" s="177"/>
      <c r="Q331" s="177"/>
      <c r="R331" s="177"/>
      <c r="S331" s="177"/>
      <c r="T331" s="178"/>
      <c r="AT331" s="172" t="s">
        <v>175</v>
      </c>
      <c r="AU331" s="172" t="s">
        <v>83</v>
      </c>
      <c r="AV331" s="13" t="s">
        <v>83</v>
      </c>
      <c r="AW331" s="13" t="s">
        <v>29</v>
      </c>
      <c r="AX331" s="13" t="s">
        <v>73</v>
      </c>
      <c r="AY331" s="172" t="s">
        <v>163</v>
      </c>
    </row>
    <row r="332" spans="1:65" s="14" customFormat="1">
      <c r="B332" s="179"/>
      <c r="D332" s="169" t="s">
        <v>175</v>
      </c>
      <c r="E332" s="180" t="s">
        <v>1</v>
      </c>
      <c r="F332" s="181" t="s">
        <v>179</v>
      </c>
      <c r="H332" s="182">
        <v>182.17500000000001</v>
      </c>
      <c r="I332" s="183"/>
      <c r="L332" s="179"/>
      <c r="M332" s="184"/>
      <c r="N332" s="185"/>
      <c r="O332" s="185"/>
      <c r="P332" s="185"/>
      <c r="Q332" s="185"/>
      <c r="R332" s="185"/>
      <c r="S332" s="185"/>
      <c r="T332" s="186"/>
      <c r="AT332" s="180" t="s">
        <v>175</v>
      </c>
      <c r="AU332" s="180" t="s">
        <v>83</v>
      </c>
      <c r="AV332" s="14" t="s">
        <v>169</v>
      </c>
      <c r="AW332" s="14" t="s">
        <v>29</v>
      </c>
      <c r="AX332" s="14" t="s">
        <v>30</v>
      </c>
      <c r="AY332" s="180" t="s">
        <v>163</v>
      </c>
    </row>
    <row r="333" spans="1:65" s="2" customFormat="1" ht="16.5" customHeight="1">
      <c r="A333" s="33"/>
      <c r="B333" s="150"/>
      <c r="C333" s="151" t="s">
        <v>463</v>
      </c>
      <c r="D333" s="151" t="s">
        <v>165</v>
      </c>
      <c r="E333" s="152" t="s">
        <v>2015</v>
      </c>
      <c r="F333" s="153" t="s">
        <v>2016</v>
      </c>
      <c r="G333" s="154" t="s">
        <v>114</v>
      </c>
      <c r="H333" s="155">
        <v>102.69</v>
      </c>
      <c r="I333" s="156"/>
      <c r="J333" s="157">
        <f>ROUND(I333*H333,2)</f>
        <v>0</v>
      </c>
      <c r="K333" s="153" t="s">
        <v>1</v>
      </c>
      <c r="L333" s="34"/>
      <c r="M333" s="158" t="s">
        <v>1</v>
      </c>
      <c r="N333" s="159" t="s">
        <v>38</v>
      </c>
      <c r="O333" s="59"/>
      <c r="P333" s="160">
        <f>O333*H333</f>
        <v>0</v>
      </c>
      <c r="Q333" s="160">
        <v>0.17280000000000001</v>
      </c>
      <c r="R333" s="160">
        <f>Q333*H333</f>
        <v>17.744831999999999</v>
      </c>
      <c r="S333" s="160">
        <v>0</v>
      </c>
      <c r="T333" s="161">
        <f>S333*H333</f>
        <v>0</v>
      </c>
      <c r="U333" s="33"/>
      <c r="V333" s="33"/>
      <c r="W333" s="33"/>
      <c r="X333" s="33"/>
      <c r="Y333" s="33"/>
      <c r="Z333" s="33"/>
      <c r="AA333" s="33"/>
      <c r="AB333" s="33"/>
      <c r="AC333" s="33"/>
      <c r="AD333" s="33"/>
      <c r="AE333" s="33"/>
      <c r="AR333" s="162" t="s">
        <v>169</v>
      </c>
      <c r="AT333" s="162" t="s">
        <v>165</v>
      </c>
      <c r="AU333" s="162" t="s">
        <v>83</v>
      </c>
      <c r="AY333" s="18" t="s">
        <v>163</v>
      </c>
      <c r="BE333" s="163">
        <f>IF(N333="základní",J333,0)</f>
        <v>0</v>
      </c>
      <c r="BF333" s="163">
        <f>IF(N333="snížená",J333,0)</f>
        <v>0</v>
      </c>
      <c r="BG333" s="163">
        <f>IF(N333="zákl. přenesená",J333,0)</f>
        <v>0</v>
      </c>
      <c r="BH333" s="163">
        <f>IF(N333="sníž. přenesená",J333,0)</f>
        <v>0</v>
      </c>
      <c r="BI333" s="163">
        <f>IF(N333="nulová",J333,0)</f>
        <v>0</v>
      </c>
      <c r="BJ333" s="18" t="s">
        <v>30</v>
      </c>
      <c r="BK333" s="163">
        <f>ROUND(I333*H333,2)</f>
        <v>0</v>
      </c>
      <c r="BL333" s="18" t="s">
        <v>169</v>
      </c>
      <c r="BM333" s="162" t="s">
        <v>745</v>
      </c>
    </row>
    <row r="334" spans="1:65" s="13" customFormat="1">
      <c r="B334" s="171"/>
      <c r="D334" s="169" t="s">
        <v>175</v>
      </c>
      <c r="E334" s="172" t="s">
        <v>1</v>
      </c>
      <c r="F334" s="173" t="s">
        <v>2017</v>
      </c>
      <c r="H334" s="174">
        <v>102.69</v>
      </c>
      <c r="I334" s="175"/>
      <c r="L334" s="171"/>
      <c r="M334" s="176"/>
      <c r="N334" s="177"/>
      <c r="O334" s="177"/>
      <c r="P334" s="177"/>
      <c r="Q334" s="177"/>
      <c r="R334" s="177"/>
      <c r="S334" s="177"/>
      <c r="T334" s="178"/>
      <c r="AT334" s="172" t="s">
        <v>175</v>
      </c>
      <c r="AU334" s="172" t="s">
        <v>83</v>
      </c>
      <c r="AV334" s="13" t="s">
        <v>83</v>
      </c>
      <c r="AW334" s="13" t="s">
        <v>29</v>
      </c>
      <c r="AX334" s="13" t="s">
        <v>73</v>
      </c>
      <c r="AY334" s="172" t="s">
        <v>163</v>
      </c>
    </row>
    <row r="335" spans="1:65" s="14" customFormat="1">
      <c r="B335" s="179"/>
      <c r="D335" s="169" t="s">
        <v>175</v>
      </c>
      <c r="E335" s="180" t="s">
        <v>1</v>
      </c>
      <c r="F335" s="181" t="s">
        <v>179</v>
      </c>
      <c r="H335" s="182">
        <v>102.69</v>
      </c>
      <c r="I335" s="183"/>
      <c r="L335" s="179"/>
      <c r="M335" s="184"/>
      <c r="N335" s="185"/>
      <c r="O335" s="185"/>
      <c r="P335" s="185"/>
      <c r="Q335" s="185"/>
      <c r="R335" s="185"/>
      <c r="S335" s="185"/>
      <c r="T335" s="186"/>
      <c r="AT335" s="180" t="s">
        <v>175</v>
      </c>
      <c r="AU335" s="180" t="s">
        <v>83</v>
      </c>
      <c r="AV335" s="14" t="s">
        <v>169</v>
      </c>
      <c r="AW335" s="14" t="s">
        <v>29</v>
      </c>
      <c r="AX335" s="14" t="s">
        <v>30</v>
      </c>
      <c r="AY335" s="180" t="s">
        <v>163</v>
      </c>
    </row>
    <row r="336" spans="1:65" s="2" customFormat="1" ht="16.5" customHeight="1">
      <c r="A336" s="33"/>
      <c r="B336" s="150"/>
      <c r="C336" s="151" t="s">
        <v>469</v>
      </c>
      <c r="D336" s="151" t="s">
        <v>165</v>
      </c>
      <c r="E336" s="152" t="s">
        <v>2018</v>
      </c>
      <c r="F336" s="153" t="s">
        <v>2019</v>
      </c>
      <c r="G336" s="154" t="s">
        <v>114</v>
      </c>
      <c r="H336" s="155">
        <v>3.57</v>
      </c>
      <c r="I336" s="156"/>
      <c r="J336" s="157">
        <f>ROUND(I336*H336,2)</f>
        <v>0</v>
      </c>
      <c r="K336" s="153" t="s">
        <v>1</v>
      </c>
      <c r="L336" s="34"/>
      <c r="M336" s="158" t="s">
        <v>1</v>
      </c>
      <c r="N336" s="159" t="s">
        <v>38</v>
      </c>
      <c r="O336" s="59"/>
      <c r="P336" s="160">
        <f>O336*H336</f>
        <v>0</v>
      </c>
      <c r="Q336" s="160">
        <v>0.17599999999999999</v>
      </c>
      <c r="R336" s="160">
        <f>Q336*H336</f>
        <v>0.62831999999999999</v>
      </c>
      <c r="S336" s="160">
        <v>0</v>
      </c>
      <c r="T336" s="161">
        <f>S336*H336</f>
        <v>0</v>
      </c>
      <c r="U336" s="33"/>
      <c r="V336" s="33"/>
      <c r="W336" s="33"/>
      <c r="X336" s="33"/>
      <c r="Y336" s="33"/>
      <c r="Z336" s="33"/>
      <c r="AA336" s="33"/>
      <c r="AB336" s="33"/>
      <c r="AC336" s="33"/>
      <c r="AD336" s="33"/>
      <c r="AE336" s="33"/>
      <c r="AR336" s="162" t="s">
        <v>169</v>
      </c>
      <c r="AT336" s="162" t="s">
        <v>165</v>
      </c>
      <c r="AU336" s="162" t="s">
        <v>83</v>
      </c>
      <c r="AY336" s="18" t="s">
        <v>163</v>
      </c>
      <c r="BE336" s="163">
        <f>IF(N336="základní",J336,0)</f>
        <v>0</v>
      </c>
      <c r="BF336" s="163">
        <f>IF(N336="snížená",J336,0)</f>
        <v>0</v>
      </c>
      <c r="BG336" s="163">
        <f>IF(N336="zákl. přenesená",J336,0)</f>
        <v>0</v>
      </c>
      <c r="BH336" s="163">
        <f>IF(N336="sníž. přenesená",J336,0)</f>
        <v>0</v>
      </c>
      <c r="BI336" s="163">
        <f>IF(N336="nulová",J336,0)</f>
        <v>0</v>
      </c>
      <c r="BJ336" s="18" t="s">
        <v>30</v>
      </c>
      <c r="BK336" s="163">
        <f>ROUND(I336*H336,2)</f>
        <v>0</v>
      </c>
      <c r="BL336" s="18" t="s">
        <v>169</v>
      </c>
      <c r="BM336" s="162" t="s">
        <v>759</v>
      </c>
    </row>
    <row r="337" spans="1:65" s="13" customFormat="1">
      <c r="B337" s="171"/>
      <c r="D337" s="169" t="s">
        <v>175</v>
      </c>
      <c r="E337" s="172" t="s">
        <v>1</v>
      </c>
      <c r="F337" s="173" t="s">
        <v>2020</v>
      </c>
      <c r="H337" s="174">
        <v>3.57</v>
      </c>
      <c r="I337" s="175"/>
      <c r="L337" s="171"/>
      <c r="M337" s="176"/>
      <c r="N337" s="177"/>
      <c r="O337" s="177"/>
      <c r="P337" s="177"/>
      <c r="Q337" s="177"/>
      <c r="R337" s="177"/>
      <c r="S337" s="177"/>
      <c r="T337" s="178"/>
      <c r="AT337" s="172" t="s">
        <v>175</v>
      </c>
      <c r="AU337" s="172" t="s">
        <v>83</v>
      </c>
      <c r="AV337" s="13" t="s">
        <v>83</v>
      </c>
      <c r="AW337" s="13" t="s">
        <v>29</v>
      </c>
      <c r="AX337" s="13" t="s">
        <v>73</v>
      </c>
      <c r="AY337" s="172" t="s">
        <v>163</v>
      </c>
    </row>
    <row r="338" spans="1:65" s="14" customFormat="1">
      <c r="B338" s="179"/>
      <c r="D338" s="169" t="s">
        <v>175</v>
      </c>
      <c r="E338" s="180" t="s">
        <v>1</v>
      </c>
      <c r="F338" s="181" t="s">
        <v>179</v>
      </c>
      <c r="H338" s="182">
        <v>3.57</v>
      </c>
      <c r="I338" s="183"/>
      <c r="L338" s="179"/>
      <c r="M338" s="184"/>
      <c r="N338" s="185"/>
      <c r="O338" s="185"/>
      <c r="P338" s="185"/>
      <c r="Q338" s="185"/>
      <c r="R338" s="185"/>
      <c r="S338" s="185"/>
      <c r="T338" s="186"/>
      <c r="AT338" s="180" t="s">
        <v>175</v>
      </c>
      <c r="AU338" s="180" t="s">
        <v>83</v>
      </c>
      <c r="AV338" s="14" t="s">
        <v>169</v>
      </c>
      <c r="AW338" s="14" t="s">
        <v>29</v>
      </c>
      <c r="AX338" s="14" t="s">
        <v>30</v>
      </c>
      <c r="AY338" s="180" t="s">
        <v>163</v>
      </c>
    </row>
    <row r="339" spans="1:65" s="12" customFormat="1" ht="22.9" customHeight="1">
      <c r="B339" s="137"/>
      <c r="D339" s="138" t="s">
        <v>72</v>
      </c>
      <c r="E339" s="148" t="s">
        <v>215</v>
      </c>
      <c r="F339" s="148" t="s">
        <v>568</v>
      </c>
      <c r="I339" s="140"/>
      <c r="J339" s="149">
        <f>BK339</f>
        <v>0</v>
      </c>
      <c r="L339" s="137"/>
      <c r="M339" s="142"/>
      <c r="N339" s="143"/>
      <c r="O339" s="143"/>
      <c r="P339" s="144">
        <f>SUM(P340:P345)</f>
        <v>0</v>
      </c>
      <c r="Q339" s="143"/>
      <c r="R339" s="144">
        <f>SUM(R340:R345)</f>
        <v>3.3512</v>
      </c>
      <c r="S339" s="143"/>
      <c r="T339" s="145">
        <f>SUM(T340:T345)</f>
        <v>0</v>
      </c>
      <c r="AR339" s="138" t="s">
        <v>30</v>
      </c>
      <c r="AT339" s="146" t="s">
        <v>72</v>
      </c>
      <c r="AU339" s="146" t="s">
        <v>30</v>
      </c>
      <c r="AY339" s="138" t="s">
        <v>163</v>
      </c>
      <c r="BK339" s="147">
        <f>SUM(BK340:BK345)</f>
        <v>0</v>
      </c>
    </row>
    <row r="340" spans="1:65" s="2" customFormat="1" ht="16.5" customHeight="1">
      <c r="A340" s="33"/>
      <c r="B340" s="150"/>
      <c r="C340" s="151" t="s">
        <v>474</v>
      </c>
      <c r="D340" s="151" t="s">
        <v>165</v>
      </c>
      <c r="E340" s="152" t="s">
        <v>2021</v>
      </c>
      <c r="F340" s="153" t="s">
        <v>2022</v>
      </c>
      <c r="G340" s="154" t="s">
        <v>436</v>
      </c>
      <c r="H340" s="155">
        <v>1</v>
      </c>
      <c r="I340" s="156"/>
      <c r="J340" s="157">
        <f>ROUND(I340*H340,2)</f>
        <v>0</v>
      </c>
      <c r="K340" s="153" t="s">
        <v>1</v>
      </c>
      <c r="L340" s="34"/>
      <c r="M340" s="158" t="s">
        <v>1</v>
      </c>
      <c r="N340" s="159" t="s">
        <v>38</v>
      </c>
      <c r="O340" s="59"/>
      <c r="P340" s="160">
        <f>O340*H340</f>
        <v>0</v>
      </c>
      <c r="Q340" s="160">
        <v>0.42368</v>
      </c>
      <c r="R340" s="160">
        <f>Q340*H340</f>
        <v>0.42368</v>
      </c>
      <c r="S340" s="160">
        <v>0</v>
      </c>
      <c r="T340" s="161">
        <f>S340*H340</f>
        <v>0</v>
      </c>
      <c r="U340" s="33"/>
      <c r="V340" s="33"/>
      <c r="W340" s="33"/>
      <c r="X340" s="33"/>
      <c r="Y340" s="33"/>
      <c r="Z340" s="33"/>
      <c r="AA340" s="33"/>
      <c r="AB340" s="33"/>
      <c r="AC340" s="33"/>
      <c r="AD340" s="33"/>
      <c r="AE340" s="33"/>
      <c r="AR340" s="162" t="s">
        <v>169</v>
      </c>
      <c r="AT340" s="162" t="s">
        <v>165</v>
      </c>
      <c r="AU340" s="162" t="s">
        <v>83</v>
      </c>
      <c r="AY340" s="18" t="s">
        <v>163</v>
      </c>
      <c r="BE340" s="163">
        <f>IF(N340="základní",J340,0)</f>
        <v>0</v>
      </c>
      <c r="BF340" s="163">
        <f>IF(N340="snížená",J340,0)</f>
        <v>0</v>
      </c>
      <c r="BG340" s="163">
        <f>IF(N340="zákl. přenesená",J340,0)</f>
        <v>0</v>
      </c>
      <c r="BH340" s="163">
        <f>IF(N340="sníž. přenesená",J340,0)</f>
        <v>0</v>
      </c>
      <c r="BI340" s="163">
        <f>IF(N340="nulová",J340,0)</f>
        <v>0</v>
      </c>
      <c r="BJ340" s="18" t="s">
        <v>30</v>
      </c>
      <c r="BK340" s="163">
        <f>ROUND(I340*H340,2)</f>
        <v>0</v>
      </c>
      <c r="BL340" s="18" t="s">
        <v>169</v>
      </c>
      <c r="BM340" s="162" t="s">
        <v>768</v>
      </c>
    </row>
    <row r="341" spans="1:65" s="2" customFormat="1" ht="58.5">
      <c r="A341" s="33"/>
      <c r="B341" s="34"/>
      <c r="C341" s="33"/>
      <c r="D341" s="169" t="s">
        <v>173</v>
      </c>
      <c r="E341" s="33"/>
      <c r="F341" s="170" t="s">
        <v>2023</v>
      </c>
      <c r="G341" s="33"/>
      <c r="H341" s="33"/>
      <c r="I341" s="166"/>
      <c r="J341" s="33"/>
      <c r="K341" s="33"/>
      <c r="L341" s="34"/>
      <c r="M341" s="167"/>
      <c r="N341" s="168"/>
      <c r="O341" s="59"/>
      <c r="P341" s="59"/>
      <c r="Q341" s="59"/>
      <c r="R341" s="59"/>
      <c r="S341" s="59"/>
      <c r="T341" s="60"/>
      <c r="U341" s="33"/>
      <c r="V341" s="33"/>
      <c r="W341" s="33"/>
      <c r="X341" s="33"/>
      <c r="Y341" s="33"/>
      <c r="Z341" s="33"/>
      <c r="AA341" s="33"/>
      <c r="AB341" s="33"/>
      <c r="AC341" s="33"/>
      <c r="AD341" s="33"/>
      <c r="AE341" s="33"/>
      <c r="AT341" s="18" t="s">
        <v>173</v>
      </c>
      <c r="AU341" s="18" t="s">
        <v>83</v>
      </c>
    </row>
    <row r="342" spans="1:65" s="2" customFormat="1" ht="16.5" customHeight="1">
      <c r="A342" s="33"/>
      <c r="B342" s="150"/>
      <c r="C342" s="151" t="s">
        <v>482</v>
      </c>
      <c r="D342" s="151" t="s">
        <v>165</v>
      </c>
      <c r="E342" s="152" t="s">
        <v>2024</v>
      </c>
      <c r="F342" s="153" t="s">
        <v>2025</v>
      </c>
      <c r="G342" s="154" t="s">
        <v>436</v>
      </c>
      <c r="H342" s="155">
        <v>4</v>
      </c>
      <c r="I342" s="156"/>
      <c r="J342" s="157">
        <f>ROUND(I342*H342,2)</f>
        <v>0</v>
      </c>
      <c r="K342" s="153" t="s">
        <v>1</v>
      </c>
      <c r="L342" s="34"/>
      <c r="M342" s="158" t="s">
        <v>1</v>
      </c>
      <c r="N342" s="159" t="s">
        <v>38</v>
      </c>
      <c r="O342" s="59"/>
      <c r="P342" s="160">
        <f>O342*H342</f>
        <v>0</v>
      </c>
      <c r="Q342" s="160">
        <v>0.42080000000000001</v>
      </c>
      <c r="R342" s="160">
        <f>Q342*H342</f>
        <v>1.6832</v>
      </c>
      <c r="S342" s="160">
        <v>0</v>
      </c>
      <c r="T342" s="161">
        <f>S342*H342</f>
        <v>0</v>
      </c>
      <c r="U342" s="33"/>
      <c r="V342" s="33"/>
      <c r="W342" s="33"/>
      <c r="X342" s="33"/>
      <c r="Y342" s="33"/>
      <c r="Z342" s="33"/>
      <c r="AA342" s="33"/>
      <c r="AB342" s="33"/>
      <c r="AC342" s="33"/>
      <c r="AD342" s="33"/>
      <c r="AE342" s="33"/>
      <c r="AR342" s="162" t="s">
        <v>169</v>
      </c>
      <c r="AT342" s="162" t="s">
        <v>165</v>
      </c>
      <c r="AU342" s="162" t="s">
        <v>83</v>
      </c>
      <c r="AY342" s="18" t="s">
        <v>163</v>
      </c>
      <c r="BE342" s="163">
        <f>IF(N342="základní",J342,0)</f>
        <v>0</v>
      </c>
      <c r="BF342" s="163">
        <f>IF(N342="snížená",J342,0)</f>
        <v>0</v>
      </c>
      <c r="BG342" s="163">
        <f>IF(N342="zákl. přenesená",J342,0)</f>
        <v>0</v>
      </c>
      <c r="BH342" s="163">
        <f>IF(N342="sníž. přenesená",J342,0)</f>
        <v>0</v>
      </c>
      <c r="BI342" s="163">
        <f>IF(N342="nulová",J342,0)</f>
        <v>0</v>
      </c>
      <c r="BJ342" s="18" t="s">
        <v>30</v>
      </c>
      <c r="BK342" s="163">
        <f>ROUND(I342*H342,2)</f>
        <v>0</v>
      </c>
      <c r="BL342" s="18" t="s">
        <v>169</v>
      </c>
      <c r="BM342" s="162" t="s">
        <v>780</v>
      </c>
    </row>
    <row r="343" spans="1:65" s="2" customFormat="1" ht="58.5">
      <c r="A343" s="33"/>
      <c r="B343" s="34"/>
      <c r="C343" s="33"/>
      <c r="D343" s="169" t="s">
        <v>173</v>
      </c>
      <c r="E343" s="33"/>
      <c r="F343" s="170" t="s">
        <v>2023</v>
      </c>
      <c r="G343" s="33"/>
      <c r="H343" s="33"/>
      <c r="I343" s="166"/>
      <c r="J343" s="33"/>
      <c r="K343" s="33"/>
      <c r="L343" s="34"/>
      <c r="M343" s="167"/>
      <c r="N343" s="168"/>
      <c r="O343" s="59"/>
      <c r="P343" s="59"/>
      <c r="Q343" s="59"/>
      <c r="R343" s="59"/>
      <c r="S343" s="59"/>
      <c r="T343" s="60"/>
      <c r="U343" s="33"/>
      <c r="V343" s="33"/>
      <c r="W343" s="33"/>
      <c r="X343" s="33"/>
      <c r="Y343" s="33"/>
      <c r="Z343" s="33"/>
      <c r="AA343" s="33"/>
      <c r="AB343" s="33"/>
      <c r="AC343" s="33"/>
      <c r="AD343" s="33"/>
      <c r="AE343" s="33"/>
      <c r="AT343" s="18" t="s">
        <v>173</v>
      </c>
      <c r="AU343" s="18" t="s">
        <v>83</v>
      </c>
    </row>
    <row r="344" spans="1:65" s="2" customFormat="1" ht="21.75" customHeight="1">
      <c r="A344" s="33"/>
      <c r="B344" s="150"/>
      <c r="C344" s="151" t="s">
        <v>488</v>
      </c>
      <c r="D344" s="151" t="s">
        <v>165</v>
      </c>
      <c r="E344" s="152" t="s">
        <v>2026</v>
      </c>
      <c r="F344" s="153" t="s">
        <v>2027</v>
      </c>
      <c r="G344" s="154" t="s">
        <v>436</v>
      </c>
      <c r="H344" s="155">
        <v>4</v>
      </c>
      <c r="I344" s="156"/>
      <c r="J344" s="157">
        <f>ROUND(I344*H344,2)</f>
        <v>0</v>
      </c>
      <c r="K344" s="153" t="s">
        <v>1</v>
      </c>
      <c r="L344" s="34"/>
      <c r="M344" s="158" t="s">
        <v>1</v>
      </c>
      <c r="N344" s="159" t="s">
        <v>38</v>
      </c>
      <c r="O344" s="59"/>
      <c r="P344" s="160">
        <f>O344*H344</f>
        <v>0</v>
      </c>
      <c r="Q344" s="160">
        <v>0.31108000000000002</v>
      </c>
      <c r="R344" s="160">
        <f>Q344*H344</f>
        <v>1.2443200000000001</v>
      </c>
      <c r="S344" s="160">
        <v>0</v>
      </c>
      <c r="T344" s="161">
        <f>S344*H344</f>
        <v>0</v>
      </c>
      <c r="U344" s="33"/>
      <c r="V344" s="33"/>
      <c r="W344" s="33"/>
      <c r="X344" s="33"/>
      <c r="Y344" s="33"/>
      <c r="Z344" s="33"/>
      <c r="AA344" s="33"/>
      <c r="AB344" s="33"/>
      <c r="AC344" s="33"/>
      <c r="AD344" s="33"/>
      <c r="AE344" s="33"/>
      <c r="AR344" s="162" t="s">
        <v>169</v>
      </c>
      <c r="AT344" s="162" t="s">
        <v>165</v>
      </c>
      <c r="AU344" s="162" t="s">
        <v>83</v>
      </c>
      <c r="AY344" s="18" t="s">
        <v>163</v>
      </c>
      <c r="BE344" s="163">
        <f>IF(N344="základní",J344,0)</f>
        <v>0</v>
      </c>
      <c r="BF344" s="163">
        <f>IF(N344="snížená",J344,0)</f>
        <v>0</v>
      </c>
      <c r="BG344" s="163">
        <f>IF(N344="zákl. přenesená",J344,0)</f>
        <v>0</v>
      </c>
      <c r="BH344" s="163">
        <f>IF(N344="sníž. přenesená",J344,0)</f>
        <v>0</v>
      </c>
      <c r="BI344" s="163">
        <f>IF(N344="nulová",J344,0)</f>
        <v>0</v>
      </c>
      <c r="BJ344" s="18" t="s">
        <v>30</v>
      </c>
      <c r="BK344" s="163">
        <f>ROUND(I344*H344,2)</f>
        <v>0</v>
      </c>
      <c r="BL344" s="18" t="s">
        <v>169</v>
      </c>
      <c r="BM344" s="162" t="s">
        <v>789</v>
      </c>
    </row>
    <row r="345" spans="1:65" s="2" customFormat="1" ht="58.5">
      <c r="A345" s="33"/>
      <c r="B345" s="34"/>
      <c r="C345" s="33"/>
      <c r="D345" s="169" t="s">
        <v>173</v>
      </c>
      <c r="E345" s="33"/>
      <c r="F345" s="170" t="s">
        <v>2023</v>
      </c>
      <c r="G345" s="33"/>
      <c r="H345" s="33"/>
      <c r="I345" s="166"/>
      <c r="J345" s="33"/>
      <c r="K345" s="33"/>
      <c r="L345" s="34"/>
      <c r="M345" s="167"/>
      <c r="N345" s="168"/>
      <c r="O345" s="59"/>
      <c r="P345" s="59"/>
      <c r="Q345" s="59"/>
      <c r="R345" s="59"/>
      <c r="S345" s="59"/>
      <c r="T345" s="60"/>
      <c r="U345" s="33"/>
      <c r="V345" s="33"/>
      <c r="W345" s="33"/>
      <c r="X345" s="33"/>
      <c r="Y345" s="33"/>
      <c r="Z345" s="33"/>
      <c r="AA345" s="33"/>
      <c r="AB345" s="33"/>
      <c r="AC345" s="33"/>
      <c r="AD345" s="33"/>
      <c r="AE345" s="33"/>
      <c r="AT345" s="18" t="s">
        <v>173</v>
      </c>
      <c r="AU345" s="18" t="s">
        <v>83</v>
      </c>
    </row>
    <row r="346" spans="1:65" s="12" customFormat="1" ht="22.9" customHeight="1">
      <c r="B346" s="137"/>
      <c r="D346" s="138" t="s">
        <v>72</v>
      </c>
      <c r="E346" s="148" t="s">
        <v>228</v>
      </c>
      <c r="F346" s="148" t="s">
        <v>729</v>
      </c>
      <c r="I346" s="140"/>
      <c r="J346" s="149">
        <f>BK346</f>
        <v>0</v>
      </c>
      <c r="L346" s="137"/>
      <c r="M346" s="142"/>
      <c r="N346" s="143"/>
      <c r="O346" s="143"/>
      <c r="P346" s="144">
        <f>SUM(P347:P448)</f>
        <v>0</v>
      </c>
      <c r="Q346" s="143"/>
      <c r="R346" s="144">
        <f>SUM(R347:R448)</f>
        <v>101.516047</v>
      </c>
      <c r="S346" s="143"/>
      <c r="T346" s="145">
        <f>SUM(T347:T448)</f>
        <v>3.06</v>
      </c>
      <c r="AR346" s="138" t="s">
        <v>30</v>
      </c>
      <c r="AT346" s="146" t="s">
        <v>72</v>
      </c>
      <c r="AU346" s="146" t="s">
        <v>30</v>
      </c>
      <c r="AY346" s="138" t="s">
        <v>163</v>
      </c>
      <c r="BK346" s="147">
        <f>SUM(BK347:BK448)</f>
        <v>0</v>
      </c>
    </row>
    <row r="347" spans="1:65" s="2" customFormat="1" ht="16.5" customHeight="1">
      <c r="A347" s="33"/>
      <c r="B347" s="150"/>
      <c r="C347" s="151" t="s">
        <v>490</v>
      </c>
      <c r="D347" s="151" t="s">
        <v>165</v>
      </c>
      <c r="E347" s="152" t="s">
        <v>2028</v>
      </c>
      <c r="F347" s="153" t="s">
        <v>2029</v>
      </c>
      <c r="G347" s="154" t="s">
        <v>601</v>
      </c>
      <c r="H347" s="155">
        <v>1</v>
      </c>
      <c r="I347" s="156"/>
      <c r="J347" s="157">
        <f>ROUND(I347*H347,2)</f>
        <v>0</v>
      </c>
      <c r="K347" s="153" t="s">
        <v>1</v>
      </c>
      <c r="L347" s="34"/>
      <c r="M347" s="158" t="s">
        <v>1</v>
      </c>
      <c r="N347" s="159" t="s">
        <v>38</v>
      </c>
      <c r="O347" s="59"/>
      <c r="P347" s="160">
        <f>O347*H347</f>
        <v>0</v>
      </c>
      <c r="Q347" s="160">
        <v>0</v>
      </c>
      <c r="R347" s="160">
        <f>Q347*H347</f>
        <v>0</v>
      </c>
      <c r="S347" s="160">
        <v>0</v>
      </c>
      <c r="T347" s="161">
        <f>S347*H347</f>
        <v>0</v>
      </c>
      <c r="U347" s="33"/>
      <c r="V347" s="33"/>
      <c r="W347" s="33"/>
      <c r="X347" s="33"/>
      <c r="Y347" s="33"/>
      <c r="Z347" s="33"/>
      <c r="AA347" s="33"/>
      <c r="AB347" s="33"/>
      <c r="AC347" s="33"/>
      <c r="AD347" s="33"/>
      <c r="AE347" s="33"/>
      <c r="AR347" s="162" t="s">
        <v>169</v>
      </c>
      <c r="AT347" s="162" t="s">
        <v>165</v>
      </c>
      <c r="AU347" s="162" t="s">
        <v>83</v>
      </c>
      <c r="AY347" s="18" t="s">
        <v>163</v>
      </c>
      <c r="BE347" s="163">
        <f>IF(N347="základní",J347,0)</f>
        <v>0</v>
      </c>
      <c r="BF347" s="163">
        <f>IF(N347="snížená",J347,0)</f>
        <v>0</v>
      </c>
      <c r="BG347" s="163">
        <f>IF(N347="zákl. přenesená",J347,0)</f>
        <v>0</v>
      </c>
      <c r="BH347" s="163">
        <f>IF(N347="sníž. přenesená",J347,0)</f>
        <v>0</v>
      </c>
      <c r="BI347" s="163">
        <f>IF(N347="nulová",J347,0)</f>
        <v>0</v>
      </c>
      <c r="BJ347" s="18" t="s">
        <v>30</v>
      </c>
      <c r="BK347" s="163">
        <f>ROUND(I347*H347,2)</f>
        <v>0</v>
      </c>
      <c r="BL347" s="18" t="s">
        <v>169</v>
      </c>
      <c r="BM347" s="162" t="s">
        <v>2030</v>
      </c>
    </row>
    <row r="348" spans="1:65" s="13" customFormat="1">
      <c r="B348" s="171"/>
      <c r="D348" s="169" t="s">
        <v>175</v>
      </c>
      <c r="E348" s="172" t="s">
        <v>1</v>
      </c>
      <c r="F348" s="173" t="s">
        <v>30</v>
      </c>
      <c r="H348" s="174">
        <v>1</v>
      </c>
      <c r="I348" s="175"/>
      <c r="L348" s="171"/>
      <c r="M348" s="176"/>
      <c r="N348" s="177"/>
      <c r="O348" s="177"/>
      <c r="P348" s="177"/>
      <c r="Q348" s="177"/>
      <c r="R348" s="177"/>
      <c r="S348" s="177"/>
      <c r="T348" s="178"/>
      <c r="AT348" s="172" t="s">
        <v>175</v>
      </c>
      <c r="AU348" s="172" t="s">
        <v>83</v>
      </c>
      <c r="AV348" s="13" t="s">
        <v>83</v>
      </c>
      <c r="AW348" s="13" t="s">
        <v>29</v>
      </c>
      <c r="AX348" s="13" t="s">
        <v>30</v>
      </c>
      <c r="AY348" s="172" t="s">
        <v>163</v>
      </c>
    </row>
    <row r="349" spans="1:65" s="2" customFormat="1" ht="16.5" customHeight="1">
      <c r="A349" s="33"/>
      <c r="B349" s="150"/>
      <c r="C349" s="151" t="s">
        <v>498</v>
      </c>
      <c r="D349" s="151" t="s">
        <v>165</v>
      </c>
      <c r="E349" s="152" t="s">
        <v>2031</v>
      </c>
      <c r="F349" s="153" t="s">
        <v>2032</v>
      </c>
      <c r="G349" s="154" t="s">
        <v>206</v>
      </c>
      <c r="H349" s="155">
        <v>6</v>
      </c>
      <c r="I349" s="156"/>
      <c r="J349" s="157">
        <f>ROUND(I349*H349,2)</f>
        <v>0</v>
      </c>
      <c r="K349" s="153" t="s">
        <v>168</v>
      </c>
      <c r="L349" s="34"/>
      <c r="M349" s="158" t="s">
        <v>1</v>
      </c>
      <c r="N349" s="159" t="s">
        <v>38</v>
      </c>
      <c r="O349" s="59"/>
      <c r="P349" s="160">
        <f>O349*H349</f>
        <v>0</v>
      </c>
      <c r="Q349" s="160">
        <v>1E-4</v>
      </c>
      <c r="R349" s="160">
        <f>Q349*H349</f>
        <v>6.0000000000000006E-4</v>
      </c>
      <c r="S349" s="160">
        <v>0</v>
      </c>
      <c r="T349" s="161">
        <f>S349*H349</f>
        <v>0</v>
      </c>
      <c r="U349" s="33"/>
      <c r="V349" s="33"/>
      <c r="W349" s="33"/>
      <c r="X349" s="33"/>
      <c r="Y349" s="33"/>
      <c r="Z349" s="33"/>
      <c r="AA349" s="33"/>
      <c r="AB349" s="33"/>
      <c r="AC349" s="33"/>
      <c r="AD349" s="33"/>
      <c r="AE349" s="33"/>
      <c r="AR349" s="162" t="s">
        <v>169</v>
      </c>
      <c r="AT349" s="162" t="s">
        <v>165</v>
      </c>
      <c r="AU349" s="162" t="s">
        <v>83</v>
      </c>
      <c r="AY349" s="18" t="s">
        <v>163</v>
      </c>
      <c r="BE349" s="163">
        <f>IF(N349="základní",J349,0)</f>
        <v>0</v>
      </c>
      <c r="BF349" s="163">
        <f>IF(N349="snížená",J349,0)</f>
        <v>0</v>
      </c>
      <c r="BG349" s="163">
        <f>IF(N349="zákl. přenesená",J349,0)</f>
        <v>0</v>
      </c>
      <c r="BH349" s="163">
        <f>IF(N349="sníž. přenesená",J349,0)</f>
        <v>0</v>
      </c>
      <c r="BI349" s="163">
        <f>IF(N349="nulová",J349,0)</f>
        <v>0</v>
      </c>
      <c r="BJ349" s="18" t="s">
        <v>30</v>
      </c>
      <c r="BK349" s="163">
        <f>ROUND(I349*H349,2)</f>
        <v>0</v>
      </c>
      <c r="BL349" s="18" t="s">
        <v>169</v>
      </c>
      <c r="BM349" s="162" t="s">
        <v>1489</v>
      </c>
    </row>
    <row r="350" spans="1:65" s="2" customFormat="1">
      <c r="A350" s="33"/>
      <c r="B350" s="34"/>
      <c r="C350" s="33"/>
      <c r="D350" s="164" t="s">
        <v>171</v>
      </c>
      <c r="E350" s="33"/>
      <c r="F350" s="165" t="s">
        <v>2033</v>
      </c>
      <c r="G350" s="33"/>
      <c r="H350" s="33"/>
      <c r="I350" s="166"/>
      <c r="J350" s="33"/>
      <c r="K350" s="33"/>
      <c r="L350" s="34"/>
      <c r="M350" s="167"/>
      <c r="N350" s="168"/>
      <c r="O350" s="59"/>
      <c r="P350" s="59"/>
      <c r="Q350" s="59"/>
      <c r="R350" s="59"/>
      <c r="S350" s="59"/>
      <c r="T350" s="60"/>
      <c r="U350" s="33"/>
      <c r="V350" s="33"/>
      <c r="W350" s="33"/>
      <c r="X350" s="33"/>
      <c r="Y350" s="33"/>
      <c r="Z350" s="33"/>
      <c r="AA350" s="33"/>
      <c r="AB350" s="33"/>
      <c r="AC350" s="33"/>
      <c r="AD350" s="33"/>
      <c r="AE350" s="33"/>
      <c r="AT350" s="18" t="s">
        <v>171</v>
      </c>
      <c r="AU350" s="18" t="s">
        <v>83</v>
      </c>
    </row>
    <row r="351" spans="1:65" s="2" customFormat="1" ht="58.5">
      <c r="A351" s="33"/>
      <c r="B351" s="34"/>
      <c r="C351" s="33"/>
      <c r="D351" s="169" t="s">
        <v>173</v>
      </c>
      <c r="E351" s="33"/>
      <c r="F351" s="170" t="s">
        <v>2034</v>
      </c>
      <c r="G351" s="33"/>
      <c r="H351" s="33"/>
      <c r="I351" s="166"/>
      <c r="J351" s="33"/>
      <c r="K351" s="33"/>
      <c r="L351" s="34"/>
      <c r="M351" s="167"/>
      <c r="N351" s="168"/>
      <c r="O351" s="59"/>
      <c r="P351" s="59"/>
      <c r="Q351" s="59"/>
      <c r="R351" s="59"/>
      <c r="S351" s="59"/>
      <c r="T351" s="60"/>
      <c r="U351" s="33"/>
      <c r="V351" s="33"/>
      <c r="W351" s="33"/>
      <c r="X351" s="33"/>
      <c r="Y351" s="33"/>
      <c r="Z351" s="33"/>
      <c r="AA351" s="33"/>
      <c r="AB351" s="33"/>
      <c r="AC351" s="33"/>
      <c r="AD351" s="33"/>
      <c r="AE351" s="33"/>
      <c r="AT351" s="18" t="s">
        <v>173</v>
      </c>
      <c r="AU351" s="18" t="s">
        <v>83</v>
      </c>
    </row>
    <row r="352" spans="1:65" s="2" customFormat="1" ht="16.5" customHeight="1">
      <c r="A352" s="33"/>
      <c r="B352" s="150"/>
      <c r="C352" s="151" t="s">
        <v>505</v>
      </c>
      <c r="D352" s="151" t="s">
        <v>165</v>
      </c>
      <c r="E352" s="152" t="s">
        <v>2035</v>
      </c>
      <c r="F352" s="153" t="s">
        <v>2036</v>
      </c>
      <c r="G352" s="154" t="s">
        <v>114</v>
      </c>
      <c r="H352" s="155">
        <v>16.600000000000001</v>
      </c>
      <c r="I352" s="156"/>
      <c r="J352" s="157">
        <f>ROUND(I352*H352,2)</f>
        <v>0</v>
      </c>
      <c r="K352" s="153" t="s">
        <v>168</v>
      </c>
      <c r="L352" s="34"/>
      <c r="M352" s="158" t="s">
        <v>1</v>
      </c>
      <c r="N352" s="159" t="s">
        <v>38</v>
      </c>
      <c r="O352" s="59"/>
      <c r="P352" s="160">
        <f>O352*H352</f>
        <v>0</v>
      </c>
      <c r="Q352" s="160">
        <v>1.1999999999999999E-3</v>
      </c>
      <c r="R352" s="160">
        <f>Q352*H352</f>
        <v>1.992E-2</v>
      </c>
      <c r="S352" s="160">
        <v>0</v>
      </c>
      <c r="T352" s="161">
        <f>S352*H352</f>
        <v>0</v>
      </c>
      <c r="U352" s="33"/>
      <c r="V352" s="33"/>
      <c r="W352" s="33"/>
      <c r="X352" s="33"/>
      <c r="Y352" s="33"/>
      <c r="Z352" s="33"/>
      <c r="AA352" s="33"/>
      <c r="AB352" s="33"/>
      <c r="AC352" s="33"/>
      <c r="AD352" s="33"/>
      <c r="AE352" s="33"/>
      <c r="AR352" s="162" t="s">
        <v>169</v>
      </c>
      <c r="AT352" s="162" t="s">
        <v>165</v>
      </c>
      <c r="AU352" s="162" t="s">
        <v>83</v>
      </c>
      <c r="AY352" s="18" t="s">
        <v>163</v>
      </c>
      <c r="BE352" s="163">
        <f>IF(N352="základní",J352,0)</f>
        <v>0</v>
      </c>
      <c r="BF352" s="163">
        <f>IF(N352="snížená",J352,0)</f>
        <v>0</v>
      </c>
      <c r="BG352" s="163">
        <f>IF(N352="zákl. přenesená",J352,0)</f>
        <v>0</v>
      </c>
      <c r="BH352" s="163">
        <f>IF(N352="sníž. přenesená",J352,0)</f>
        <v>0</v>
      </c>
      <c r="BI352" s="163">
        <f>IF(N352="nulová",J352,0)</f>
        <v>0</v>
      </c>
      <c r="BJ352" s="18" t="s">
        <v>30</v>
      </c>
      <c r="BK352" s="163">
        <f>ROUND(I352*H352,2)</f>
        <v>0</v>
      </c>
      <c r="BL352" s="18" t="s">
        <v>169</v>
      </c>
      <c r="BM352" s="162" t="s">
        <v>2037</v>
      </c>
    </row>
    <row r="353" spans="1:65" s="2" customFormat="1">
      <c r="A353" s="33"/>
      <c r="B353" s="34"/>
      <c r="C353" s="33"/>
      <c r="D353" s="164" t="s">
        <v>171</v>
      </c>
      <c r="E353" s="33"/>
      <c r="F353" s="165" t="s">
        <v>2038</v>
      </c>
      <c r="G353" s="33"/>
      <c r="H353" s="33"/>
      <c r="I353" s="166"/>
      <c r="J353" s="33"/>
      <c r="K353" s="33"/>
      <c r="L353" s="34"/>
      <c r="M353" s="167"/>
      <c r="N353" s="168"/>
      <c r="O353" s="59"/>
      <c r="P353" s="59"/>
      <c r="Q353" s="59"/>
      <c r="R353" s="59"/>
      <c r="S353" s="59"/>
      <c r="T353" s="60"/>
      <c r="U353" s="33"/>
      <c r="V353" s="33"/>
      <c r="W353" s="33"/>
      <c r="X353" s="33"/>
      <c r="Y353" s="33"/>
      <c r="Z353" s="33"/>
      <c r="AA353" s="33"/>
      <c r="AB353" s="33"/>
      <c r="AC353" s="33"/>
      <c r="AD353" s="33"/>
      <c r="AE353" s="33"/>
      <c r="AT353" s="18" t="s">
        <v>171</v>
      </c>
      <c r="AU353" s="18" t="s">
        <v>83</v>
      </c>
    </row>
    <row r="354" spans="1:65" s="2" customFormat="1" ht="58.5">
      <c r="A354" s="33"/>
      <c r="B354" s="34"/>
      <c r="C354" s="33"/>
      <c r="D354" s="169" t="s">
        <v>173</v>
      </c>
      <c r="E354" s="33"/>
      <c r="F354" s="170" t="s">
        <v>2034</v>
      </c>
      <c r="G354" s="33"/>
      <c r="H354" s="33"/>
      <c r="I354" s="166"/>
      <c r="J354" s="33"/>
      <c r="K354" s="33"/>
      <c r="L354" s="34"/>
      <c r="M354" s="167"/>
      <c r="N354" s="168"/>
      <c r="O354" s="59"/>
      <c r="P354" s="59"/>
      <c r="Q354" s="59"/>
      <c r="R354" s="59"/>
      <c r="S354" s="59"/>
      <c r="T354" s="60"/>
      <c r="U354" s="33"/>
      <c r="V354" s="33"/>
      <c r="W354" s="33"/>
      <c r="X354" s="33"/>
      <c r="Y354" s="33"/>
      <c r="Z354" s="33"/>
      <c r="AA354" s="33"/>
      <c r="AB354" s="33"/>
      <c r="AC354" s="33"/>
      <c r="AD354" s="33"/>
      <c r="AE354" s="33"/>
      <c r="AT354" s="18" t="s">
        <v>173</v>
      </c>
      <c r="AU354" s="18" t="s">
        <v>83</v>
      </c>
    </row>
    <row r="355" spans="1:65" s="2" customFormat="1" ht="16.5" customHeight="1">
      <c r="A355" s="33"/>
      <c r="B355" s="150"/>
      <c r="C355" s="151" t="s">
        <v>510</v>
      </c>
      <c r="D355" s="151" t="s">
        <v>165</v>
      </c>
      <c r="E355" s="152" t="s">
        <v>2039</v>
      </c>
      <c r="F355" s="153" t="s">
        <v>2040</v>
      </c>
      <c r="G355" s="154" t="s">
        <v>114</v>
      </c>
      <c r="H355" s="155">
        <v>15.6</v>
      </c>
      <c r="I355" s="156"/>
      <c r="J355" s="157">
        <f>ROUND(I355*H355,2)</f>
        <v>0</v>
      </c>
      <c r="K355" s="153" t="s">
        <v>168</v>
      </c>
      <c r="L355" s="34"/>
      <c r="M355" s="158" t="s">
        <v>1</v>
      </c>
      <c r="N355" s="159" t="s">
        <v>38</v>
      </c>
      <c r="O355" s="59"/>
      <c r="P355" s="160">
        <f>O355*H355</f>
        <v>0</v>
      </c>
      <c r="Q355" s="160">
        <v>1.6000000000000001E-3</v>
      </c>
      <c r="R355" s="160">
        <f>Q355*H355</f>
        <v>2.496E-2</v>
      </c>
      <c r="S355" s="160">
        <v>0</v>
      </c>
      <c r="T355" s="161">
        <f>S355*H355</f>
        <v>0</v>
      </c>
      <c r="U355" s="33"/>
      <c r="V355" s="33"/>
      <c r="W355" s="33"/>
      <c r="X355" s="33"/>
      <c r="Y355" s="33"/>
      <c r="Z355" s="33"/>
      <c r="AA355" s="33"/>
      <c r="AB355" s="33"/>
      <c r="AC355" s="33"/>
      <c r="AD355" s="33"/>
      <c r="AE355" s="33"/>
      <c r="AR355" s="162" t="s">
        <v>169</v>
      </c>
      <c r="AT355" s="162" t="s">
        <v>165</v>
      </c>
      <c r="AU355" s="162" t="s">
        <v>83</v>
      </c>
      <c r="AY355" s="18" t="s">
        <v>163</v>
      </c>
      <c r="BE355" s="163">
        <f>IF(N355="základní",J355,0)</f>
        <v>0</v>
      </c>
      <c r="BF355" s="163">
        <f>IF(N355="snížená",J355,0)</f>
        <v>0</v>
      </c>
      <c r="BG355" s="163">
        <f>IF(N355="zákl. přenesená",J355,0)</f>
        <v>0</v>
      </c>
      <c r="BH355" s="163">
        <f>IF(N355="sníž. přenesená",J355,0)</f>
        <v>0</v>
      </c>
      <c r="BI355" s="163">
        <f>IF(N355="nulová",J355,0)</f>
        <v>0</v>
      </c>
      <c r="BJ355" s="18" t="s">
        <v>30</v>
      </c>
      <c r="BK355" s="163">
        <f>ROUND(I355*H355,2)</f>
        <v>0</v>
      </c>
      <c r="BL355" s="18" t="s">
        <v>169</v>
      </c>
      <c r="BM355" s="162" t="s">
        <v>2041</v>
      </c>
    </row>
    <row r="356" spans="1:65" s="2" customFormat="1">
      <c r="A356" s="33"/>
      <c r="B356" s="34"/>
      <c r="C356" s="33"/>
      <c r="D356" s="164" t="s">
        <v>171</v>
      </c>
      <c r="E356" s="33"/>
      <c r="F356" s="165" t="s">
        <v>2042</v>
      </c>
      <c r="G356" s="33"/>
      <c r="H356" s="33"/>
      <c r="I356" s="166"/>
      <c r="J356" s="33"/>
      <c r="K356" s="33"/>
      <c r="L356" s="34"/>
      <c r="M356" s="167"/>
      <c r="N356" s="168"/>
      <c r="O356" s="59"/>
      <c r="P356" s="59"/>
      <c r="Q356" s="59"/>
      <c r="R356" s="59"/>
      <c r="S356" s="59"/>
      <c r="T356" s="60"/>
      <c r="U356" s="33"/>
      <c r="V356" s="33"/>
      <c r="W356" s="33"/>
      <c r="X356" s="33"/>
      <c r="Y356" s="33"/>
      <c r="Z356" s="33"/>
      <c r="AA356" s="33"/>
      <c r="AB356" s="33"/>
      <c r="AC356" s="33"/>
      <c r="AD356" s="33"/>
      <c r="AE356" s="33"/>
      <c r="AT356" s="18" t="s">
        <v>171</v>
      </c>
      <c r="AU356" s="18" t="s">
        <v>83</v>
      </c>
    </row>
    <row r="357" spans="1:65" s="2" customFormat="1" ht="58.5">
      <c r="A357" s="33"/>
      <c r="B357" s="34"/>
      <c r="C357" s="33"/>
      <c r="D357" s="169" t="s">
        <v>173</v>
      </c>
      <c r="E357" s="33"/>
      <c r="F357" s="170" t="s">
        <v>2043</v>
      </c>
      <c r="G357" s="33"/>
      <c r="H357" s="33"/>
      <c r="I357" s="166"/>
      <c r="J357" s="33"/>
      <c r="K357" s="33"/>
      <c r="L357" s="34"/>
      <c r="M357" s="167"/>
      <c r="N357" s="168"/>
      <c r="O357" s="59"/>
      <c r="P357" s="59"/>
      <c r="Q357" s="59"/>
      <c r="R357" s="59"/>
      <c r="S357" s="59"/>
      <c r="T357" s="60"/>
      <c r="U357" s="33"/>
      <c r="V357" s="33"/>
      <c r="W357" s="33"/>
      <c r="X357" s="33"/>
      <c r="Y357" s="33"/>
      <c r="Z357" s="33"/>
      <c r="AA357" s="33"/>
      <c r="AB357" s="33"/>
      <c r="AC357" s="33"/>
      <c r="AD357" s="33"/>
      <c r="AE357" s="33"/>
      <c r="AT357" s="18" t="s">
        <v>173</v>
      </c>
      <c r="AU357" s="18" t="s">
        <v>83</v>
      </c>
    </row>
    <row r="358" spans="1:65" s="2" customFormat="1" ht="16.5" customHeight="1">
      <c r="A358" s="33"/>
      <c r="B358" s="150"/>
      <c r="C358" s="151" t="s">
        <v>516</v>
      </c>
      <c r="D358" s="151" t="s">
        <v>165</v>
      </c>
      <c r="E358" s="152" t="s">
        <v>2044</v>
      </c>
      <c r="F358" s="153" t="s">
        <v>2045</v>
      </c>
      <c r="G358" s="154" t="s">
        <v>206</v>
      </c>
      <c r="H358" s="155">
        <v>6</v>
      </c>
      <c r="I358" s="156"/>
      <c r="J358" s="157">
        <f>ROUND(I358*H358,2)</f>
        <v>0</v>
      </c>
      <c r="K358" s="153" t="s">
        <v>168</v>
      </c>
      <c r="L358" s="34"/>
      <c r="M358" s="158" t="s">
        <v>1</v>
      </c>
      <c r="N358" s="159" t="s">
        <v>38</v>
      </c>
      <c r="O358" s="59"/>
      <c r="P358" s="160">
        <f>O358*H358</f>
        <v>0</v>
      </c>
      <c r="Q358" s="160">
        <v>0</v>
      </c>
      <c r="R358" s="160">
        <f>Q358*H358</f>
        <v>0</v>
      </c>
      <c r="S358" s="160">
        <v>0</v>
      </c>
      <c r="T358" s="161">
        <f>S358*H358</f>
        <v>0</v>
      </c>
      <c r="U358" s="33"/>
      <c r="V358" s="33"/>
      <c r="W358" s="33"/>
      <c r="X358" s="33"/>
      <c r="Y358" s="33"/>
      <c r="Z358" s="33"/>
      <c r="AA358" s="33"/>
      <c r="AB358" s="33"/>
      <c r="AC358" s="33"/>
      <c r="AD358" s="33"/>
      <c r="AE358" s="33"/>
      <c r="AR358" s="162" t="s">
        <v>169</v>
      </c>
      <c r="AT358" s="162" t="s">
        <v>165</v>
      </c>
      <c r="AU358" s="162" t="s">
        <v>83</v>
      </c>
      <c r="AY358" s="18" t="s">
        <v>163</v>
      </c>
      <c r="BE358" s="163">
        <f>IF(N358="základní",J358,0)</f>
        <v>0</v>
      </c>
      <c r="BF358" s="163">
        <f>IF(N358="snížená",J358,0)</f>
        <v>0</v>
      </c>
      <c r="BG358" s="163">
        <f>IF(N358="zákl. přenesená",J358,0)</f>
        <v>0</v>
      </c>
      <c r="BH358" s="163">
        <f>IF(N358="sníž. přenesená",J358,0)</f>
        <v>0</v>
      </c>
      <c r="BI358" s="163">
        <f>IF(N358="nulová",J358,0)</f>
        <v>0</v>
      </c>
      <c r="BJ358" s="18" t="s">
        <v>30</v>
      </c>
      <c r="BK358" s="163">
        <f>ROUND(I358*H358,2)</f>
        <v>0</v>
      </c>
      <c r="BL358" s="18" t="s">
        <v>169</v>
      </c>
      <c r="BM358" s="162" t="s">
        <v>2046</v>
      </c>
    </row>
    <row r="359" spans="1:65" s="2" customFormat="1">
      <c r="A359" s="33"/>
      <c r="B359" s="34"/>
      <c r="C359" s="33"/>
      <c r="D359" s="164" t="s">
        <v>171</v>
      </c>
      <c r="E359" s="33"/>
      <c r="F359" s="165" t="s">
        <v>2047</v>
      </c>
      <c r="G359" s="33"/>
      <c r="H359" s="33"/>
      <c r="I359" s="166"/>
      <c r="J359" s="33"/>
      <c r="K359" s="33"/>
      <c r="L359" s="34"/>
      <c r="M359" s="167"/>
      <c r="N359" s="168"/>
      <c r="O359" s="59"/>
      <c r="P359" s="59"/>
      <c r="Q359" s="59"/>
      <c r="R359" s="59"/>
      <c r="S359" s="59"/>
      <c r="T359" s="60"/>
      <c r="U359" s="33"/>
      <c r="V359" s="33"/>
      <c r="W359" s="33"/>
      <c r="X359" s="33"/>
      <c r="Y359" s="33"/>
      <c r="Z359" s="33"/>
      <c r="AA359" s="33"/>
      <c r="AB359" s="33"/>
      <c r="AC359" s="33"/>
      <c r="AD359" s="33"/>
      <c r="AE359" s="33"/>
      <c r="AT359" s="18" t="s">
        <v>171</v>
      </c>
      <c r="AU359" s="18" t="s">
        <v>83</v>
      </c>
    </row>
    <row r="360" spans="1:65" s="2" customFormat="1" ht="29.25">
      <c r="A360" s="33"/>
      <c r="B360" s="34"/>
      <c r="C360" s="33"/>
      <c r="D360" s="169" t="s">
        <v>173</v>
      </c>
      <c r="E360" s="33"/>
      <c r="F360" s="170" t="s">
        <v>2048</v>
      </c>
      <c r="G360" s="33"/>
      <c r="H360" s="33"/>
      <c r="I360" s="166"/>
      <c r="J360" s="33"/>
      <c r="K360" s="33"/>
      <c r="L360" s="34"/>
      <c r="M360" s="167"/>
      <c r="N360" s="168"/>
      <c r="O360" s="59"/>
      <c r="P360" s="59"/>
      <c r="Q360" s="59"/>
      <c r="R360" s="59"/>
      <c r="S360" s="59"/>
      <c r="T360" s="60"/>
      <c r="U360" s="33"/>
      <c r="V360" s="33"/>
      <c r="W360" s="33"/>
      <c r="X360" s="33"/>
      <c r="Y360" s="33"/>
      <c r="Z360" s="33"/>
      <c r="AA360" s="33"/>
      <c r="AB360" s="33"/>
      <c r="AC360" s="33"/>
      <c r="AD360" s="33"/>
      <c r="AE360" s="33"/>
      <c r="AT360" s="18" t="s">
        <v>173</v>
      </c>
      <c r="AU360" s="18" t="s">
        <v>83</v>
      </c>
    </row>
    <row r="361" spans="1:65" s="13" customFormat="1">
      <c r="B361" s="171"/>
      <c r="D361" s="169" t="s">
        <v>175</v>
      </c>
      <c r="E361" s="172" t="s">
        <v>1</v>
      </c>
      <c r="F361" s="173" t="s">
        <v>2049</v>
      </c>
      <c r="H361" s="174">
        <v>6</v>
      </c>
      <c r="I361" s="175"/>
      <c r="L361" s="171"/>
      <c r="M361" s="176"/>
      <c r="N361" s="177"/>
      <c r="O361" s="177"/>
      <c r="P361" s="177"/>
      <c r="Q361" s="177"/>
      <c r="R361" s="177"/>
      <c r="S361" s="177"/>
      <c r="T361" s="178"/>
      <c r="AT361" s="172" t="s">
        <v>175</v>
      </c>
      <c r="AU361" s="172" t="s">
        <v>83</v>
      </c>
      <c r="AV361" s="13" t="s">
        <v>83</v>
      </c>
      <c r="AW361" s="13" t="s">
        <v>29</v>
      </c>
      <c r="AX361" s="13" t="s">
        <v>73</v>
      </c>
      <c r="AY361" s="172" t="s">
        <v>163</v>
      </c>
    </row>
    <row r="362" spans="1:65" s="14" customFormat="1">
      <c r="B362" s="179"/>
      <c r="D362" s="169" t="s">
        <v>175</v>
      </c>
      <c r="E362" s="180" t="s">
        <v>1</v>
      </c>
      <c r="F362" s="181" t="s">
        <v>179</v>
      </c>
      <c r="H362" s="182">
        <v>6</v>
      </c>
      <c r="I362" s="183"/>
      <c r="L362" s="179"/>
      <c r="M362" s="184"/>
      <c r="N362" s="185"/>
      <c r="O362" s="185"/>
      <c r="P362" s="185"/>
      <c r="Q362" s="185"/>
      <c r="R362" s="185"/>
      <c r="S362" s="185"/>
      <c r="T362" s="186"/>
      <c r="AT362" s="180" t="s">
        <v>175</v>
      </c>
      <c r="AU362" s="180" t="s">
        <v>83</v>
      </c>
      <c r="AV362" s="14" t="s">
        <v>169</v>
      </c>
      <c r="AW362" s="14" t="s">
        <v>29</v>
      </c>
      <c r="AX362" s="14" t="s">
        <v>30</v>
      </c>
      <c r="AY362" s="180" t="s">
        <v>163</v>
      </c>
    </row>
    <row r="363" spans="1:65" s="2" customFormat="1" ht="16.5" customHeight="1">
      <c r="A363" s="33"/>
      <c r="B363" s="150"/>
      <c r="C363" s="151" t="s">
        <v>521</v>
      </c>
      <c r="D363" s="151" t="s">
        <v>165</v>
      </c>
      <c r="E363" s="152" t="s">
        <v>2050</v>
      </c>
      <c r="F363" s="153" t="s">
        <v>2051</v>
      </c>
      <c r="G363" s="154" t="s">
        <v>114</v>
      </c>
      <c r="H363" s="155">
        <v>16.600000000000001</v>
      </c>
      <c r="I363" s="156"/>
      <c r="J363" s="157">
        <f>ROUND(I363*H363,2)</f>
        <v>0</v>
      </c>
      <c r="K363" s="153" t="s">
        <v>168</v>
      </c>
      <c r="L363" s="34"/>
      <c r="M363" s="158" t="s">
        <v>1</v>
      </c>
      <c r="N363" s="159" t="s">
        <v>38</v>
      </c>
      <c r="O363" s="59"/>
      <c r="P363" s="160">
        <f>O363*H363</f>
        <v>0</v>
      </c>
      <c r="Q363" s="160">
        <v>1.0000000000000001E-5</v>
      </c>
      <c r="R363" s="160">
        <f>Q363*H363</f>
        <v>1.6600000000000002E-4</v>
      </c>
      <c r="S363" s="160">
        <v>0</v>
      </c>
      <c r="T363" s="161">
        <f>S363*H363</f>
        <v>0</v>
      </c>
      <c r="U363" s="33"/>
      <c r="V363" s="33"/>
      <c r="W363" s="33"/>
      <c r="X363" s="33"/>
      <c r="Y363" s="33"/>
      <c r="Z363" s="33"/>
      <c r="AA363" s="33"/>
      <c r="AB363" s="33"/>
      <c r="AC363" s="33"/>
      <c r="AD363" s="33"/>
      <c r="AE363" s="33"/>
      <c r="AR363" s="162" t="s">
        <v>169</v>
      </c>
      <c r="AT363" s="162" t="s">
        <v>165</v>
      </c>
      <c r="AU363" s="162" t="s">
        <v>83</v>
      </c>
      <c r="AY363" s="18" t="s">
        <v>163</v>
      </c>
      <c r="BE363" s="163">
        <f>IF(N363="základní",J363,0)</f>
        <v>0</v>
      </c>
      <c r="BF363" s="163">
        <f>IF(N363="snížená",J363,0)</f>
        <v>0</v>
      </c>
      <c r="BG363" s="163">
        <f>IF(N363="zákl. přenesená",J363,0)</f>
        <v>0</v>
      </c>
      <c r="BH363" s="163">
        <f>IF(N363="sníž. přenesená",J363,0)</f>
        <v>0</v>
      </c>
      <c r="BI363" s="163">
        <f>IF(N363="nulová",J363,0)</f>
        <v>0</v>
      </c>
      <c r="BJ363" s="18" t="s">
        <v>30</v>
      </c>
      <c r="BK363" s="163">
        <f>ROUND(I363*H363,2)</f>
        <v>0</v>
      </c>
      <c r="BL363" s="18" t="s">
        <v>169</v>
      </c>
      <c r="BM363" s="162" t="s">
        <v>2052</v>
      </c>
    </row>
    <row r="364" spans="1:65" s="2" customFormat="1">
      <c r="A364" s="33"/>
      <c r="B364" s="34"/>
      <c r="C364" s="33"/>
      <c r="D364" s="164" t="s">
        <v>171</v>
      </c>
      <c r="E364" s="33"/>
      <c r="F364" s="165" t="s">
        <v>2053</v>
      </c>
      <c r="G364" s="33"/>
      <c r="H364" s="33"/>
      <c r="I364" s="166"/>
      <c r="J364" s="33"/>
      <c r="K364" s="33"/>
      <c r="L364" s="34"/>
      <c r="M364" s="167"/>
      <c r="N364" s="168"/>
      <c r="O364" s="59"/>
      <c r="P364" s="59"/>
      <c r="Q364" s="59"/>
      <c r="R364" s="59"/>
      <c r="S364" s="59"/>
      <c r="T364" s="60"/>
      <c r="U364" s="33"/>
      <c r="V364" s="33"/>
      <c r="W364" s="33"/>
      <c r="X364" s="33"/>
      <c r="Y364" s="33"/>
      <c r="Z364" s="33"/>
      <c r="AA364" s="33"/>
      <c r="AB364" s="33"/>
      <c r="AC364" s="33"/>
      <c r="AD364" s="33"/>
      <c r="AE364" s="33"/>
      <c r="AT364" s="18" t="s">
        <v>171</v>
      </c>
      <c r="AU364" s="18" t="s">
        <v>83</v>
      </c>
    </row>
    <row r="365" spans="1:65" s="2" customFormat="1" ht="29.25">
      <c r="A365" s="33"/>
      <c r="B365" s="34"/>
      <c r="C365" s="33"/>
      <c r="D365" s="169" t="s">
        <v>173</v>
      </c>
      <c r="E365" s="33"/>
      <c r="F365" s="170" t="s">
        <v>2048</v>
      </c>
      <c r="G365" s="33"/>
      <c r="H365" s="33"/>
      <c r="I365" s="166"/>
      <c r="J365" s="33"/>
      <c r="K365" s="33"/>
      <c r="L365" s="34"/>
      <c r="M365" s="167"/>
      <c r="N365" s="168"/>
      <c r="O365" s="59"/>
      <c r="P365" s="59"/>
      <c r="Q365" s="59"/>
      <c r="R365" s="59"/>
      <c r="S365" s="59"/>
      <c r="T365" s="60"/>
      <c r="U365" s="33"/>
      <c r="V365" s="33"/>
      <c r="W365" s="33"/>
      <c r="X365" s="33"/>
      <c r="Y365" s="33"/>
      <c r="Z365" s="33"/>
      <c r="AA365" s="33"/>
      <c r="AB365" s="33"/>
      <c r="AC365" s="33"/>
      <c r="AD365" s="33"/>
      <c r="AE365" s="33"/>
      <c r="AT365" s="18" t="s">
        <v>173</v>
      </c>
      <c r="AU365" s="18" t="s">
        <v>83</v>
      </c>
    </row>
    <row r="366" spans="1:65" s="13" customFormat="1">
      <c r="B366" s="171"/>
      <c r="D366" s="169" t="s">
        <v>175</v>
      </c>
      <c r="E366" s="172" t="s">
        <v>1</v>
      </c>
      <c r="F366" s="173" t="s">
        <v>2054</v>
      </c>
      <c r="H366" s="174">
        <v>1</v>
      </c>
      <c r="I366" s="175"/>
      <c r="L366" s="171"/>
      <c r="M366" s="176"/>
      <c r="N366" s="177"/>
      <c r="O366" s="177"/>
      <c r="P366" s="177"/>
      <c r="Q366" s="177"/>
      <c r="R366" s="177"/>
      <c r="S366" s="177"/>
      <c r="T366" s="178"/>
      <c r="AT366" s="172" t="s">
        <v>175</v>
      </c>
      <c r="AU366" s="172" t="s">
        <v>83</v>
      </c>
      <c r="AV366" s="13" t="s">
        <v>83</v>
      </c>
      <c r="AW366" s="13" t="s">
        <v>29</v>
      </c>
      <c r="AX366" s="13" t="s">
        <v>73</v>
      </c>
      <c r="AY366" s="172" t="s">
        <v>163</v>
      </c>
    </row>
    <row r="367" spans="1:65" s="13" customFormat="1">
      <c r="B367" s="171"/>
      <c r="D367" s="169" t="s">
        <v>175</v>
      </c>
      <c r="E367" s="172" t="s">
        <v>1</v>
      </c>
      <c r="F367" s="173" t="s">
        <v>2055</v>
      </c>
      <c r="H367" s="174">
        <v>15.6</v>
      </c>
      <c r="I367" s="175"/>
      <c r="L367" s="171"/>
      <c r="M367" s="176"/>
      <c r="N367" s="177"/>
      <c r="O367" s="177"/>
      <c r="P367" s="177"/>
      <c r="Q367" s="177"/>
      <c r="R367" s="177"/>
      <c r="S367" s="177"/>
      <c r="T367" s="178"/>
      <c r="AT367" s="172" t="s">
        <v>175</v>
      </c>
      <c r="AU367" s="172" t="s">
        <v>83</v>
      </c>
      <c r="AV367" s="13" t="s">
        <v>83</v>
      </c>
      <c r="AW367" s="13" t="s">
        <v>29</v>
      </c>
      <c r="AX367" s="13" t="s">
        <v>73</v>
      </c>
      <c r="AY367" s="172" t="s">
        <v>163</v>
      </c>
    </row>
    <row r="368" spans="1:65" s="14" customFormat="1">
      <c r="B368" s="179"/>
      <c r="D368" s="169" t="s">
        <v>175</v>
      </c>
      <c r="E368" s="180" t="s">
        <v>1</v>
      </c>
      <c r="F368" s="181" t="s">
        <v>179</v>
      </c>
      <c r="H368" s="182">
        <v>16.600000000000001</v>
      </c>
      <c r="I368" s="183"/>
      <c r="L368" s="179"/>
      <c r="M368" s="184"/>
      <c r="N368" s="185"/>
      <c r="O368" s="185"/>
      <c r="P368" s="185"/>
      <c r="Q368" s="185"/>
      <c r="R368" s="185"/>
      <c r="S368" s="185"/>
      <c r="T368" s="186"/>
      <c r="AT368" s="180" t="s">
        <v>175</v>
      </c>
      <c r="AU368" s="180" t="s">
        <v>83</v>
      </c>
      <c r="AV368" s="14" t="s">
        <v>169</v>
      </c>
      <c r="AW368" s="14" t="s">
        <v>29</v>
      </c>
      <c r="AX368" s="14" t="s">
        <v>30</v>
      </c>
      <c r="AY368" s="180" t="s">
        <v>163</v>
      </c>
    </row>
    <row r="369" spans="1:65" s="2" customFormat="1" ht="16.5" customHeight="1">
      <c r="A369" s="33"/>
      <c r="B369" s="150"/>
      <c r="C369" s="151" t="s">
        <v>526</v>
      </c>
      <c r="D369" s="151" t="s">
        <v>165</v>
      </c>
      <c r="E369" s="152" t="s">
        <v>2056</v>
      </c>
      <c r="F369" s="153" t="s">
        <v>2057</v>
      </c>
      <c r="G369" s="154" t="s">
        <v>206</v>
      </c>
      <c r="H369" s="155">
        <v>138</v>
      </c>
      <c r="I369" s="156"/>
      <c r="J369" s="157">
        <f>ROUND(I369*H369,2)</f>
        <v>0</v>
      </c>
      <c r="K369" s="153" t="s">
        <v>1</v>
      </c>
      <c r="L369" s="34"/>
      <c r="M369" s="158" t="s">
        <v>1</v>
      </c>
      <c r="N369" s="159" t="s">
        <v>38</v>
      </c>
      <c r="O369" s="59"/>
      <c r="P369" s="160">
        <f>O369*H369</f>
        <v>0</v>
      </c>
      <c r="Q369" s="160">
        <v>0.22133</v>
      </c>
      <c r="R369" s="160">
        <f>Q369*H369</f>
        <v>30.54354</v>
      </c>
      <c r="S369" s="160">
        <v>0</v>
      </c>
      <c r="T369" s="161">
        <f>S369*H369</f>
        <v>0</v>
      </c>
      <c r="U369" s="33"/>
      <c r="V369" s="33"/>
      <c r="W369" s="33"/>
      <c r="X369" s="33"/>
      <c r="Y369" s="33"/>
      <c r="Z369" s="33"/>
      <c r="AA369" s="33"/>
      <c r="AB369" s="33"/>
      <c r="AC369" s="33"/>
      <c r="AD369" s="33"/>
      <c r="AE369" s="33"/>
      <c r="AR369" s="162" t="s">
        <v>169</v>
      </c>
      <c r="AT369" s="162" t="s">
        <v>165</v>
      </c>
      <c r="AU369" s="162" t="s">
        <v>83</v>
      </c>
      <c r="AY369" s="18" t="s">
        <v>163</v>
      </c>
      <c r="BE369" s="163">
        <f>IF(N369="základní",J369,0)</f>
        <v>0</v>
      </c>
      <c r="BF369" s="163">
        <f>IF(N369="snížená",J369,0)</f>
        <v>0</v>
      </c>
      <c r="BG369" s="163">
        <f>IF(N369="zákl. přenesená",J369,0)</f>
        <v>0</v>
      </c>
      <c r="BH369" s="163">
        <f>IF(N369="sníž. přenesená",J369,0)</f>
        <v>0</v>
      </c>
      <c r="BI369" s="163">
        <f>IF(N369="nulová",J369,0)</f>
        <v>0</v>
      </c>
      <c r="BJ369" s="18" t="s">
        <v>30</v>
      </c>
      <c r="BK369" s="163">
        <f>ROUND(I369*H369,2)</f>
        <v>0</v>
      </c>
      <c r="BL369" s="18" t="s">
        <v>169</v>
      </c>
      <c r="BM369" s="162" t="s">
        <v>2058</v>
      </c>
    </row>
    <row r="370" spans="1:65" s="13" customFormat="1">
      <c r="B370" s="171"/>
      <c r="D370" s="169" t="s">
        <v>175</v>
      </c>
      <c r="E370" s="172" t="s">
        <v>1</v>
      </c>
      <c r="F370" s="173" t="s">
        <v>2059</v>
      </c>
      <c r="H370" s="174">
        <v>138</v>
      </c>
      <c r="I370" s="175"/>
      <c r="L370" s="171"/>
      <c r="M370" s="176"/>
      <c r="N370" s="177"/>
      <c r="O370" s="177"/>
      <c r="P370" s="177"/>
      <c r="Q370" s="177"/>
      <c r="R370" s="177"/>
      <c r="S370" s="177"/>
      <c r="T370" s="178"/>
      <c r="AT370" s="172" t="s">
        <v>175</v>
      </c>
      <c r="AU370" s="172" t="s">
        <v>83</v>
      </c>
      <c r="AV370" s="13" t="s">
        <v>83</v>
      </c>
      <c r="AW370" s="13" t="s">
        <v>29</v>
      </c>
      <c r="AX370" s="13" t="s">
        <v>30</v>
      </c>
      <c r="AY370" s="172" t="s">
        <v>163</v>
      </c>
    </row>
    <row r="371" spans="1:65" s="2" customFormat="1" ht="16.5" customHeight="1">
      <c r="A371" s="33"/>
      <c r="B371" s="150"/>
      <c r="C371" s="151" t="s">
        <v>531</v>
      </c>
      <c r="D371" s="151" t="s">
        <v>165</v>
      </c>
      <c r="E371" s="152" t="s">
        <v>2060</v>
      </c>
      <c r="F371" s="153" t="s">
        <v>2061</v>
      </c>
      <c r="G371" s="154" t="s">
        <v>206</v>
      </c>
      <c r="H371" s="155">
        <v>217.1</v>
      </c>
      <c r="I371" s="156"/>
      <c r="J371" s="157">
        <f>ROUND(I371*H371,2)</f>
        <v>0</v>
      </c>
      <c r="K371" s="153" t="s">
        <v>1</v>
      </c>
      <c r="L371" s="34"/>
      <c r="M371" s="158" t="s">
        <v>1</v>
      </c>
      <c r="N371" s="159" t="s">
        <v>38</v>
      </c>
      <c r="O371" s="59"/>
      <c r="P371" s="160">
        <f>O371*H371</f>
        <v>0</v>
      </c>
      <c r="Q371" s="160">
        <v>0.26980999999999999</v>
      </c>
      <c r="R371" s="160">
        <f>Q371*H371</f>
        <v>58.575750999999997</v>
      </c>
      <c r="S371" s="160">
        <v>0</v>
      </c>
      <c r="T371" s="161">
        <f>S371*H371</f>
        <v>0</v>
      </c>
      <c r="U371" s="33"/>
      <c r="V371" s="33"/>
      <c r="W371" s="33"/>
      <c r="X371" s="33"/>
      <c r="Y371" s="33"/>
      <c r="Z371" s="33"/>
      <c r="AA371" s="33"/>
      <c r="AB371" s="33"/>
      <c r="AC371" s="33"/>
      <c r="AD371" s="33"/>
      <c r="AE371" s="33"/>
      <c r="AR371" s="162" t="s">
        <v>169</v>
      </c>
      <c r="AT371" s="162" t="s">
        <v>165</v>
      </c>
      <c r="AU371" s="162" t="s">
        <v>83</v>
      </c>
      <c r="AY371" s="18" t="s">
        <v>163</v>
      </c>
      <c r="BE371" s="163">
        <f>IF(N371="základní",J371,0)</f>
        <v>0</v>
      </c>
      <c r="BF371" s="163">
        <f>IF(N371="snížená",J371,0)</f>
        <v>0</v>
      </c>
      <c r="BG371" s="163">
        <f>IF(N371="zákl. přenesená",J371,0)</f>
        <v>0</v>
      </c>
      <c r="BH371" s="163">
        <f>IF(N371="sníž. přenesená",J371,0)</f>
        <v>0</v>
      </c>
      <c r="BI371" s="163">
        <f>IF(N371="nulová",J371,0)</f>
        <v>0</v>
      </c>
      <c r="BJ371" s="18" t="s">
        <v>30</v>
      </c>
      <c r="BK371" s="163">
        <f>ROUND(I371*H371,2)</f>
        <v>0</v>
      </c>
      <c r="BL371" s="18" t="s">
        <v>169</v>
      </c>
      <c r="BM371" s="162" t="s">
        <v>2062</v>
      </c>
    </row>
    <row r="372" spans="1:65" s="13" customFormat="1">
      <c r="B372" s="171"/>
      <c r="D372" s="169" t="s">
        <v>175</v>
      </c>
      <c r="E372" s="172" t="s">
        <v>1</v>
      </c>
      <c r="F372" s="173" t="s">
        <v>2063</v>
      </c>
      <c r="H372" s="174">
        <v>137</v>
      </c>
      <c r="I372" s="175"/>
      <c r="L372" s="171"/>
      <c r="M372" s="176"/>
      <c r="N372" s="177"/>
      <c r="O372" s="177"/>
      <c r="P372" s="177"/>
      <c r="Q372" s="177"/>
      <c r="R372" s="177"/>
      <c r="S372" s="177"/>
      <c r="T372" s="178"/>
      <c r="AT372" s="172" t="s">
        <v>175</v>
      </c>
      <c r="AU372" s="172" t="s">
        <v>83</v>
      </c>
      <c r="AV372" s="13" t="s">
        <v>83</v>
      </c>
      <c r="AW372" s="13" t="s">
        <v>29</v>
      </c>
      <c r="AX372" s="13" t="s">
        <v>73</v>
      </c>
      <c r="AY372" s="172" t="s">
        <v>163</v>
      </c>
    </row>
    <row r="373" spans="1:65" s="13" customFormat="1">
      <c r="B373" s="171"/>
      <c r="D373" s="169" t="s">
        <v>175</v>
      </c>
      <c r="E373" s="172" t="s">
        <v>1</v>
      </c>
      <c r="F373" s="173" t="s">
        <v>2064</v>
      </c>
      <c r="H373" s="174">
        <v>80.099999999999994</v>
      </c>
      <c r="I373" s="175"/>
      <c r="L373" s="171"/>
      <c r="M373" s="176"/>
      <c r="N373" s="177"/>
      <c r="O373" s="177"/>
      <c r="P373" s="177"/>
      <c r="Q373" s="177"/>
      <c r="R373" s="177"/>
      <c r="S373" s="177"/>
      <c r="T373" s="178"/>
      <c r="AT373" s="172" t="s">
        <v>175</v>
      </c>
      <c r="AU373" s="172" t="s">
        <v>83</v>
      </c>
      <c r="AV373" s="13" t="s">
        <v>83</v>
      </c>
      <c r="AW373" s="13" t="s">
        <v>29</v>
      </c>
      <c r="AX373" s="13" t="s">
        <v>73</v>
      </c>
      <c r="AY373" s="172" t="s">
        <v>163</v>
      </c>
    </row>
    <row r="374" spans="1:65" s="14" customFormat="1">
      <c r="B374" s="179"/>
      <c r="D374" s="169" t="s">
        <v>175</v>
      </c>
      <c r="E374" s="180" t="s">
        <v>1</v>
      </c>
      <c r="F374" s="181" t="s">
        <v>179</v>
      </c>
      <c r="H374" s="182">
        <v>217.1</v>
      </c>
      <c r="I374" s="183"/>
      <c r="L374" s="179"/>
      <c r="M374" s="184"/>
      <c r="N374" s="185"/>
      <c r="O374" s="185"/>
      <c r="P374" s="185"/>
      <c r="Q374" s="185"/>
      <c r="R374" s="185"/>
      <c r="S374" s="185"/>
      <c r="T374" s="186"/>
      <c r="AT374" s="180" t="s">
        <v>175</v>
      </c>
      <c r="AU374" s="180" t="s">
        <v>83</v>
      </c>
      <c r="AV374" s="14" t="s">
        <v>169</v>
      </c>
      <c r="AW374" s="14" t="s">
        <v>29</v>
      </c>
      <c r="AX374" s="14" t="s">
        <v>30</v>
      </c>
      <c r="AY374" s="180" t="s">
        <v>163</v>
      </c>
    </row>
    <row r="375" spans="1:65" s="2" customFormat="1" ht="24.2" customHeight="1">
      <c r="A375" s="33"/>
      <c r="B375" s="150"/>
      <c r="C375" s="151" t="s">
        <v>537</v>
      </c>
      <c r="D375" s="151" t="s">
        <v>165</v>
      </c>
      <c r="E375" s="152" t="s">
        <v>2065</v>
      </c>
      <c r="F375" s="153" t="s">
        <v>2066</v>
      </c>
      <c r="G375" s="154" t="s">
        <v>206</v>
      </c>
      <c r="H375" s="155">
        <v>41</v>
      </c>
      <c r="I375" s="156"/>
      <c r="J375" s="157">
        <f>ROUND(I375*H375,2)</f>
        <v>0</v>
      </c>
      <c r="K375" s="153" t="s">
        <v>1</v>
      </c>
      <c r="L375" s="34"/>
      <c r="M375" s="158" t="s">
        <v>1</v>
      </c>
      <c r="N375" s="159" t="s">
        <v>38</v>
      </c>
      <c r="O375" s="59"/>
      <c r="P375" s="160">
        <f>O375*H375</f>
        <v>0</v>
      </c>
      <c r="Q375" s="160">
        <v>0.19520000000000001</v>
      </c>
      <c r="R375" s="160">
        <f>Q375*H375</f>
        <v>8.0031999999999996</v>
      </c>
      <c r="S375" s="160">
        <v>0</v>
      </c>
      <c r="T375" s="161">
        <f>S375*H375</f>
        <v>0</v>
      </c>
      <c r="U375" s="33"/>
      <c r="V375" s="33"/>
      <c r="W375" s="33"/>
      <c r="X375" s="33"/>
      <c r="Y375" s="33"/>
      <c r="Z375" s="33"/>
      <c r="AA375" s="33"/>
      <c r="AB375" s="33"/>
      <c r="AC375" s="33"/>
      <c r="AD375" s="33"/>
      <c r="AE375" s="33"/>
      <c r="AR375" s="162" t="s">
        <v>169</v>
      </c>
      <c r="AT375" s="162" t="s">
        <v>165</v>
      </c>
      <c r="AU375" s="162" t="s">
        <v>83</v>
      </c>
      <c r="AY375" s="18" t="s">
        <v>163</v>
      </c>
      <c r="BE375" s="163">
        <f>IF(N375="základní",J375,0)</f>
        <v>0</v>
      </c>
      <c r="BF375" s="163">
        <f>IF(N375="snížená",J375,0)</f>
        <v>0</v>
      </c>
      <c r="BG375" s="163">
        <f>IF(N375="zákl. přenesená",J375,0)</f>
        <v>0</v>
      </c>
      <c r="BH375" s="163">
        <f>IF(N375="sníž. přenesená",J375,0)</f>
        <v>0</v>
      </c>
      <c r="BI375" s="163">
        <f>IF(N375="nulová",J375,0)</f>
        <v>0</v>
      </c>
      <c r="BJ375" s="18" t="s">
        <v>30</v>
      </c>
      <c r="BK375" s="163">
        <f>ROUND(I375*H375,2)</f>
        <v>0</v>
      </c>
      <c r="BL375" s="18" t="s">
        <v>169</v>
      </c>
      <c r="BM375" s="162" t="s">
        <v>2067</v>
      </c>
    </row>
    <row r="376" spans="1:65" s="13" customFormat="1">
      <c r="B376" s="171"/>
      <c r="D376" s="169" t="s">
        <v>175</v>
      </c>
      <c r="E376" s="172" t="s">
        <v>1</v>
      </c>
      <c r="F376" s="173" t="s">
        <v>2068</v>
      </c>
      <c r="H376" s="174">
        <v>41</v>
      </c>
      <c r="I376" s="175"/>
      <c r="L376" s="171"/>
      <c r="M376" s="176"/>
      <c r="N376" s="177"/>
      <c r="O376" s="177"/>
      <c r="P376" s="177"/>
      <c r="Q376" s="177"/>
      <c r="R376" s="177"/>
      <c r="S376" s="177"/>
      <c r="T376" s="178"/>
      <c r="AT376" s="172" t="s">
        <v>175</v>
      </c>
      <c r="AU376" s="172" t="s">
        <v>83</v>
      </c>
      <c r="AV376" s="13" t="s">
        <v>83</v>
      </c>
      <c r="AW376" s="13" t="s">
        <v>29</v>
      </c>
      <c r="AX376" s="13" t="s">
        <v>73</v>
      </c>
      <c r="AY376" s="172" t="s">
        <v>163</v>
      </c>
    </row>
    <row r="377" spans="1:65" s="14" customFormat="1">
      <c r="B377" s="179"/>
      <c r="D377" s="169" t="s">
        <v>175</v>
      </c>
      <c r="E377" s="180" t="s">
        <v>1</v>
      </c>
      <c r="F377" s="181" t="s">
        <v>179</v>
      </c>
      <c r="H377" s="182">
        <v>41</v>
      </c>
      <c r="I377" s="183"/>
      <c r="L377" s="179"/>
      <c r="M377" s="184"/>
      <c r="N377" s="185"/>
      <c r="O377" s="185"/>
      <c r="P377" s="185"/>
      <c r="Q377" s="185"/>
      <c r="R377" s="185"/>
      <c r="S377" s="185"/>
      <c r="T377" s="186"/>
      <c r="AT377" s="180" t="s">
        <v>175</v>
      </c>
      <c r="AU377" s="180" t="s">
        <v>83</v>
      </c>
      <c r="AV377" s="14" t="s">
        <v>169</v>
      </c>
      <c r="AW377" s="14" t="s">
        <v>29</v>
      </c>
      <c r="AX377" s="14" t="s">
        <v>30</v>
      </c>
      <c r="AY377" s="180" t="s">
        <v>163</v>
      </c>
    </row>
    <row r="378" spans="1:65" s="2" customFormat="1" ht="21.75" customHeight="1">
      <c r="A378" s="33"/>
      <c r="B378" s="150"/>
      <c r="C378" s="151" t="s">
        <v>544</v>
      </c>
      <c r="D378" s="151" t="s">
        <v>165</v>
      </c>
      <c r="E378" s="152" t="s">
        <v>2069</v>
      </c>
      <c r="F378" s="153" t="s">
        <v>2070</v>
      </c>
      <c r="G378" s="154" t="s">
        <v>206</v>
      </c>
      <c r="H378" s="155">
        <v>20</v>
      </c>
      <c r="I378" s="156"/>
      <c r="J378" s="157">
        <f>ROUND(I378*H378,2)</f>
        <v>0</v>
      </c>
      <c r="K378" s="153" t="s">
        <v>1</v>
      </c>
      <c r="L378" s="34"/>
      <c r="M378" s="158" t="s">
        <v>1</v>
      </c>
      <c r="N378" s="159" t="s">
        <v>38</v>
      </c>
      <c r="O378" s="59"/>
      <c r="P378" s="160">
        <f>O378*H378</f>
        <v>0</v>
      </c>
      <c r="Q378" s="160">
        <v>0.21115999999999999</v>
      </c>
      <c r="R378" s="160">
        <f>Q378*H378</f>
        <v>4.2231999999999994</v>
      </c>
      <c r="S378" s="160">
        <v>0</v>
      </c>
      <c r="T378" s="161">
        <f>S378*H378</f>
        <v>0</v>
      </c>
      <c r="U378" s="33"/>
      <c r="V378" s="33"/>
      <c r="W378" s="33"/>
      <c r="X378" s="33"/>
      <c r="Y378" s="33"/>
      <c r="Z378" s="33"/>
      <c r="AA378" s="33"/>
      <c r="AB378" s="33"/>
      <c r="AC378" s="33"/>
      <c r="AD378" s="33"/>
      <c r="AE378" s="33"/>
      <c r="AR378" s="162" t="s">
        <v>169</v>
      </c>
      <c r="AT378" s="162" t="s">
        <v>165</v>
      </c>
      <c r="AU378" s="162" t="s">
        <v>83</v>
      </c>
      <c r="AY378" s="18" t="s">
        <v>163</v>
      </c>
      <c r="BE378" s="163">
        <f>IF(N378="základní",J378,0)</f>
        <v>0</v>
      </c>
      <c r="BF378" s="163">
        <f>IF(N378="snížená",J378,0)</f>
        <v>0</v>
      </c>
      <c r="BG378" s="163">
        <f>IF(N378="zákl. přenesená",J378,0)</f>
        <v>0</v>
      </c>
      <c r="BH378" s="163">
        <f>IF(N378="sníž. přenesená",J378,0)</f>
        <v>0</v>
      </c>
      <c r="BI378" s="163">
        <f>IF(N378="nulová",J378,0)</f>
        <v>0</v>
      </c>
      <c r="BJ378" s="18" t="s">
        <v>30</v>
      </c>
      <c r="BK378" s="163">
        <f>ROUND(I378*H378,2)</f>
        <v>0</v>
      </c>
      <c r="BL378" s="18" t="s">
        <v>169</v>
      </c>
      <c r="BM378" s="162" t="s">
        <v>2071</v>
      </c>
    </row>
    <row r="379" spans="1:65" s="13" customFormat="1">
      <c r="B379" s="171"/>
      <c r="D379" s="169" t="s">
        <v>175</v>
      </c>
      <c r="E379" s="172" t="s">
        <v>1</v>
      </c>
      <c r="F379" s="173" t="s">
        <v>2072</v>
      </c>
      <c r="H379" s="174">
        <v>20</v>
      </c>
      <c r="I379" s="175"/>
      <c r="L379" s="171"/>
      <c r="M379" s="176"/>
      <c r="N379" s="177"/>
      <c r="O379" s="177"/>
      <c r="P379" s="177"/>
      <c r="Q379" s="177"/>
      <c r="R379" s="177"/>
      <c r="S379" s="177"/>
      <c r="T379" s="178"/>
      <c r="AT379" s="172" t="s">
        <v>175</v>
      </c>
      <c r="AU379" s="172" t="s">
        <v>83</v>
      </c>
      <c r="AV379" s="13" t="s">
        <v>83</v>
      </c>
      <c r="AW379" s="13" t="s">
        <v>29</v>
      </c>
      <c r="AX379" s="13" t="s">
        <v>30</v>
      </c>
      <c r="AY379" s="172" t="s">
        <v>163</v>
      </c>
    </row>
    <row r="380" spans="1:65" s="2" customFormat="1" ht="16.5" customHeight="1">
      <c r="A380" s="33"/>
      <c r="B380" s="150"/>
      <c r="C380" s="151" t="s">
        <v>234</v>
      </c>
      <c r="D380" s="151" t="s">
        <v>165</v>
      </c>
      <c r="E380" s="152" t="s">
        <v>2073</v>
      </c>
      <c r="F380" s="153" t="s">
        <v>2074</v>
      </c>
      <c r="G380" s="154" t="s">
        <v>601</v>
      </c>
      <c r="H380" s="155">
        <v>1</v>
      </c>
      <c r="I380" s="156"/>
      <c r="J380" s="157">
        <f>ROUND(I380*H380,2)</f>
        <v>0</v>
      </c>
      <c r="K380" s="153" t="s">
        <v>1</v>
      </c>
      <c r="L380" s="34"/>
      <c r="M380" s="158" t="s">
        <v>1</v>
      </c>
      <c r="N380" s="159" t="s">
        <v>38</v>
      </c>
      <c r="O380" s="59"/>
      <c r="P380" s="160">
        <f>O380*H380</f>
        <v>0</v>
      </c>
      <c r="Q380" s="160">
        <v>0</v>
      </c>
      <c r="R380" s="160">
        <f>Q380*H380</f>
        <v>0</v>
      </c>
      <c r="S380" s="160">
        <v>0</v>
      </c>
      <c r="T380" s="161">
        <f>S380*H380</f>
        <v>0</v>
      </c>
      <c r="U380" s="33"/>
      <c r="V380" s="33"/>
      <c r="W380" s="33"/>
      <c r="X380" s="33"/>
      <c r="Y380" s="33"/>
      <c r="Z380" s="33"/>
      <c r="AA380" s="33"/>
      <c r="AB380" s="33"/>
      <c r="AC380" s="33"/>
      <c r="AD380" s="33"/>
      <c r="AE380" s="33"/>
      <c r="AR380" s="162" t="s">
        <v>169</v>
      </c>
      <c r="AT380" s="162" t="s">
        <v>165</v>
      </c>
      <c r="AU380" s="162" t="s">
        <v>83</v>
      </c>
      <c r="AY380" s="18" t="s">
        <v>163</v>
      </c>
      <c r="BE380" s="163">
        <f>IF(N380="základní",J380,0)</f>
        <v>0</v>
      </c>
      <c r="BF380" s="163">
        <f>IF(N380="snížená",J380,0)</f>
        <v>0</v>
      </c>
      <c r="BG380" s="163">
        <f>IF(N380="zákl. přenesená",J380,0)</f>
        <v>0</v>
      </c>
      <c r="BH380" s="163">
        <f>IF(N380="sníž. přenesená",J380,0)</f>
        <v>0</v>
      </c>
      <c r="BI380" s="163">
        <f>IF(N380="nulová",J380,0)</f>
        <v>0</v>
      </c>
      <c r="BJ380" s="18" t="s">
        <v>30</v>
      </c>
      <c r="BK380" s="163">
        <f>ROUND(I380*H380,2)</f>
        <v>0</v>
      </c>
      <c r="BL380" s="18" t="s">
        <v>169</v>
      </c>
      <c r="BM380" s="162" t="s">
        <v>2075</v>
      </c>
    </row>
    <row r="381" spans="1:65" s="13" customFormat="1">
      <c r="B381" s="171"/>
      <c r="D381" s="169" t="s">
        <v>175</v>
      </c>
      <c r="E381" s="172" t="s">
        <v>1</v>
      </c>
      <c r="F381" s="173" t="s">
        <v>30</v>
      </c>
      <c r="H381" s="174">
        <v>1</v>
      </c>
      <c r="I381" s="175"/>
      <c r="L381" s="171"/>
      <c r="M381" s="176"/>
      <c r="N381" s="177"/>
      <c r="O381" s="177"/>
      <c r="P381" s="177"/>
      <c r="Q381" s="177"/>
      <c r="R381" s="177"/>
      <c r="S381" s="177"/>
      <c r="T381" s="178"/>
      <c r="AT381" s="172" t="s">
        <v>175</v>
      </c>
      <c r="AU381" s="172" t="s">
        <v>83</v>
      </c>
      <c r="AV381" s="13" t="s">
        <v>83</v>
      </c>
      <c r="AW381" s="13" t="s">
        <v>29</v>
      </c>
      <c r="AX381" s="13" t="s">
        <v>30</v>
      </c>
      <c r="AY381" s="172" t="s">
        <v>163</v>
      </c>
    </row>
    <row r="382" spans="1:65" s="2" customFormat="1" ht="16.5" customHeight="1">
      <c r="A382" s="33"/>
      <c r="B382" s="150"/>
      <c r="C382" s="151" t="s">
        <v>556</v>
      </c>
      <c r="D382" s="151" t="s">
        <v>165</v>
      </c>
      <c r="E382" s="152" t="s">
        <v>2076</v>
      </c>
      <c r="F382" s="153" t="s">
        <v>2077</v>
      </c>
      <c r="G382" s="154" t="s">
        <v>601</v>
      </c>
      <c r="H382" s="155">
        <v>1</v>
      </c>
      <c r="I382" s="156"/>
      <c r="J382" s="157">
        <f>ROUND(I382*H382,2)</f>
        <v>0</v>
      </c>
      <c r="K382" s="153" t="s">
        <v>1</v>
      </c>
      <c r="L382" s="34"/>
      <c r="M382" s="158" t="s">
        <v>1</v>
      </c>
      <c r="N382" s="159" t="s">
        <v>38</v>
      </c>
      <c r="O382" s="59"/>
      <c r="P382" s="160">
        <f>O382*H382</f>
        <v>0</v>
      </c>
      <c r="Q382" s="160">
        <v>0</v>
      </c>
      <c r="R382" s="160">
        <f>Q382*H382</f>
        <v>0</v>
      </c>
      <c r="S382" s="160">
        <v>0</v>
      </c>
      <c r="T382" s="161">
        <f>S382*H382</f>
        <v>0</v>
      </c>
      <c r="U382" s="33"/>
      <c r="V382" s="33"/>
      <c r="W382" s="33"/>
      <c r="X382" s="33"/>
      <c r="Y382" s="33"/>
      <c r="Z382" s="33"/>
      <c r="AA382" s="33"/>
      <c r="AB382" s="33"/>
      <c r="AC382" s="33"/>
      <c r="AD382" s="33"/>
      <c r="AE382" s="33"/>
      <c r="AR382" s="162" t="s">
        <v>169</v>
      </c>
      <c r="AT382" s="162" t="s">
        <v>165</v>
      </c>
      <c r="AU382" s="162" t="s">
        <v>83</v>
      </c>
      <c r="AY382" s="18" t="s">
        <v>163</v>
      </c>
      <c r="BE382" s="163">
        <f>IF(N382="základní",J382,0)</f>
        <v>0</v>
      </c>
      <c r="BF382" s="163">
        <f>IF(N382="snížená",J382,0)</f>
        <v>0</v>
      </c>
      <c r="BG382" s="163">
        <f>IF(N382="zákl. přenesená",J382,0)</f>
        <v>0</v>
      </c>
      <c r="BH382" s="163">
        <f>IF(N382="sníž. přenesená",J382,0)</f>
        <v>0</v>
      </c>
      <c r="BI382" s="163">
        <f>IF(N382="nulová",J382,0)</f>
        <v>0</v>
      </c>
      <c r="BJ382" s="18" t="s">
        <v>30</v>
      </c>
      <c r="BK382" s="163">
        <f>ROUND(I382*H382,2)</f>
        <v>0</v>
      </c>
      <c r="BL382" s="18" t="s">
        <v>169</v>
      </c>
      <c r="BM382" s="162" t="s">
        <v>2078</v>
      </c>
    </row>
    <row r="383" spans="1:65" s="13" customFormat="1">
      <c r="B383" s="171"/>
      <c r="D383" s="169" t="s">
        <v>175</v>
      </c>
      <c r="E383" s="172" t="s">
        <v>1</v>
      </c>
      <c r="F383" s="173" t="s">
        <v>30</v>
      </c>
      <c r="H383" s="174">
        <v>1</v>
      </c>
      <c r="I383" s="175"/>
      <c r="L383" s="171"/>
      <c r="M383" s="176"/>
      <c r="N383" s="177"/>
      <c r="O383" s="177"/>
      <c r="P383" s="177"/>
      <c r="Q383" s="177"/>
      <c r="R383" s="177"/>
      <c r="S383" s="177"/>
      <c r="T383" s="178"/>
      <c r="AT383" s="172" t="s">
        <v>175</v>
      </c>
      <c r="AU383" s="172" t="s">
        <v>83</v>
      </c>
      <c r="AV383" s="13" t="s">
        <v>83</v>
      </c>
      <c r="AW383" s="13" t="s">
        <v>29</v>
      </c>
      <c r="AX383" s="13" t="s">
        <v>30</v>
      </c>
      <c r="AY383" s="172" t="s">
        <v>163</v>
      </c>
    </row>
    <row r="384" spans="1:65" s="2" customFormat="1" ht="16.5" customHeight="1">
      <c r="A384" s="33"/>
      <c r="B384" s="150"/>
      <c r="C384" s="151" t="s">
        <v>562</v>
      </c>
      <c r="D384" s="151" t="s">
        <v>165</v>
      </c>
      <c r="E384" s="152" t="s">
        <v>2079</v>
      </c>
      <c r="F384" s="153" t="s">
        <v>2080</v>
      </c>
      <c r="G384" s="154" t="s">
        <v>436</v>
      </c>
      <c r="H384" s="155">
        <v>2</v>
      </c>
      <c r="I384" s="156"/>
      <c r="J384" s="157">
        <f>ROUND(I384*H384,2)</f>
        <v>0</v>
      </c>
      <c r="K384" s="153" t="s">
        <v>168</v>
      </c>
      <c r="L384" s="34"/>
      <c r="M384" s="158" t="s">
        <v>1</v>
      </c>
      <c r="N384" s="159" t="s">
        <v>38</v>
      </c>
      <c r="O384" s="59"/>
      <c r="P384" s="160">
        <f>O384*H384</f>
        <v>0</v>
      </c>
      <c r="Q384" s="160">
        <v>0</v>
      </c>
      <c r="R384" s="160">
        <f>Q384*H384</f>
        <v>0</v>
      </c>
      <c r="S384" s="160">
        <v>4.0000000000000001E-3</v>
      </c>
      <c r="T384" s="161">
        <f>S384*H384</f>
        <v>8.0000000000000002E-3</v>
      </c>
      <c r="U384" s="33"/>
      <c r="V384" s="33"/>
      <c r="W384" s="33"/>
      <c r="X384" s="33"/>
      <c r="Y384" s="33"/>
      <c r="Z384" s="33"/>
      <c r="AA384" s="33"/>
      <c r="AB384" s="33"/>
      <c r="AC384" s="33"/>
      <c r="AD384" s="33"/>
      <c r="AE384" s="33"/>
      <c r="AR384" s="162" t="s">
        <v>169</v>
      </c>
      <c r="AT384" s="162" t="s">
        <v>165</v>
      </c>
      <c r="AU384" s="162" t="s">
        <v>83</v>
      </c>
      <c r="AY384" s="18" t="s">
        <v>163</v>
      </c>
      <c r="BE384" s="163">
        <f>IF(N384="základní",J384,0)</f>
        <v>0</v>
      </c>
      <c r="BF384" s="163">
        <f>IF(N384="snížená",J384,0)</f>
        <v>0</v>
      </c>
      <c r="BG384" s="163">
        <f>IF(N384="zákl. přenesená",J384,0)</f>
        <v>0</v>
      </c>
      <c r="BH384" s="163">
        <f>IF(N384="sníž. přenesená",J384,0)</f>
        <v>0</v>
      </c>
      <c r="BI384" s="163">
        <f>IF(N384="nulová",J384,0)</f>
        <v>0</v>
      </c>
      <c r="BJ384" s="18" t="s">
        <v>30</v>
      </c>
      <c r="BK384" s="163">
        <f>ROUND(I384*H384,2)</f>
        <v>0</v>
      </c>
      <c r="BL384" s="18" t="s">
        <v>169</v>
      </c>
      <c r="BM384" s="162" t="s">
        <v>2081</v>
      </c>
    </row>
    <row r="385" spans="1:65" s="2" customFormat="1">
      <c r="A385" s="33"/>
      <c r="B385" s="34"/>
      <c r="C385" s="33"/>
      <c r="D385" s="164" t="s">
        <v>171</v>
      </c>
      <c r="E385" s="33"/>
      <c r="F385" s="165" t="s">
        <v>2082</v>
      </c>
      <c r="G385" s="33"/>
      <c r="H385" s="33"/>
      <c r="I385" s="166"/>
      <c r="J385" s="33"/>
      <c r="K385" s="33"/>
      <c r="L385" s="34"/>
      <c r="M385" s="167"/>
      <c r="N385" s="168"/>
      <c r="O385" s="59"/>
      <c r="P385" s="59"/>
      <c r="Q385" s="59"/>
      <c r="R385" s="59"/>
      <c r="S385" s="59"/>
      <c r="T385" s="60"/>
      <c r="U385" s="33"/>
      <c r="V385" s="33"/>
      <c r="W385" s="33"/>
      <c r="X385" s="33"/>
      <c r="Y385" s="33"/>
      <c r="Z385" s="33"/>
      <c r="AA385" s="33"/>
      <c r="AB385" s="33"/>
      <c r="AC385" s="33"/>
      <c r="AD385" s="33"/>
      <c r="AE385" s="33"/>
      <c r="AT385" s="18" t="s">
        <v>171</v>
      </c>
      <c r="AU385" s="18" t="s">
        <v>83</v>
      </c>
    </row>
    <row r="386" spans="1:65" s="2" customFormat="1" ht="29.25">
      <c r="A386" s="33"/>
      <c r="B386" s="34"/>
      <c r="C386" s="33"/>
      <c r="D386" s="169" t="s">
        <v>173</v>
      </c>
      <c r="E386" s="33"/>
      <c r="F386" s="170" t="s">
        <v>2083</v>
      </c>
      <c r="G386" s="33"/>
      <c r="H386" s="33"/>
      <c r="I386" s="166"/>
      <c r="J386" s="33"/>
      <c r="K386" s="33"/>
      <c r="L386" s="34"/>
      <c r="M386" s="167"/>
      <c r="N386" s="168"/>
      <c r="O386" s="59"/>
      <c r="P386" s="59"/>
      <c r="Q386" s="59"/>
      <c r="R386" s="59"/>
      <c r="S386" s="59"/>
      <c r="T386" s="60"/>
      <c r="U386" s="33"/>
      <c r="V386" s="33"/>
      <c r="W386" s="33"/>
      <c r="X386" s="33"/>
      <c r="Y386" s="33"/>
      <c r="Z386" s="33"/>
      <c r="AA386" s="33"/>
      <c r="AB386" s="33"/>
      <c r="AC386" s="33"/>
      <c r="AD386" s="33"/>
      <c r="AE386" s="33"/>
      <c r="AT386" s="18" t="s">
        <v>173</v>
      </c>
      <c r="AU386" s="18" t="s">
        <v>83</v>
      </c>
    </row>
    <row r="387" spans="1:65" s="13" customFormat="1">
      <c r="B387" s="171"/>
      <c r="D387" s="169" t="s">
        <v>175</v>
      </c>
      <c r="E387" s="172" t="s">
        <v>1</v>
      </c>
      <c r="F387" s="173" t="s">
        <v>2084</v>
      </c>
      <c r="H387" s="174">
        <v>1</v>
      </c>
      <c r="I387" s="175"/>
      <c r="L387" s="171"/>
      <c r="M387" s="176"/>
      <c r="N387" s="177"/>
      <c r="O387" s="177"/>
      <c r="P387" s="177"/>
      <c r="Q387" s="177"/>
      <c r="R387" s="177"/>
      <c r="S387" s="177"/>
      <c r="T387" s="178"/>
      <c r="AT387" s="172" t="s">
        <v>175</v>
      </c>
      <c r="AU387" s="172" t="s">
        <v>83</v>
      </c>
      <c r="AV387" s="13" t="s">
        <v>83</v>
      </c>
      <c r="AW387" s="13" t="s">
        <v>29</v>
      </c>
      <c r="AX387" s="13" t="s">
        <v>73</v>
      </c>
      <c r="AY387" s="172" t="s">
        <v>163</v>
      </c>
    </row>
    <row r="388" spans="1:65" s="13" customFormat="1">
      <c r="B388" s="171"/>
      <c r="D388" s="169" t="s">
        <v>175</v>
      </c>
      <c r="E388" s="172" t="s">
        <v>1</v>
      </c>
      <c r="F388" s="173" t="s">
        <v>2085</v>
      </c>
      <c r="H388" s="174">
        <v>1</v>
      </c>
      <c r="I388" s="175"/>
      <c r="L388" s="171"/>
      <c r="M388" s="176"/>
      <c r="N388" s="177"/>
      <c r="O388" s="177"/>
      <c r="P388" s="177"/>
      <c r="Q388" s="177"/>
      <c r="R388" s="177"/>
      <c r="S388" s="177"/>
      <c r="T388" s="178"/>
      <c r="AT388" s="172" t="s">
        <v>175</v>
      </c>
      <c r="AU388" s="172" t="s">
        <v>83</v>
      </c>
      <c r="AV388" s="13" t="s">
        <v>83</v>
      </c>
      <c r="AW388" s="13" t="s">
        <v>29</v>
      </c>
      <c r="AX388" s="13" t="s">
        <v>73</v>
      </c>
      <c r="AY388" s="172" t="s">
        <v>163</v>
      </c>
    </row>
    <row r="389" spans="1:65" s="14" customFormat="1">
      <c r="B389" s="179"/>
      <c r="D389" s="169" t="s">
        <v>175</v>
      </c>
      <c r="E389" s="180" t="s">
        <v>1</v>
      </c>
      <c r="F389" s="181" t="s">
        <v>179</v>
      </c>
      <c r="H389" s="182">
        <v>2</v>
      </c>
      <c r="I389" s="183"/>
      <c r="L389" s="179"/>
      <c r="M389" s="184"/>
      <c r="N389" s="185"/>
      <c r="O389" s="185"/>
      <c r="P389" s="185"/>
      <c r="Q389" s="185"/>
      <c r="R389" s="185"/>
      <c r="S389" s="185"/>
      <c r="T389" s="186"/>
      <c r="AT389" s="180" t="s">
        <v>175</v>
      </c>
      <c r="AU389" s="180" t="s">
        <v>83</v>
      </c>
      <c r="AV389" s="14" t="s">
        <v>169</v>
      </c>
      <c r="AW389" s="14" t="s">
        <v>29</v>
      </c>
      <c r="AX389" s="14" t="s">
        <v>30</v>
      </c>
      <c r="AY389" s="180" t="s">
        <v>163</v>
      </c>
    </row>
    <row r="390" spans="1:65" s="2" customFormat="1" ht="16.5" customHeight="1">
      <c r="A390" s="33"/>
      <c r="B390" s="150"/>
      <c r="C390" s="151" t="s">
        <v>569</v>
      </c>
      <c r="D390" s="151" t="s">
        <v>165</v>
      </c>
      <c r="E390" s="152" t="s">
        <v>2086</v>
      </c>
      <c r="F390" s="153" t="s">
        <v>2087</v>
      </c>
      <c r="G390" s="154" t="s">
        <v>436</v>
      </c>
      <c r="H390" s="155">
        <v>1</v>
      </c>
      <c r="I390" s="156"/>
      <c r="J390" s="157">
        <f>ROUND(I390*H390,2)</f>
        <v>0</v>
      </c>
      <c r="K390" s="153" t="s">
        <v>168</v>
      </c>
      <c r="L390" s="34"/>
      <c r="M390" s="158" t="s">
        <v>1</v>
      </c>
      <c r="N390" s="159" t="s">
        <v>38</v>
      </c>
      <c r="O390" s="59"/>
      <c r="P390" s="160">
        <f>O390*H390</f>
        <v>0</v>
      </c>
      <c r="Q390" s="160">
        <v>0</v>
      </c>
      <c r="R390" s="160">
        <f>Q390*H390</f>
        <v>0</v>
      </c>
      <c r="S390" s="160">
        <v>8.2000000000000003E-2</v>
      </c>
      <c r="T390" s="161">
        <f>S390*H390</f>
        <v>8.2000000000000003E-2</v>
      </c>
      <c r="U390" s="33"/>
      <c r="V390" s="33"/>
      <c r="W390" s="33"/>
      <c r="X390" s="33"/>
      <c r="Y390" s="33"/>
      <c r="Z390" s="33"/>
      <c r="AA390" s="33"/>
      <c r="AB390" s="33"/>
      <c r="AC390" s="33"/>
      <c r="AD390" s="33"/>
      <c r="AE390" s="33"/>
      <c r="AR390" s="162" t="s">
        <v>169</v>
      </c>
      <c r="AT390" s="162" t="s">
        <v>165</v>
      </c>
      <c r="AU390" s="162" t="s">
        <v>83</v>
      </c>
      <c r="AY390" s="18" t="s">
        <v>163</v>
      </c>
      <c r="BE390" s="163">
        <f>IF(N390="základní",J390,0)</f>
        <v>0</v>
      </c>
      <c r="BF390" s="163">
        <f>IF(N390="snížená",J390,0)</f>
        <v>0</v>
      </c>
      <c r="BG390" s="163">
        <f>IF(N390="zákl. přenesená",J390,0)</f>
        <v>0</v>
      </c>
      <c r="BH390" s="163">
        <f>IF(N390="sníž. přenesená",J390,0)</f>
        <v>0</v>
      </c>
      <c r="BI390" s="163">
        <f>IF(N390="nulová",J390,0)</f>
        <v>0</v>
      </c>
      <c r="BJ390" s="18" t="s">
        <v>30</v>
      </c>
      <c r="BK390" s="163">
        <f>ROUND(I390*H390,2)</f>
        <v>0</v>
      </c>
      <c r="BL390" s="18" t="s">
        <v>169</v>
      </c>
      <c r="BM390" s="162" t="s">
        <v>2088</v>
      </c>
    </row>
    <row r="391" spans="1:65" s="2" customFormat="1">
      <c r="A391" s="33"/>
      <c r="B391" s="34"/>
      <c r="C391" s="33"/>
      <c r="D391" s="164" t="s">
        <v>171</v>
      </c>
      <c r="E391" s="33"/>
      <c r="F391" s="165" t="s">
        <v>2089</v>
      </c>
      <c r="G391" s="33"/>
      <c r="H391" s="33"/>
      <c r="I391" s="166"/>
      <c r="J391" s="33"/>
      <c r="K391" s="33"/>
      <c r="L391" s="34"/>
      <c r="M391" s="167"/>
      <c r="N391" s="168"/>
      <c r="O391" s="59"/>
      <c r="P391" s="59"/>
      <c r="Q391" s="59"/>
      <c r="R391" s="59"/>
      <c r="S391" s="59"/>
      <c r="T391" s="60"/>
      <c r="U391" s="33"/>
      <c r="V391" s="33"/>
      <c r="W391" s="33"/>
      <c r="X391" s="33"/>
      <c r="Y391" s="33"/>
      <c r="Z391" s="33"/>
      <c r="AA391" s="33"/>
      <c r="AB391" s="33"/>
      <c r="AC391" s="33"/>
      <c r="AD391" s="33"/>
      <c r="AE391" s="33"/>
      <c r="AT391" s="18" t="s">
        <v>171</v>
      </c>
      <c r="AU391" s="18" t="s">
        <v>83</v>
      </c>
    </row>
    <row r="392" spans="1:65" s="2" customFormat="1" ht="39">
      <c r="A392" s="33"/>
      <c r="B392" s="34"/>
      <c r="C392" s="33"/>
      <c r="D392" s="169" t="s">
        <v>173</v>
      </c>
      <c r="E392" s="33"/>
      <c r="F392" s="170" t="s">
        <v>2090</v>
      </c>
      <c r="G392" s="33"/>
      <c r="H392" s="33"/>
      <c r="I392" s="166"/>
      <c r="J392" s="33"/>
      <c r="K392" s="33"/>
      <c r="L392" s="34"/>
      <c r="M392" s="167"/>
      <c r="N392" s="168"/>
      <c r="O392" s="59"/>
      <c r="P392" s="59"/>
      <c r="Q392" s="59"/>
      <c r="R392" s="59"/>
      <c r="S392" s="59"/>
      <c r="T392" s="60"/>
      <c r="U392" s="33"/>
      <c r="V392" s="33"/>
      <c r="W392" s="33"/>
      <c r="X392" s="33"/>
      <c r="Y392" s="33"/>
      <c r="Z392" s="33"/>
      <c r="AA392" s="33"/>
      <c r="AB392" s="33"/>
      <c r="AC392" s="33"/>
      <c r="AD392" s="33"/>
      <c r="AE392" s="33"/>
      <c r="AT392" s="18" t="s">
        <v>173</v>
      </c>
      <c r="AU392" s="18" t="s">
        <v>83</v>
      </c>
    </row>
    <row r="393" spans="1:65" s="13" customFormat="1">
      <c r="B393" s="171"/>
      <c r="D393" s="169" t="s">
        <v>175</v>
      </c>
      <c r="E393" s="172" t="s">
        <v>1</v>
      </c>
      <c r="F393" s="173" t="s">
        <v>2084</v>
      </c>
      <c r="H393" s="174">
        <v>1</v>
      </c>
      <c r="I393" s="175"/>
      <c r="L393" s="171"/>
      <c r="M393" s="176"/>
      <c r="N393" s="177"/>
      <c r="O393" s="177"/>
      <c r="P393" s="177"/>
      <c r="Q393" s="177"/>
      <c r="R393" s="177"/>
      <c r="S393" s="177"/>
      <c r="T393" s="178"/>
      <c r="AT393" s="172" t="s">
        <v>175</v>
      </c>
      <c r="AU393" s="172" t="s">
        <v>83</v>
      </c>
      <c r="AV393" s="13" t="s">
        <v>83</v>
      </c>
      <c r="AW393" s="13" t="s">
        <v>29</v>
      </c>
      <c r="AX393" s="13" t="s">
        <v>73</v>
      </c>
      <c r="AY393" s="172" t="s">
        <v>163</v>
      </c>
    </row>
    <row r="394" spans="1:65" s="14" customFormat="1">
      <c r="B394" s="179"/>
      <c r="D394" s="169" t="s">
        <v>175</v>
      </c>
      <c r="E394" s="180" t="s">
        <v>1</v>
      </c>
      <c r="F394" s="181" t="s">
        <v>179</v>
      </c>
      <c r="H394" s="182">
        <v>1</v>
      </c>
      <c r="I394" s="183"/>
      <c r="L394" s="179"/>
      <c r="M394" s="184"/>
      <c r="N394" s="185"/>
      <c r="O394" s="185"/>
      <c r="P394" s="185"/>
      <c r="Q394" s="185"/>
      <c r="R394" s="185"/>
      <c r="S394" s="185"/>
      <c r="T394" s="186"/>
      <c r="AT394" s="180" t="s">
        <v>175</v>
      </c>
      <c r="AU394" s="180" t="s">
        <v>83</v>
      </c>
      <c r="AV394" s="14" t="s">
        <v>169</v>
      </c>
      <c r="AW394" s="14" t="s">
        <v>29</v>
      </c>
      <c r="AX394" s="14" t="s">
        <v>30</v>
      </c>
      <c r="AY394" s="180" t="s">
        <v>163</v>
      </c>
    </row>
    <row r="395" spans="1:65" s="2" customFormat="1" ht="16.5" customHeight="1">
      <c r="A395" s="33"/>
      <c r="B395" s="150"/>
      <c r="C395" s="151" t="s">
        <v>576</v>
      </c>
      <c r="D395" s="151" t="s">
        <v>165</v>
      </c>
      <c r="E395" s="152" t="s">
        <v>2091</v>
      </c>
      <c r="F395" s="153" t="s">
        <v>2092</v>
      </c>
      <c r="G395" s="154" t="s">
        <v>436</v>
      </c>
      <c r="H395" s="155">
        <v>1</v>
      </c>
      <c r="I395" s="156"/>
      <c r="J395" s="157">
        <f>ROUND(I395*H395,2)</f>
        <v>0</v>
      </c>
      <c r="K395" s="153" t="s">
        <v>168</v>
      </c>
      <c r="L395" s="34"/>
      <c r="M395" s="158" t="s">
        <v>1</v>
      </c>
      <c r="N395" s="159" t="s">
        <v>38</v>
      </c>
      <c r="O395" s="59"/>
      <c r="P395" s="160">
        <f>O395*H395</f>
        <v>0</v>
      </c>
      <c r="Q395" s="160">
        <v>0.11241</v>
      </c>
      <c r="R395" s="160">
        <f>Q395*H395</f>
        <v>0.11241</v>
      </c>
      <c r="S395" s="160">
        <v>0</v>
      </c>
      <c r="T395" s="161">
        <f>S395*H395</f>
        <v>0</v>
      </c>
      <c r="U395" s="33"/>
      <c r="V395" s="33"/>
      <c r="W395" s="33"/>
      <c r="X395" s="33"/>
      <c r="Y395" s="33"/>
      <c r="Z395" s="33"/>
      <c r="AA395" s="33"/>
      <c r="AB395" s="33"/>
      <c r="AC395" s="33"/>
      <c r="AD395" s="33"/>
      <c r="AE395" s="33"/>
      <c r="AR395" s="162" t="s">
        <v>169</v>
      </c>
      <c r="AT395" s="162" t="s">
        <v>165</v>
      </c>
      <c r="AU395" s="162" t="s">
        <v>83</v>
      </c>
      <c r="AY395" s="18" t="s">
        <v>163</v>
      </c>
      <c r="BE395" s="163">
        <f>IF(N395="základní",J395,0)</f>
        <v>0</v>
      </c>
      <c r="BF395" s="163">
        <f>IF(N395="snížená",J395,0)</f>
        <v>0</v>
      </c>
      <c r="BG395" s="163">
        <f>IF(N395="zákl. přenesená",J395,0)</f>
        <v>0</v>
      </c>
      <c r="BH395" s="163">
        <f>IF(N395="sníž. přenesená",J395,0)</f>
        <v>0</v>
      </c>
      <c r="BI395" s="163">
        <f>IF(N395="nulová",J395,0)</f>
        <v>0</v>
      </c>
      <c r="BJ395" s="18" t="s">
        <v>30</v>
      </c>
      <c r="BK395" s="163">
        <f>ROUND(I395*H395,2)</f>
        <v>0</v>
      </c>
      <c r="BL395" s="18" t="s">
        <v>169</v>
      </c>
      <c r="BM395" s="162" t="s">
        <v>901</v>
      </c>
    </row>
    <row r="396" spans="1:65" s="2" customFormat="1">
      <c r="A396" s="33"/>
      <c r="B396" s="34"/>
      <c r="C396" s="33"/>
      <c r="D396" s="164" t="s">
        <v>171</v>
      </c>
      <c r="E396" s="33"/>
      <c r="F396" s="165" t="s">
        <v>2093</v>
      </c>
      <c r="G396" s="33"/>
      <c r="H396" s="33"/>
      <c r="I396" s="166"/>
      <c r="J396" s="33"/>
      <c r="K396" s="33"/>
      <c r="L396" s="34"/>
      <c r="M396" s="167"/>
      <c r="N396" s="168"/>
      <c r="O396" s="59"/>
      <c r="P396" s="59"/>
      <c r="Q396" s="59"/>
      <c r="R396" s="59"/>
      <c r="S396" s="59"/>
      <c r="T396" s="60"/>
      <c r="U396" s="33"/>
      <c r="V396" s="33"/>
      <c r="W396" s="33"/>
      <c r="X396" s="33"/>
      <c r="Y396" s="33"/>
      <c r="Z396" s="33"/>
      <c r="AA396" s="33"/>
      <c r="AB396" s="33"/>
      <c r="AC396" s="33"/>
      <c r="AD396" s="33"/>
      <c r="AE396" s="33"/>
      <c r="AT396" s="18" t="s">
        <v>171</v>
      </c>
      <c r="AU396" s="18" t="s">
        <v>83</v>
      </c>
    </row>
    <row r="397" spans="1:65" s="2" customFormat="1" ht="48.75">
      <c r="A397" s="33"/>
      <c r="B397" s="34"/>
      <c r="C397" s="33"/>
      <c r="D397" s="169" t="s">
        <v>173</v>
      </c>
      <c r="E397" s="33"/>
      <c r="F397" s="170" t="s">
        <v>2094</v>
      </c>
      <c r="G397" s="33"/>
      <c r="H397" s="33"/>
      <c r="I397" s="166"/>
      <c r="J397" s="33"/>
      <c r="K397" s="33"/>
      <c r="L397" s="34"/>
      <c r="M397" s="167"/>
      <c r="N397" s="168"/>
      <c r="O397" s="59"/>
      <c r="P397" s="59"/>
      <c r="Q397" s="59"/>
      <c r="R397" s="59"/>
      <c r="S397" s="59"/>
      <c r="T397" s="60"/>
      <c r="U397" s="33"/>
      <c r="V397" s="33"/>
      <c r="W397" s="33"/>
      <c r="X397" s="33"/>
      <c r="Y397" s="33"/>
      <c r="Z397" s="33"/>
      <c r="AA397" s="33"/>
      <c r="AB397" s="33"/>
      <c r="AC397" s="33"/>
      <c r="AD397" s="33"/>
      <c r="AE397" s="33"/>
      <c r="AT397" s="18" t="s">
        <v>173</v>
      </c>
      <c r="AU397" s="18" t="s">
        <v>83</v>
      </c>
    </row>
    <row r="398" spans="1:65" s="13" customFormat="1">
      <c r="B398" s="171"/>
      <c r="D398" s="169" t="s">
        <v>175</v>
      </c>
      <c r="E398" s="172" t="s">
        <v>1</v>
      </c>
      <c r="F398" s="173" t="s">
        <v>2095</v>
      </c>
      <c r="H398" s="174">
        <v>1</v>
      </c>
      <c r="I398" s="175"/>
      <c r="L398" s="171"/>
      <c r="M398" s="176"/>
      <c r="N398" s="177"/>
      <c r="O398" s="177"/>
      <c r="P398" s="177"/>
      <c r="Q398" s="177"/>
      <c r="R398" s="177"/>
      <c r="S398" s="177"/>
      <c r="T398" s="178"/>
      <c r="AT398" s="172" t="s">
        <v>175</v>
      </c>
      <c r="AU398" s="172" t="s">
        <v>83</v>
      </c>
      <c r="AV398" s="13" t="s">
        <v>83</v>
      </c>
      <c r="AW398" s="13" t="s">
        <v>29</v>
      </c>
      <c r="AX398" s="13" t="s">
        <v>30</v>
      </c>
      <c r="AY398" s="172" t="s">
        <v>163</v>
      </c>
    </row>
    <row r="399" spans="1:65" s="2" customFormat="1" ht="16.5" customHeight="1">
      <c r="A399" s="33"/>
      <c r="B399" s="150"/>
      <c r="C399" s="151" t="s">
        <v>581</v>
      </c>
      <c r="D399" s="151" t="s">
        <v>165</v>
      </c>
      <c r="E399" s="152" t="s">
        <v>2096</v>
      </c>
      <c r="F399" s="153" t="s">
        <v>2097</v>
      </c>
      <c r="G399" s="154" t="s">
        <v>436</v>
      </c>
      <c r="H399" s="155">
        <v>3</v>
      </c>
      <c r="I399" s="156"/>
      <c r="J399" s="157">
        <f>ROUND(I399*H399,2)</f>
        <v>0</v>
      </c>
      <c r="K399" s="153" t="s">
        <v>168</v>
      </c>
      <c r="L399" s="34"/>
      <c r="M399" s="158" t="s">
        <v>1</v>
      </c>
      <c r="N399" s="159" t="s">
        <v>38</v>
      </c>
      <c r="O399" s="59"/>
      <c r="P399" s="160">
        <f>O399*H399</f>
        <v>0</v>
      </c>
      <c r="Q399" s="160">
        <v>6.9999999999999999E-4</v>
      </c>
      <c r="R399" s="160">
        <f>Q399*H399</f>
        <v>2.0999999999999999E-3</v>
      </c>
      <c r="S399" s="160">
        <v>0</v>
      </c>
      <c r="T399" s="161">
        <f>S399*H399</f>
        <v>0</v>
      </c>
      <c r="U399" s="33"/>
      <c r="V399" s="33"/>
      <c r="W399" s="33"/>
      <c r="X399" s="33"/>
      <c r="Y399" s="33"/>
      <c r="Z399" s="33"/>
      <c r="AA399" s="33"/>
      <c r="AB399" s="33"/>
      <c r="AC399" s="33"/>
      <c r="AD399" s="33"/>
      <c r="AE399" s="33"/>
      <c r="AR399" s="162" t="s">
        <v>169</v>
      </c>
      <c r="AT399" s="162" t="s">
        <v>165</v>
      </c>
      <c r="AU399" s="162" t="s">
        <v>83</v>
      </c>
      <c r="AY399" s="18" t="s">
        <v>163</v>
      </c>
      <c r="BE399" s="163">
        <f>IF(N399="základní",J399,0)</f>
        <v>0</v>
      </c>
      <c r="BF399" s="163">
        <f>IF(N399="snížená",J399,0)</f>
        <v>0</v>
      </c>
      <c r="BG399" s="163">
        <f>IF(N399="zákl. přenesená",J399,0)</f>
        <v>0</v>
      </c>
      <c r="BH399" s="163">
        <f>IF(N399="sníž. přenesená",J399,0)</f>
        <v>0</v>
      </c>
      <c r="BI399" s="163">
        <f>IF(N399="nulová",J399,0)</f>
        <v>0</v>
      </c>
      <c r="BJ399" s="18" t="s">
        <v>30</v>
      </c>
      <c r="BK399" s="163">
        <f>ROUND(I399*H399,2)</f>
        <v>0</v>
      </c>
      <c r="BL399" s="18" t="s">
        <v>169</v>
      </c>
      <c r="BM399" s="162" t="s">
        <v>1483</v>
      </c>
    </row>
    <row r="400" spans="1:65" s="2" customFormat="1">
      <c r="A400" s="33"/>
      <c r="B400" s="34"/>
      <c r="C400" s="33"/>
      <c r="D400" s="164" t="s">
        <v>171</v>
      </c>
      <c r="E400" s="33"/>
      <c r="F400" s="165" t="s">
        <v>2098</v>
      </c>
      <c r="G400" s="33"/>
      <c r="H400" s="33"/>
      <c r="I400" s="166"/>
      <c r="J400" s="33"/>
      <c r="K400" s="33"/>
      <c r="L400" s="34"/>
      <c r="M400" s="167"/>
      <c r="N400" s="168"/>
      <c r="O400" s="59"/>
      <c r="P400" s="59"/>
      <c r="Q400" s="59"/>
      <c r="R400" s="59"/>
      <c r="S400" s="59"/>
      <c r="T400" s="60"/>
      <c r="U400" s="33"/>
      <c r="V400" s="33"/>
      <c r="W400" s="33"/>
      <c r="X400" s="33"/>
      <c r="Y400" s="33"/>
      <c r="Z400" s="33"/>
      <c r="AA400" s="33"/>
      <c r="AB400" s="33"/>
      <c r="AC400" s="33"/>
      <c r="AD400" s="33"/>
      <c r="AE400" s="33"/>
      <c r="AT400" s="18" t="s">
        <v>171</v>
      </c>
      <c r="AU400" s="18" t="s">
        <v>83</v>
      </c>
    </row>
    <row r="401" spans="1:65" s="2" customFormat="1" ht="78">
      <c r="A401" s="33"/>
      <c r="B401" s="34"/>
      <c r="C401" s="33"/>
      <c r="D401" s="169" t="s">
        <v>173</v>
      </c>
      <c r="E401" s="33"/>
      <c r="F401" s="170" t="s">
        <v>2099</v>
      </c>
      <c r="G401" s="33"/>
      <c r="H401" s="33"/>
      <c r="I401" s="166"/>
      <c r="J401" s="33"/>
      <c r="K401" s="33"/>
      <c r="L401" s="34"/>
      <c r="M401" s="167"/>
      <c r="N401" s="168"/>
      <c r="O401" s="59"/>
      <c r="P401" s="59"/>
      <c r="Q401" s="59"/>
      <c r="R401" s="59"/>
      <c r="S401" s="59"/>
      <c r="T401" s="60"/>
      <c r="U401" s="33"/>
      <c r="V401" s="33"/>
      <c r="W401" s="33"/>
      <c r="X401" s="33"/>
      <c r="Y401" s="33"/>
      <c r="Z401" s="33"/>
      <c r="AA401" s="33"/>
      <c r="AB401" s="33"/>
      <c r="AC401" s="33"/>
      <c r="AD401" s="33"/>
      <c r="AE401" s="33"/>
      <c r="AT401" s="18" t="s">
        <v>173</v>
      </c>
      <c r="AU401" s="18" t="s">
        <v>83</v>
      </c>
    </row>
    <row r="402" spans="1:65" s="13" customFormat="1">
      <c r="B402" s="171"/>
      <c r="D402" s="169" t="s">
        <v>175</v>
      </c>
      <c r="E402" s="172" t="s">
        <v>1</v>
      </c>
      <c r="F402" s="173" t="s">
        <v>2100</v>
      </c>
      <c r="H402" s="174">
        <v>1</v>
      </c>
      <c r="I402" s="175"/>
      <c r="L402" s="171"/>
      <c r="M402" s="176"/>
      <c r="N402" s="177"/>
      <c r="O402" s="177"/>
      <c r="P402" s="177"/>
      <c r="Q402" s="177"/>
      <c r="R402" s="177"/>
      <c r="S402" s="177"/>
      <c r="T402" s="178"/>
      <c r="AT402" s="172" t="s">
        <v>175</v>
      </c>
      <c r="AU402" s="172" t="s">
        <v>83</v>
      </c>
      <c r="AV402" s="13" t="s">
        <v>83</v>
      </c>
      <c r="AW402" s="13" t="s">
        <v>29</v>
      </c>
      <c r="AX402" s="13" t="s">
        <v>73</v>
      </c>
      <c r="AY402" s="172" t="s">
        <v>163</v>
      </c>
    </row>
    <row r="403" spans="1:65" s="13" customFormat="1">
      <c r="B403" s="171"/>
      <c r="D403" s="169" t="s">
        <v>175</v>
      </c>
      <c r="E403" s="172" t="s">
        <v>1</v>
      </c>
      <c r="F403" s="173" t="s">
        <v>2101</v>
      </c>
      <c r="H403" s="174">
        <v>1</v>
      </c>
      <c r="I403" s="175"/>
      <c r="L403" s="171"/>
      <c r="M403" s="176"/>
      <c r="N403" s="177"/>
      <c r="O403" s="177"/>
      <c r="P403" s="177"/>
      <c r="Q403" s="177"/>
      <c r="R403" s="177"/>
      <c r="S403" s="177"/>
      <c r="T403" s="178"/>
      <c r="AT403" s="172" t="s">
        <v>175</v>
      </c>
      <c r="AU403" s="172" t="s">
        <v>83</v>
      </c>
      <c r="AV403" s="13" t="s">
        <v>83</v>
      </c>
      <c r="AW403" s="13" t="s">
        <v>29</v>
      </c>
      <c r="AX403" s="13" t="s">
        <v>73</v>
      </c>
      <c r="AY403" s="172" t="s">
        <v>163</v>
      </c>
    </row>
    <row r="404" spans="1:65" s="13" customFormat="1">
      <c r="B404" s="171"/>
      <c r="D404" s="169" t="s">
        <v>175</v>
      </c>
      <c r="E404" s="172" t="s">
        <v>1</v>
      </c>
      <c r="F404" s="173" t="s">
        <v>2102</v>
      </c>
      <c r="H404" s="174">
        <v>1</v>
      </c>
      <c r="I404" s="175"/>
      <c r="L404" s="171"/>
      <c r="M404" s="176"/>
      <c r="N404" s="177"/>
      <c r="O404" s="177"/>
      <c r="P404" s="177"/>
      <c r="Q404" s="177"/>
      <c r="R404" s="177"/>
      <c r="S404" s="177"/>
      <c r="T404" s="178"/>
      <c r="AT404" s="172" t="s">
        <v>175</v>
      </c>
      <c r="AU404" s="172" t="s">
        <v>83</v>
      </c>
      <c r="AV404" s="13" t="s">
        <v>83</v>
      </c>
      <c r="AW404" s="13" t="s">
        <v>29</v>
      </c>
      <c r="AX404" s="13" t="s">
        <v>73</v>
      </c>
      <c r="AY404" s="172" t="s">
        <v>163</v>
      </c>
    </row>
    <row r="405" spans="1:65" s="14" customFormat="1">
      <c r="B405" s="179"/>
      <c r="D405" s="169" t="s">
        <v>175</v>
      </c>
      <c r="E405" s="180" t="s">
        <v>1</v>
      </c>
      <c r="F405" s="181" t="s">
        <v>179</v>
      </c>
      <c r="H405" s="182">
        <v>3</v>
      </c>
      <c r="I405" s="183"/>
      <c r="L405" s="179"/>
      <c r="M405" s="184"/>
      <c r="N405" s="185"/>
      <c r="O405" s="185"/>
      <c r="P405" s="185"/>
      <c r="Q405" s="185"/>
      <c r="R405" s="185"/>
      <c r="S405" s="185"/>
      <c r="T405" s="186"/>
      <c r="AT405" s="180" t="s">
        <v>175</v>
      </c>
      <c r="AU405" s="180" t="s">
        <v>83</v>
      </c>
      <c r="AV405" s="14" t="s">
        <v>169</v>
      </c>
      <c r="AW405" s="14" t="s">
        <v>29</v>
      </c>
      <c r="AX405" s="14" t="s">
        <v>30</v>
      </c>
      <c r="AY405" s="180" t="s">
        <v>163</v>
      </c>
    </row>
    <row r="406" spans="1:65" s="2" customFormat="1" ht="16.5" customHeight="1">
      <c r="A406" s="33"/>
      <c r="B406" s="150"/>
      <c r="C406" s="197" t="s">
        <v>588</v>
      </c>
      <c r="D406" s="197" t="s">
        <v>381</v>
      </c>
      <c r="E406" s="198" t="s">
        <v>2103</v>
      </c>
      <c r="F406" s="199" t="s">
        <v>2104</v>
      </c>
      <c r="G406" s="200" t="s">
        <v>436</v>
      </c>
      <c r="H406" s="201">
        <v>1</v>
      </c>
      <c r="I406" s="202"/>
      <c r="J406" s="203">
        <f>ROUND(I406*H406,2)</f>
        <v>0</v>
      </c>
      <c r="K406" s="199" t="s">
        <v>1</v>
      </c>
      <c r="L406" s="204"/>
      <c r="M406" s="205" t="s">
        <v>1</v>
      </c>
      <c r="N406" s="206" t="s">
        <v>38</v>
      </c>
      <c r="O406" s="59"/>
      <c r="P406" s="160">
        <f>O406*H406</f>
        <v>0</v>
      </c>
      <c r="Q406" s="160">
        <v>5.1000000000000004E-3</v>
      </c>
      <c r="R406" s="160">
        <f>Q406*H406</f>
        <v>5.1000000000000004E-3</v>
      </c>
      <c r="S406" s="160">
        <v>0</v>
      </c>
      <c r="T406" s="161">
        <f>S406*H406</f>
        <v>0</v>
      </c>
      <c r="U406" s="33"/>
      <c r="V406" s="33"/>
      <c r="W406" s="33"/>
      <c r="X406" s="33"/>
      <c r="Y406" s="33"/>
      <c r="Z406" s="33"/>
      <c r="AA406" s="33"/>
      <c r="AB406" s="33"/>
      <c r="AC406" s="33"/>
      <c r="AD406" s="33"/>
      <c r="AE406" s="33"/>
      <c r="AR406" s="162" t="s">
        <v>215</v>
      </c>
      <c r="AT406" s="162" t="s">
        <v>381</v>
      </c>
      <c r="AU406" s="162" t="s">
        <v>83</v>
      </c>
      <c r="AY406" s="18" t="s">
        <v>163</v>
      </c>
      <c r="BE406" s="163">
        <f>IF(N406="základní",J406,0)</f>
        <v>0</v>
      </c>
      <c r="BF406" s="163">
        <f>IF(N406="snížená",J406,0)</f>
        <v>0</v>
      </c>
      <c r="BG406" s="163">
        <f>IF(N406="zákl. přenesená",J406,0)</f>
        <v>0</v>
      </c>
      <c r="BH406" s="163">
        <f>IF(N406="sníž. přenesená",J406,0)</f>
        <v>0</v>
      </c>
      <c r="BI406" s="163">
        <f>IF(N406="nulová",J406,0)</f>
        <v>0</v>
      </c>
      <c r="BJ406" s="18" t="s">
        <v>30</v>
      </c>
      <c r="BK406" s="163">
        <f>ROUND(I406*H406,2)</f>
        <v>0</v>
      </c>
      <c r="BL406" s="18" t="s">
        <v>169</v>
      </c>
      <c r="BM406" s="162" t="s">
        <v>2105</v>
      </c>
    </row>
    <row r="407" spans="1:65" s="2" customFormat="1" ht="16.5" customHeight="1">
      <c r="A407" s="33"/>
      <c r="B407" s="150"/>
      <c r="C407" s="197" t="s">
        <v>593</v>
      </c>
      <c r="D407" s="197" t="s">
        <v>381</v>
      </c>
      <c r="E407" s="198" t="s">
        <v>2106</v>
      </c>
      <c r="F407" s="199" t="s">
        <v>2107</v>
      </c>
      <c r="G407" s="200" t="s">
        <v>436</v>
      </c>
      <c r="H407" s="201">
        <v>1</v>
      </c>
      <c r="I407" s="202"/>
      <c r="J407" s="203">
        <f>ROUND(I407*H407,2)</f>
        <v>0</v>
      </c>
      <c r="K407" s="199" t="s">
        <v>1</v>
      </c>
      <c r="L407" s="204"/>
      <c r="M407" s="205" t="s">
        <v>1</v>
      </c>
      <c r="N407" s="206" t="s">
        <v>38</v>
      </c>
      <c r="O407" s="59"/>
      <c r="P407" s="160">
        <f>O407*H407</f>
        <v>0</v>
      </c>
      <c r="Q407" s="160">
        <v>5.1000000000000004E-3</v>
      </c>
      <c r="R407" s="160">
        <f>Q407*H407</f>
        <v>5.1000000000000004E-3</v>
      </c>
      <c r="S407" s="160">
        <v>0</v>
      </c>
      <c r="T407" s="161">
        <f>S407*H407</f>
        <v>0</v>
      </c>
      <c r="U407" s="33"/>
      <c r="V407" s="33"/>
      <c r="W407" s="33"/>
      <c r="X407" s="33"/>
      <c r="Y407" s="33"/>
      <c r="Z407" s="33"/>
      <c r="AA407" s="33"/>
      <c r="AB407" s="33"/>
      <c r="AC407" s="33"/>
      <c r="AD407" s="33"/>
      <c r="AE407" s="33"/>
      <c r="AR407" s="162" t="s">
        <v>215</v>
      </c>
      <c r="AT407" s="162" t="s">
        <v>381</v>
      </c>
      <c r="AU407" s="162" t="s">
        <v>83</v>
      </c>
      <c r="AY407" s="18" t="s">
        <v>163</v>
      </c>
      <c r="BE407" s="163">
        <f>IF(N407="základní",J407,0)</f>
        <v>0</v>
      </c>
      <c r="BF407" s="163">
        <f>IF(N407="snížená",J407,0)</f>
        <v>0</v>
      </c>
      <c r="BG407" s="163">
        <f>IF(N407="zákl. přenesená",J407,0)</f>
        <v>0</v>
      </c>
      <c r="BH407" s="163">
        <f>IF(N407="sníž. přenesená",J407,0)</f>
        <v>0</v>
      </c>
      <c r="BI407" s="163">
        <f>IF(N407="nulová",J407,0)</f>
        <v>0</v>
      </c>
      <c r="BJ407" s="18" t="s">
        <v>30</v>
      </c>
      <c r="BK407" s="163">
        <f>ROUND(I407*H407,2)</f>
        <v>0</v>
      </c>
      <c r="BL407" s="18" t="s">
        <v>169</v>
      </c>
      <c r="BM407" s="162" t="s">
        <v>2108</v>
      </c>
    </row>
    <row r="408" spans="1:65" s="2" customFormat="1" ht="16.5" customHeight="1">
      <c r="A408" s="33"/>
      <c r="B408" s="150"/>
      <c r="C408" s="197" t="s">
        <v>598</v>
      </c>
      <c r="D408" s="197" t="s">
        <v>381</v>
      </c>
      <c r="E408" s="198" t="s">
        <v>2109</v>
      </c>
      <c r="F408" s="199" t="s">
        <v>2110</v>
      </c>
      <c r="G408" s="200" t="s">
        <v>436</v>
      </c>
      <c r="H408" s="201">
        <v>1</v>
      </c>
      <c r="I408" s="202"/>
      <c r="J408" s="203">
        <f>ROUND(I408*H408,2)</f>
        <v>0</v>
      </c>
      <c r="K408" s="199" t="s">
        <v>1</v>
      </c>
      <c r="L408" s="204"/>
      <c r="M408" s="205" t="s">
        <v>1</v>
      </c>
      <c r="N408" s="206" t="s">
        <v>38</v>
      </c>
      <c r="O408" s="59"/>
      <c r="P408" s="160">
        <f>O408*H408</f>
        <v>0</v>
      </c>
      <c r="Q408" s="160">
        <v>0</v>
      </c>
      <c r="R408" s="160">
        <f>Q408*H408</f>
        <v>0</v>
      </c>
      <c r="S408" s="160">
        <v>0</v>
      </c>
      <c r="T408" s="161">
        <f>S408*H408</f>
        <v>0</v>
      </c>
      <c r="U408" s="33"/>
      <c r="V408" s="33"/>
      <c r="W408" s="33"/>
      <c r="X408" s="33"/>
      <c r="Y408" s="33"/>
      <c r="Z408" s="33"/>
      <c r="AA408" s="33"/>
      <c r="AB408" s="33"/>
      <c r="AC408" s="33"/>
      <c r="AD408" s="33"/>
      <c r="AE408" s="33"/>
      <c r="AR408" s="162" t="s">
        <v>215</v>
      </c>
      <c r="AT408" s="162" t="s">
        <v>381</v>
      </c>
      <c r="AU408" s="162" t="s">
        <v>83</v>
      </c>
      <c r="AY408" s="18" t="s">
        <v>163</v>
      </c>
      <c r="BE408" s="163">
        <f>IF(N408="základní",J408,0)</f>
        <v>0</v>
      </c>
      <c r="BF408" s="163">
        <f>IF(N408="snížená",J408,0)</f>
        <v>0</v>
      </c>
      <c r="BG408" s="163">
        <f>IF(N408="zákl. přenesená",J408,0)</f>
        <v>0</v>
      </c>
      <c r="BH408" s="163">
        <f>IF(N408="sníž. přenesená",J408,0)</f>
        <v>0</v>
      </c>
      <c r="BI408" s="163">
        <f>IF(N408="nulová",J408,0)</f>
        <v>0</v>
      </c>
      <c r="BJ408" s="18" t="s">
        <v>30</v>
      </c>
      <c r="BK408" s="163">
        <f>ROUND(I408*H408,2)</f>
        <v>0</v>
      </c>
      <c r="BL408" s="18" t="s">
        <v>169</v>
      </c>
      <c r="BM408" s="162" t="s">
        <v>2111</v>
      </c>
    </row>
    <row r="409" spans="1:65" s="2" customFormat="1" ht="16.5" customHeight="1">
      <c r="A409" s="33"/>
      <c r="B409" s="150"/>
      <c r="C409" s="151" t="s">
        <v>603</v>
      </c>
      <c r="D409" s="151" t="s">
        <v>165</v>
      </c>
      <c r="E409" s="152" t="s">
        <v>2112</v>
      </c>
      <c r="F409" s="153" t="s">
        <v>2113</v>
      </c>
      <c r="G409" s="154" t="s">
        <v>114</v>
      </c>
      <c r="H409" s="155">
        <v>148.5</v>
      </c>
      <c r="I409" s="156"/>
      <c r="J409" s="157">
        <f>ROUND(I409*H409,2)</f>
        <v>0</v>
      </c>
      <c r="K409" s="153" t="s">
        <v>168</v>
      </c>
      <c r="L409" s="34"/>
      <c r="M409" s="158" t="s">
        <v>1</v>
      </c>
      <c r="N409" s="159" t="s">
        <v>38</v>
      </c>
      <c r="O409" s="59"/>
      <c r="P409" s="160">
        <f>O409*H409</f>
        <v>0</v>
      </c>
      <c r="Q409" s="160">
        <v>0</v>
      </c>
      <c r="R409" s="160">
        <f>Q409*H409</f>
        <v>0</v>
      </c>
      <c r="S409" s="160">
        <v>0.02</v>
      </c>
      <c r="T409" s="161">
        <f>S409*H409</f>
        <v>2.97</v>
      </c>
      <c r="U409" s="33"/>
      <c r="V409" s="33"/>
      <c r="W409" s="33"/>
      <c r="X409" s="33"/>
      <c r="Y409" s="33"/>
      <c r="Z409" s="33"/>
      <c r="AA409" s="33"/>
      <c r="AB409" s="33"/>
      <c r="AC409" s="33"/>
      <c r="AD409" s="33"/>
      <c r="AE409" s="33"/>
      <c r="AR409" s="162" t="s">
        <v>169</v>
      </c>
      <c r="AT409" s="162" t="s">
        <v>165</v>
      </c>
      <c r="AU409" s="162" t="s">
        <v>83</v>
      </c>
      <c r="AY409" s="18" t="s">
        <v>163</v>
      </c>
      <c r="BE409" s="163">
        <f>IF(N409="základní",J409,0)</f>
        <v>0</v>
      </c>
      <c r="BF409" s="163">
        <f>IF(N409="snížená",J409,0)</f>
        <v>0</v>
      </c>
      <c r="BG409" s="163">
        <f>IF(N409="zákl. přenesená",J409,0)</f>
        <v>0</v>
      </c>
      <c r="BH409" s="163">
        <f>IF(N409="sníž. přenesená",J409,0)</f>
        <v>0</v>
      </c>
      <c r="BI409" s="163">
        <f>IF(N409="nulová",J409,0)</f>
        <v>0</v>
      </c>
      <c r="BJ409" s="18" t="s">
        <v>30</v>
      </c>
      <c r="BK409" s="163">
        <f>ROUND(I409*H409,2)</f>
        <v>0</v>
      </c>
      <c r="BL409" s="18" t="s">
        <v>169</v>
      </c>
      <c r="BM409" s="162" t="s">
        <v>2114</v>
      </c>
    </row>
    <row r="410" spans="1:65" s="2" customFormat="1">
      <c r="A410" s="33"/>
      <c r="B410" s="34"/>
      <c r="C410" s="33"/>
      <c r="D410" s="164" t="s">
        <v>171</v>
      </c>
      <c r="E410" s="33"/>
      <c r="F410" s="165" t="s">
        <v>2115</v>
      </c>
      <c r="G410" s="33"/>
      <c r="H410" s="33"/>
      <c r="I410" s="166"/>
      <c r="J410" s="33"/>
      <c r="K410" s="33"/>
      <c r="L410" s="34"/>
      <c r="M410" s="167"/>
      <c r="N410" s="168"/>
      <c r="O410" s="59"/>
      <c r="P410" s="59"/>
      <c r="Q410" s="59"/>
      <c r="R410" s="59"/>
      <c r="S410" s="59"/>
      <c r="T410" s="60"/>
      <c r="U410" s="33"/>
      <c r="V410" s="33"/>
      <c r="W410" s="33"/>
      <c r="X410" s="33"/>
      <c r="Y410" s="33"/>
      <c r="Z410" s="33"/>
      <c r="AA410" s="33"/>
      <c r="AB410" s="33"/>
      <c r="AC410" s="33"/>
      <c r="AD410" s="33"/>
      <c r="AE410" s="33"/>
      <c r="AT410" s="18" t="s">
        <v>171</v>
      </c>
      <c r="AU410" s="18" t="s">
        <v>83</v>
      </c>
    </row>
    <row r="411" spans="1:65" s="2" customFormat="1" ht="39">
      <c r="A411" s="33"/>
      <c r="B411" s="34"/>
      <c r="C411" s="33"/>
      <c r="D411" s="169" t="s">
        <v>173</v>
      </c>
      <c r="E411" s="33"/>
      <c r="F411" s="170" t="s">
        <v>2116</v>
      </c>
      <c r="G411" s="33"/>
      <c r="H411" s="33"/>
      <c r="I411" s="166"/>
      <c r="J411" s="33"/>
      <c r="K411" s="33"/>
      <c r="L411" s="34"/>
      <c r="M411" s="167"/>
      <c r="N411" s="168"/>
      <c r="O411" s="59"/>
      <c r="P411" s="59"/>
      <c r="Q411" s="59"/>
      <c r="R411" s="59"/>
      <c r="S411" s="59"/>
      <c r="T411" s="60"/>
      <c r="U411" s="33"/>
      <c r="V411" s="33"/>
      <c r="W411" s="33"/>
      <c r="X411" s="33"/>
      <c r="Y411" s="33"/>
      <c r="Z411" s="33"/>
      <c r="AA411" s="33"/>
      <c r="AB411" s="33"/>
      <c r="AC411" s="33"/>
      <c r="AD411" s="33"/>
      <c r="AE411" s="33"/>
      <c r="AT411" s="18" t="s">
        <v>173</v>
      </c>
      <c r="AU411" s="18" t="s">
        <v>83</v>
      </c>
    </row>
    <row r="412" spans="1:65" s="13" customFormat="1">
      <c r="B412" s="171"/>
      <c r="D412" s="169" t="s">
        <v>175</v>
      </c>
      <c r="E412" s="172" t="s">
        <v>1</v>
      </c>
      <c r="F412" s="173" t="s">
        <v>2117</v>
      </c>
      <c r="H412" s="174">
        <v>148.5</v>
      </c>
      <c r="I412" s="175"/>
      <c r="L412" s="171"/>
      <c r="M412" s="176"/>
      <c r="N412" s="177"/>
      <c r="O412" s="177"/>
      <c r="P412" s="177"/>
      <c r="Q412" s="177"/>
      <c r="R412" s="177"/>
      <c r="S412" s="177"/>
      <c r="T412" s="178"/>
      <c r="AT412" s="172" t="s">
        <v>175</v>
      </c>
      <c r="AU412" s="172" t="s">
        <v>83</v>
      </c>
      <c r="AV412" s="13" t="s">
        <v>83</v>
      </c>
      <c r="AW412" s="13" t="s">
        <v>29</v>
      </c>
      <c r="AX412" s="13" t="s">
        <v>73</v>
      </c>
      <c r="AY412" s="172" t="s">
        <v>163</v>
      </c>
    </row>
    <row r="413" spans="1:65" s="14" customFormat="1">
      <c r="B413" s="179"/>
      <c r="D413" s="169" t="s">
        <v>175</v>
      </c>
      <c r="E413" s="180" t="s">
        <v>1</v>
      </c>
      <c r="F413" s="181" t="s">
        <v>179</v>
      </c>
      <c r="H413" s="182">
        <v>148.5</v>
      </c>
      <c r="I413" s="183"/>
      <c r="L413" s="179"/>
      <c r="M413" s="184"/>
      <c r="N413" s="185"/>
      <c r="O413" s="185"/>
      <c r="P413" s="185"/>
      <c r="Q413" s="185"/>
      <c r="R413" s="185"/>
      <c r="S413" s="185"/>
      <c r="T413" s="186"/>
      <c r="AT413" s="180" t="s">
        <v>175</v>
      </c>
      <c r="AU413" s="180" t="s">
        <v>83</v>
      </c>
      <c r="AV413" s="14" t="s">
        <v>169</v>
      </c>
      <c r="AW413" s="14" t="s">
        <v>29</v>
      </c>
      <c r="AX413" s="14" t="s">
        <v>30</v>
      </c>
      <c r="AY413" s="180" t="s">
        <v>163</v>
      </c>
    </row>
    <row r="414" spans="1:65" s="2" customFormat="1" ht="16.5" customHeight="1">
      <c r="A414" s="33"/>
      <c r="B414" s="150"/>
      <c r="C414" s="151" t="s">
        <v>607</v>
      </c>
      <c r="D414" s="151" t="s">
        <v>165</v>
      </c>
      <c r="E414" s="152" t="s">
        <v>2118</v>
      </c>
      <c r="F414" s="153" t="s">
        <v>2119</v>
      </c>
      <c r="G414" s="154" t="s">
        <v>206</v>
      </c>
      <c r="H414" s="155">
        <v>56</v>
      </c>
      <c r="I414" s="156"/>
      <c r="J414" s="157">
        <f>ROUND(I414*H414,2)</f>
        <v>0</v>
      </c>
      <c r="K414" s="153" t="s">
        <v>168</v>
      </c>
      <c r="L414" s="34"/>
      <c r="M414" s="158" t="s">
        <v>1</v>
      </c>
      <c r="N414" s="159" t="s">
        <v>38</v>
      </c>
      <c r="O414" s="59"/>
      <c r="P414" s="160">
        <f>O414*H414</f>
        <v>0</v>
      </c>
      <c r="Q414" s="160">
        <v>0</v>
      </c>
      <c r="R414" s="160">
        <f>Q414*H414</f>
        <v>0</v>
      </c>
      <c r="S414" s="160">
        <v>0</v>
      </c>
      <c r="T414" s="161">
        <f>S414*H414</f>
        <v>0</v>
      </c>
      <c r="U414" s="33"/>
      <c r="V414" s="33"/>
      <c r="W414" s="33"/>
      <c r="X414" s="33"/>
      <c r="Y414" s="33"/>
      <c r="Z414" s="33"/>
      <c r="AA414" s="33"/>
      <c r="AB414" s="33"/>
      <c r="AC414" s="33"/>
      <c r="AD414" s="33"/>
      <c r="AE414" s="33"/>
      <c r="AR414" s="162" t="s">
        <v>169</v>
      </c>
      <c r="AT414" s="162" t="s">
        <v>165</v>
      </c>
      <c r="AU414" s="162" t="s">
        <v>83</v>
      </c>
      <c r="AY414" s="18" t="s">
        <v>163</v>
      </c>
      <c r="BE414" s="163">
        <f>IF(N414="základní",J414,0)</f>
        <v>0</v>
      </c>
      <c r="BF414" s="163">
        <f>IF(N414="snížená",J414,0)</f>
        <v>0</v>
      </c>
      <c r="BG414" s="163">
        <f>IF(N414="zákl. přenesená",J414,0)</f>
        <v>0</v>
      </c>
      <c r="BH414" s="163">
        <f>IF(N414="sníž. přenesená",J414,0)</f>
        <v>0</v>
      </c>
      <c r="BI414" s="163">
        <f>IF(N414="nulová",J414,0)</f>
        <v>0</v>
      </c>
      <c r="BJ414" s="18" t="s">
        <v>30</v>
      </c>
      <c r="BK414" s="163">
        <f>ROUND(I414*H414,2)</f>
        <v>0</v>
      </c>
      <c r="BL414" s="18" t="s">
        <v>169</v>
      </c>
      <c r="BM414" s="162" t="s">
        <v>2120</v>
      </c>
    </row>
    <row r="415" spans="1:65" s="2" customFormat="1">
      <c r="A415" s="33"/>
      <c r="B415" s="34"/>
      <c r="C415" s="33"/>
      <c r="D415" s="164" t="s">
        <v>171</v>
      </c>
      <c r="E415" s="33"/>
      <c r="F415" s="165" t="s">
        <v>2121</v>
      </c>
      <c r="G415" s="33"/>
      <c r="H415" s="33"/>
      <c r="I415" s="166"/>
      <c r="J415" s="33"/>
      <c r="K415" s="33"/>
      <c r="L415" s="34"/>
      <c r="M415" s="167"/>
      <c r="N415" s="168"/>
      <c r="O415" s="59"/>
      <c r="P415" s="59"/>
      <c r="Q415" s="59"/>
      <c r="R415" s="59"/>
      <c r="S415" s="59"/>
      <c r="T415" s="60"/>
      <c r="U415" s="33"/>
      <c r="V415" s="33"/>
      <c r="W415" s="33"/>
      <c r="X415" s="33"/>
      <c r="Y415" s="33"/>
      <c r="Z415" s="33"/>
      <c r="AA415" s="33"/>
      <c r="AB415" s="33"/>
      <c r="AC415" s="33"/>
      <c r="AD415" s="33"/>
      <c r="AE415" s="33"/>
      <c r="AT415" s="18" t="s">
        <v>171</v>
      </c>
      <c r="AU415" s="18" t="s">
        <v>83</v>
      </c>
    </row>
    <row r="416" spans="1:65" s="2" customFormat="1" ht="39">
      <c r="A416" s="33"/>
      <c r="B416" s="34"/>
      <c r="C416" s="33"/>
      <c r="D416" s="169" t="s">
        <v>173</v>
      </c>
      <c r="E416" s="33"/>
      <c r="F416" s="170" t="s">
        <v>2122</v>
      </c>
      <c r="G416" s="33"/>
      <c r="H416" s="33"/>
      <c r="I416" s="166"/>
      <c r="J416" s="33"/>
      <c r="K416" s="33"/>
      <c r="L416" s="34"/>
      <c r="M416" s="167"/>
      <c r="N416" s="168"/>
      <c r="O416" s="59"/>
      <c r="P416" s="59"/>
      <c r="Q416" s="59"/>
      <c r="R416" s="59"/>
      <c r="S416" s="59"/>
      <c r="T416" s="60"/>
      <c r="U416" s="33"/>
      <c r="V416" s="33"/>
      <c r="W416" s="33"/>
      <c r="X416" s="33"/>
      <c r="Y416" s="33"/>
      <c r="Z416" s="33"/>
      <c r="AA416" s="33"/>
      <c r="AB416" s="33"/>
      <c r="AC416" s="33"/>
      <c r="AD416" s="33"/>
      <c r="AE416" s="33"/>
      <c r="AT416" s="18" t="s">
        <v>173</v>
      </c>
      <c r="AU416" s="18" t="s">
        <v>83</v>
      </c>
    </row>
    <row r="417" spans="1:65" s="2" customFormat="1" ht="16.5" customHeight="1">
      <c r="A417" s="33"/>
      <c r="B417" s="150"/>
      <c r="C417" s="151" t="s">
        <v>614</v>
      </c>
      <c r="D417" s="151" t="s">
        <v>165</v>
      </c>
      <c r="E417" s="152" t="s">
        <v>1063</v>
      </c>
      <c r="F417" s="153" t="s">
        <v>1064</v>
      </c>
      <c r="G417" s="154" t="s">
        <v>206</v>
      </c>
      <c r="H417" s="155">
        <v>56</v>
      </c>
      <c r="I417" s="156"/>
      <c r="J417" s="157">
        <f>ROUND(I417*H417,2)</f>
        <v>0</v>
      </c>
      <c r="K417" s="153" t="s">
        <v>168</v>
      </c>
      <c r="L417" s="34"/>
      <c r="M417" s="158" t="s">
        <v>1</v>
      </c>
      <c r="N417" s="159" t="s">
        <v>38</v>
      </c>
      <c r="O417" s="59"/>
      <c r="P417" s="160">
        <f>O417*H417</f>
        <v>0</v>
      </c>
      <c r="Q417" s="160">
        <v>0</v>
      </c>
      <c r="R417" s="160">
        <f>Q417*H417</f>
        <v>0</v>
      </c>
      <c r="S417" s="160">
        <v>0</v>
      </c>
      <c r="T417" s="161">
        <f>S417*H417</f>
        <v>0</v>
      </c>
      <c r="U417" s="33"/>
      <c r="V417" s="33"/>
      <c r="W417" s="33"/>
      <c r="X417" s="33"/>
      <c r="Y417" s="33"/>
      <c r="Z417" s="33"/>
      <c r="AA417" s="33"/>
      <c r="AB417" s="33"/>
      <c r="AC417" s="33"/>
      <c r="AD417" s="33"/>
      <c r="AE417" s="33"/>
      <c r="AR417" s="162" t="s">
        <v>169</v>
      </c>
      <c r="AT417" s="162" t="s">
        <v>165</v>
      </c>
      <c r="AU417" s="162" t="s">
        <v>83</v>
      </c>
      <c r="AY417" s="18" t="s">
        <v>163</v>
      </c>
      <c r="BE417" s="163">
        <f>IF(N417="základní",J417,0)</f>
        <v>0</v>
      </c>
      <c r="BF417" s="163">
        <f>IF(N417="snížená",J417,0)</f>
        <v>0</v>
      </c>
      <c r="BG417" s="163">
        <f>IF(N417="zákl. přenesená",J417,0)</f>
        <v>0</v>
      </c>
      <c r="BH417" s="163">
        <f>IF(N417="sníž. přenesená",J417,0)</f>
        <v>0</v>
      </c>
      <c r="BI417" s="163">
        <f>IF(N417="nulová",J417,0)</f>
        <v>0</v>
      </c>
      <c r="BJ417" s="18" t="s">
        <v>30</v>
      </c>
      <c r="BK417" s="163">
        <f>ROUND(I417*H417,2)</f>
        <v>0</v>
      </c>
      <c r="BL417" s="18" t="s">
        <v>169</v>
      </c>
      <c r="BM417" s="162" t="s">
        <v>2123</v>
      </c>
    </row>
    <row r="418" spans="1:65" s="2" customFormat="1">
      <c r="A418" s="33"/>
      <c r="B418" s="34"/>
      <c r="C418" s="33"/>
      <c r="D418" s="164" t="s">
        <v>171</v>
      </c>
      <c r="E418" s="33"/>
      <c r="F418" s="165" t="s">
        <v>1066</v>
      </c>
      <c r="G418" s="33"/>
      <c r="H418" s="33"/>
      <c r="I418" s="166"/>
      <c r="J418" s="33"/>
      <c r="K418" s="33"/>
      <c r="L418" s="34"/>
      <c r="M418" s="167"/>
      <c r="N418" s="168"/>
      <c r="O418" s="59"/>
      <c r="P418" s="59"/>
      <c r="Q418" s="59"/>
      <c r="R418" s="59"/>
      <c r="S418" s="59"/>
      <c r="T418" s="60"/>
      <c r="U418" s="33"/>
      <c r="V418" s="33"/>
      <c r="W418" s="33"/>
      <c r="X418" s="33"/>
      <c r="Y418" s="33"/>
      <c r="Z418" s="33"/>
      <c r="AA418" s="33"/>
      <c r="AB418" s="33"/>
      <c r="AC418" s="33"/>
      <c r="AD418" s="33"/>
      <c r="AE418" s="33"/>
      <c r="AT418" s="18" t="s">
        <v>171</v>
      </c>
      <c r="AU418" s="18" t="s">
        <v>83</v>
      </c>
    </row>
    <row r="419" spans="1:65" s="2" customFormat="1" ht="19.5">
      <c r="A419" s="33"/>
      <c r="B419" s="34"/>
      <c r="C419" s="33"/>
      <c r="D419" s="169" t="s">
        <v>173</v>
      </c>
      <c r="E419" s="33"/>
      <c r="F419" s="170" t="s">
        <v>750</v>
      </c>
      <c r="G419" s="33"/>
      <c r="H419" s="33"/>
      <c r="I419" s="166"/>
      <c r="J419" s="33"/>
      <c r="K419" s="33"/>
      <c r="L419" s="34"/>
      <c r="M419" s="167"/>
      <c r="N419" s="168"/>
      <c r="O419" s="59"/>
      <c r="P419" s="59"/>
      <c r="Q419" s="59"/>
      <c r="R419" s="59"/>
      <c r="S419" s="59"/>
      <c r="T419" s="60"/>
      <c r="U419" s="33"/>
      <c r="V419" s="33"/>
      <c r="W419" s="33"/>
      <c r="X419" s="33"/>
      <c r="Y419" s="33"/>
      <c r="Z419" s="33"/>
      <c r="AA419" s="33"/>
      <c r="AB419" s="33"/>
      <c r="AC419" s="33"/>
      <c r="AD419" s="33"/>
      <c r="AE419" s="33"/>
      <c r="AT419" s="18" t="s">
        <v>173</v>
      </c>
      <c r="AU419" s="18" t="s">
        <v>83</v>
      </c>
    </row>
    <row r="420" spans="1:65" s="13" customFormat="1">
      <c r="B420" s="171"/>
      <c r="D420" s="169" t="s">
        <v>175</v>
      </c>
      <c r="E420" s="172" t="s">
        <v>1</v>
      </c>
      <c r="F420" s="173" t="s">
        <v>2124</v>
      </c>
      <c r="H420" s="174">
        <v>50</v>
      </c>
      <c r="I420" s="175"/>
      <c r="L420" s="171"/>
      <c r="M420" s="176"/>
      <c r="N420" s="177"/>
      <c r="O420" s="177"/>
      <c r="P420" s="177"/>
      <c r="Q420" s="177"/>
      <c r="R420" s="177"/>
      <c r="S420" s="177"/>
      <c r="T420" s="178"/>
      <c r="AT420" s="172" t="s">
        <v>175</v>
      </c>
      <c r="AU420" s="172" t="s">
        <v>83</v>
      </c>
      <c r="AV420" s="13" t="s">
        <v>83</v>
      </c>
      <c r="AW420" s="13" t="s">
        <v>29</v>
      </c>
      <c r="AX420" s="13" t="s">
        <v>73</v>
      </c>
      <c r="AY420" s="172" t="s">
        <v>163</v>
      </c>
    </row>
    <row r="421" spans="1:65" s="13" customFormat="1">
      <c r="B421" s="171"/>
      <c r="D421" s="169" t="s">
        <v>175</v>
      </c>
      <c r="E421" s="172" t="s">
        <v>1</v>
      </c>
      <c r="F421" s="173" t="s">
        <v>2125</v>
      </c>
      <c r="H421" s="174">
        <v>6</v>
      </c>
      <c r="I421" s="175"/>
      <c r="L421" s="171"/>
      <c r="M421" s="176"/>
      <c r="N421" s="177"/>
      <c r="O421" s="177"/>
      <c r="P421" s="177"/>
      <c r="Q421" s="177"/>
      <c r="R421" s="177"/>
      <c r="S421" s="177"/>
      <c r="T421" s="178"/>
      <c r="AT421" s="172" t="s">
        <v>175</v>
      </c>
      <c r="AU421" s="172" t="s">
        <v>83</v>
      </c>
      <c r="AV421" s="13" t="s">
        <v>83</v>
      </c>
      <c r="AW421" s="13" t="s">
        <v>29</v>
      </c>
      <c r="AX421" s="13" t="s">
        <v>73</v>
      </c>
      <c r="AY421" s="172" t="s">
        <v>163</v>
      </c>
    </row>
    <row r="422" spans="1:65" s="14" customFormat="1">
      <c r="B422" s="179"/>
      <c r="D422" s="169" t="s">
        <v>175</v>
      </c>
      <c r="E422" s="180" t="s">
        <v>1</v>
      </c>
      <c r="F422" s="181" t="s">
        <v>179</v>
      </c>
      <c r="H422" s="182">
        <v>56</v>
      </c>
      <c r="I422" s="183"/>
      <c r="L422" s="179"/>
      <c r="M422" s="184"/>
      <c r="N422" s="185"/>
      <c r="O422" s="185"/>
      <c r="P422" s="185"/>
      <c r="Q422" s="185"/>
      <c r="R422" s="185"/>
      <c r="S422" s="185"/>
      <c r="T422" s="186"/>
      <c r="AT422" s="180" t="s">
        <v>175</v>
      </c>
      <c r="AU422" s="180" t="s">
        <v>83</v>
      </c>
      <c r="AV422" s="14" t="s">
        <v>169</v>
      </c>
      <c r="AW422" s="14" t="s">
        <v>29</v>
      </c>
      <c r="AX422" s="14" t="s">
        <v>30</v>
      </c>
      <c r="AY422" s="180" t="s">
        <v>163</v>
      </c>
    </row>
    <row r="423" spans="1:65" s="2" customFormat="1" ht="16.5" customHeight="1">
      <c r="A423" s="33"/>
      <c r="B423" s="150"/>
      <c r="C423" s="151" t="s">
        <v>619</v>
      </c>
      <c r="D423" s="151" t="s">
        <v>165</v>
      </c>
      <c r="E423" s="152" t="s">
        <v>2126</v>
      </c>
      <c r="F423" s="153" t="s">
        <v>2127</v>
      </c>
      <c r="G423" s="154" t="s">
        <v>206</v>
      </c>
      <c r="H423" s="155">
        <v>56</v>
      </c>
      <c r="I423" s="156"/>
      <c r="J423" s="157">
        <f>ROUND(I423*H423,2)</f>
        <v>0</v>
      </c>
      <c r="K423" s="153" t="s">
        <v>1</v>
      </c>
      <c r="L423" s="34"/>
      <c r="M423" s="158" t="s">
        <v>1</v>
      </c>
      <c r="N423" s="159" t="s">
        <v>38</v>
      </c>
      <c r="O423" s="59"/>
      <c r="P423" s="160">
        <f>O423*H423</f>
        <v>0</v>
      </c>
      <c r="Q423" s="160">
        <v>0</v>
      </c>
      <c r="R423" s="160">
        <f>Q423*H423</f>
        <v>0</v>
      </c>
      <c r="S423" s="160">
        <v>0</v>
      </c>
      <c r="T423" s="161">
        <f>S423*H423</f>
        <v>0</v>
      </c>
      <c r="U423" s="33"/>
      <c r="V423" s="33"/>
      <c r="W423" s="33"/>
      <c r="X423" s="33"/>
      <c r="Y423" s="33"/>
      <c r="Z423" s="33"/>
      <c r="AA423" s="33"/>
      <c r="AB423" s="33"/>
      <c r="AC423" s="33"/>
      <c r="AD423" s="33"/>
      <c r="AE423" s="33"/>
      <c r="AR423" s="162" t="s">
        <v>169</v>
      </c>
      <c r="AT423" s="162" t="s">
        <v>165</v>
      </c>
      <c r="AU423" s="162" t="s">
        <v>83</v>
      </c>
      <c r="AY423" s="18" t="s">
        <v>163</v>
      </c>
      <c r="BE423" s="163">
        <f>IF(N423="základní",J423,0)</f>
        <v>0</v>
      </c>
      <c r="BF423" s="163">
        <f>IF(N423="snížená",J423,0)</f>
        <v>0</v>
      </c>
      <c r="BG423" s="163">
        <f>IF(N423="zákl. přenesená",J423,0)</f>
        <v>0</v>
      </c>
      <c r="BH423" s="163">
        <f>IF(N423="sníž. přenesená",J423,0)</f>
        <v>0</v>
      </c>
      <c r="BI423" s="163">
        <f>IF(N423="nulová",J423,0)</f>
        <v>0</v>
      </c>
      <c r="BJ423" s="18" t="s">
        <v>30</v>
      </c>
      <c r="BK423" s="163">
        <f>ROUND(I423*H423,2)</f>
        <v>0</v>
      </c>
      <c r="BL423" s="18" t="s">
        <v>169</v>
      </c>
      <c r="BM423" s="162" t="s">
        <v>2128</v>
      </c>
    </row>
    <row r="424" spans="1:65" s="2" customFormat="1" ht="16.5" customHeight="1">
      <c r="A424" s="33"/>
      <c r="B424" s="150"/>
      <c r="C424" s="151" t="s">
        <v>626</v>
      </c>
      <c r="D424" s="151" t="s">
        <v>165</v>
      </c>
      <c r="E424" s="152" t="s">
        <v>2129</v>
      </c>
      <c r="F424" s="153" t="s">
        <v>2130</v>
      </c>
      <c r="G424" s="154" t="s">
        <v>114</v>
      </c>
      <c r="H424" s="155">
        <v>7</v>
      </c>
      <c r="I424" s="156"/>
      <c r="J424" s="157">
        <f>ROUND(I424*H424,2)</f>
        <v>0</v>
      </c>
      <c r="K424" s="153" t="s">
        <v>168</v>
      </c>
      <c r="L424" s="34"/>
      <c r="M424" s="158" t="s">
        <v>1</v>
      </c>
      <c r="N424" s="159" t="s">
        <v>38</v>
      </c>
      <c r="O424" s="59"/>
      <c r="P424" s="160">
        <f>O424*H424</f>
        <v>0</v>
      </c>
      <c r="Q424" s="160">
        <v>0</v>
      </c>
      <c r="R424" s="160">
        <f>Q424*H424</f>
        <v>0</v>
      </c>
      <c r="S424" s="160">
        <v>0</v>
      </c>
      <c r="T424" s="161">
        <f>S424*H424</f>
        <v>0</v>
      </c>
      <c r="U424" s="33"/>
      <c r="V424" s="33"/>
      <c r="W424" s="33"/>
      <c r="X424" s="33"/>
      <c r="Y424" s="33"/>
      <c r="Z424" s="33"/>
      <c r="AA424" s="33"/>
      <c r="AB424" s="33"/>
      <c r="AC424" s="33"/>
      <c r="AD424" s="33"/>
      <c r="AE424" s="33"/>
      <c r="AR424" s="162" t="s">
        <v>169</v>
      </c>
      <c r="AT424" s="162" t="s">
        <v>165</v>
      </c>
      <c r="AU424" s="162" t="s">
        <v>83</v>
      </c>
      <c r="AY424" s="18" t="s">
        <v>163</v>
      </c>
      <c r="BE424" s="163">
        <f>IF(N424="základní",J424,0)</f>
        <v>0</v>
      </c>
      <c r="BF424" s="163">
        <f>IF(N424="snížená",J424,0)</f>
        <v>0</v>
      </c>
      <c r="BG424" s="163">
        <f>IF(N424="zákl. přenesená",J424,0)</f>
        <v>0</v>
      </c>
      <c r="BH424" s="163">
        <f>IF(N424="sníž. přenesená",J424,0)</f>
        <v>0</v>
      </c>
      <c r="BI424" s="163">
        <f>IF(N424="nulová",J424,0)</f>
        <v>0</v>
      </c>
      <c r="BJ424" s="18" t="s">
        <v>30</v>
      </c>
      <c r="BK424" s="163">
        <f>ROUND(I424*H424,2)</f>
        <v>0</v>
      </c>
      <c r="BL424" s="18" t="s">
        <v>169</v>
      </c>
      <c r="BM424" s="162" t="s">
        <v>2131</v>
      </c>
    </row>
    <row r="425" spans="1:65" s="2" customFormat="1">
      <c r="A425" s="33"/>
      <c r="B425" s="34"/>
      <c r="C425" s="33"/>
      <c r="D425" s="164" t="s">
        <v>171</v>
      </c>
      <c r="E425" s="33"/>
      <c r="F425" s="165" t="s">
        <v>2132</v>
      </c>
      <c r="G425" s="33"/>
      <c r="H425" s="33"/>
      <c r="I425" s="166"/>
      <c r="J425" s="33"/>
      <c r="K425" s="33"/>
      <c r="L425" s="34"/>
      <c r="M425" s="167"/>
      <c r="N425" s="168"/>
      <c r="O425" s="59"/>
      <c r="P425" s="59"/>
      <c r="Q425" s="59"/>
      <c r="R425" s="59"/>
      <c r="S425" s="59"/>
      <c r="T425" s="60"/>
      <c r="U425" s="33"/>
      <c r="V425" s="33"/>
      <c r="W425" s="33"/>
      <c r="X425" s="33"/>
      <c r="Y425" s="33"/>
      <c r="Z425" s="33"/>
      <c r="AA425" s="33"/>
      <c r="AB425" s="33"/>
      <c r="AC425" s="33"/>
      <c r="AD425" s="33"/>
      <c r="AE425" s="33"/>
      <c r="AT425" s="18" t="s">
        <v>171</v>
      </c>
      <c r="AU425" s="18" t="s">
        <v>83</v>
      </c>
    </row>
    <row r="426" spans="1:65" s="2" customFormat="1" ht="29.25">
      <c r="A426" s="33"/>
      <c r="B426" s="34"/>
      <c r="C426" s="33"/>
      <c r="D426" s="169" t="s">
        <v>173</v>
      </c>
      <c r="E426" s="33"/>
      <c r="F426" s="170" t="s">
        <v>2133</v>
      </c>
      <c r="G426" s="33"/>
      <c r="H426" s="33"/>
      <c r="I426" s="166"/>
      <c r="J426" s="33"/>
      <c r="K426" s="33"/>
      <c r="L426" s="34"/>
      <c r="M426" s="167"/>
      <c r="N426" s="168"/>
      <c r="O426" s="59"/>
      <c r="P426" s="59"/>
      <c r="Q426" s="59"/>
      <c r="R426" s="59"/>
      <c r="S426" s="59"/>
      <c r="T426" s="60"/>
      <c r="U426" s="33"/>
      <c r="V426" s="33"/>
      <c r="W426" s="33"/>
      <c r="X426" s="33"/>
      <c r="Y426" s="33"/>
      <c r="Z426" s="33"/>
      <c r="AA426" s="33"/>
      <c r="AB426" s="33"/>
      <c r="AC426" s="33"/>
      <c r="AD426" s="33"/>
      <c r="AE426" s="33"/>
      <c r="AT426" s="18" t="s">
        <v>173</v>
      </c>
      <c r="AU426" s="18" t="s">
        <v>83</v>
      </c>
    </row>
    <row r="427" spans="1:65" s="13" customFormat="1">
      <c r="B427" s="171"/>
      <c r="D427" s="169" t="s">
        <v>175</v>
      </c>
      <c r="E427" s="172" t="s">
        <v>1</v>
      </c>
      <c r="F427" s="173" t="s">
        <v>2134</v>
      </c>
      <c r="H427" s="174">
        <v>1.5</v>
      </c>
      <c r="I427" s="175"/>
      <c r="L427" s="171"/>
      <c r="M427" s="176"/>
      <c r="N427" s="177"/>
      <c r="O427" s="177"/>
      <c r="P427" s="177"/>
      <c r="Q427" s="177"/>
      <c r="R427" s="177"/>
      <c r="S427" s="177"/>
      <c r="T427" s="178"/>
      <c r="AT427" s="172" t="s">
        <v>175</v>
      </c>
      <c r="AU427" s="172" t="s">
        <v>83</v>
      </c>
      <c r="AV427" s="13" t="s">
        <v>83</v>
      </c>
      <c r="AW427" s="13" t="s">
        <v>29</v>
      </c>
      <c r="AX427" s="13" t="s">
        <v>73</v>
      </c>
      <c r="AY427" s="172" t="s">
        <v>163</v>
      </c>
    </row>
    <row r="428" spans="1:65" s="13" customFormat="1">
      <c r="B428" s="171"/>
      <c r="D428" s="169" t="s">
        <v>175</v>
      </c>
      <c r="E428" s="172" t="s">
        <v>1</v>
      </c>
      <c r="F428" s="173" t="s">
        <v>2135</v>
      </c>
      <c r="H428" s="174">
        <v>5.5</v>
      </c>
      <c r="I428" s="175"/>
      <c r="L428" s="171"/>
      <c r="M428" s="176"/>
      <c r="N428" s="177"/>
      <c r="O428" s="177"/>
      <c r="P428" s="177"/>
      <c r="Q428" s="177"/>
      <c r="R428" s="177"/>
      <c r="S428" s="177"/>
      <c r="T428" s="178"/>
      <c r="AT428" s="172" t="s">
        <v>175</v>
      </c>
      <c r="AU428" s="172" t="s">
        <v>83</v>
      </c>
      <c r="AV428" s="13" t="s">
        <v>83</v>
      </c>
      <c r="AW428" s="13" t="s">
        <v>29</v>
      </c>
      <c r="AX428" s="13" t="s">
        <v>73</v>
      </c>
      <c r="AY428" s="172" t="s">
        <v>163</v>
      </c>
    </row>
    <row r="429" spans="1:65" s="14" customFormat="1">
      <c r="B429" s="179"/>
      <c r="D429" s="169" t="s">
        <v>175</v>
      </c>
      <c r="E429" s="180" t="s">
        <v>1</v>
      </c>
      <c r="F429" s="181" t="s">
        <v>179</v>
      </c>
      <c r="H429" s="182">
        <v>7</v>
      </c>
      <c r="I429" s="183"/>
      <c r="L429" s="179"/>
      <c r="M429" s="184"/>
      <c r="N429" s="185"/>
      <c r="O429" s="185"/>
      <c r="P429" s="185"/>
      <c r="Q429" s="185"/>
      <c r="R429" s="185"/>
      <c r="S429" s="185"/>
      <c r="T429" s="186"/>
      <c r="AT429" s="180" t="s">
        <v>175</v>
      </c>
      <c r="AU429" s="180" t="s">
        <v>83</v>
      </c>
      <c r="AV429" s="14" t="s">
        <v>169</v>
      </c>
      <c r="AW429" s="14" t="s">
        <v>29</v>
      </c>
      <c r="AX429" s="14" t="s">
        <v>30</v>
      </c>
      <c r="AY429" s="180" t="s">
        <v>163</v>
      </c>
    </row>
    <row r="430" spans="1:65" s="2" customFormat="1" ht="16.5" customHeight="1">
      <c r="A430" s="33"/>
      <c r="B430" s="150"/>
      <c r="C430" s="151" t="s">
        <v>631</v>
      </c>
      <c r="D430" s="151" t="s">
        <v>165</v>
      </c>
      <c r="E430" s="152" t="s">
        <v>1470</v>
      </c>
      <c r="F430" s="153" t="s">
        <v>2136</v>
      </c>
      <c r="G430" s="154" t="s">
        <v>384</v>
      </c>
      <c r="H430" s="155">
        <v>8.0500000000000007</v>
      </c>
      <c r="I430" s="156"/>
      <c r="J430" s="157">
        <f>ROUND(I430*H430,2)</f>
        <v>0</v>
      </c>
      <c r="K430" s="153" t="s">
        <v>1</v>
      </c>
      <c r="L430" s="34"/>
      <c r="M430" s="158" t="s">
        <v>1</v>
      </c>
      <c r="N430" s="159" t="s">
        <v>38</v>
      </c>
      <c r="O430" s="59"/>
      <c r="P430" s="160">
        <f>O430*H430</f>
        <v>0</v>
      </c>
      <c r="Q430" s="160">
        <v>0</v>
      </c>
      <c r="R430" s="160">
        <f>Q430*H430</f>
        <v>0</v>
      </c>
      <c r="S430" s="160">
        <v>0</v>
      </c>
      <c r="T430" s="161">
        <f>S430*H430</f>
        <v>0</v>
      </c>
      <c r="U430" s="33"/>
      <c r="V430" s="33"/>
      <c r="W430" s="33"/>
      <c r="X430" s="33"/>
      <c r="Y430" s="33"/>
      <c r="Z430" s="33"/>
      <c r="AA430" s="33"/>
      <c r="AB430" s="33"/>
      <c r="AC430" s="33"/>
      <c r="AD430" s="33"/>
      <c r="AE430" s="33"/>
      <c r="AR430" s="162" t="s">
        <v>169</v>
      </c>
      <c r="AT430" s="162" t="s">
        <v>165</v>
      </c>
      <c r="AU430" s="162" t="s">
        <v>83</v>
      </c>
      <c r="AY430" s="18" t="s">
        <v>163</v>
      </c>
      <c r="BE430" s="163">
        <f>IF(N430="základní",J430,0)</f>
        <v>0</v>
      </c>
      <c r="BF430" s="163">
        <f>IF(N430="snížená",J430,0)</f>
        <v>0</v>
      </c>
      <c r="BG430" s="163">
        <f>IF(N430="zákl. přenesená",J430,0)</f>
        <v>0</v>
      </c>
      <c r="BH430" s="163">
        <f>IF(N430="sníž. přenesená",J430,0)</f>
        <v>0</v>
      </c>
      <c r="BI430" s="163">
        <f>IF(N430="nulová",J430,0)</f>
        <v>0</v>
      </c>
      <c r="BJ430" s="18" t="s">
        <v>30</v>
      </c>
      <c r="BK430" s="163">
        <f>ROUND(I430*H430,2)</f>
        <v>0</v>
      </c>
      <c r="BL430" s="18" t="s">
        <v>169</v>
      </c>
      <c r="BM430" s="162" t="s">
        <v>2137</v>
      </c>
    </row>
    <row r="431" spans="1:65" s="13" customFormat="1">
      <c r="B431" s="171"/>
      <c r="D431" s="169" t="s">
        <v>175</v>
      </c>
      <c r="E431" s="172" t="s">
        <v>1</v>
      </c>
      <c r="F431" s="173" t="s">
        <v>2138</v>
      </c>
      <c r="H431" s="174">
        <v>8.0500000000000007</v>
      </c>
      <c r="I431" s="175"/>
      <c r="L431" s="171"/>
      <c r="M431" s="176"/>
      <c r="N431" s="177"/>
      <c r="O431" s="177"/>
      <c r="P431" s="177"/>
      <c r="Q431" s="177"/>
      <c r="R431" s="177"/>
      <c r="S431" s="177"/>
      <c r="T431" s="178"/>
      <c r="AT431" s="172" t="s">
        <v>175</v>
      </c>
      <c r="AU431" s="172" t="s">
        <v>83</v>
      </c>
      <c r="AV431" s="13" t="s">
        <v>83</v>
      </c>
      <c r="AW431" s="13" t="s">
        <v>29</v>
      </c>
      <c r="AX431" s="13" t="s">
        <v>73</v>
      </c>
      <c r="AY431" s="172" t="s">
        <v>163</v>
      </c>
    </row>
    <row r="432" spans="1:65" s="14" customFormat="1">
      <c r="B432" s="179"/>
      <c r="D432" s="169" t="s">
        <v>175</v>
      </c>
      <c r="E432" s="180" t="s">
        <v>1</v>
      </c>
      <c r="F432" s="181" t="s">
        <v>179</v>
      </c>
      <c r="H432" s="182">
        <v>8.0500000000000007</v>
      </c>
      <c r="I432" s="183"/>
      <c r="L432" s="179"/>
      <c r="M432" s="184"/>
      <c r="N432" s="185"/>
      <c r="O432" s="185"/>
      <c r="P432" s="185"/>
      <c r="Q432" s="185"/>
      <c r="R432" s="185"/>
      <c r="S432" s="185"/>
      <c r="T432" s="186"/>
      <c r="AT432" s="180" t="s">
        <v>175</v>
      </c>
      <c r="AU432" s="180" t="s">
        <v>83</v>
      </c>
      <c r="AV432" s="14" t="s">
        <v>169</v>
      </c>
      <c r="AW432" s="14" t="s">
        <v>29</v>
      </c>
      <c r="AX432" s="14" t="s">
        <v>30</v>
      </c>
      <c r="AY432" s="180" t="s">
        <v>163</v>
      </c>
    </row>
    <row r="433" spans="1:65" s="2" customFormat="1" ht="16.5" customHeight="1">
      <c r="A433" s="33"/>
      <c r="B433" s="150"/>
      <c r="C433" s="151" t="s">
        <v>636</v>
      </c>
      <c r="D433" s="151" t="s">
        <v>165</v>
      </c>
      <c r="E433" s="152" t="s">
        <v>769</v>
      </c>
      <c r="F433" s="153" t="s">
        <v>770</v>
      </c>
      <c r="G433" s="154" t="s">
        <v>384</v>
      </c>
      <c r="H433" s="155">
        <v>385.76100000000002</v>
      </c>
      <c r="I433" s="156"/>
      <c r="J433" s="157">
        <f>ROUND(I433*H433,2)</f>
        <v>0</v>
      </c>
      <c r="K433" s="153" t="s">
        <v>168</v>
      </c>
      <c r="L433" s="34"/>
      <c r="M433" s="158" t="s">
        <v>1</v>
      </c>
      <c r="N433" s="159" t="s">
        <v>38</v>
      </c>
      <c r="O433" s="59"/>
      <c r="P433" s="160">
        <f>O433*H433</f>
        <v>0</v>
      </c>
      <c r="Q433" s="160">
        <v>0</v>
      </c>
      <c r="R433" s="160">
        <f>Q433*H433</f>
        <v>0</v>
      </c>
      <c r="S433" s="160">
        <v>0</v>
      </c>
      <c r="T433" s="161">
        <f>S433*H433</f>
        <v>0</v>
      </c>
      <c r="U433" s="33"/>
      <c r="V433" s="33"/>
      <c r="W433" s="33"/>
      <c r="X433" s="33"/>
      <c r="Y433" s="33"/>
      <c r="Z433" s="33"/>
      <c r="AA433" s="33"/>
      <c r="AB433" s="33"/>
      <c r="AC433" s="33"/>
      <c r="AD433" s="33"/>
      <c r="AE433" s="33"/>
      <c r="AR433" s="162" t="s">
        <v>169</v>
      </c>
      <c r="AT433" s="162" t="s">
        <v>165</v>
      </c>
      <c r="AU433" s="162" t="s">
        <v>83</v>
      </c>
      <c r="AY433" s="18" t="s">
        <v>163</v>
      </c>
      <c r="BE433" s="163">
        <f>IF(N433="základní",J433,0)</f>
        <v>0</v>
      </c>
      <c r="BF433" s="163">
        <f>IF(N433="snížená",J433,0)</f>
        <v>0</v>
      </c>
      <c r="BG433" s="163">
        <f>IF(N433="zákl. přenesená",J433,0)</f>
        <v>0</v>
      </c>
      <c r="BH433" s="163">
        <f>IF(N433="sníž. přenesená",J433,0)</f>
        <v>0</v>
      </c>
      <c r="BI433" s="163">
        <f>IF(N433="nulová",J433,0)</f>
        <v>0</v>
      </c>
      <c r="BJ433" s="18" t="s">
        <v>30</v>
      </c>
      <c r="BK433" s="163">
        <f>ROUND(I433*H433,2)</f>
        <v>0</v>
      </c>
      <c r="BL433" s="18" t="s">
        <v>169</v>
      </c>
      <c r="BM433" s="162" t="s">
        <v>2139</v>
      </c>
    </row>
    <row r="434" spans="1:65" s="2" customFormat="1">
      <c r="A434" s="33"/>
      <c r="B434" s="34"/>
      <c r="C434" s="33"/>
      <c r="D434" s="164" t="s">
        <v>171</v>
      </c>
      <c r="E434" s="33"/>
      <c r="F434" s="165" t="s">
        <v>772</v>
      </c>
      <c r="G434" s="33"/>
      <c r="H434" s="33"/>
      <c r="I434" s="166"/>
      <c r="J434" s="33"/>
      <c r="K434" s="33"/>
      <c r="L434" s="34"/>
      <c r="M434" s="167"/>
      <c r="N434" s="168"/>
      <c r="O434" s="59"/>
      <c r="P434" s="59"/>
      <c r="Q434" s="59"/>
      <c r="R434" s="59"/>
      <c r="S434" s="59"/>
      <c r="T434" s="60"/>
      <c r="U434" s="33"/>
      <c r="V434" s="33"/>
      <c r="W434" s="33"/>
      <c r="X434" s="33"/>
      <c r="Y434" s="33"/>
      <c r="Z434" s="33"/>
      <c r="AA434" s="33"/>
      <c r="AB434" s="33"/>
      <c r="AC434" s="33"/>
      <c r="AD434" s="33"/>
      <c r="AE434" s="33"/>
      <c r="AT434" s="18" t="s">
        <v>171</v>
      </c>
      <c r="AU434" s="18" t="s">
        <v>83</v>
      </c>
    </row>
    <row r="435" spans="1:65" s="13" customFormat="1">
      <c r="B435" s="171"/>
      <c r="D435" s="169" t="s">
        <v>175</v>
      </c>
      <c r="E435" s="172" t="s">
        <v>1</v>
      </c>
      <c r="F435" s="173" t="s">
        <v>2140</v>
      </c>
      <c r="H435" s="174">
        <v>385.76100000000002</v>
      </c>
      <c r="I435" s="175"/>
      <c r="L435" s="171"/>
      <c r="M435" s="176"/>
      <c r="N435" s="177"/>
      <c r="O435" s="177"/>
      <c r="P435" s="177"/>
      <c r="Q435" s="177"/>
      <c r="R435" s="177"/>
      <c r="S435" s="177"/>
      <c r="T435" s="178"/>
      <c r="AT435" s="172" t="s">
        <v>175</v>
      </c>
      <c r="AU435" s="172" t="s">
        <v>83</v>
      </c>
      <c r="AV435" s="13" t="s">
        <v>83</v>
      </c>
      <c r="AW435" s="13" t="s">
        <v>29</v>
      </c>
      <c r="AX435" s="13" t="s">
        <v>73</v>
      </c>
      <c r="AY435" s="172" t="s">
        <v>163</v>
      </c>
    </row>
    <row r="436" spans="1:65" s="14" customFormat="1">
      <c r="B436" s="179"/>
      <c r="D436" s="169" t="s">
        <v>175</v>
      </c>
      <c r="E436" s="180" t="s">
        <v>1</v>
      </c>
      <c r="F436" s="181" t="s">
        <v>179</v>
      </c>
      <c r="H436" s="182">
        <v>385.76100000000002</v>
      </c>
      <c r="I436" s="183"/>
      <c r="L436" s="179"/>
      <c r="M436" s="184"/>
      <c r="N436" s="185"/>
      <c r="O436" s="185"/>
      <c r="P436" s="185"/>
      <c r="Q436" s="185"/>
      <c r="R436" s="185"/>
      <c r="S436" s="185"/>
      <c r="T436" s="186"/>
      <c r="AT436" s="180" t="s">
        <v>175</v>
      </c>
      <c r="AU436" s="180" t="s">
        <v>83</v>
      </c>
      <c r="AV436" s="14" t="s">
        <v>169</v>
      </c>
      <c r="AW436" s="14" t="s">
        <v>29</v>
      </c>
      <c r="AX436" s="14" t="s">
        <v>30</v>
      </c>
      <c r="AY436" s="180" t="s">
        <v>163</v>
      </c>
    </row>
    <row r="437" spans="1:65" s="2" customFormat="1" ht="16.5" customHeight="1">
      <c r="A437" s="33"/>
      <c r="B437" s="150"/>
      <c r="C437" s="151" t="s">
        <v>642</v>
      </c>
      <c r="D437" s="151" t="s">
        <v>165</v>
      </c>
      <c r="E437" s="152" t="s">
        <v>775</v>
      </c>
      <c r="F437" s="153" t="s">
        <v>776</v>
      </c>
      <c r="G437" s="154" t="s">
        <v>384</v>
      </c>
      <c r="H437" s="155">
        <v>2700.3270000000002</v>
      </c>
      <c r="I437" s="156"/>
      <c r="J437" s="157">
        <f>ROUND(I437*H437,2)</f>
        <v>0</v>
      </c>
      <c r="K437" s="153" t="s">
        <v>168</v>
      </c>
      <c r="L437" s="34"/>
      <c r="M437" s="158" t="s">
        <v>1</v>
      </c>
      <c r="N437" s="159" t="s">
        <v>38</v>
      </c>
      <c r="O437" s="59"/>
      <c r="P437" s="160">
        <f>O437*H437</f>
        <v>0</v>
      </c>
      <c r="Q437" s="160">
        <v>0</v>
      </c>
      <c r="R437" s="160">
        <f>Q437*H437</f>
        <v>0</v>
      </c>
      <c r="S437" s="160">
        <v>0</v>
      </c>
      <c r="T437" s="161">
        <f>S437*H437</f>
        <v>0</v>
      </c>
      <c r="U437" s="33"/>
      <c r="V437" s="33"/>
      <c r="W437" s="33"/>
      <c r="X437" s="33"/>
      <c r="Y437" s="33"/>
      <c r="Z437" s="33"/>
      <c r="AA437" s="33"/>
      <c r="AB437" s="33"/>
      <c r="AC437" s="33"/>
      <c r="AD437" s="33"/>
      <c r="AE437" s="33"/>
      <c r="AR437" s="162" t="s">
        <v>169</v>
      </c>
      <c r="AT437" s="162" t="s">
        <v>165</v>
      </c>
      <c r="AU437" s="162" t="s">
        <v>83</v>
      </c>
      <c r="AY437" s="18" t="s">
        <v>163</v>
      </c>
      <c r="BE437" s="163">
        <f>IF(N437="základní",J437,0)</f>
        <v>0</v>
      </c>
      <c r="BF437" s="163">
        <f>IF(N437="snížená",J437,0)</f>
        <v>0</v>
      </c>
      <c r="BG437" s="163">
        <f>IF(N437="zákl. přenesená",J437,0)</f>
        <v>0</v>
      </c>
      <c r="BH437" s="163">
        <f>IF(N437="sníž. přenesená",J437,0)</f>
        <v>0</v>
      </c>
      <c r="BI437" s="163">
        <f>IF(N437="nulová",J437,0)</f>
        <v>0</v>
      </c>
      <c r="BJ437" s="18" t="s">
        <v>30</v>
      </c>
      <c r="BK437" s="163">
        <f>ROUND(I437*H437,2)</f>
        <v>0</v>
      </c>
      <c r="BL437" s="18" t="s">
        <v>169</v>
      </c>
      <c r="BM437" s="162" t="s">
        <v>2141</v>
      </c>
    </row>
    <row r="438" spans="1:65" s="2" customFormat="1">
      <c r="A438" s="33"/>
      <c r="B438" s="34"/>
      <c r="C438" s="33"/>
      <c r="D438" s="164" t="s">
        <v>171</v>
      </c>
      <c r="E438" s="33"/>
      <c r="F438" s="165" t="s">
        <v>778</v>
      </c>
      <c r="G438" s="33"/>
      <c r="H438" s="33"/>
      <c r="I438" s="166"/>
      <c r="J438" s="33"/>
      <c r="K438" s="33"/>
      <c r="L438" s="34"/>
      <c r="M438" s="167"/>
      <c r="N438" s="168"/>
      <c r="O438" s="59"/>
      <c r="P438" s="59"/>
      <c r="Q438" s="59"/>
      <c r="R438" s="59"/>
      <c r="S438" s="59"/>
      <c r="T438" s="60"/>
      <c r="U438" s="33"/>
      <c r="V438" s="33"/>
      <c r="W438" s="33"/>
      <c r="X438" s="33"/>
      <c r="Y438" s="33"/>
      <c r="Z438" s="33"/>
      <c r="AA438" s="33"/>
      <c r="AB438" s="33"/>
      <c r="AC438" s="33"/>
      <c r="AD438" s="33"/>
      <c r="AE438" s="33"/>
      <c r="AT438" s="18" t="s">
        <v>171</v>
      </c>
      <c r="AU438" s="18" t="s">
        <v>83</v>
      </c>
    </row>
    <row r="439" spans="1:65" s="13" customFormat="1">
      <c r="B439" s="171"/>
      <c r="D439" s="169" t="s">
        <v>175</v>
      </c>
      <c r="E439" s="172" t="s">
        <v>1</v>
      </c>
      <c r="F439" s="173" t="s">
        <v>2142</v>
      </c>
      <c r="H439" s="174">
        <v>2700.3270000000002</v>
      </c>
      <c r="I439" s="175"/>
      <c r="L439" s="171"/>
      <c r="M439" s="176"/>
      <c r="N439" s="177"/>
      <c r="O439" s="177"/>
      <c r="P439" s="177"/>
      <c r="Q439" s="177"/>
      <c r="R439" s="177"/>
      <c r="S439" s="177"/>
      <c r="T439" s="178"/>
      <c r="AT439" s="172" t="s">
        <v>175</v>
      </c>
      <c r="AU439" s="172" t="s">
        <v>83</v>
      </c>
      <c r="AV439" s="13" t="s">
        <v>83</v>
      </c>
      <c r="AW439" s="13" t="s">
        <v>29</v>
      </c>
      <c r="AX439" s="13" t="s">
        <v>73</v>
      </c>
      <c r="AY439" s="172" t="s">
        <v>163</v>
      </c>
    </row>
    <row r="440" spans="1:65" s="14" customFormat="1">
      <c r="B440" s="179"/>
      <c r="D440" s="169" t="s">
        <v>175</v>
      </c>
      <c r="E440" s="180" t="s">
        <v>1</v>
      </c>
      <c r="F440" s="181" t="s">
        <v>179</v>
      </c>
      <c r="H440" s="182">
        <v>2700.3270000000002</v>
      </c>
      <c r="I440" s="183"/>
      <c r="L440" s="179"/>
      <c r="M440" s="184"/>
      <c r="N440" s="185"/>
      <c r="O440" s="185"/>
      <c r="P440" s="185"/>
      <c r="Q440" s="185"/>
      <c r="R440" s="185"/>
      <c r="S440" s="185"/>
      <c r="T440" s="186"/>
      <c r="AT440" s="180" t="s">
        <v>175</v>
      </c>
      <c r="AU440" s="180" t="s">
        <v>83</v>
      </c>
      <c r="AV440" s="14" t="s">
        <v>169</v>
      </c>
      <c r="AW440" s="14" t="s">
        <v>29</v>
      </c>
      <c r="AX440" s="14" t="s">
        <v>30</v>
      </c>
      <c r="AY440" s="180" t="s">
        <v>163</v>
      </c>
    </row>
    <row r="441" spans="1:65" s="2" customFormat="1" ht="16.5" customHeight="1">
      <c r="A441" s="33"/>
      <c r="B441" s="150"/>
      <c r="C441" s="151" t="s">
        <v>647</v>
      </c>
      <c r="D441" s="151" t="s">
        <v>165</v>
      </c>
      <c r="E441" s="152" t="s">
        <v>781</v>
      </c>
      <c r="F441" s="153" t="s">
        <v>782</v>
      </c>
      <c r="G441" s="154" t="s">
        <v>384</v>
      </c>
      <c r="H441" s="155">
        <v>252.88499999999999</v>
      </c>
      <c r="I441" s="156"/>
      <c r="J441" s="157">
        <f>ROUND(I441*H441,2)</f>
        <v>0</v>
      </c>
      <c r="K441" s="153" t="s">
        <v>1</v>
      </c>
      <c r="L441" s="34"/>
      <c r="M441" s="158" t="s">
        <v>1</v>
      </c>
      <c r="N441" s="159" t="s">
        <v>38</v>
      </c>
      <c r="O441" s="59"/>
      <c r="P441" s="160">
        <f>O441*H441</f>
        <v>0</v>
      </c>
      <c r="Q441" s="160">
        <v>0</v>
      </c>
      <c r="R441" s="160">
        <f>Q441*H441</f>
        <v>0</v>
      </c>
      <c r="S441" s="160">
        <v>0</v>
      </c>
      <c r="T441" s="161">
        <f>S441*H441</f>
        <v>0</v>
      </c>
      <c r="U441" s="33"/>
      <c r="V441" s="33"/>
      <c r="W441" s="33"/>
      <c r="X441" s="33"/>
      <c r="Y441" s="33"/>
      <c r="Z441" s="33"/>
      <c r="AA441" s="33"/>
      <c r="AB441" s="33"/>
      <c r="AC441" s="33"/>
      <c r="AD441" s="33"/>
      <c r="AE441" s="33"/>
      <c r="AR441" s="162" t="s">
        <v>169</v>
      </c>
      <c r="AT441" s="162" t="s">
        <v>165</v>
      </c>
      <c r="AU441" s="162" t="s">
        <v>83</v>
      </c>
      <c r="AY441" s="18" t="s">
        <v>163</v>
      </c>
      <c r="BE441" s="163">
        <f>IF(N441="základní",J441,0)</f>
        <v>0</v>
      </c>
      <c r="BF441" s="163">
        <f>IF(N441="snížená",J441,0)</f>
        <v>0</v>
      </c>
      <c r="BG441" s="163">
        <f>IF(N441="zákl. přenesená",J441,0)</f>
        <v>0</v>
      </c>
      <c r="BH441" s="163">
        <f>IF(N441="sníž. přenesená",J441,0)</f>
        <v>0</v>
      </c>
      <c r="BI441" s="163">
        <f>IF(N441="nulová",J441,0)</f>
        <v>0</v>
      </c>
      <c r="BJ441" s="18" t="s">
        <v>30</v>
      </c>
      <c r="BK441" s="163">
        <f>ROUND(I441*H441,2)</f>
        <v>0</v>
      </c>
      <c r="BL441" s="18" t="s">
        <v>169</v>
      </c>
      <c r="BM441" s="162" t="s">
        <v>2143</v>
      </c>
    </row>
    <row r="442" spans="1:65" s="13" customFormat="1">
      <c r="B442" s="171"/>
      <c r="D442" s="169" t="s">
        <v>175</v>
      </c>
      <c r="E442" s="172" t="s">
        <v>1</v>
      </c>
      <c r="F442" s="173" t="s">
        <v>2144</v>
      </c>
      <c r="H442" s="174">
        <v>252.88499999999999</v>
      </c>
      <c r="I442" s="175"/>
      <c r="L442" s="171"/>
      <c r="M442" s="176"/>
      <c r="N442" s="177"/>
      <c r="O442" s="177"/>
      <c r="P442" s="177"/>
      <c r="Q442" s="177"/>
      <c r="R442" s="177"/>
      <c r="S442" s="177"/>
      <c r="T442" s="178"/>
      <c r="AT442" s="172" t="s">
        <v>175</v>
      </c>
      <c r="AU442" s="172" t="s">
        <v>83</v>
      </c>
      <c r="AV442" s="13" t="s">
        <v>83</v>
      </c>
      <c r="AW442" s="13" t="s">
        <v>29</v>
      </c>
      <c r="AX442" s="13" t="s">
        <v>73</v>
      </c>
      <c r="AY442" s="172" t="s">
        <v>163</v>
      </c>
    </row>
    <row r="443" spans="1:65" s="14" customFormat="1">
      <c r="B443" s="179"/>
      <c r="D443" s="169" t="s">
        <v>175</v>
      </c>
      <c r="E443" s="180" t="s">
        <v>1</v>
      </c>
      <c r="F443" s="181" t="s">
        <v>179</v>
      </c>
      <c r="H443" s="182">
        <v>252.88499999999999</v>
      </c>
      <c r="I443" s="183"/>
      <c r="L443" s="179"/>
      <c r="M443" s="184"/>
      <c r="N443" s="185"/>
      <c r="O443" s="185"/>
      <c r="P443" s="185"/>
      <c r="Q443" s="185"/>
      <c r="R443" s="185"/>
      <c r="S443" s="185"/>
      <c r="T443" s="186"/>
      <c r="AT443" s="180" t="s">
        <v>175</v>
      </c>
      <c r="AU443" s="180" t="s">
        <v>83</v>
      </c>
      <c r="AV443" s="14" t="s">
        <v>169</v>
      </c>
      <c r="AW443" s="14" t="s">
        <v>29</v>
      </c>
      <c r="AX443" s="14" t="s">
        <v>30</v>
      </c>
      <c r="AY443" s="180" t="s">
        <v>163</v>
      </c>
    </row>
    <row r="444" spans="1:65" s="2" customFormat="1" ht="16.5" customHeight="1">
      <c r="A444" s="33"/>
      <c r="B444" s="150"/>
      <c r="C444" s="151" t="s">
        <v>651</v>
      </c>
      <c r="D444" s="151" t="s">
        <v>165</v>
      </c>
      <c r="E444" s="152" t="s">
        <v>786</v>
      </c>
      <c r="F444" s="153" t="s">
        <v>471</v>
      </c>
      <c r="G444" s="154" t="s">
        <v>384</v>
      </c>
      <c r="H444" s="155">
        <v>132.876</v>
      </c>
      <c r="I444" s="156"/>
      <c r="J444" s="157">
        <f>ROUND(I444*H444,2)</f>
        <v>0</v>
      </c>
      <c r="K444" s="153" t="s">
        <v>1</v>
      </c>
      <c r="L444" s="34"/>
      <c r="M444" s="158" t="s">
        <v>1</v>
      </c>
      <c r="N444" s="159" t="s">
        <v>38</v>
      </c>
      <c r="O444" s="59"/>
      <c r="P444" s="160">
        <f>O444*H444</f>
        <v>0</v>
      </c>
      <c r="Q444" s="160">
        <v>0</v>
      </c>
      <c r="R444" s="160">
        <f>Q444*H444</f>
        <v>0</v>
      </c>
      <c r="S444" s="160">
        <v>0</v>
      </c>
      <c r="T444" s="161">
        <f>S444*H444</f>
        <v>0</v>
      </c>
      <c r="U444" s="33"/>
      <c r="V444" s="33"/>
      <c r="W444" s="33"/>
      <c r="X444" s="33"/>
      <c r="Y444" s="33"/>
      <c r="Z444" s="33"/>
      <c r="AA444" s="33"/>
      <c r="AB444" s="33"/>
      <c r="AC444" s="33"/>
      <c r="AD444" s="33"/>
      <c r="AE444" s="33"/>
      <c r="AR444" s="162" t="s">
        <v>169</v>
      </c>
      <c r="AT444" s="162" t="s">
        <v>165</v>
      </c>
      <c r="AU444" s="162" t="s">
        <v>83</v>
      </c>
      <c r="AY444" s="18" t="s">
        <v>163</v>
      </c>
      <c r="BE444" s="163">
        <f>IF(N444="základní",J444,0)</f>
        <v>0</v>
      </c>
      <c r="BF444" s="163">
        <f>IF(N444="snížená",J444,0)</f>
        <v>0</v>
      </c>
      <c r="BG444" s="163">
        <f>IF(N444="zákl. přenesená",J444,0)</f>
        <v>0</v>
      </c>
      <c r="BH444" s="163">
        <f>IF(N444="sníž. přenesená",J444,0)</f>
        <v>0</v>
      </c>
      <c r="BI444" s="163">
        <f>IF(N444="nulová",J444,0)</f>
        <v>0</v>
      </c>
      <c r="BJ444" s="18" t="s">
        <v>30</v>
      </c>
      <c r="BK444" s="163">
        <f>ROUND(I444*H444,2)</f>
        <v>0</v>
      </c>
      <c r="BL444" s="18" t="s">
        <v>169</v>
      </c>
      <c r="BM444" s="162" t="s">
        <v>2145</v>
      </c>
    </row>
    <row r="445" spans="1:65" s="13" customFormat="1">
      <c r="B445" s="171"/>
      <c r="D445" s="169" t="s">
        <v>175</v>
      </c>
      <c r="E445" s="172" t="s">
        <v>1</v>
      </c>
      <c r="F445" s="173" t="s">
        <v>2146</v>
      </c>
      <c r="H445" s="174">
        <v>132.876</v>
      </c>
      <c r="I445" s="175"/>
      <c r="L445" s="171"/>
      <c r="M445" s="176"/>
      <c r="N445" s="177"/>
      <c r="O445" s="177"/>
      <c r="P445" s="177"/>
      <c r="Q445" s="177"/>
      <c r="R445" s="177"/>
      <c r="S445" s="177"/>
      <c r="T445" s="178"/>
      <c r="AT445" s="172" t="s">
        <v>175</v>
      </c>
      <c r="AU445" s="172" t="s">
        <v>83</v>
      </c>
      <c r="AV445" s="13" t="s">
        <v>83</v>
      </c>
      <c r="AW445" s="13" t="s">
        <v>29</v>
      </c>
      <c r="AX445" s="13" t="s">
        <v>73</v>
      </c>
      <c r="AY445" s="172" t="s">
        <v>163</v>
      </c>
    </row>
    <row r="446" spans="1:65" s="14" customFormat="1">
      <c r="B446" s="179"/>
      <c r="D446" s="169" t="s">
        <v>175</v>
      </c>
      <c r="E446" s="180" t="s">
        <v>1</v>
      </c>
      <c r="F446" s="181" t="s">
        <v>179</v>
      </c>
      <c r="H446" s="182">
        <v>132.876</v>
      </c>
      <c r="I446" s="183"/>
      <c r="L446" s="179"/>
      <c r="M446" s="184"/>
      <c r="N446" s="185"/>
      <c r="O446" s="185"/>
      <c r="P446" s="185"/>
      <c r="Q446" s="185"/>
      <c r="R446" s="185"/>
      <c r="S446" s="185"/>
      <c r="T446" s="186"/>
      <c r="AT446" s="180" t="s">
        <v>175</v>
      </c>
      <c r="AU446" s="180" t="s">
        <v>83</v>
      </c>
      <c r="AV446" s="14" t="s">
        <v>169</v>
      </c>
      <c r="AW446" s="14" t="s">
        <v>29</v>
      </c>
      <c r="AX446" s="14" t="s">
        <v>30</v>
      </c>
      <c r="AY446" s="180" t="s">
        <v>163</v>
      </c>
    </row>
    <row r="447" spans="1:65" s="2" customFormat="1" ht="16.5" customHeight="1">
      <c r="A447" s="33"/>
      <c r="B447" s="150"/>
      <c r="C447" s="151" t="s">
        <v>656</v>
      </c>
      <c r="D447" s="151" t="s">
        <v>165</v>
      </c>
      <c r="E447" s="152" t="s">
        <v>2147</v>
      </c>
      <c r="F447" s="153" t="s">
        <v>2148</v>
      </c>
      <c r="G447" s="154" t="s">
        <v>384</v>
      </c>
      <c r="H447" s="155">
        <v>210.70099999999999</v>
      </c>
      <c r="I447" s="156"/>
      <c r="J447" s="157">
        <f>ROUND(I447*H447,2)</f>
        <v>0</v>
      </c>
      <c r="K447" s="153" t="s">
        <v>168</v>
      </c>
      <c r="L447" s="34"/>
      <c r="M447" s="158" t="s">
        <v>1</v>
      </c>
      <c r="N447" s="159" t="s">
        <v>38</v>
      </c>
      <c r="O447" s="59"/>
      <c r="P447" s="160">
        <f>O447*H447</f>
        <v>0</v>
      </c>
      <c r="Q447" s="160">
        <v>0</v>
      </c>
      <c r="R447" s="160">
        <f>Q447*H447</f>
        <v>0</v>
      </c>
      <c r="S447" s="160">
        <v>0</v>
      </c>
      <c r="T447" s="161">
        <f>S447*H447</f>
        <v>0</v>
      </c>
      <c r="U447" s="33"/>
      <c r="V447" s="33"/>
      <c r="W447" s="33"/>
      <c r="X447" s="33"/>
      <c r="Y447" s="33"/>
      <c r="Z447" s="33"/>
      <c r="AA447" s="33"/>
      <c r="AB447" s="33"/>
      <c r="AC447" s="33"/>
      <c r="AD447" s="33"/>
      <c r="AE447" s="33"/>
      <c r="AR447" s="162" t="s">
        <v>169</v>
      </c>
      <c r="AT447" s="162" t="s">
        <v>165</v>
      </c>
      <c r="AU447" s="162" t="s">
        <v>83</v>
      </c>
      <c r="AY447" s="18" t="s">
        <v>163</v>
      </c>
      <c r="BE447" s="163">
        <f>IF(N447="základní",J447,0)</f>
        <v>0</v>
      </c>
      <c r="BF447" s="163">
        <f>IF(N447="snížená",J447,0)</f>
        <v>0</v>
      </c>
      <c r="BG447" s="163">
        <f>IF(N447="zákl. přenesená",J447,0)</f>
        <v>0</v>
      </c>
      <c r="BH447" s="163">
        <f>IF(N447="sníž. přenesená",J447,0)</f>
        <v>0</v>
      </c>
      <c r="BI447" s="163">
        <f>IF(N447="nulová",J447,0)</f>
        <v>0</v>
      </c>
      <c r="BJ447" s="18" t="s">
        <v>30</v>
      </c>
      <c r="BK447" s="163">
        <f>ROUND(I447*H447,2)</f>
        <v>0</v>
      </c>
      <c r="BL447" s="18" t="s">
        <v>169</v>
      </c>
      <c r="BM447" s="162" t="s">
        <v>2149</v>
      </c>
    </row>
    <row r="448" spans="1:65" s="2" customFormat="1">
      <c r="A448" s="33"/>
      <c r="B448" s="34"/>
      <c r="C448" s="33"/>
      <c r="D448" s="164" t="s">
        <v>171</v>
      </c>
      <c r="E448" s="33"/>
      <c r="F448" s="165" t="s">
        <v>2150</v>
      </c>
      <c r="G448" s="33"/>
      <c r="H448" s="33"/>
      <c r="I448" s="166"/>
      <c r="J448" s="33"/>
      <c r="K448" s="33"/>
      <c r="L448" s="34"/>
      <c r="M448" s="207"/>
      <c r="N448" s="208"/>
      <c r="O448" s="209"/>
      <c r="P448" s="209"/>
      <c r="Q448" s="209"/>
      <c r="R448" s="209"/>
      <c r="S448" s="209"/>
      <c r="T448" s="210"/>
      <c r="U448" s="33"/>
      <c r="V448" s="33"/>
      <c r="W448" s="33"/>
      <c r="X448" s="33"/>
      <c r="Y448" s="33"/>
      <c r="Z448" s="33"/>
      <c r="AA448" s="33"/>
      <c r="AB448" s="33"/>
      <c r="AC448" s="33"/>
      <c r="AD448" s="33"/>
      <c r="AE448" s="33"/>
      <c r="AT448" s="18" t="s">
        <v>171</v>
      </c>
      <c r="AU448" s="18" t="s">
        <v>83</v>
      </c>
    </row>
    <row r="449" spans="1:31" s="2" customFormat="1" ht="6.95" customHeight="1">
      <c r="A449" s="33"/>
      <c r="B449" s="48"/>
      <c r="C449" s="49"/>
      <c r="D449" s="49"/>
      <c r="E449" s="49"/>
      <c r="F449" s="49"/>
      <c r="G449" s="49"/>
      <c r="H449" s="49"/>
      <c r="I449" s="49"/>
      <c r="J449" s="49"/>
      <c r="K449" s="49"/>
      <c r="L449" s="34"/>
      <c r="M449" s="33"/>
      <c r="O449" s="33"/>
      <c r="P449" s="33"/>
      <c r="Q449" s="33"/>
      <c r="R449" s="33"/>
      <c r="S449" s="33"/>
      <c r="T449" s="33"/>
      <c r="U449" s="33"/>
      <c r="V449" s="33"/>
      <c r="W449" s="33"/>
      <c r="X449" s="33"/>
      <c r="Y449" s="33"/>
      <c r="Z449" s="33"/>
      <c r="AA449" s="33"/>
      <c r="AB449" s="33"/>
      <c r="AC449" s="33"/>
      <c r="AD449" s="33"/>
      <c r="AE449" s="33"/>
    </row>
  </sheetData>
  <autoFilter ref="C127:K448"/>
  <mergeCells count="12">
    <mergeCell ref="E120:H120"/>
    <mergeCell ref="L2:V2"/>
    <mergeCell ref="E85:H85"/>
    <mergeCell ref="E87:H87"/>
    <mergeCell ref="E89:H89"/>
    <mergeCell ref="E116:H116"/>
    <mergeCell ref="E118:H118"/>
    <mergeCell ref="E7:H7"/>
    <mergeCell ref="E9:H9"/>
    <mergeCell ref="E11:H11"/>
    <mergeCell ref="E20:H20"/>
    <mergeCell ref="E29:H29"/>
  </mergeCells>
  <hyperlinks>
    <hyperlink ref="F132" r:id="rId1"/>
    <hyperlink ref="F147" r:id="rId2"/>
    <hyperlink ref="F152" r:id="rId3"/>
    <hyperlink ref="F159" r:id="rId4"/>
    <hyperlink ref="F164" r:id="rId5"/>
    <hyperlink ref="F170" r:id="rId6"/>
    <hyperlink ref="F173" r:id="rId7"/>
    <hyperlink ref="F177" r:id="rId8"/>
    <hyperlink ref="F193" r:id="rId9"/>
    <hyperlink ref="F197" r:id="rId10"/>
    <hyperlink ref="F202" r:id="rId11"/>
    <hyperlink ref="F205" r:id="rId12"/>
    <hyperlink ref="F221" r:id="rId13"/>
    <hyperlink ref="F231" r:id="rId14"/>
    <hyperlink ref="F234" r:id="rId15"/>
    <hyperlink ref="F237" r:id="rId16"/>
    <hyperlink ref="F247" r:id="rId17"/>
    <hyperlink ref="F257" r:id="rId18"/>
    <hyperlink ref="F263" r:id="rId19"/>
    <hyperlink ref="F274" r:id="rId20"/>
    <hyperlink ref="F278" r:id="rId21"/>
    <hyperlink ref="F281" r:id="rId22"/>
    <hyperlink ref="F284" r:id="rId23"/>
    <hyperlink ref="F294" r:id="rId24"/>
    <hyperlink ref="F297" r:id="rId25"/>
    <hyperlink ref="F300" r:id="rId26"/>
    <hyperlink ref="F305" r:id="rId27"/>
    <hyperlink ref="F310" r:id="rId28"/>
    <hyperlink ref="F316" r:id="rId29"/>
    <hyperlink ref="F323" r:id="rId30"/>
    <hyperlink ref="F328" r:id="rId31"/>
    <hyperlink ref="F350" r:id="rId32"/>
    <hyperlink ref="F353" r:id="rId33"/>
    <hyperlink ref="F356" r:id="rId34"/>
    <hyperlink ref="F359" r:id="rId35"/>
    <hyperlink ref="F364" r:id="rId36"/>
    <hyperlink ref="F385" r:id="rId37"/>
    <hyperlink ref="F391" r:id="rId38"/>
    <hyperlink ref="F396" r:id="rId39"/>
    <hyperlink ref="F400" r:id="rId40"/>
    <hyperlink ref="F410" r:id="rId41"/>
    <hyperlink ref="F415" r:id="rId42"/>
    <hyperlink ref="F418" r:id="rId43"/>
    <hyperlink ref="F425" r:id="rId44"/>
    <hyperlink ref="F434" r:id="rId45"/>
    <hyperlink ref="F438" r:id="rId46"/>
    <hyperlink ref="F448" r:id="rId4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3"/>
  <sheetViews>
    <sheetView showGridLines="0" workbookViewId="0">
      <selection activeCell="J14" sqref="J1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6" t="s">
        <v>5</v>
      </c>
      <c r="M2" s="237"/>
      <c r="N2" s="237"/>
      <c r="O2" s="237"/>
      <c r="P2" s="237"/>
      <c r="Q2" s="237"/>
      <c r="R2" s="237"/>
      <c r="S2" s="237"/>
      <c r="T2" s="237"/>
      <c r="U2" s="237"/>
      <c r="V2" s="237"/>
      <c r="AT2" s="18" t="s">
        <v>105</v>
      </c>
    </row>
    <row r="3" spans="1:46" s="1" customFormat="1" ht="6.95" customHeight="1">
      <c r="B3" s="19"/>
      <c r="C3" s="20"/>
      <c r="D3" s="20"/>
      <c r="E3" s="20"/>
      <c r="F3" s="20"/>
      <c r="G3" s="20"/>
      <c r="H3" s="20"/>
      <c r="I3" s="20"/>
      <c r="J3" s="20"/>
      <c r="K3" s="20"/>
      <c r="L3" s="21"/>
      <c r="AT3" s="18" t="s">
        <v>83</v>
      </c>
    </row>
    <row r="4" spans="1:46" s="1" customFormat="1" ht="24.95" customHeight="1">
      <c r="B4" s="21"/>
      <c r="D4" s="22" t="s">
        <v>120</v>
      </c>
      <c r="L4" s="21"/>
      <c r="M4" s="100" t="s">
        <v>10</v>
      </c>
      <c r="AT4" s="18" t="s">
        <v>3</v>
      </c>
    </row>
    <row r="5" spans="1:46" s="1" customFormat="1" ht="6.95" customHeight="1">
      <c r="B5" s="21"/>
      <c r="L5" s="21"/>
    </row>
    <row r="6" spans="1:46" s="1" customFormat="1" ht="12" customHeight="1">
      <c r="B6" s="21"/>
      <c r="D6" s="28" t="s">
        <v>16</v>
      </c>
      <c r="L6" s="21"/>
    </row>
    <row r="7" spans="1:46" s="1" customFormat="1" ht="16.5" customHeight="1">
      <c r="B7" s="21"/>
      <c r="E7" s="280" t="str">
        <f>'Rekapitulace stavby'!K6</f>
        <v>Brno, Sobotkova - rekonstrukce kanalizace a vodovodu</v>
      </c>
      <c r="F7" s="281"/>
      <c r="G7" s="281"/>
      <c r="H7" s="281"/>
      <c r="L7" s="21"/>
    </row>
    <row r="8" spans="1:46" s="1" customFormat="1" ht="12" customHeight="1">
      <c r="B8" s="21"/>
      <c r="D8" s="28" t="s">
        <v>130</v>
      </c>
      <c r="L8" s="21"/>
    </row>
    <row r="9" spans="1:46" s="2" customFormat="1" ht="16.5" customHeight="1">
      <c r="A9" s="33"/>
      <c r="B9" s="34"/>
      <c r="C9" s="33"/>
      <c r="D9" s="33"/>
      <c r="E9" s="280" t="s">
        <v>1837</v>
      </c>
      <c r="F9" s="279"/>
      <c r="G9" s="279"/>
      <c r="H9" s="27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1838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70" t="s">
        <v>2151</v>
      </c>
      <c r="F11" s="279"/>
      <c r="G11" s="279"/>
      <c r="H11" s="279"/>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23</v>
      </c>
      <c r="E16" s="33"/>
      <c r="F16" s="33"/>
      <c r="G16" s="33"/>
      <c r="H16" s="33"/>
      <c r="I16" s="28" t="s">
        <v>24</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25</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26</v>
      </c>
      <c r="E19" s="33"/>
      <c r="F19" s="33"/>
      <c r="G19" s="33"/>
      <c r="H19" s="33"/>
      <c r="I19" s="28" t="s">
        <v>24</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2" t="str">
        <f>'Rekapitulace stavby'!E14</f>
        <v>Vyplň údaj</v>
      </c>
      <c r="F20" s="248"/>
      <c r="G20" s="248"/>
      <c r="H20" s="248"/>
      <c r="I20" s="28" t="s">
        <v>25</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28</v>
      </c>
      <c r="E22" s="33"/>
      <c r="F22" s="33"/>
      <c r="G22" s="33"/>
      <c r="H22" s="33"/>
      <c r="I22" s="28" t="s">
        <v>24</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25</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28" t="s">
        <v>24</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25</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1"/>
      <c r="B29" s="102"/>
      <c r="C29" s="101"/>
      <c r="D29" s="101"/>
      <c r="E29" s="252" t="s">
        <v>1</v>
      </c>
      <c r="F29" s="252"/>
      <c r="G29" s="252"/>
      <c r="H29" s="252"/>
      <c r="I29" s="101"/>
      <c r="J29" s="101"/>
      <c r="K29" s="101"/>
      <c r="L29" s="103"/>
      <c r="S29" s="101"/>
      <c r="T29" s="101"/>
      <c r="U29" s="101"/>
      <c r="V29" s="101"/>
      <c r="W29" s="101"/>
      <c r="X29" s="101"/>
      <c r="Y29" s="101"/>
      <c r="Z29" s="101"/>
      <c r="AA29" s="101"/>
      <c r="AB29" s="101"/>
      <c r="AC29" s="101"/>
      <c r="AD29" s="101"/>
      <c r="AE29" s="101"/>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4" t="s">
        <v>33</v>
      </c>
      <c r="E32" s="33"/>
      <c r="F32" s="33"/>
      <c r="G32" s="33"/>
      <c r="H32" s="33"/>
      <c r="I32" s="33"/>
      <c r="J32" s="72">
        <f>ROUND(J127, 0)</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37"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5" t="s">
        <v>37</v>
      </c>
      <c r="E35" s="28" t="s">
        <v>38</v>
      </c>
      <c r="F35" s="106">
        <f>ROUND((SUM(BE127:BE332)),  0)</f>
        <v>0</v>
      </c>
      <c r="G35" s="33"/>
      <c r="H35" s="33"/>
      <c r="I35" s="107">
        <v>0.21</v>
      </c>
      <c r="J35" s="106">
        <f>ROUND(((SUM(BE127:BE332))*I35),  0)</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06">
        <f>ROUND((SUM(BF127:BF332)),  0)</f>
        <v>0</v>
      </c>
      <c r="G36" s="33"/>
      <c r="H36" s="33"/>
      <c r="I36" s="107">
        <v>0.12</v>
      </c>
      <c r="J36" s="106">
        <f>ROUND(((SUM(BF127:BF332))*I36),  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06">
        <f>ROUND((SUM(BG127:BG332)),  0)</f>
        <v>0</v>
      </c>
      <c r="G37" s="33"/>
      <c r="H37" s="33"/>
      <c r="I37" s="107">
        <v>0.21</v>
      </c>
      <c r="J37" s="106">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06">
        <f>ROUND((SUM(BH127:BH332)),  0)</f>
        <v>0</v>
      </c>
      <c r="G38" s="33"/>
      <c r="H38" s="33"/>
      <c r="I38" s="107">
        <v>0.12</v>
      </c>
      <c r="J38" s="106">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06">
        <f>ROUND((SUM(BI127:BI332)),  0)</f>
        <v>0</v>
      </c>
      <c r="G39" s="33"/>
      <c r="H39" s="33"/>
      <c r="I39" s="107">
        <v>0</v>
      </c>
      <c r="J39" s="106">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8"/>
      <c r="D41" s="109" t="s">
        <v>43</v>
      </c>
      <c r="E41" s="61"/>
      <c r="F41" s="61"/>
      <c r="G41" s="110" t="s">
        <v>44</v>
      </c>
      <c r="H41" s="111" t="s">
        <v>45</v>
      </c>
      <c r="I41" s="61"/>
      <c r="J41" s="112">
        <f>SUM(J32:J39)</f>
        <v>0</v>
      </c>
      <c r="K41" s="113"/>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31" s="1" customFormat="1" ht="12" customHeight="1">
      <c r="B86" s="21"/>
      <c r="C86" s="28" t="s">
        <v>130</v>
      </c>
      <c r="L86" s="21"/>
    </row>
    <row r="87" spans="1:31" s="2" customFormat="1" ht="16.5" customHeight="1">
      <c r="A87" s="33"/>
      <c r="B87" s="34"/>
      <c r="C87" s="33"/>
      <c r="D87" s="33"/>
      <c r="E87" s="280" t="s">
        <v>1837</v>
      </c>
      <c r="F87" s="279"/>
      <c r="G87" s="279"/>
      <c r="H87" s="27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1838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70" t="str">
        <f>E11</f>
        <v>SO 05-2 - Odvodnění komunikace</v>
      </c>
      <c r="F89" s="279"/>
      <c r="G89" s="279"/>
      <c r="H89" s="27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28" t="s">
        <v>22</v>
      </c>
      <c r="J91" s="56" t="str">
        <f>IF(J14="","",J14)</f>
        <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5.2" customHeight="1">
      <c r="A93" s="33"/>
      <c r="B93" s="34"/>
      <c r="C93" s="28" t="s">
        <v>23</v>
      </c>
      <c r="D93" s="33"/>
      <c r="E93" s="33"/>
      <c r="F93" s="26" t="str">
        <f>E17</f>
        <v xml:space="preserve"> </v>
      </c>
      <c r="G93" s="33"/>
      <c r="H93" s="33"/>
      <c r="I93" s="28" t="s">
        <v>28</v>
      </c>
      <c r="J93" s="31" t="str">
        <f>E23</f>
        <v xml:space="preserve"> </v>
      </c>
      <c r="K93" s="33"/>
      <c r="L93" s="43"/>
      <c r="S93" s="33"/>
      <c r="T93" s="33"/>
      <c r="U93" s="33"/>
      <c r="V93" s="33"/>
      <c r="W93" s="33"/>
      <c r="X93" s="33"/>
      <c r="Y93" s="33"/>
      <c r="Z93" s="33"/>
      <c r="AA93" s="33"/>
      <c r="AB93" s="33"/>
      <c r="AC93" s="33"/>
      <c r="AD93" s="33"/>
      <c r="AE93" s="33"/>
    </row>
    <row r="94" spans="1:31" s="2" customFormat="1" ht="15.2" customHeight="1">
      <c r="A94" s="33"/>
      <c r="B94" s="34"/>
      <c r="C94" s="28" t="s">
        <v>26</v>
      </c>
      <c r="D94" s="33"/>
      <c r="E94" s="33"/>
      <c r="F94" s="26" t="str">
        <f>IF(E20="","",E20)</f>
        <v>Vyplň údaj</v>
      </c>
      <c r="G94" s="33"/>
      <c r="H94" s="33"/>
      <c r="I94" s="28"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6" t="s">
        <v>133</v>
      </c>
      <c r="D96" s="108"/>
      <c r="E96" s="108"/>
      <c r="F96" s="108"/>
      <c r="G96" s="108"/>
      <c r="H96" s="108"/>
      <c r="I96" s="108"/>
      <c r="J96" s="117" t="s">
        <v>134</v>
      </c>
      <c r="K96" s="108"/>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8" t="s">
        <v>135</v>
      </c>
      <c r="D98" s="33"/>
      <c r="E98" s="33"/>
      <c r="F98" s="33"/>
      <c r="G98" s="33"/>
      <c r="H98" s="33"/>
      <c r="I98" s="33"/>
      <c r="J98" s="72">
        <f>J127</f>
        <v>0</v>
      </c>
      <c r="K98" s="33"/>
      <c r="L98" s="43"/>
      <c r="S98" s="33"/>
      <c r="T98" s="33"/>
      <c r="U98" s="33"/>
      <c r="V98" s="33"/>
      <c r="W98" s="33"/>
      <c r="X98" s="33"/>
      <c r="Y98" s="33"/>
      <c r="Z98" s="33"/>
      <c r="AA98" s="33"/>
      <c r="AB98" s="33"/>
      <c r="AC98" s="33"/>
      <c r="AD98" s="33"/>
      <c r="AE98" s="33"/>
      <c r="AU98" s="18" t="s">
        <v>136</v>
      </c>
    </row>
    <row r="99" spans="1:47" s="9" customFormat="1" ht="24.95" customHeight="1">
      <c r="B99" s="119"/>
      <c r="D99" s="120" t="s">
        <v>137</v>
      </c>
      <c r="E99" s="121"/>
      <c r="F99" s="121"/>
      <c r="G99" s="121"/>
      <c r="H99" s="121"/>
      <c r="I99" s="121"/>
      <c r="J99" s="122">
        <f>J128</f>
        <v>0</v>
      </c>
      <c r="L99" s="119"/>
    </row>
    <row r="100" spans="1:47" s="10" customFormat="1" ht="19.899999999999999" customHeight="1">
      <c r="B100" s="123"/>
      <c r="D100" s="124" t="s">
        <v>138</v>
      </c>
      <c r="E100" s="125"/>
      <c r="F100" s="125"/>
      <c r="G100" s="125"/>
      <c r="H100" s="125"/>
      <c r="I100" s="125"/>
      <c r="J100" s="126">
        <f>J129</f>
        <v>0</v>
      </c>
      <c r="L100" s="123"/>
    </row>
    <row r="101" spans="1:47" s="10" customFormat="1" ht="19.899999999999999" customHeight="1">
      <c r="B101" s="123"/>
      <c r="D101" s="124" t="s">
        <v>1842</v>
      </c>
      <c r="E101" s="125"/>
      <c r="F101" s="125"/>
      <c r="G101" s="125"/>
      <c r="H101" s="125"/>
      <c r="I101" s="125"/>
      <c r="J101" s="126">
        <f>J203</f>
        <v>0</v>
      </c>
      <c r="L101" s="123"/>
    </row>
    <row r="102" spans="1:47" s="10" customFormat="1" ht="19.899999999999999" customHeight="1">
      <c r="B102" s="123"/>
      <c r="D102" s="124" t="s">
        <v>140</v>
      </c>
      <c r="E102" s="125"/>
      <c r="F102" s="125"/>
      <c r="G102" s="125"/>
      <c r="H102" s="125"/>
      <c r="I102" s="125"/>
      <c r="J102" s="126">
        <f>J204</f>
        <v>0</v>
      </c>
      <c r="L102" s="123"/>
    </row>
    <row r="103" spans="1:47" s="10" customFormat="1" ht="19.899999999999999" customHeight="1">
      <c r="B103" s="123"/>
      <c r="D103" s="124" t="s">
        <v>141</v>
      </c>
      <c r="E103" s="125"/>
      <c r="F103" s="125"/>
      <c r="G103" s="125"/>
      <c r="H103" s="125"/>
      <c r="I103" s="125"/>
      <c r="J103" s="126">
        <f>J230</f>
        <v>0</v>
      </c>
      <c r="L103" s="123"/>
    </row>
    <row r="104" spans="1:47" s="10" customFormat="1" ht="19.899999999999999" customHeight="1">
      <c r="B104" s="123"/>
      <c r="D104" s="124" t="s">
        <v>144</v>
      </c>
      <c r="E104" s="125"/>
      <c r="F104" s="125"/>
      <c r="G104" s="125"/>
      <c r="H104" s="125"/>
      <c r="I104" s="125"/>
      <c r="J104" s="126">
        <f>J257</f>
        <v>0</v>
      </c>
      <c r="L104" s="123"/>
    </row>
    <row r="105" spans="1:47" s="10" customFormat="1" ht="19.899999999999999" customHeight="1">
      <c r="B105" s="123"/>
      <c r="D105" s="124" t="s">
        <v>145</v>
      </c>
      <c r="E105" s="125"/>
      <c r="F105" s="125"/>
      <c r="G105" s="125"/>
      <c r="H105" s="125"/>
      <c r="I105" s="125"/>
      <c r="J105" s="126">
        <f>J329</f>
        <v>0</v>
      </c>
      <c r="L105" s="123"/>
    </row>
    <row r="106" spans="1:47"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47" s="2" customFormat="1" ht="6.95"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47" s="2" customFormat="1" ht="6.95"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47" s="2" customFormat="1" ht="24.95" customHeight="1">
      <c r="A112" s="33"/>
      <c r="B112" s="34"/>
      <c r="C112" s="22" t="s">
        <v>148</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3" s="2" customFormat="1" ht="16.5" customHeight="1">
      <c r="A115" s="33"/>
      <c r="B115" s="34"/>
      <c r="C115" s="33"/>
      <c r="D115" s="33"/>
      <c r="E115" s="280" t="str">
        <f>E7</f>
        <v>Brno, Sobotkova - rekonstrukce kanalizace a vodovodu</v>
      </c>
      <c r="F115" s="281"/>
      <c r="G115" s="281"/>
      <c r="H115" s="281"/>
      <c r="I115" s="33"/>
      <c r="J115" s="33"/>
      <c r="K115" s="33"/>
      <c r="L115" s="43"/>
      <c r="S115" s="33"/>
      <c r="T115" s="33"/>
      <c r="U115" s="33"/>
      <c r="V115" s="33"/>
      <c r="W115" s="33"/>
      <c r="X115" s="33"/>
      <c r="Y115" s="33"/>
      <c r="Z115" s="33"/>
      <c r="AA115" s="33"/>
      <c r="AB115" s="33"/>
      <c r="AC115" s="33"/>
      <c r="AD115" s="33"/>
      <c r="AE115" s="33"/>
    </row>
    <row r="116" spans="1:63" s="1" customFormat="1" ht="12" customHeight="1">
      <c r="B116" s="21"/>
      <c r="C116" s="28" t="s">
        <v>130</v>
      </c>
      <c r="L116" s="21"/>
    </row>
    <row r="117" spans="1:63" s="2" customFormat="1" ht="16.5" customHeight="1">
      <c r="A117" s="33"/>
      <c r="B117" s="34"/>
      <c r="C117" s="33"/>
      <c r="D117" s="33"/>
      <c r="E117" s="280" t="s">
        <v>1837</v>
      </c>
      <c r="F117" s="279"/>
      <c r="G117" s="279"/>
      <c r="H117" s="279"/>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1838</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70" t="str">
        <f>E11</f>
        <v>SO 05-2 - Odvodnění komunikace</v>
      </c>
      <c r="F119" s="279"/>
      <c r="G119" s="279"/>
      <c r="H119" s="279"/>
      <c r="I119" s="3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F14</f>
        <v xml:space="preserve"> </v>
      </c>
      <c r="G121" s="33"/>
      <c r="H121" s="33"/>
      <c r="I121" s="28" t="s">
        <v>22</v>
      </c>
      <c r="J121" s="56" t="str">
        <f>IF(J14="","",J14)</f>
        <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15.2" customHeight="1">
      <c r="A123" s="33"/>
      <c r="B123" s="34"/>
      <c r="C123" s="28" t="s">
        <v>23</v>
      </c>
      <c r="D123" s="33"/>
      <c r="E123" s="33"/>
      <c r="F123" s="26" t="str">
        <f>E17</f>
        <v xml:space="preserve"> </v>
      </c>
      <c r="G123" s="33"/>
      <c r="H123" s="33"/>
      <c r="I123" s="28" t="s">
        <v>28</v>
      </c>
      <c r="J123" s="31" t="str">
        <f>E23</f>
        <v xml:space="preserve"> </v>
      </c>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26</v>
      </c>
      <c r="D124" s="33"/>
      <c r="E124" s="33"/>
      <c r="F124" s="26" t="str">
        <f>IF(E20="","",E20)</f>
        <v>Vyplň údaj</v>
      </c>
      <c r="G124" s="33"/>
      <c r="H124" s="33"/>
      <c r="I124" s="28" t="s">
        <v>31</v>
      </c>
      <c r="J124" s="31" t="str">
        <f>E26</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7"/>
      <c r="B126" s="128"/>
      <c r="C126" s="129" t="s">
        <v>149</v>
      </c>
      <c r="D126" s="130" t="s">
        <v>58</v>
      </c>
      <c r="E126" s="130" t="s">
        <v>54</v>
      </c>
      <c r="F126" s="130" t="s">
        <v>55</v>
      </c>
      <c r="G126" s="130" t="s">
        <v>150</v>
      </c>
      <c r="H126" s="130" t="s">
        <v>151</v>
      </c>
      <c r="I126" s="130" t="s">
        <v>152</v>
      </c>
      <c r="J126" s="130" t="s">
        <v>134</v>
      </c>
      <c r="K126" s="131" t="s">
        <v>153</v>
      </c>
      <c r="L126" s="132"/>
      <c r="M126" s="63" t="s">
        <v>1</v>
      </c>
      <c r="N126" s="64" t="s">
        <v>37</v>
      </c>
      <c r="O126" s="64" t="s">
        <v>154</v>
      </c>
      <c r="P126" s="64" t="s">
        <v>155</v>
      </c>
      <c r="Q126" s="64" t="s">
        <v>156</v>
      </c>
      <c r="R126" s="64" t="s">
        <v>157</v>
      </c>
      <c r="S126" s="64" t="s">
        <v>158</v>
      </c>
      <c r="T126" s="65" t="s">
        <v>159</v>
      </c>
      <c r="U126" s="127"/>
      <c r="V126" s="127"/>
      <c r="W126" s="127"/>
      <c r="X126" s="127"/>
      <c r="Y126" s="127"/>
      <c r="Z126" s="127"/>
      <c r="AA126" s="127"/>
      <c r="AB126" s="127"/>
      <c r="AC126" s="127"/>
      <c r="AD126" s="127"/>
      <c r="AE126" s="127"/>
    </row>
    <row r="127" spans="1:63" s="2" customFormat="1" ht="22.9" customHeight="1">
      <c r="A127" s="33"/>
      <c r="B127" s="34"/>
      <c r="C127" s="70" t="s">
        <v>160</v>
      </c>
      <c r="D127" s="33"/>
      <c r="E127" s="33"/>
      <c r="F127" s="33"/>
      <c r="G127" s="33"/>
      <c r="H127" s="33"/>
      <c r="I127" s="33"/>
      <c r="J127" s="133">
        <f>BK127</f>
        <v>0</v>
      </c>
      <c r="K127" s="33"/>
      <c r="L127" s="34"/>
      <c r="M127" s="66"/>
      <c r="N127" s="57"/>
      <c r="O127" s="67"/>
      <c r="P127" s="134">
        <f>P128</f>
        <v>0</v>
      </c>
      <c r="Q127" s="67"/>
      <c r="R127" s="134">
        <f>R128</f>
        <v>36.357980299999994</v>
      </c>
      <c r="S127" s="67"/>
      <c r="T127" s="135">
        <f>T128</f>
        <v>4.2768000000000006</v>
      </c>
      <c r="U127" s="33"/>
      <c r="V127" s="33"/>
      <c r="W127" s="33"/>
      <c r="X127" s="33"/>
      <c r="Y127" s="33"/>
      <c r="Z127" s="33"/>
      <c r="AA127" s="33"/>
      <c r="AB127" s="33"/>
      <c r="AC127" s="33"/>
      <c r="AD127" s="33"/>
      <c r="AE127" s="33"/>
      <c r="AT127" s="18" t="s">
        <v>72</v>
      </c>
      <c r="AU127" s="18" t="s">
        <v>136</v>
      </c>
      <c r="BK127" s="136">
        <f>BK128</f>
        <v>0</v>
      </c>
    </row>
    <row r="128" spans="1:63" s="12" customFormat="1" ht="25.9" customHeight="1">
      <c r="B128" s="137"/>
      <c r="D128" s="138" t="s">
        <v>72</v>
      </c>
      <c r="E128" s="139" t="s">
        <v>161</v>
      </c>
      <c r="F128" s="139" t="s">
        <v>162</v>
      </c>
      <c r="I128" s="140"/>
      <c r="J128" s="141">
        <f>BK128</f>
        <v>0</v>
      </c>
      <c r="L128" s="137"/>
      <c r="M128" s="142"/>
      <c r="N128" s="143"/>
      <c r="O128" s="143"/>
      <c r="P128" s="144">
        <f>P129+P203+P204+P230+P257+P329</f>
        <v>0</v>
      </c>
      <c r="Q128" s="143"/>
      <c r="R128" s="144">
        <f>R129+R203+R204+R230+R257+R329</f>
        <v>36.357980299999994</v>
      </c>
      <c r="S128" s="143"/>
      <c r="T128" s="145">
        <f>T129+T203+T204+T230+T257+T329</f>
        <v>4.2768000000000006</v>
      </c>
      <c r="AR128" s="138" t="s">
        <v>30</v>
      </c>
      <c r="AT128" s="146" t="s">
        <v>72</v>
      </c>
      <c r="AU128" s="146" t="s">
        <v>73</v>
      </c>
      <c r="AY128" s="138" t="s">
        <v>163</v>
      </c>
      <c r="BK128" s="147">
        <f>BK129+BK203+BK204+BK230+BK257+BK329</f>
        <v>0</v>
      </c>
    </row>
    <row r="129" spans="1:65" s="12" customFormat="1" ht="22.9" customHeight="1">
      <c r="B129" s="137"/>
      <c r="D129" s="138" t="s">
        <v>72</v>
      </c>
      <c r="E129" s="148" t="s">
        <v>30</v>
      </c>
      <c r="F129" s="148" t="s">
        <v>164</v>
      </c>
      <c r="I129" s="140"/>
      <c r="J129" s="149">
        <f>BK129</f>
        <v>0</v>
      </c>
      <c r="L129" s="137"/>
      <c r="M129" s="142"/>
      <c r="N129" s="143"/>
      <c r="O129" s="143"/>
      <c r="P129" s="144">
        <f>SUM(P130:P202)</f>
        <v>0</v>
      </c>
      <c r="Q129" s="143"/>
      <c r="R129" s="144">
        <f>SUM(R130:R202)</f>
        <v>0.10794742</v>
      </c>
      <c r="S129" s="143"/>
      <c r="T129" s="145">
        <f>SUM(T130:T202)</f>
        <v>0</v>
      </c>
      <c r="AR129" s="138" t="s">
        <v>30</v>
      </c>
      <c r="AT129" s="146" t="s">
        <v>72</v>
      </c>
      <c r="AU129" s="146" t="s">
        <v>30</v>
      </c>
      <c r="AY129" s="138" t="s">
        <v>163</v>
      </c>
      <c r="BK129" s="147">
        <f>SUM(BK130:BK202)</f>
        <v>0</v>
      </c>
    </row>
    <row r="130" spans="1:65" s="2" customFormat="1" ht="16.5" customHeight="1">
      <c r="A130" s="33"/>
      <c r="B130" s="150"/>
      <c r="C130" s="151" t="s">
        <v>30</v>
      </c>
      <c r="D130" s="151" t="s">
        <v>165</v>
      </c>
      <c r="E130" s="152" t="s">
        <v>258</v>
      </c>
      <c r="F130" s="153" t="s">
        <v>259</v>
      </c>
      <c r="G130" s="154" t="s">
        <v>118</v>
      </c>
      <c r="H130" s="155">
        <v>49.957999999999998</v>
      </c>
      <c r="I130" s="156"/>
      <c r="J130" s="157">
        <f>ROUND(I130*H130,2)</f>
        <v>0</v>
      </c>
      <c r="K130" s="153" t="s">
        <v>168</v>
      </c>
      <c r="L130" s="34"/>
      <c r="M130" s="158" t="s">
        <v>1</v>
      </c>
      <c r="N130" s="159" t="s">
        <v>38</v>
      </c>
      <c r="O130" s="59"/>
      <c r="P130" s="160">
        <f>O130*H130</f>
        <v>0</v>
      </c>
      <c r="Q130" s="160">
        <v>0</v>
      </c>
      <c r="R130" s="160">
        <f>Q130*H130</f>
        <v>0</v>
      </c>
      <c r="S130" s="160">
        <v>0</v>
      </c>
      <c r="T130" s="161">
        <f>S130*H130</f>
        <v>0</v>
      </c>
      <c r="U130" s="33"/>
      <c r="V130" s="33"/>
      <c r="W130" s="33"/>
      <c r="X130" s="33"/>
      <c r="Y130" s="33"/>
      <c r="Z130" s="33"/>
      <c r="AA130" s="33"/>
      <c r="AB130" s="33"/>
      <c r="AC130" s="33"/>
      <c r="AD130" s="33"/>
      <c r="AE130" s="33"/>
      <c r="AR130" s="162" t="s">
        <v>169</v>
      </c>
      <c r="AT130" s="162" t="s">
        <v>165</v>
      </c>
      <c r="AU130" s="162" t="s">
        <v>83</v>
      </c>
      <c r="AY130" s="18" t="s">
        <v>163</v>
      </c>
      <c r="BE130" s="163">
        <f>IF(N130="základní",J130,0)</f>
        <v>0</v>
      </c>
      <c r="BF130" s="163">
        <f>IF(N130="snížená",J130,0)</f>
        <v>0</v>
      </c>
      <c r="BG130" s="163">
        <f>IF(N130="zákl. přenesená",J130,0)</f>
        <v>0</v>
      </c>
      <c r="BH130" s="163">
        <f>IF(N130="sníž. přenesená",J130,0)</f>
        <v>0</v>
      </c>
      <c r="BI130" s="163">
        <f>IF(N130="nulová",J130,0)</f>
        <v>0</v>
      </c>
      <c r="BJ130" s="18" t="s">
        <v>30</v>
      </c>
      <c r="BK130" s="163">
        <f>ROUND(I130*H130,2)</f>
        <v>0</v>
      </c>
      <c r="BL130" s="18" t="s">
        <v>169</v>
      </c>
      <c r="BM130" s="162" t="s">
        <v>2152</v>
      </c>
    </row>
    <row r="131" spans="1:65" s="2" customFormat="1">
      <c r="A131" s="33"/>
      <c r="B131" s="34"/>
      <c r="C131" s="33"/>
      <c r="D131" s="164" t="s">
        <v>171</v>
      </c>
      <c r="E131" s="33"/>
      <c r="F131" s="165" t="s">
        <v>261</v>
      </c>
      <c r="G131" s="33"/>
      <c r="H131" s="33"/>
      <c r="I131" s="166"/>
      <c r="J131" s="33"/>
      <c r="K131" s="33"/>
      <c r="L131" s="34"/>
      <c r="M131" s="167"/>
      <c r="N131" s="168"/>
      <c r="O131" s="59"/>
      <c r="P131" s="59"/>
      <c r="Q131" s="59"/>
      <c r="R131" s="59"/>
      <c r="S131" s="59"/>
      <c r="T131" s="60"/>
      <c r="U131" s="33"/>
      <c r="V131" s="33"/>
      <c r="W131" s="33"/>
      <c r="X131" s="33"/>
      <c r="Y131" s="33"/>
      <c r="Z131" s="33"/>
      <c r="AA131" s="33"/>
      <c r="AB131" s="33"/>
      <c r="AC131" s="33"/>
      <c r="AD131" s="33"/>
      <c r="AE131" s="33"/>
      <c r="AT131" s="18" t="s">
        <v>171</v>
      </c>
      <c r="AU131" s="18" t="s">
        <v>83</v>
      </c>
    </row>
    <row r="132" spans="1:65" s="13" customFormat="1">
      <c r="B132" s="171"/>
      <c r="D132" s="169" t="s">
        <v>175</v>
      </c>
      <c r="E132" s="172" t="s">
        <v>1</v>
      </c>
      <c r="F132" s="173" t="s">
        <v>2153</v>
      </c>
      <c r="H132" s="174">
        <v>49.957999999999998</v>
      </c>
      <c r="I132" s="175"/>
      <c r="L132" s="171"/>
      <c r="M132" s="176"/>
      <c r="N132" s="177"/>
      <c r="O132" s="177"/>
      <c r="P132" s="177"/>
      <c r="Q132" s="177"/>
      <c r="R132" s="177"/>
      <c r="S132" s="177"/>
      <c r="T132" s="178"/>
      <c r="AT132" s="172" t="s">
        <v>175</v>
      </c>
      <c r="AU132" s="172" t="s">
        <v>83</v>
      </c>
      <c r="AV132" s="13" t="s">
        <v>83</v>
      </c>
      <c r="AW132" s="13" t="s">
        <v>29</v>
      </c>
      <c r="AX132" s="13" t="s">
        <v>73</v>
      </c>
      <c r="AY132" s="172" t="s">
        <v>163</v>
      </c>
    </row>
    <row r="133" spans="1:65" s="14" customFormat="1">
      <c r="B133" s="179"/>
      <c r="D133" s="169" t="s">
        <v>175</v>
      </c>
      <c r="E133" s="180" t="s">
        <v>1</v>
      </c>
      <c r="F133" s="181" t="s">
        <v>179</v>
      </c>
      <c r="H133" s="182">
        <v>49.957999999999998</v>
      </c>
      <c r="I133" s="183"/>
      <c r="L133" s="179"/>
      <c r="M133" s="184"/>
      <c r="N133" s="185"/>
      <c r="O133" s="185"/>
      <c r="P133" s="185"/>
      <c r="Q133" s="185"/>
      <c r="R133" s="185"/>
      <c r="S133" s="185"/>
      <c r="T133" s="186"/>
      <c r="AT133" s="180" t="s">
        <v>175</v>
      </c>
      <c r="AU133" s="180" t="s">
        <v>83</v>
      </c>
      <c r="AV133" s="14" t="s">
        <v>169</v>
      </c>
      <c r="AW133" s="14" t="s">
        <v>29</v>
      </c>
      <c r="AX133" s="14" t="s">
        <v>30</v>
      </c>
      <c r="AY133" s="180" t="s">
        <v>163</v>
      </c>
    </row>
    <row r="134" spans="1:65" s="2" customFormat="1" ht="24.2" customHeight="1">
      <c r="A134" s="33"/>
      <c r="B134" s="150"/>
      <c r="C134" s="151" t="s">
        <v>83</v>
      </c>
      <c r="D134" s="151" t="s">
        <v>165</v>
      </c>
      <c r="E134" s="152" t="s">
        <v>2154</v>
      </c>
      <c r="F134" s="153" t="s">
        <v>2155</v>
      </c>
      <c r="G134" s="154" t="s">
        <v>118</v>
      </c>
      <c r="H134" s="155">
        <v>3.1720000000000002</v>
      </c>
      <c r="I134" s="156"/>
      <c r="J134" s="157">
        <f>ROUND(I134*H134,2)</f>
        <v>0</v>
      </c>
      <c r="K134" s="153" t="s">
        <v>168</v>
      </c>
      <c r="L134" s="34"/>
      <c r="M134" s="158" t="s">
        <v>1</v>
      </c>
      <c r="N134" s="159" t="s">
        <v>38</v>
      </c>
      <c r="O134" s="59"/>
      <c r="P134" s="160">
        <f>O134*H134</f>
        <v>0</v>
      </c>
      <c r="Q134" s="160">
        <v>0</v>
      </c>
      <c r="R134" s="160">
        <f>Q134*H134</f>
        <v>0</v>
      </c>
      <c r="S134" s="160">
        <v>0</v>
      </c>
      <c r="T134" s="161">
        <f>S134*H134</f>
        <v>0</v>
      </c>
      <c r="U134" s="33"/>
      <c r="V134" s="33"/>
      <c r="W134" s="33"/>
      <c r="X134" s="33"/>
      <c r="Y134" s="33"/>
      <c r="Z134" s="33"/>
      <c r="AA134" s="33"/>
      <c r="AB134" s="33"/>
      <c r="AC134" s="33"/>
      <c r="AD134" s="33"/>
      <c r="AE134" s="33"/>
      <c r="AR134" s="162" t="s">
        <v>169</v>
      </c>
      <c r="AT134" s="162" t="s">
        <v>165</v>
      </c>
      <c r="AU134" s="162" t="s">
        <v>83</v>
      </c>
      <c r="AY134" s="18" t="s">
        <v>163</v>
      </c>
      <c r="BE134" s="163">
        <f>IF(N134="základní",J134,0)</f>
        <v>0</v>
      </c>
      <c r="BF134" s="163">
        <f>IF(N134="snížená",J134,0)</f>
        <v>0</v>
      </c>
      <c r="BG134" s="163">
        <f>IF(N134="zákl. přenesená",J134,0)</f>
        <v>0</v>
      </c>
      <c r="BH134" s="163">
        <f>IF(N134="sníž. přenesená",J134,0)</f>
        <v>0</v>
      </c>
      <c r="BI134" s="163">
        <f>IF(N134="nulová",J134,0)</f>
        <v>0</v>
      </c>
      <c r="BJ134" s="18" t="s">
        <v>30</v>
      </c>
      <c r="BK134" s="163">
        <f>ROUND(I134*H134,2)</f>
        <v>0</v>
      </c>
      <c r="BL134" s="18" t="s">
        <v>169</v>
      </c>
      <c r="BM134" s="162" t="s">
        <v>2156</v>
      </c>
    </row>
    <row r="135" spans="1:65" s="2" customFormat="1">
      <c r="A135" s="33"/>
      <c r="B135" s="34"/>
      <c r="C135" s="33"/>
      <c r="D135" s="164" t="s">
        <v>171</v>
      </c>
      <c r="E135" s="33"/>
      <c r="F135" s="165" t="s">
        <v>2157</v>
      </c>
      <c r="G135" s="33"/>
      <c r="H135" s="33"/>
      <c r="I135" s="166"/>
      <c r="J135" s="33"/>
      <c r="K135" s="33"/>
      <c r="L135" s="34"/>
      <c r="M135" s="167"/>
      <c r="N135" s="168"/>
      <c r="O135" s="59"/>
      <c r="P135" s="59"/>
      <c r="Q135" s="59"/>
      <c r="R135" s="59"/>
      <c r="S135" s="59"/>
      <c r="T135" s="60"/>
      <c r="U135" s="33"/>
      <c r="V135" s="33"/>
      <c r="W135" s="33"/>
      <c r="X135" s="33"/>
      <c r="Y135" s="33"/>
      <c r="Z135" s="33"/>
      <c r="AA135" s="33"/>
      <c r="AB135" s="33"/>
      <c r="AC135" s="33"/>
      <c r="AD135" s="33"/>
      <c r="AE135" s="33"/>
      <c r="AT135" s="18" t="s">
        <v>171</v>
      </c>
      <c r="AU135" s="18" t="s">
        <v>83</v>
      </c>
    </row>
    <row r="136" spans="1:65" s="13" customFormat="1">
      <c r="B136" s="171"/>
      <c r="D136" s="169" t="s">
        <v>175</v>
      </c>
      <c r="E136" s="172" t="s">
        <v>1</v>
      </c>
      <c r="F136" s="173" t="s">
        <v>2158</v>
      </c>
      <c r="H136" s="174">
        <v>3.2040000000000002</v>
      </c>
      <c r="I136" s="175"/>
      <c r="L136" s="171"/>
      <c r="M136" s="176"/>
      <c r="N136" s="177"/>
      <c r="O136" s="177"/>
      <c r="P136" s="177"/>
      <c r="Q136" s="177"/>
      <c r="R136" s="177"/>
      <c r="S136" s="177"/>
      <c r="T136" s="178"/>
      <c r="AT136" s="172" t="s">
        <v>175</v>
      </c>
      <c r="AU136" s="172" t="s">
        <v>83</v>
      </c>
      <c r="AV136" s="13" t="s">
        <v>83</v>
      </c>
      <c r="AW136" s="13" t="s">
        <v>29</v>
      </c>
      <c r="AX136" s="13" t="s">
        <v>73</v>
      </c>
      <c r="AY136" s="172" t="s">
        <v>163</v>
      </c>
    </row>
    <row r="137" spans="1:65" s="15" customFormat="1">
      <c r="B137" s="190"/>
      <c r="D137" s="169" t="s">
        <v>175</v>
      </c>
      <c r="E137" s="191" t="s">
        <v>1</v>
      </c>
      <c r="F137" s="192" t="s">
        <v>1845</v>
      </c>
      <c r="H137" s="191" t="s">
        <v>1</v>
      </c>
      <c r="I137" s="193"/>
      <c r="L137" s="190"/>
      <c r="M137" s="194"/>
      <c r="N137" s="195"/>
      <c r="O137" s="195"/>
      <c r="P137" s="195"/>
      <c r="Q137" s="195"/>
      <c r="R137" s="195"/>
      <c r="S137" s="195"/>
      <c r="T137" s="196"/>
      <c r="AT137" s="191" t="s">
        <v>175</v>
      </c>
      <c r="AU137" s="191" t="s">
        <v>83</v>
      </c>
      <c r="AV137" s="15" t="s">
        <v>30</v>
      </c>
      <c r="AW137" s="15" t="s">
        <v>29</v>
      </c>
      <c r="AX137" s="15" t="s">
        <v>73</v>
      </c>
      <c r="AY137" s="191" t="s">
        <v>163</v>
      </c>
    </row>
    <row r="138" spans="1:65" s="15" customFormat="1">
      <c r="B138" s="190"/>
      <c r="D138" s="169" t="s">
        <v>175</v>
      </c>
      <c r="E138" s="191" t="s">
        <v>1</v>
      </c>
      <c r="F138" s="192" t="s">
        <v>2159</v>
      </c>
      <c r="H138" s="191" t="s">
        <v>1</v>
      </c>
      <c r="I138" s="193"/>
      <c r="L138" s="190"/>
      <c r="M138" s="194"/>
      <c r="N138" s="195"/>
      <c r="O138" s="195"/>
      <c r="P138" s="195"/>
      <c r="Q138" s="195"/>
      <c r="R138" s="195"/>
      <c r="S138" s="195"/>
      <c r="T138" s="196"/>
      <c r="AT138" s="191" t="s">
        <v>175</v>
      </c>
      <c r="AU138" s="191" t="s">
        <v>83</v>
      </c>
      <c r="AV138" s="15" t="s">
        <v>30</v>
      </c>
      <c r="AW138" s="15" t="s">
        <v>29</v>
      </c>
      <c r="AX138" s="15" t="s">
        <v>73</v>
      </c>
      <c r="AY138" s="191" t="s">
        <v>163</v>
      </c>
    </row>
    <row r="139" spans="1:65" s="15" customFormat="1">
      <c r="B139" s="190"/>
      <c r="D139" s="169" t="s">
        <v>175</v>
      </c>
      <c r="E139" s="191" t="s">
        <v>1</v>
      </c>
      <c r="F139" s="192" t="s">
        <v>1847</v>
      </c>
      <c r="H139" s="191" t="s">
        <v>1</v>
      </c>
      <c r="I139" s="193"/>
      <c r="L139" s="190"/>
      <c r="M139" s="194"/>
      <c r="N139" s="195"/>
      <c r="O139" s="195"/>
      <c r="P139" s="195"/>
      <c r="Q139" s="195"/>
      <c r="R139" s="195"/>
      <c r="S139" s="195"/>
      <c r="T139" s="196"/>
      <c r="AT139" s="191" t="s">
        <v>175</v>
      </c>
      <c r="AU139" s="191" t="s">
        <v>83</v>
      </c>
      <c r="AV139" s="15" t="s">
        <v>30</v>
      </c>
      <c r="AW139" s="15" t="s">
        <v>29</v>
      </c>
      <c r="AX139" s="15" t="s">
        <v>73</v>
      </c>
      <c r="AY139" s="191" t="s">
        <v>163</v>
      </c>
    </row>
    <row r="140" spans="1:65" s="14" customFormat="1">
      <c r="B140" s="179"/>
      <c r="D140" s="169" t="s">
        <v>175</v>
      </c>
      <c r="E140" s="180" t="s">
        <v>1</v>
      </c>
      <c r="F140" s="181" t="s">
        <v>179</v>
      </c>
      <c r="H140" s="182">
        <v>3.2040000000000002</v>
      </c>
      <c r="I140" s="183"/>
      <c r="L140" s="179"/>
      <c r="M140" s="184"/>
      <c r="N140" s="185"/>
      <c r="O140" s="185"/>
      <c r="P140" s="185"/>
      <c r="Q140" s="185"/>
      <c r="R140" s="185"/>
      <c r="S140" s="185"/>
      <c r="T140" s="186"/>
      <c r="AT140" s="180" t="s">
        <v>175</v>
      </c>
      <c r="AU140" s="180" t="s">
        <v>83</v>
      </c>
      <c r="AV140" s="14" t="s">
        <v>169</v>
      </c>
      <c r="AW140" s="14" t="s">
        <v>29</v>
      </c>
      <c r="AX140" s="14" t="s">
        <v>73</v>
      </c>
      <c r="AY140" s="180" t="s">
        <v>163</v>
      </c>
    </row>
    <row r="141" spans="1:65" s="13" customFormat="1">
      <c r="B141" s="171"/>
      <c r="D141" s="169" t="s">
        <v>175</v>
      </c>
      <c r="E141" s="172" t="s">
        <v>1</v>
      </c>
      <c r="F141" s="173" t="s">
        <v>2160</v>
      </c>
      <c r="H141" s="174">
        <v>3.1720000000000002</v>
      </c>
      <c r="I141" s="175"/>
      <c r="L141" s="171"/>
      <c r="M141" s="176"/>
      <c r="N141" s="177"/>
      <c r="O141" s="177"/>
      <c r="P141" s="177"/>
      <c r="Q141" s="177"/>
      <c r="R141" s="177"/>
      <c r="S141" s="177"/>
      <c r="T141" s="178"/>
      <c r="AT141" s="172" t="s">
        <v>175</v>
      </c>
      <c r="AU141" s="172" t="s">
        <v>83</v>
      </c>
      <c r="AV141" s="13" t="s">
        <v>83</v>
      </c>
      <c r="AW141" s="13" t="s">
        <v>29</v>
      </c>
      <c r="AX141" s="13" t="s">
        <v>30</v>
      </c>
      <c r="AY141" s="172" t="s">
        <v>163</v>
      </c>
    </row>
    <row r="142" spans="1:65" s="2" customFormat="1" ht="24.2" customHeight="1">
      <c r="A142" s="33"/>
      <c r="B142" s="150"/>
      <c r="C142" s="151" t="s">
        <v>186</v>
      </c>
      <c r="D142" s="151" t="s">
        <v>165</v>
      </c>
      <c r="E142" s="152" t="s">
        <v>2161</v>
      </c>
      <c r="F142" s="153" t="s">
        <v>2162</v>
      </c>
      <c r="G142" s="154" t="s">
        <v>118</v>
      </c>
      <c r="H142" s="155">
        <v>3.2000000000000001E-2</v>
      </c>
      <c r="I142" s="156"/>
      <c r="J142" s="157">
        <f>ROUND(I142*H142,2)</f>
        <v>0</v>
      </c>
      <c r="K142" s="153" t="s">
        <v>168</v>
      </c>
      <c r="L142" s="34"/>
      <c r="M142" s="158" t="s">
        <v>1</v>
      </c>
      <c r="N142" s="159" t="s">
        <v>38</v>
      </c>
      <c r="O142" s="59"/>
      <c r="P142" s="160">
        <f>O142*H142</f>
        <v>0</v>
      </c>
      <c r="Q142" s="160">
        <v>0</v>
      </c>
      <c r="R142" s="160">
        <f>Q142*H142</f>
        <v>0</v>
      </c>
      <c r="S142" s="160">
        <v>0</v>
      </c>
      <c r="T142" s="161">
        <f>S142*H142</f>
        <v>0</v>
      </c>
      <c r="U142" s="33"/>
      <c r="V142" s="33"/>
      <c r="W142" s="33"/>
      <c r="X142" s="33"/>
      <c r="Y142" s="33"/>
      <c r="Z142" s="33"/>
      <c r="AA142" s="33"/>
      <c r="AB142" s="33"/>
      <c r="AC142" s="33"/>
      <c r="AD142" s="33"/>
      <c r="AE142" s="33"/>
      <c r="AR142" s="162" t="s">
        <v>169</v>
      </c>
      <c r="AT142" s="162" t="s">
        <v>165</v>
      </c>
      <c r="AU142" s="162" t="s">
        <v>83</v>
      </c>
      <c r="AY142" s="18" t="s">
        <v>163</v>
      </c>
      <c r="BE142" s="163">
        <f>IF(N142="základní",J142,0)</f>
        <v>0</v>
      </c>
      <c r="BF142" s="163">
        <f>IF(N142="snížená",J142,0)</f>
        <v>0</v>
      </c>
      <c r="BG142" s="163">
        <f>IF(N142="zákl. přenesená",J142,0)</f>
        <v>0</v>
      </c>
      <c r="BH142" s="163">
        <f>IF(N142="sníž. přenesená",J142,0)</f>
        <v>0</v>
      </c>
      <c r="BI142" s="163">
        <f>IF(N142="nulová",J142,0)</f>
        <v>0</v>
      </c>
      <c r="BJ142" s="18" t="s">
        <v>30</v>
      </c>
      <c r="BK142" s="163">
        <f>ROUND(I142*H142,2)</f>
        <v>0</v>
      </c>
      <c r="BL142" s="18" t="s">
        <v>169</v>
      </c>
      <c r="BM142" s="162" t="s">
        <v>2163</v>
      </c>
    </row>
    <row r="143" spans="1:65" s="2" customFormat="1">
      <c r="A143" s="33"/>
      <c r="B143" s="34"/>
      <c r="C143" s="33"/>
      <c r="D143" s="164" t="s">
        <v>171</v>
      </c>
      <c r="E143" s="33"/>
      <c r="F143" s="165" t="s">
        <v>2164</v>
      </c>
      <c r="G143" s="33"/>
      <c r="H143" s="33"/>
      <c r="I143" s="166"/>
      <c r="J143" s="33"/>
      <c r="K143" s="33"/>
      <c r="L143" s="34"/>
      <c r="M143" s="167"/>
      <c r="N143" s="168"/>
      <c r="O143" s="59"/>
      <c r="P143" s="59"/>
      <c r="Q143" s="59"/>
      <c r="R143" s="59"/>
      <c r="S143" s="59"/>
      <c r="T143" s="60"/>
      <c r="U143" s="33"/>
      <c r="V143" s="33"/>
      <c r="W143" s="33"/>
      <c r="X143" s="33"/>
      <c r="Y143" s="33"/>
      <c r="Z143" s="33"/>
      <c r="AA143" s="33"/>
      <c r="AB143" s="33"/>
      <c r="AC143" s="33"/>
      <c r="AD143" s="33"/>
      <c r="AE143" s="33"/>
      <c r="AT143" s="18" t="s">
        <v>171</v>
      </c>
      <c r="AU143" s="18" t="s">
        <v>83</v>
      </c>
    </row>
    <row r="144" spans="1:65" s="13" customFormat="1">
      <c r="B144" s="171"/>
      <c r="D144" s="169" t="s">
        <v>175</v>
      </c>
      <c r="E144" s="172" t="s">
        <v>1</v>
      </c>
      <c r="F144" s="173" t="s">
        <v>2165</v>
      </c>
      <c r="H144" s="174">
        <v>3.2000000000000001E-2</v>
      </c>
      <c r="I144" s="175"/>
      <c r="L144" s="171"/>
      <c r="M144" s="176"/>
      <c r="N144" s="177"/>
      <c r="O144" s="177"/>
      <c r="P144" s="177"/>
      <c r="Q144" s="177"/>
      <c r="R144" s="177"/>
      <c r="S144" s="177"/>
      <c r="T144" s="178"/>
      <c r="AT144" s="172" t="s">
        <v>175</v>
      </c>
      <c r="AU144" s="172" t="s">
        <v>83</v>
      </c>
      <c r="AV144" s="13" t="s">
        <v>83</v>
      </c>
      <c r="AW144" s="13" t="s">
        <v>29</v>
      </c>
      <c r="AX144" s="13" t="s">
        <v>30</v>
      </c>
      <c r="AY144" s="172" t="s">
        <v>163</v>
      </c>
    </row>
    <row r="145" spans="1:65" s="2" customFormat="1" ht="24.2" customHeight="1">
      <c r="A145" s="33"/>
      <c r="B145" s="150"/>
      <c r="C145" s="151" t="s">
        <v>169</v>
      </c>
      <c r="D145" s="151" t="s">
        <v>165</v>
      </c>
      <c r="E145" s="152" t="s">
        <v>2166</v>
      </c>
      <c r="F145" s="153" t="s">
        <v>2167</v>
      </c>
      <c r="G145" s="154" t="s">
        <v>118</v>
      </c>
      <c r="H145" s="155">
        <v>46.286000000000001</v>
      </c>
      <c r="I145" s="156"/>
      <c r="J145" s="157">
        <f>ROUND(I145*H145,2)</f>
        <v>0</v>
      </c>
      <c r="K145" s="153" t="s">
        <v>168</v>
      </c>
      <c r="L145" s="34"/>
      <c r="M145" s="158" t="s">
        <v>1</v>
      </c>
      <c r="N145" s="159" t="s">
        <v>38</v>
      </c>
      <c r="O145" s="59"/>
      <c r="P145" s="160">
        <f>O145*H145</f>
        <v>0</v>
      </c>
      <c r="Q145" s="160">
        <v>0</v>
      </c>
      <c r="R145" s="160">
        <f>Q145*H145</f>
        <v>0</v>
      </c>
      <c r="S145" s="160">
        <v>0</v>
      </c>
      <c r="T145" s="161">
        <f>S145*H145</f>
        <v>0</v>
      </c>
      <c r="U145" s="33"/>
      <c r="V145" s="33"/>
      <c r="W145" s="33"/>
      <c r="X145" s="33"/>
      <c r="Y145" s="33"/>
      <c r="Z145" s="33"/>
      <c r="AA145" s="33"/>
      <c r="AB145" s="33"/>
      <c r="AC145" s="33"/>
      <c r="AD145" s="33"/>
      <c r="AE145" s="33"/>
      <c r="AR145" s="162" t="s">
        <v>169</v>
      </c>
      <c r="AT145" s="162" t="s">
        <v>165</v>
      </c>
      <c r="AU145" s="162" t="s">
        <v>83</v>
      </c>
      <c r="AY145" s="18" t="s">
        <v>163</v>
      </c>
      <c r="BE145" s="163">
        <f>IF(N145="základní",J145,0)</f>
        <v>0</v>
      </c>
      <c r="BF145" s="163">
        <f>IF(N145="snížená",J145,0)</f>
        <v>0</v>
      </c>
      <c r="BG145" s="163">
        <f>IF(N145="zákl. přenesená",J145,0)</f>
        <v>0</v>
      </c>
      <c r="BH145" s="163">
        <f>IF(N145="sníž. přenesená",J145,0)</f>
        <v>0</v>
      </c>
      <c r="BI145" s="163">
        <f>IF(N145="nulová",J145,0)</f>
        <v>0</v>
      </c>
      <c r="BJ145" s="18" t="s">
        <v>30</v>
      </c>
      <c r="BK145" s="163">
        <f>ROUND(I145*H145,2)</f>
        <v>0</v>
      </c>
      <c r="BL145" s="18" t="s">
        <v>169</v>
      </c>
      <c r="BM145" s="162" t="s">
        <v>2168</v>
      </c>
    </row>
    <row r="146" spans="1:65" s="2" customFormat="1">
      <c r="A146" s="33"/>
      <c r="B146" s="34"/>
      <c r="C146" s="33"/>
      <c r="D146" s="164" t="s">
        <v>171</v>
      </c>
      <c r="E146" s="33"/>
      <c r="F146" s="165" t="s">
        <v>2169</v>
      </c>
      <c r="G146" s="33"/>
      <c r="H146" s="33"/>
      <c r="I146" s="166"/>
      <c r="J146" s="33"/>
      <c r="K146" s="33"/>
      <c r="L146" s="34"/>
      <c r="M146" s="167"/>
      <c r="N146" s="168"/>
      <c r="O146" s="59"/>
      <c r="P146" s="59"/>
      <c r="Q146" s="59"/>
      <c r="R146" s="59"/>
      <c r="S146" s="59"/>
      <c r="T146" s="60"/>
      <c r="U146" s="33"/>
      <c r="V146" s="33"/>
      <c r="W146" s="33"/>
      <c r="X146" s="33"/>
      <c r="Y146" s="33"/>
      <c r="Z146" s="33"/>
      <c r="AA146" s="33"/>
      <c r="AB146" s="33"/>
      <c r="AC146" s="33"/>
      <c r="AD146" s="33"/>
      <c r="AE146" s="33"/>
      <c r="AT146" s="18" t="s">
        <v>171</v>
      </c>
      <c r="AU146" s="18" t="s">
        <v>83</v>
      </c>
    </row>
    <row r="147" spans="1:65" s="13" customFormat="1">
      <c r="B147" s="171"/>
      <c r="D147" s="169" t="s">
        <v>175</v>
      </c>
      <c r="E147" s="172" t="s">
        <v>1</v>
      </c>
      <c r="F147" s="173" t="s">
        <v>2170</v>
      </c>
      <c r="H147" s="174">
        <v>19.975000000000001</v>
      </c>
      <c r="I147" s="175"/>
      <c r="L147" s="171"/>
      <c r="M147" s="176"/>
      <c r="N147" s="177"/>
      <c r="O147" s="177"/>
      <c r="P147" s="177"/>
      <c r="Q147" s="177"/>
      <c r="R147" s="177"/>
      <c r="S147" s="177"/>
      <c r="T147" s="178"/>
      <c r="AT147" s="172" t="s">
        <v>175</v>
      </c>
      <c r="AU147" s="172" t="s">
        <v>83</v>
      </c>
      <c r="AV147" s="13" t="s">
        <v>83</v>
      </c>
      <c r="AW147" s="13" t="s">
        <v>29</v>
      </c>
      <c r="AX147" s="13" t="s">
        <v>73</v>
      </c>
      <c r="AY147" s="172" t="s">
        <v>163</v>
      </c>
    </row>
    <row r="148" spans="1:65" s="13" customFormat="1">
      <c r="B148" s="171"/>
      <c r="D148" s="169" t="s">
        <v>175</v>
      </c>
      <c r="E148" s="172" t="s">
        <v>1</v>
      </c>
      <c r="F148" s="173" t="s">
        <v>2171</v>
      </c>
      <c r="H148" s="174">
        <v>26.779</v>
      </c>
      <c r="I148" s="175"/>
      <c r="L148" s="171"/>
      <c r="M148" s="176"/>
      <c r="N148" s="177"/>
      <c r="O148" s="177"/>
      <c r="P148" s="177"/>
      <c r="Q148" s="177"/>
      <c r="R148" s="177"/>
      <c r="S148" s="177"/>
      <c r="T148" s="178"/>
      <c r="AT148" s="172" t="s">
        <v>175</v>
      </c>
      <c r="AU148" s="172" t="s">
        <v>83</v>
      </c>
      <c r="AV148" s="13" t="s">
        <v>83</v>
      </c>
      <c r="AW148" s="13" t="s">
        <v>29</v>
      </c>
      <c r="AX148" s="13" t="s">
        <v>73</v>
      </c>
      <c r="AY148" s="172" t="s">
        <v>163</v>
      </c>
    </row>
    <row r="149" spans="1:65" s="14" customFormat="1">
      <c r="B149" s="179"/>
      <c r="D149" s="169" t="s">
        <v>175</v>
      </c>
      <c r="E149" s="180" t="s">
        <v>1</v>
      </c>
      <c r="F149" s="181" t="s">
        <v>179</v>
      </c>
      <c r="H149" s="182">
        <v>46.753999999999998</v>
      </c>
      <c r="I149" s="183"/>
      <c r="L149" s="179"/>
      <c r="M149" s="184"/>
      <c r="N149" s="185"/>
      <c r="O149" s="185"/>
      <c r="P149" s="185"/>
      <c r="Q149" s="185"/>
      <c r="R149" s="185"/>
      <c r="S149" s="185"/>
      <c r="T149" s="186"/>
      <c r="AT149" s="180" t="s">
        <v>175</v>
      </c>
      <c r="AU149" s="180" t="s">
        <v>83</v>
      </c>
      <c r="AV149" s="14" t="s">
        <v>169</v>
      </c>
      <c r="AW149" s="14" t="s">
        <v>29</v>
      </c>
      <c r="AX149" s="14" t="s">
        <v>73</v>
      </c>
      <c r="AY149" s="180" t="s">
        <v>163</v>
      </c>
    </row>
    <row r="150" spans="1:65" s="13" customFormat="1">
      <c r="B150" s="171"/>
      <c r="D150" s="169" t="s">
        <v>175</v>
      </c>
      <c r="E150" s="172" t="s">
        <v>1</v>
      </c>
      <c r="F150" s="173" t="s">
        <v>2172</v>
      </c>
      <c r="H150" s="174">
        <v>46.286000000000001</v>
      </c>
      <c r="I150" s="175"/>
      <c r="L150" s="171"/>
      <c r="M150" s="176"/>
      <c r="N150" s="177"/>
      <c r="O150" s="177"/>
      <c r="P150" s="177"/>
      <c r="Q150" s="177"/>
      <c r="R150" s="177"/>
      <c r="S150" s="177"/>
      <c r="T150" s="178"/>
      <c r="AT150" s="172" t="s">
        <v>175</v>
      </c>
      <c r="AU150" s="172" t="s">
        <v>83</v>
      </c>
      <c r="AV150" s="13" t="s">
        <v>83</v>
      </c>
      <c r="AW150" s="13" t="s">
        <v>29</v>
      </c>
      <c r="AX150" s="13" t="s">
        <v>30</v>
      </c>
      <c r="AY150" s="172" t="s">
        <v>163</v>
      </c>
    </row>
    <row r="151" spans="1:65" s="2" customFormat="1" ht="24.2" customHeight="1">
      <c r="A151" s="33"/>
      <c r="B151" s="150"/>
      <c r="C151" s="151" t="s">
        <v>197</v>
      </c>
      <c r="D151" s="151" t="s">
        <v>165</v>
      </c>
      <c r="E151" s="152" t="s">
        <v>2173</v>
      </c>
      <c r="F151" s="153" t="s">
        <v>2174</v>
      </c>
      <c r="G151" s="154" t="s">
        <v>118</v>
      </c>
      <c r="H151" s="155">
        <v>0.46800000000000003</v>
      </c>
      <c r="I151" s="156"/>
      <c r="J151" s="157">
        <f>ROUND(I151*H151,2)</f>
        <v>0</v>
      </c>
      <c r="K151" s="153" t="s">
        <v>168</v>
      </c>
      <c r="L151" s="34"/>
      <c r="M151" s="158" t="s">
        <v>1</v>
      </c>
      <c r="N151" s="159" t="s">
        <v>38</v>
      </c>
      <c r="O151" s="59"/>
      <c r="P151" s="160">
        <f>O151*H151</f>
        <v>0</v>
      </c>
      <c r="Q151" s="160">
        <v>0</v>
      </c>
      <c r="R151" s="160">
        <f>Q151*H151</f>
        <v>0</v>
      </c>
      <c r="S151" s="160">
        <v>0</v>
      </c>
      <c r="T151" s="161">
        <f>S151*H151</f>
        <v>0</v>
      </c>
      <c r="U151" s="33"/>
      <c r="V151" s="33"/>
      <c r="W151" s="33"/>
      <c r="X151" s="33"/>
      <c r="Y151" s="33"/>
      <c r="Z151" s="33"/>
      <c r="AA151" s="33"/>
      <c r="AB151" s="33"/>
      <c r="AC151" s="33"/>
      <c r="AD151" s="33"/>
      <c r="AE151" s="33"/>
      <c r="AR151" s="162" t="s">
        <v>169</v>
      </c>
      <c r="AT151" s="162" t="s">
        <v>165</v>
      </c>
      <c r="AU151" s="162" t="s">
        <v>83</v>
      </c>
      <c r="AY151" s="18" t="s">
        <v>163</v>
      </c>
      <c r="BE151" s="163">
        <f>IF(N151="základní",J151,0)</f>
        <v>0</v>
      </c>
      <c r="BF151" s="163">
        <f>IF(N151="snížená",J151,0)</f>
        <v>0</v>
      </c>
      <c r="BG151" s="163">
        <f>IF(N151="zákl. přenesená",J151,0)</f>
        <v>0</v>
      </c>
      <c r="BH151" s="163">
        <f>IF(N151="sníž. přenesená",J151,0)</f>
        <v>0</v>
      </c>
      <c r="BI151" s="163">
        <f>IF(N151="nulová",J151,0)</f>
        <v>0</v>
      </c>
      <c r="BJ151" s="18" t="s">
        <v>30</v>
      </c>
      <c r="BK151" s="163">
        <f>ROUND(I151*H151,2)</f>
        <v>0</v>
      </c>
      <c r="BL151" s="18" t="s">
        <v>169</v>
      </c>
      <c r="BM151" s="162" t="s">
        <v>2175</v>
      </c>
    </row>
    <row r="152" spans="1:65" s="2" customFormat="1">
      <c r="A152" s="33"/>
      <c r="B152" s="34"/>
      <c r="C152" s="33"/>
      <c r="D152" s="164" t="s">
        <v>171</v>
      </c>
      <c r="E152" s="33"/>
      <c r="F152" s="165" t="s">
        <v>2176</v>
      </c>
      <c r="G152" s="33"/>
      <c r="H152" s="33"/>
      <c r="I152" s="166"/>
      <c r="J152" s="33"/>
      <c r="K152" s="33"/>
      <c r="L152" s="34"/>
      <c r="M152" s="167"/>
      <c r="N152" s="168"/>
      <c r="O152" s="59"/>
      <c r="P152" s="59"/>
      <c r="Q152" s="59"/>
      <c r="R152" s="59"/>
      <c r="S152" s="59"/>
      <c r="T152" s="60"/>
      <c r="U152" s="33"/>
      <c r="V152" s="33"/>
      <c r="W152" s="33"/>
      <c r="X152" s="33"/>
      <c r="Y152" s="33"/>
      <c r="Z152" s="33"/>
      <c r="AA152" s="33"/>
      <c r="AB152" s="33"/>
      <c r="AC152" s="33"/>
      <c r="AD152" s="33"/>
      <c r="AE152" s="33"/>
      <c r="AT152" s="18" t="s">
        <v>171</v>
      </c>
      <c r="AU152" s="18" t="s">
        <v>83</v>
      </c>
    </row>
    <row r="153" spans="1:65" s="13" customFormat="1">
      <c r="B153" s="171"/>
      <c r="D153" s="169" t="s">
        <v>175</v>
      </c>
      <c r="E153" s="172" t="s">
        <v>1</v>
      </c>
      <c r="F153" s="173" t="s">
        <v>2177</v>
      </c>
      <c r="H153" s="174">
        <v>0.46800000000000003</v>
      </c>
      <c r="I153" s="175"/>
      <c r="L153" s="171"/>
      <c r="M153" s="176"/>
      <c r="N153" s="177"/>
      <c r="O153" s="177"/>
      <c r="P153" s="177"/>
      <c r="Q153" s="177"/>
      <c r="R153" s="177"/>
      <c r="S153" s="177"/>
      <c r="T153" s="178"/>
      <c r="AT153" s="172" t="s">
        <v>175</v>
      </c>
      <c r="AU153" s="172" t="s">
        <v>83</v>
      </c>
      <c r="AV153" s="13" t="s">
        <v>83</v>
      </c>
      <c r="AW153" s="13" t="s">
        <v>29</v>
      </c>
      <c r="AX153" s="13" t="s">
        <v>30</v>
      </c>
      <c r="AY153" s="172" t="s">
        <v>163</v>
      </c>
    </row>
    <row r="154" spans="1:65" s="2" customFormat="1" ht="16.5" customHeight="1">
      <c r="A154" s="33"/>
      <c r="B154" s="150"/>
      <c r="C154" s="151" t="s">
        <v>203</v>
      </c>
      <c r="D154" s="151" t="s">
        <v>165</v>
      </c>
      <c r="E154" s="152" t="s">
        <v>1171</v>
      </c>
      <c r="F154" s="153" t="s">
        <v>1172</v>
      </c>
      <c r="G154" s="154" t="s">
        <v>114</v>
      </c>
      <c r="H154" s="155">
        <v>119.01600000000001</v>
      </c>
      <c r="I154" s="156"/>
      <c r="J154" s="157">
        <f>ROUND(I154*H154,2)</f>
        <v>0</v>
      </c>
      <c r="K154" s="153" t="s">
        <v>168</v>
      </c>
      <c r="L154" s="34"/>
      <c r="M154" s="158" t="s">
        <v>1</v>
      </c>
      <c r="N154" s="159" t="s">
        <v>38</v>
      </c>
      <c r="O154" s="59"/>
      <c r="P154" s="160">
        <f>O154*H154</f>
        <v>0</v>
      </c>
      <c r="Q154" s="160">
        <v>6.9999999999999999E-4</v>
      </c>
      <c r="R154" s="160">
        <f>Q154*H154</f>
        <v>8.3311200000000002E-2</v>
      </c>
      <c r="S154" s="160">
        <v>0</v>
      </c>
      <c r="T154" s="161">
        <f>S154*H154</f>
        <v>0</v>
      </c>
      <c r="U154" s="33"/>
      <c r="V154" s="33"/>
      <c r="W154" s="33"/>
      <c r="X154" s="33"/>
      <c r="Y154" s="33"/>
      <c r="Z154" s="33"/>
      <c r="AA154" s="33"/>
      <c r="AB154" s="33"/>
      <c r="AC154" s="33"/>
      <c r="AD154" s="33"/>
      <c r="AE154" s="33"/>
      <c r="AR154" s="162" t="s">
        <v>169</v>
      </c>
      <c r="AT154" s="162" t="s">
        <v>165</v>
      </c>
      <c r="AU154" s="162" t="s">
        <v>83</v>
      </c>
      <c r="AY154" s="18" t="s">
        <v>163</v>
      </c>
      <c r="BE154" s="163">
        <f>IF(N154="základní",J154,0)</f>
        <v>0</v>
      </c>
      <c r="BF154" s="163">
        <f>IF(N154="snížená",J154,0)</f>
        <v>0</v>
      </c>
      <c r="BG154" s="163">
        <f>IF(N154="zákl. přenesená",J154,0)</f>
        <v>0</v>
      </c>
      <c r="BH154" s="163">
        <f>IF(N154="sníž. přenesená",J154,0)</f>
        <v>0</v>
      </c>
      <c r="BI154" s="163">
        <f>IF(N154="nulová",J154,0)</f>
        <v>0</v>
      </c>
      <c r="BJ154" s="18" t="s">
        <v>30</v>
      </c>
      <c r="BK154" s="163">
        <f>ROUND(I154*H154,2)</f>
        <v>0</v>
      </c>
      <c r="BL154" s="18" t="s">
        <v>169</v>
      </c>
      <c r="BM154" s="162" t="s">
        <v>2178</v>
      </c>
    </row>
    <row r="155" spans="1:65" s="2" customFormat="1">
      <c r="A155" s="33"/>
      <c r="B155" s="34"/>
      <c r="C155" s="33"/>
      <c r="D155" s="164" t="s">
        <v>171</v>
      </c>
      <c r="E155" s="33"/>
      <c r="F155" s="165" t="s">
        <v>1174</v>
      </c>
      <c r="G155" s="33"/>
      <c r="H155" s="33"/>
      <c r="I155" s="166"/>
      <c r="J155" s="33"/>
      <c r="K155" s="33"/>
      <c r="L155" s="34"/>
      <c r="M155" s="167"/>
      <c r="N155" s="168"/>
      <c r="O155" s="59"/>
      <c r="P155" s="59"/>
      <c r="Q155" s="59"/>
      <c r="R155" s="59"/>
      <c r="S155" s="59"/>
      <c r="T155" s="60"/>
      <c r="U155" s="33"/>
      <c r="V155" s="33"/>
      <c r="W155" s="33"/>
      <c r="X155" s="33"/>
      <c r="Y155" s="33"/>
      <c r="Z155" s="33"/>
      <c r="AA155" s="33"/>
      <c r="AB155" s="33"/>
      <c r="AC155" s="33"/>
      <c r="AD155" s="33"/>
      <c r="AE155" s="33"/>
      <c r="AT155" s="18" t="s">
        <v>171</v>
      </c>
      <c r="AU155" s="18" t="s">
        <v>83</v>
      </c>
    </row>
    <row r="156" spans="1:65" s="2" customFormat="1" ht="39">
      <c r="A156" s="33"/>
      <c r="B156" s="34"/>
      <c r="C156" s="33"/>
      <c r="D156" s="169" t="s">
        <v>173</v>
      </c>
      <c r="E156" s="33"/>
      <c r="F156" s="170" t="s">
        <v>1175</v>
      </c>
      <c r="G156" s="33"/>
      <c r="H156" s="33"/>
      <c r="I156" s="166"/>
      <c r="J156" s="33"/>
      <c r="K156" s="33"/>
      <c r="L156" s="34"/>
      <c r="M156" s="167"/>
      <c r="N156" s="168"/>
      <c r="O156" s="59"/>
      <c r="P156" s="59"/>
      <c r="Q156" s="59"/>
      <c r="R156" s="59"/>
      <c r="S156" s="59"/>
      <c r="T156" s="60"/>
      <c r="U156" s="33"/>
      <c r="V156" s="33"/>
      <c r="W156" s="33"/>
      <c r="X156" s="33"/>
      <c r="Y156" s="33"/>
      <c r="Z156" s="33"/>
      <c r="AA156" s="33"/>
      <c r="AB156" s="33"/>
      <c r="AC156" s="33"/>
      <c r="AD156" s="33"/>
      <c r="AE156" s="33"/>
      <c r="AT156" s="18" t="s">
        <v>173</v>
      </c>
      <c r="AU156" s="18" t="s">
        <v>83</v>
      </c>
    </row>
    <row r="157" spans="1:65" s="13" customFormat="1">
      <c r="B157" s="171"/>
      <c r="D157" s="169" t="s">
        <v>175</v>
      </c>
      <c r="E157" s="172" t="s">
        <v>1</v>
      </c>
      <c r="F157" s="173" t="s">
        <v>2179</v>
      </c>
      <c r="H157" s="174">
        <v>119.01600000000001</v>
      </c>
      <c r="I157" s="175"/>
      <c r="L157" s="171"/>
      <c r="M157" s="176"/>
      <c r="N157" s="177"/>
      <c r="O157" s="177"/>
      <c r="P157" s="177"/>
      <c r="Q157" s="177"/>
      <c r="R157" s="177"/>
      <c r="S157" s="177"/>
      <c r="T157" s="178"/>
      <c r="AT157" s="172" t="s">
        <v>175</v>
      </c>
      <c r="AU157" s="172" t="s">
        <v>83</v>
      </c>
      <c r="AV157" s="13" t="s">
        <v>83</v>
      </c>
      <c r="AW157" s="13" t="s">
        <v>29</v>
      </c>
      <c r="AX157" s="13" t="s">
        <v>30</v>
      </c>
      <c r="AY157" s="172" t="s">
        <v>163</v>
      </c>
    </row>
    <row r="158" spans="1:65" s="2" customFormat="1" ht="16.5" customHeight="1">
      <c r="A158" s="33"/>
      <c r="B158" s="150"/>
      <c r="C158" s="151" t="s">
        <v>209</v>
      </c>
      <c r="D158" s="151" t="s">
        <v>165</v>
      </c>
      <c r="E158" s="152" t="s">
        <v>1177</v>
      </c>
      <c r="F158" s="153" t="s">
        <v>1178</v>
      </c>
      <c r="G158" s="154" t="s">
        <v>114</v>
      </c>
      <c r="H158" s="155">
        <v>119.01600000000001</v>
      </c>
      <c r="I158" s="156"/>
      <c r="J158" s="157">
        <f>ROUND(I158*H158,2)</f>
        <v>0</v>
      </c>
      <c r="K158" s="153" t="s">
        <v>168</v>
      </c>
      <c r="L158" s="34"/>
      <c r="M158" s="158" t="s">
        <v>1</v>
      </c>
      <c r="N158" s="159" t="s">
        <v>38</v>
      </c>
      <c r="O158" s="59"/>
      <c r="P158" s="160">
        <f>O158*H158</f>
        <v>0</v>
      </c>
      <c r="Q158" s="160">
        <v>0</v>
      </c>
      <c r="R158" s="160">
        <f>Q158*H158</f>
        <v>0</v>
      </c>
      <c r="S158" s="160">
        <v>0</v>
      </c>
      <c r="T158" s="161">
        <f>S158*H158</f>
        <v>0</v>
      </c>
      <c r="U158" s="33"/>
      <c r="V158" s="33"/>
      <c r="W158" s="33"/>
      <c r="X158" s="33"/>
      <c r="Y158" s="33"/>
      <c r="Z158" s="33"/>
      <c r="AA158" s="33"/>
      <c r="AB158" s="33"/>
      <c r="AC158" s="33"/>
      <c r="AD158" s="33"/>
      <c r="AE158" s="33"/>
      <c r="AR158" s="162" t="s">
        <v>169</v>
      </c>
      <c r="AT158" s="162" t="s">
        <v>165</v>
      </c>
      <c r="AU158" s="162" t="s">
        <v>83</v>
      </c>
      <c r="AY158" s="18" t="s">
        <v>163</v>
      </c>
      <c r="BE158" s="163">
        <f>IF(N158="základní",J158,0)</f>
        <v>0</v>
      </c>
      <c r="BF158" s="163">
        <f>IF(N158="snížená",J158,0)</f>
        <v>0</v>
      </c>
      <c r="BG158" s="163">
        <f>IF(N158="zákl. přenesená",J158,0)</f>
        <v>0</v>
      </c>
      <c r="BH158" s="163">
        <f>IF(N158="sníž. přenesená",J158,0)</f>
        <v>0</v>
      </c>
      <c r="BI158" s="163">
        <f>IF(N158="nulová",J158,0)</f>
        <v>0</v>
      </c>
      <c r="BJ158" s="18" t="s">
        <v>30</v>
      </c>
      <c r="BK158" s="163">
        <f>ROUND(I158*H158,2)</f>
        <v>0</v>
      </c>
      <c r="BL158" s="18" t="s">
        <v>169</v>
      </c>
      <c r="BM158" s="162" t="s">
        <v>2180</v>
      </c>
    </row>
    <row r="159" spans="1:65" s="2" customFormat="1">
      <c r="A159" s="33"/>
      <c r="B159" s="34"/>
      <c r="C159" s="33"/>
      <c r="D159" s="164" t="s">
        <v>171</v>
      </c>
      <c r="E159" s="33"/>
      <c r="F159" s="165" t="s">
        <v>1180</v>
      </c>
      <c r="G159" s="33"/>
      <c r="H159" s="33"/>
      <c r="I159" s="166"/>
      <c r="J159" s="33"/>
      <c r="K159" s="33"/>
      <c r="L159" s="34"/>
      <c r="M159" s="167"/>
      <c r="N159" s="168"/>
      <c r="O159" s="59"/>
      <c r="P159" s="59"/>
      <c r="Q159" s="59"/>
      <c r="R159" s="59"/>
      <c r="S159" s="59"/>
      <c r="T159" s="60"/>
      <c r="U159" s="33"/>
      <c r="V159" s="33"/>
      <c r="W159" s="33"/>
      <c r="X159" s="33"/>
      <c r="Y159" s="33"/>
      <c r="Z159" s="33"/>
      <c r="AA159" s="33"/>
      <c r="AB159" s="33"/>
      <c r="AC159" s="33"/>
      <c r="AD159" s="33"/>
      <c r="AE159" s="33"/>
      <c r="AT159" s="18" t="s">
        <v>171</v>
      </c>
      <c r="AU159" s="18" t="s">
        <v>83</v>
      </c>
    </row>
    <row r="160" spans="1:65" s="2" customFormat="1" ht="16.5" customHeight="1">
      <c r="A160" s="33"/>
      <c r="B160" s="150"/>
      <c r="C160" s="151" t="s">
        <v>215</v>
      </c>
      <c r="D160" s="151" t="s">
        <v>165</v>
      </c>
      <c r="E160" s="152" t="s">
        <v>1181</v>
      </c>
      <c r="F160" s="153" t="s">
        <v>1182</v>
      </c>
      <c r="G160" s="154" t="s">
        <v>118</v>
      </c>
      <c r="H160" s="155">
        <v>53.557000000000002</v>
      </c>
      <c r="I160" s="156"/>
      <c r="J160" s="157">
        <f>ROUND(I160*H160,2)</f>
        <v>0</v>
      </c>
      <c r="K160" s="153" t="s">
        <v>168</v>
      </c>
      <c r="L160" s="34"/>
      <c r="M160" s="158" t="s">
        <v>1</v>
      </c>
      <c r="N160" s="159" t="s">
        <v>38</v>
      </c>
      <c r="O160" s="59"/>
      <c r="P160" s="160">
        <f>O160*H160</f>
        <v>0</v>
      </c>
      <c r="Q160" s="160">
        <v>4.6000000000000001E-4</v>
      </c>
      <c r="R160" s="160">
        <f>Q160*H160</f>
        <v>2.463622E-2</v>
      </c>
      <c r="S160" s="160">
        <v>0</v>
      </c>
      <c r="T160" s="161">
        <f>S160*H160</f>
        <v>0</v>
      </c>
      <c r="U160" s="33"/>
      <c r="V160" s="33"/>
      <c r="W160" s="33"/>
      <c r="X160" s="33"/>
      <c r="Y160" s="33"/>
      <c r="Z160" s="33"/>
      <c r="AA160" s="33"/>
      <c r="AB160" s="33"/>
      <c r="AC160" s="33"/>
      <c r="AD160" s="33"/>
      <c r="AE160" s="33"/>
      <c r="AR160" s="162" t="s">
        <v>169</v>
      </c>
      <c r="AT160" s="162" t="s">
        <v>165</v>
      </c>
      <c r="AU160" s="162" t="s">
        <v>83</v>
      </c>
      <c r="AY160" s="18" t="s">
        <v>163</v>
      </c>
      <c r="BE160" s="163">
        <f>IF(N160="základní",J160,0)</f>
        <v>0</v>
      </c>
      <c r="BF160" s="163">
        <f>IF(N160="snížená",J160,0)</f>
        <v>0</v>
      </c>
      <c r="BG160" s="163">
        <f>IF(N160="zákl. přenesená",J160,0)</f>
        <v>0</v>
      </c>
      <c r="BH160" s="163">
        <f>IF(N160="sníž. přenesená",J160,0)</f>
        <v>0</v>
      </c>
      <c r="BI160" s="163">
        <f>IF(N160="nulová",J160,0)</f>
        <v>0</v>
      </c>
      <c r="BJ160" s="18" t="s">
        <v>30</v>
      </c>
      <c r="BK160" s="163">
        <f>ROUND(I160*H160,2)</f>
        <v>0</v>
      </c>
      <c r="BL160" s="18" t="s">
        <v>169</v>
      </c>
      <c r="BM160" s="162" t="s">
        <v>2181</v>
      </c>
    </row>
    <row r="161" spans="1:65" s="2" customFormat="1">
      <c r="A161" s="33"/>
      <c r="B161" s="34"/>
      <c r="C161" s="33"/>
      <c r="D161" s="164" t="s">
        <v>171</v>
      </c>
      <c r="E161" s="33"/>
      <c r="F161" s="165" t="s">
        <v>1184</v>
      </c>
      <c r="G161" s="33"/>
      <c r="H161" s="33"/>
      <c r="I161" s="166"/>
      <c r="J161" s="33"/>
      <c r="K161" s="33"/>
      <c r="L161" s="34"/>
      <c r="M161" s="167"/>
      <c r="N161" s="168"/>
      <c r="O161" s="59"/>
      <c r="P161" s="59"/>
      <c r="Q161" s="59"/>
      <c r="R161" s="59"/>
      <c r="S161" s="59"/>
      <c r="T161" s="60"/>
      <c r="U161" s="33"/>
      <c r="V161" s="33"/>
      <c r="W161" s="33"/>
      <c r="X161" s="33"/>
      <c r="Y161" s="33"/>
      <c r="Z161" s="33"/>
      <c r="AA161" s="33"/>
      <c r="AB161" s="33"/>
      <c r="AC161" s="33"/>
      <c r="AD161" s="33"/>
      <c r="AE161" s="33"/>
      <c r="AT161" s="18" t="s">
        <v>171</v>
      </c>
      <c r="AU161" s="18" t="s">
        <v>83</v>
      </c>
    </row>
    <row r="162" spans="1:65" s="2" customFormat="1" ht="29.25">
      <c r="A162" s="33"/>
      <c r="B162" s="34"/>
      <c r="C162" s="33"/>
      <c r="D162" s="169" t="s">
        <v>173</v>
      </c>
      <c r="E162" s="33"/>
      <c r="F162" s="170" t="s">
        <v>1185</v>
      </c>
      <c r="G162" s="33"/>
      <c r="H162" s="33"/>
      <c r="I162" s="166"/>
      <c r="J162" s="33"/>
      <c r="K162" s="33"/>
      <c r="L162" s="34"/>
      <c r="M162" s="167"/>
      <c r="N162" s="168"/>
      <c r="O162" s="59"/>
      <c r="P162" s="59"/>
      <c r="Q162" s="59"/>
      <c r="R162" s="59"/>
      <c r="S162" s="59"/>
      <c r="T162" s="60"/>
      <c r="U162" s="33"/>
      <c r="V162" s="33"/>
      <c r="W162" s="33"/>
      <c r="X162" s="33"/>
      <c r="Y162" s="33"/>
      <c r="Z162" s="33"/>
      <c r="AA162" s="33"/>
      <c r="AB162" s="33"/>
      <c r="AC162" s="33"/>
      <c r="AD162" s="33"/>
      <c r="AE162" s="33"/>
      <c r="AT162" s="18" t="s">
        <v>173</v>
      </c>
      <c r="AU162" s="18" t="s">
        <v>83</v>
      </c>
    </row>
    <row r="163" spans="1:65" s="13" customFormat="1">
      <c r="B163" s="171"/>
      <c r="D163" s="169" t="s">
        <v>175</v>
      </c>
      <c r="E163" s="172" t="s">
        <v>1</v>
      </c>
      <c r="F163" s="173" t="s">
        <v>2182</v>
      </c>
      <c r="H163" s="174">
        <v>53.557000000000002</v>
      </c>
      <c r="I163" s="175"/>
      <c r="L163" s="171"/>
      <c r="M163" s="176"/>
      <c r="N163" s="177"/>
      <c r="O163" s="177"/>
      <c r="P163" s="177"/>
      <c r="Q163" s="177"/>
      <c r="R163" s="177"/>
      <c r="S163" s="177"/>
      <c r="T163" s="178"/>
      <c r="AT163" s="172" t="s">
        <v>175</v>
      </c>
      <c r="AU163" s="172" t="s">
        <v>83</v>
      </c>
      <c r="AV163" s="13" t="s">
        <v>83</v>
      </c>
      <c r="AW163" s="13" t="s">
        <v>29</v>
      </c>
      <c r="AX163" s="13" t="s">
        <v>30</v>
      </c>
      <c r="AY163" s="172" t="s">
        <v>163</v>
      </c>
    </row>
    <row r="164" spans="1:65" s="2" customFormat="1" ht="16.5" customHeight="1">
      <c r="A164" s="33"/>
      <c r="B164" s="150"/>
      <c r="C164" s="151" t="s">
        <v>228</v>
      </c>
      <c r="D164" s="151" t="s">
        <v>165</v>
      </c>
      <c r="E164" s="152" t="s">
        <v>1186</v>
      </c>
      <c r="F164" s="153" t="s">
        <v>1187</v>
      </c>
      <c r="G164" s="154" t="s">
        <v>118</v>
      </c>
      <c r="H164" s="155">
        <v>53.557000000000002</v>
      </c>
      <c r="I164" s="156"/>
      <c r="J164" s="157">
        <f>ROUND(I164*H164,2)</f>
        <v>0</v>
      </c>
      <c r="K164" s="153" t="s">
        <v>168</v>
      </c>
      <c r="L164" s="34"/>
      <c r="M164" s="158" t="s">
        <v>1</v>
      </c>
      <c r="N164" s="159" t="s">
        <v>38</v>
      </c>
      <c r="O164" s="59"/>
      <c r="P164" s="160">
        <f>O164*H164</f>
        <v>0</v>
      </c>
      <c r="Q164" s="160">
        <v>0</v>
      </c>
      <c r="R164" s="160">
        <f>Q164*H164</f>
        <v>0</v>
      </c>
      <c r="S164" s="160">
        <v>0</v>
      </c>
      <c r="T164" s="161">
        <f>S164*H164</f>
        <v>0</v>
      </c>
      <c r="U164" s="33"/>
      <c r="V164" s="33"/>
      <c r="W164" s="33"/>
      <c r="X164" s="33"/>
      <c r="Y164" s="33"/>
      <c r="Z164" s="33"/>
      <c r="AA164" s="33"/>
      <c r="AB164" s="33"/>
      <c r="AC164" s="33"/>
      <c r="AD164" s="33"/>
      <c r="AE164" s="33"/>
      <c r="AR164" s="162" t="s">
        <v>169</v>
      </c>
      <c r="AT164" s="162" t="s">
        <v>165</v>
      </c>
      <c r="AU164" s="162" t="s">
        <v>83</v>
      </c>
      <c r="AY164" s="18" t="s">
        <v>163</v>
      </c>
      <c r="BE164" s="163">
        <f>IF(N164="základní",J164,0)</f>
        <v>0</v>
      </c>
      <c r="BF164" s="163">
        <f>IF(N164="snížená",J164,0)</f>
        <v>0</v>
      </c>
      <c r="BG164" s="163">
        <f>IF(N164="zákl. přenesená",J164,0)</f>
        <v>0</v>
      </c>
      <c r="BH164" s="163">
        <f>IF(N164="sníž. přenesená",J164,0)</f>
        <v>0</v>
      </c>
      <c r="BI164" s="163">
        <f>IF(N164="nulová",J164,0)</f>
        <v>0</v>
      </c>
      <c r="BJ164" s="18" t="s">
        <v>30</v>
      </c>
      <c r="BK164" s="163">
        <f>ROUND(I164*H164,2)</f>
        <v>0</v>
      </c>
      <c r="BL164" s="18" t="s">
        <v>169</v>
      </c>
      <c r="BM164" s="162" t="s">
        <v>2183</v>
      </c>
    </row>
    <row r="165" spans="1:65" s="2" customFormat="1">
      <c r="A165" s="33"/>
      <c r="B165" s="34"/>
      <c r="C165" s="33"/>
      <c r="D165" s="164" t="s">
        <v>171</v>
      </c>
      <c r="E165" s="33"/>
      <c r="F165" s="165" t="s">
        <v>1189</v>
      </c>
      <c r="G165" s="33"/>
      <c r="H165" s="33"/>
      <c r="I165" s="166"/>
      <c r="J165" s="33"/>
      <c r="K165" s="33"/>
      <c r="L165" s="34"/>
      <c r="M165" s="167"/>
      <c r="N165" s="168"/>
      <c r="O165" s="59"/>
      <c r="P165" s="59"/>
      <c r="Q165" s="59"/>
      <c r="R165" s="59"/>
      <c r="S165" s="59"/>
      <c r="T165" s="60"/>
      <c r="U165" s="33"/>
      <c r="V165" s="33"/>
      <c r="W165" s="33"/>
      <c r="X165" s="33"/>
      <c r="Y165" s="33"/>
      <c r="Z165" s="33"/>
      <c r="AA165" s="33"/>
      <c r="AB165" s="33"/>
      <c r="AC165" s="33"/>
      <c r="AD165" s="33"/>
      <c r="AE165" s="33"/>
      <c r="AT165" s="18" t="s">
        <v>171</v>
      </c>
      <c r="AU165" s="18" t="s">
        <v>83</v>
      </c>
    </row>
    <row r="166" spans="1:65" s="2" customFormat="1" ht="21.75" customHeight="1">
      <c r="A166" s="33"/>
      <c r="B166" s="150"/>
      <c r="C166" s="151" t="s">
        <v>235</v>
      </c>
      <c r="D166" s="151" t="s">
        <v>165</v>
      </c>
      <c r="E166" s="152" t="s">
        <v>341</v>
      </c>
      <c r="F166" s="153" t="s">
        <v>342</v>
      </c>
      <c r="G166" s="154" t="s">
        <v>118</v>
      </c>
      <c r="H166" s="155">
        <v>49.457999999999998</v>
      </c>
      <c r="I166" s="156"/>
      <c r="J166" s="157">
        <f>ROUND(I166*H166,2)</f>
        <v>0</v>
      </c>
      <c r="K166" s="153" t="s">
        <v>168</v>
      </c>
      <c r="L166" s="34"/>
      <c r="M166" s="158" t="s">
        <v>1</v>
      </c>
      <c r="N166" s="159" t="s">
        <v>38</v>
      </c>
      <c r="O166" s="59"/>
      <c r="P166" s="160">
        <f>O166*H166</f>
        <v>0</v>
      </c>
      <c r="Q166" s="160">
        <v>0</v>
      </c>
      <c r="R166" s="160">
        <f>Q166*H166</f>
        <v>0</v>
      </c>
      <c r="S166" s="160">
        <v>0</v>
      </c>
      <c r="T166" s="161">
        <f>S166*H166</f>
        <v>0</v>
      </c>
      <c r="U166" s="33"/>
      <c r="V166" s="33"/>
      <c r="W166" s="33"/>
      <c r="X166" s="33"/>
      <c r="Y166" s="33"/>
      <c r="Z166" s="33"/>
      <c r="AA166" s="33"/>
      <c r="AB166" s="33"/>
      <c r="AC166" s="33"/>
      <c r="AD166" s="33"/>
      <c r="AE166" s="33"/>
      <c r="AR166" s="162" t="s">
        <v>169</v>
      </c>
      <c r="AT166" s="162" t="s">
        <v>165</v>
      </c>
      <c r="AU166" s="162" t="s">
        <v>83</v>
      </c>
      <c r="AY166" s="18" t="s">
        <v>163</v>
      </c>
      <c r="BE166" s="163">
        <f>IF(N166="základní",J166,0)</f>
        <v>0</v>
      </c>
      <c r="BF166" s="163">
        <f>IF(N166="snížená",J166,0)</f>
        <v>0</v>
      </c>
      <c r="BG166" s="163">
        <f>IF(N166="zákl. přenesená",J166,0)</f>
        <v>0</v>
      </c>
      <c r="BH166" s="163">
        <f>IF(N166="sníž. přenesená",J166,0)</f>
        <v>0</v>
      </c>
      <c r="BI166" s="163">
        <f>IF(N166="nulová",J166,0)</f>
        <v>0</v>
      </c>
      <c r="BJ166" s="18" t="s">
        <v>30</v>
      </c>
      <c r="BK166" s="163">
        <f>ROUND(I166*H166,2)</f>
        <v>0</v>
      </c>
      <c r="BL166" s="18" t="s">
        <v>169</v>
      </c>
      <c r="BM166" s="162" t="s">
        <v>2184</v>
      </c>
    </row>
    <row r="167" spans="1:65" s="2" customFormat="1">
      <c r="A167" s="33"/>
      <c r="B167" s="34"/>
      <c r="C167" s="33"/>
      <c r="D167" s="164" t="s">
        <v>171</v>
      </c>
      <c r="E167" s="33"/>
      <c r="F167" s="165" t="s">
        <v>344</v>
      </c>
      <c r="G167" s="33"/>
      <c r="H167" s="33"/>
      <c r="I167" s="166"/>
      <c r="J167" s="33"/>
      <c r="K167" s="33"/>
      <c r="L167" s="34"/>
      <c r="M167" s="167"/>
      <c r="N167" s="168"/>
      <c r="O167" s="59"/>
      <c r="P167" s="59"/>
      <c r="Q167" s="59"/>
      <c r="R167" s="59"/>
      <c r="S167" s="59"/>
      <c r="T167" s="60"/>
      <c r="U167" s="33"/>
      <c r="V167" s="33"/>
      <c r="W167" s="33"/>
      <c r="X167" s="33"/>
      <c r="Y167" s="33"/>
      <c r="Z167" s="33"/>
      <c r="AA167" s="33"/>
      <c r="AB167" s="33"/>
      <c r="AC167" s="33"/>
      <c r="AD167" s="33"/>
      <c r="AE167" s="33"/>
      <c r="AT167" s="18" t="s">
        <v>171</v>
      </c>
      <c r="AU167" s="18" t="s">
        <v>83</v>
      </c>
    </row>
    <row r="168" spans="1:65" s="13" customFormat="1">
      <c r="B168" s="171"/>
      <c r="D168" s="169" t="s">
        <v>175</v>
      </c>
      <c r="E168" s="172" t="s">
        <v>1</v>
      </c>
      <c r="F168" s="173" t="s">
        <v>2185</v>
      </c>
      <c r="H168" s="174">
        <v>49.457999999999998</v>
      </c>
      <c r="I168" s="175"/>
      <c r="L168" s="171"/>
      <c r="M168" s="176"/>
      <c r="N168" s="177"/>
      <c r="O168" s="177"/>
      <c r="P168" s="177"/>
      <c r="Q168" s="177"/>
      <c r="R168" s="177"/>
      <c r="S168" s="177"/>
      <c r="T168" s="178"/>
      <c r="AT168" s="172" t="s">
        <v>175</v>
      </c>
      <c r="AU168" s="172" t="s">
        <v>83</v>
      </c>
      <c r="AV168" s="13" t="s">
        <v>83</v>
      </c>
      <c r="AW168" s="13" t="s">
        <v>29</v>
      </c>
      <c r="AX168" s="13" t="s">
        <v>73</v>
      </c>
      <c r="AY168" s="172" t="s">
        <v>163</v>
      </c>
    </row>
    <row r="169" spans="1:65" s="14" customFormat="1">
      <c r="B169" s="179"/>
      <c r="D169" s="169" t="s">
        <v>175</v>
      </c>
      <c r="E169" s="180" t="s">
        <v>1</v>
      </c>
      <c r="F169" s="181" t="s">
        <v>179</v>
      </c>
      <c r="H169" s="182">
        <v>49.457999999999998</v>
      </c>
      <c r="I169" s="183"/>
      <c r="L169" s="179"/>
      <c r="M169" s="184"/>
      <c r="N169" s="185"/>
      <c r="O169" s="185"/>
      <c r="P169" s="185"/>
      <c r="Q169" s="185"/>
      <c r="R169" s="185"/>
      <c r="S169" s="185"/>
      <c r="T169" s="186"/>
      <c r="AT169" s="180" t="s">
        <v>175</v>
      </c>
      <c r="AU169" s="180" t="s">
        <v>83</v>
      </c>
      <c r="AV169" s="14" t="s">
        <v>169</v>
      </c>
      <c r="AW169" s="14" t="s">
        <v>29</v>
      </c>
      <c r="AX169" s="14" t="s">
        <v>30</v>
      </c>
      <c r="AY169" s="180" t="s">
        <v>163</v>
      </c>
    </row>
    <row r="170" spans="1:65" s="2" customFormat="1" ht="21.75" customHeight="1">
      <c r="A170" s="33"/>
      <c r="B170" s="150"/>
      <c r="C170" s="151" t="s">
        <v>242</v>
      </c>
      <c r="D170" s="151" t="s">
        <v>165</v>
      </c>
      <c r="E170" s="152" t="s">
        <v>347</v>
      </c>
      <c r="F170" s="153" t="s">
        <v>348</v>
      </c>
      <c r="G170" s="154" t="s">
        <v>118</v>
      </c>
      <c r="H170" s="155">
        <v>0.5</v>
      </c>
      <c r="I170" s="156"/>
      <c r="J170" s="157">
        <f>ROUND(I170*H170,2)</f>
        <v>0</v>
      </c>
      <c r="K170" s="153" t="s">
        <v>168</v>
      </c>
      <c r="L170" s="34"/>
      <c r="M170" s="158" t="s">
        <v>1</v>
      </c>
      <c r="N170" s="159" t="s">
        <v>38</v>
      </c>
      <c r="O170" s="59"/>
      <c r="P170" s="160">
        <f>O170*H170</f>
        <v>0</v>
      </c>
      <c r="Q170" s="160">
        <v>0</v>
      </c>
      <c r="R170" s="160">
        <f>Q170*H170</f>
        <v>0</v>
      </c>
      <c r="S170" s="160">
        <v>0</v>
      </c>
      <c r="T170" s="161">
        <f>S170*H170</f>
        <v>0</v>
      </c>
      <c r="U170" s="33"/>
      <c r="V170" s="33"/>
      <c r="W170" s="33"/>
      <c r="X170" s="33"/>
      <c r="Y170" s="33"/>
      <c r="Z170" s="33"/>
      <c r="AA170" s="33"/>
      <c r="AB170" s="33"/>
      <c r="AC170" s="33"/>
      <c r="AD170" s="33"/>
      <c r="AE170" s="33"/>
      <c r="AR170" s="162" t="s">
        <v>169</v>
      </c>
      <c r="AT170" s="162" t="s">
        <v>165</v>
      </c>
      <c r="AU170" s="162" t="s">
        <v>83</v>
      </c>
      <c r="AY170" s="18" t="s">
        <v>163</v>
      </c>
      <c r="BE170" s="163">
        <f>IF(N170="základní",J170,0)</f>
        <v>0</v>
      </c>
      <c r="BF170" s="163">
        <f>IF(N170="snížená",J170,0)</f>
        <v>0</v>
      </c>
      <c r="BG170" s="163">
        <f>IF(N170="zákl. přenesená",J170,0)</f>
        <v>0</v>
      </c>
      <c r="BH170" s="163">
        <f>IF(N170="sníž. přenesená",J170,0)</f>
        <v>0</v>
      </c>
      <c r="BI170" s="163">
        <f>IF(N170="nulová",J170,0)</f>
        <v>0</v>
      </c>
      <c r="BJ170" s="18" t="s">
        <v>30</v>
      </c>
      <c r="BK170" s="163">
        <f>ROUND(I170*H170,2)</f>
        <v>0</v>
      </c>
      <c r="BL170" s="18" t="s">
        <v>169</v>
      </c>
      <c r="BM170" s="162" t="s">
        <v>2186</v>
      </c>
    </row>
    <row r="171" spans="1:65" s="2" customFormat="1">
      <c r="A171" s="33"/>
      <c r="B171" s="34"/>
      <c r="C171" s="33"/>
      <c r="D171" s="164" t="s">
        <v>171</v>
      </c>
      <c r="E171" s="33"/>
      <c r="F171" s="165" t="s">
        <v>350</v>
      </c>
      <c r="G171" s="33"/>
      <c r="H171" s="33"/>
      <c r="I171" s="166"/>
      <c r="J171" s="33"/>
      <c r="K171" s="33"/>
      <c r="L171" s="34"/>
      <c r="M171" s="167"/>
      <c r="N171" s="168"/>
      <c r="O171" s="59"/>
      <c r="P171" s="59"/>
      <c r="Q171" s="59"/>
      <c r="R171" s="59"/>
      <c r="S171" s="59"/>
      <c r="T171" s="60"/>
      <c r="U171" s="33"/>
      <c r="V171" s="33"/>
      <c r="W171" s="33"/>
      <c r="X171" s="33"/>
      <c r="Y171" s="33"/>
      <c r="Z171" s="33"/>
      <c r="AA171" s="33"/>
      <c r="AB171" s="33"/>
      <c r="AC171" s="33"/>
      <c r="AD171" s="33"/>
      <c r="AE171" s="33"/>
      <c r="AT171" s="18" t="s">
        <v>171</v>
      </c>
      <c r="AU171" s="18" t="s">
        <v>83</v>
      </c>
    </row>
    <row r="172" spans="1:65" s="13" customFormat="1">
      <c r="B172" s="171"/>
      <c r="D172" s="169" t="s">
        <v>175</v>
      </c>
      <c r="E172" s="172" t="s">
        <v>1</v>
      </c>
      <c r="F172" s="173" t="s">
        <v>2187</v>
      </c>
      <c r="H172" s="174">
        <v>0.5</v>
      </c>
      <c r="I172" s="175"/>
      <c r="L172" s="171"/>
      <c r="M172" s="176"/>
      <c r="N172" s="177"/>
      <c r="O172" s="177"/>
      <c r="P172" s="177"/>
      <c r="Q172" s="177"/>
      <c r="R172" s="177"/>
      <c r="S172" s="177"/>
      <c r="T172" s="178"/>
      <c r="AT172" s="172" t="s">
        <v>175</v>
      </c>
      <c r="AU172" s="172" t="s">
        <v>83</v>
      </c>
      <c r="AV172" s="13" t="s">
        <v>83</v>
      </c>
      <c r="AW172" s="13" t="s">
        <v>29</v>
      </c>
      <c r="AX172" s="13" t="s">
        <v>73</v>
      </c>
      <c r="AY172" s="172" t="s">
        <v>163</v>
      </c>
    </row>
    <row r="173" spans="1:65" s="14" customFormat="1">
      <c r="B173" s="179"/>
      <c r="D173" s="169" t="s">
        <v>175</v>
      </c>
      <c r="E173" s="180" t="s">
        <v>1</v>
      </c>
      <c r="F173" s="181" t="s">
        <v>179</v>
      </c>
      <c r="H173" s="182">
        <v>0.5</v>
      </c>
      <c r="I173" s="183"/>
      <c r="L173" s="179"/>
      <c r="M173" s="184"/>
      <c r="N173" s="185"/>
      <c r="O173" s="185"/>
      <c r="P173" s="185"/>
      <c r="Q173" s="185"/>
      <c r="R173" s="185"/>
      <c r="S173" s="185"/>
      <c r="T173" s="186"/>
      <c r="AT173" s="180" t="s">
        <v>175</v>
      </c>
      <c r="AU173" s="180" t="s">
        <v>83</v>
      </c>
      <c r="AV173" s="14" t="s">
        <v>169</v>
      </c>
      <c r="AW173" s="14" t="s">
        <v>29</v>
      </c>
      <c r="AX173" s="14" t="s">
        <v>30</v>
      </c>
      <c r="AY173" s="180" t="s">
        <v>163</v>
      </c>
    </row>
    <row r="174" spans="1:65" s="2" customFormat="1" ht="16.5" customHeight="1">
      <c r="A174" s="33"/>
      <c r="B174" s="150"/>
      <c r="C174" s="151" t="s">
        <v>8</v>
      </c>
      <c r="D174" s="151" t="s">
        <v>165</v>
      </c>
      <c r="E174" s="152" t="s">
        <v>353</v>
      </c>
      <c r="F174" s="153" t="s">
        <v>354</v>
      </c>
      <c r="G174" s="154" t="s">
        <v>118</v>
      </c>
      <c r="H174" s="155">
        <v>49.957999999999998</v>
      </c>
      <c r="I174" s="156"/>
      <c r="J174" s="157">
        <f>ROUND(I174*H174,2)</f>
        <v>0</v>
      </c>
      <c r="K174" s="153" t="s">
        <v>168</v>
      </c>
      <c r="L174" s="34"/>
      <c r="M174" s="158" t="s">
        <v>1</v>
      </c>
      <c r="N174" s="159" t="s">
        <v>38</v>
      </c>
      <c r="O174" s="59"/>
      <c r="P174" s="160">
        <f>O174*H174</f>
        <v>0</v>
      </c>
      <c r="Q174" s="160">
        <v>0</v>
      </c>
      <c r="R174" s="160">
        <f>Q174*H174</f>
        <v>0</v>
      </c>
      <c r="S174" s="160">
        <v>0</v>
      </c>
      <c r="T174" s="161">
        <f>S174*H174</f>
        <v>0</v>
      </c>
      <c r="U174" s="33"/>
      <c r="V174" s="33"/>
      <c r="W174" s="33"/>
      <c r="X174" s="33"/>
      <c r="Y174" s="33"/>
      <c r="Z174" s="33"/>
      <c r="AA174" s="33"/>
      <c r="AB174" s="33"/>
      <c r="AC174" s="33"/>
      <c r="AD174" s="33"/>
      <c r="AE174" s="33"/>
      <c r="AR174" s="162" t="s">
        <v>169</v>
      </c>
      <c r="AT174" s="162" t="s">
        <v>165</v>
      </c>
      <c r="AU174" s="162" t="s">
        <v>83</v>
      </c>
      <c r="AY174" s="18" t="s">
        <v>163</v>
      </c>
      <c r="BE174" s="163">
        <f>IF(N174="základní",J174,0)</f>
        <v>0</v>
      </c>
      <c r="BF174" s="163">
        <f>IF(N174="snížená",J174,0)</f>
        <v>0</v>
      </c>
      <c r="BG174" s="163">
        <f>IF(N174="zákl. přenesená",J174,0)</f>
        <v>0</v>
      </c>
      <c r="BH174" s="163">
        <f>IF(N174="sníž. přenesená",J174,0)</f>
        <v>0</v>
      </c>
      <c r="BI174" s="163">
        <f>IF(N174="nulová",J174,0)</f>
        <v>0</v>
      </c>
      <c r="BJ174" s="18" t="s">
        <v>30</v>
      </c>
      <c r="BK174" s="163">
        <f>ROUND(I174*H174,2)</f>
        <v>0</v>
      </c>
      <c r="BL174" s="18" t="s">
        <v>169</v>
      </c>
      <c r="BM174" s="162" t="s">
        <v>2188</v>
      </c>
    </row>
    <row r="175" spans="1:65" s="2" customFormat="1">
      <c r="A175" s="33"/>
      <c r="B175" s="34"/>
      <c r="C175" s="33"/>
      <c r="D175" s="164" t="s">
        <v>171</v>
      </c>
      <c r="E175" s="33"/>
      <c r="F175" s="165" t="s">
        <v>356</v>
      </c>
      <c r="G175" s="33"/>
      <c r="H175" s="33"/>
      <c r="I175" s="166"/>
      <c r="J175" s="33"/>
      <c r="K175" s="33"/>
      <c r="L175" s="34"/>
      <c r="M175" s="167"/>
      <c r="N175" s="168"/>
      <c r="O175" s="59"/>
      <c r="P175" s="59"/>
      <c r="Q175" s="59"/>
      <c r="R175" s="59"/>
      <c r="S175" s="59"/>
      <c r="T175" s="60"/>
      <c r="U175" s="33"/>
      <c r="V175" s="33"/>
      <c r="W175" s="33"/>
      <c r="X175" s="33"/>
      <c r="Y175" s="33"/>
      <c r="Z175" s="33"/>
      <c r="AA175" s="33"/>
      <c r="AB175" s="33"/>
      <c r="AC175" s="33"/>
      <c r="AD175" s="33"/>
      <c r="AE175" s="33"/>
      <c r="AT175" s="18" t="s">
        <v>171</v>
      </c>
      <c r="AU175" s="18" t="s">
        <v>83</v>
      </c>
    </row>
    <row r="176" spans="1:65" s="13" customFormat="1">
      <c r="B176" s="171"/>
      <c r="D176" s="169" t="s">
        <v>175</v>
      </c>
      <c r="E176" s="172" t="s">
        <v>1</v>
      </c>
      <c r="F176" s="173" t="s">
        <v>2185</v>
      </c>
      <c r="H176" s="174">
        <v>49.457999999999998</v>
      </c>
      <c r="I176" s="175"/>
      <c r="L176" s="171"/>
      <c r="M176" s="176"/>
      <c r="N176" s="177"/>
      <c r="O176" s="177"/>
      <c r="P176" s="177"/>
      <c r="Q176" s="177"/>
      <c r="R176" s="177"/>
      <c r="S176" s="177"/>
      <c r="T176" s="178"/>
      <c r="AT176" s="172" t="s">
        <v>175</v>
      </c>
      <c r="AU176" s="172" t="s">
        <v>83</v>
      </c>
      <c r="AV176" s="13" t="s">
        <v>83</v>
      </c>
      <c r="AW176" s="13" t="s">
        <v>29</v>
      </c>
      <c r="AX176" s="13" t="s">
        <v>73</v>
      </c>
      <c r="AY176" s="172" t="s">
        <v>163</v>
      </c>
    </row>
    <row r="177" spans="1:65" s="13" customFormat="1">
      <c r="B177" s="171"/>
      <c r="D177" s="169" t="s">
        <v>175</v>
      </c>
      <c r="E177" s="172" t="s">
        <v>1</v>
      </c>
      <c r="F177" s="173" t="s">
        <v>2187</v>
      </c>
      <c r="H177" s="174">
        <v>0.5</v>
      </c>
      <c r="I177" s="175"/>
      <c r="L177" s="171"/>
      <c r="M177" s="176"/>
      <c r="N177" s="177"/>
      <c r="O177" s="177"/>
      <c r="P177" s="177"/>
      <c r="Q177" s="177"/>
      <c r="R177" s="177"/>
      <c r="S177" s="177"/>
      <c r="T177" s="178"/>
      <c r="AT177" s="172" t="s">
        <v>175</v>
      </c>
      <c r="AU177" s="172" t="s">
        <v>83</v>
      </c>
      <c r="AV177" s="13" t="s">
        <v>83</v>
      </c>
      <c r="AW177" s="13" t="s">
        <v>29</v>
      </c>
      <c r="AX177" s="13" t="s">
        <v>73</v>
      </c>
      <c r="AY177" s="172" t="s">
        <v>163</v>
      </c>
    </row>
    <row r="178" spans="1:65" s="14" customFormat="1">
      <c r="B178" s="179"/>
      <c r="D178" s="169" t="s">
        <v>175</v>
      </c>
      <c r="E178" s="180" t="s">
        <v>1</v>
      </c>
      <c r="F178" s="181" t="s">
        <v>179</v>
      </c>
      <c r="H178" s="182">
        <v>49.957999999999998</v>
      </c>
      <c r="I178" s="183"/>
      <c r="L178" s="179"/>
      <c r="M178" s="184"/>
      <c r="N178" s="185"/>
      <c r="O178" s="185"/>
      <c r="P178" s="185"/>
      <c r="Q178" s="185"/>
      <c r="R178" s="185"/>
      <c r="S178" s="185"/>
      <c r="T178" s="186"/>
      <c r="AT178" s="180" t="s">
        <v>175</v>
      </c>
      <c r="AU178" s="180" t="s">
        <v>83</v>
      </c>
      <c r="AV178" s="14" t="s">
        <v>169</v>
      </c>
      <c r="AW178" s="14" t="s">
        <v>29</v>
      </c>
      <c r="AX178" s="14" t="s">
        <v>30</v>
      </c>
      <c r="AY178" s="180" t="s">
        <v>163</v>
      </c>
    </row>
    <row r="179" spans="1:65" s="2" customFormat="1" ht="16.5" customHeight="1">
      <c r="A179" s="33"/>
      <c r="B179" s="150"/>
      <c r="C179" s="151" t="s">
        <v>253</v>
      </c>
      <c r="D179" s="151" t="s">
        <v>165</v>
      </c>
      <c r="E179" s="152" t="s">
        <v>360</v>
      </c>
      <c r="F179" s="153" t="s">
        <v>361</v>
      </c>
      <c r="G179" s="154" t="s">
        <v>118</v>
      </c>
      <c r="H179" s="155">
        <v>7.4189999999999996</v>
      </c>
      <c r="I179" s="156"/>
      <c r="J179" s="157">
        <f>ROUND(I179*H179,2)</f>
        <v>0</v>
      </c>
      <c r="K179" s="153" t="s">
        <v>1</v>
      </c>
      <c r="L179" s="34"/>
      <c r="M179" s="158" t="s">
        <v>1</v>
      </c>
      <c r="N179" s="159" t="s">
        <v>38</v>
      </c>
      <c r="O179" s="59"/>
      <c r="P179" s="160">
        <f>O179*H179</f>
        <v>0</v>
      </c>
      <c r="Q179" s="160">
        <v>0</v>
      </c>
      <c r="R179" s="160">
        <f>Q179*H179</f>
        <v>0</v>
      </c>
      <c r="S179" s="160">
        <v>0</v>
      </c>
      <c r="T179" s="161">
        <f>S179*H179</f>
        <v>0</v>
      </c>
      <c r="U179" s="33"/>
      <c r="V179" s="33"/>
      <c r="W179" s="33"/>
      <c r="X179" s="33"/>
      <c r="Y179" s="33"/>
      <c r="Z179" s="33"/>
      <c r="AA179" s="33"/>
      <c r="AB179" s="33"/>
      <c r="AC179" s="33"/>
      <c r="AD179" s="33"/>
      <c r="AE179" s="33"/>
      <c r="AR179" s="162" t="s">
        <v>169</v>
      </c>
      <c r="AT179" s="162" t="s">
        <v>165</v>
      </c>
      <c r="AU179" s="162" t="s">
        <v>83</v>
      </c>
      <c r="AY179" s="18" t="s">
        <v>163</v>
      </c>
      <c r="BE179" s="163">
        <f>IF(N179="základní",J179,0)</f>
        <v>0</v>
      </c>
      <c r="BF179" s="163">
        <f>IF(N179="snížená",J179,0)</f>
        <v>0</v>
      </c>
      <c r="BG179" s="163">
        <f>IF(N179="zákl. přenesená",J179,0)</f>
        <v>0</v>
      </c>
      <c r="BH179" s="163">
        <f>IF(N179="sníž. přenesená",J179,0)</f>
        <v>0</v>
      </c>
      <c r="BI179" s="163">
        <f>IF(N179="nulová",J179,0)</f>
        <v>0</v>
      </c>
      <c r="BJ179" s="18" t="s">
        <v>30</v>
      </c>
      <c r="BK179" s="163">
        <f>ROUND(I179*H179,2)</f>
        <v>0</v>
      </c>
      <c r="BL179" s="18" t="s">
        <v>169</v>
      </c>
      <c r="BM179" s="162" t="s">
        <v>2189</v>
      </c>
    </row>
    <row r="180" spans="1:65" s="13" customFormat="1">
      <c r="B180" s="171"/>
      <c r="D180" s="169" t="s">
        <v>175</v>
      </c>
      <c r="E180" s="172" t="s">
        <v>1</v>
      </c>
      <c r="F180" s="173" t="s">
        <v>2190</v>
      </c>
      <c r="H180" s="174">
        <v>7.4189999999999996</v>
      </c>
      <c r="I180" s="175"/>
      <c r="L180" s="171"/>
      <c r="M180" s="176"/>
      <c r="N180" s="177"/>
      <c r="O180" s="177"/>
      <c r="P180" s="177"/>
      <c r="Q180" s="177"/>
      <c r="R180" s="177"/>
      <c r="S180" s="177"/>
      <c r="T180" s="178"/>
      <c r="AT180" s="172" t="s">
        <v>175</v>
      </c>
      <c r="AU180" s="172" t="s">
        <v>83</v>
      </c>
      <c r="AV180" s="13" t="s">
        <v>83</v>
      </c>
      <c r="AW180" s="13" t="s">
        <v>29</v>
      </c>
      <c r="AX180" s="13" t="s">
        <v>30</v>
      </c>
      <c r="AY180" s="172" t="s">
        <v>163</v>
      </c>
    </row>
    <row r="181" spans="1:65" s="2" customFormat="1" ht="16.5" customHeight="1">
      <c r="A181" s="33"/>
      <c r="B181" s="150"/>
      <c r="C181" s="151" t="s">
        <v>257</v>
      </c>
      <c r="D181" s="151" t="s">
        <v>165</v>
      </c>
      <c r="E181" s="152" t="s">
        <v>365</v>
      </c>
      <c r="F181" s="153" t="s">
        <v>366</v>
      </c>
      <c r="G181" s="154" t="s">
        <v>118</v>
      </c>
      <c r="H181" s="155">
        <v>42.539000000000001</v>
      </c>
      <c r="I181" s="156"/>
      <c r="J181" s="157">
        <f>ROUND(I181*H181,2)</f>
        <v>0</v>
      </c>
      <c r="K181" s="153" t="s">
        <v>1</v>
      </c>
      <c r="L181" s="34"/>
      <c r="M181" s="158" t="s">
        <v>1</v>
      </c>
      <c r="N181" s="159" t="s">
        <v>38</v>
      </c>
      <c r="O181" s="59"/>
      <c r="P181" s="160">
        <f>O181*H181</f>
        <v>0</v>
      </c>
      <c r="Q181" s="160">
        <v>0</v>
      </c>
      <c r="R181" s="160">
        <f>Q181*H181</f>
        <v>0</v>
      </c>
      <c r="S181" s="160">
        <v>0</v>
      </c>
      <c r="T181" s="161">
        <f>S181*H181</f>
        <v>0</v>
      </c>
      <c r="U181" s="33"/>
      <c r="V181" s="33"/>
      <c r="W181" s="33"/>
      <c r="X181" s="33"/>
      <c r="Y181" s="33"/>
      <c r="Z181" s="33"/>
      <c r="AA181" s="33"/>
      <c r="AB181" s="33"/>
      <c r="AC181" s="33"/>
      <c r="AD181" s="33"/>
      <c r="AE181" s="33"/>
      <c r="AR181" s="162" t="s">
        <v>169</v>
      </c>
      <c r="AT181" s="162" t="s">
        <v>165</v>
      </c>
      <c r="AU181" s="162" t="s">
        <v>83</v>
      </c>
      <c r="AY181" s="18" t="s">
        <v>163</v>
      </c>
      <c r="BE181" s="163">
        <f>IF(N181="základní",J181,0)</f>
        <v>0</v>
      </c>
      <c r="BF181" s="163">
        <f>IF(N181="snížená",J181,0)</f>
        <v>0</v>
      </c>
      <c r="BG181" s="163">
        <f>IF(N181="zákl. přenesená",J181,0)</f>
        <v>0</v>
      </c>
      <c r="BH181" s="163">
        <f>IF(N181="sníž. přenesená",J181,0)</f>
        <v>0</v>
      </c>
      <c r="BI181" s="163">
        <f>IF(N181="nulová",J181,0)</f>
        <v>0</v>
      </c>
      <c r="BJ181" s="18" t="s">
        <v>30</v>
      </c>
      <c r="BK181" s="163">
        <f>ROUND(I181*H181,2)</f>
        <v>0</v>
      </c>
      <c r="BL181" s="18" t="s">
        <v>169</v>
      </c>
      <c r="BM181" s="162" t="s">
        <v>2191</v>
      </c>
    </row>
    <row r="182" spans="1:65" s="13" customFormat="1">
      <c r="B182" s="171"/>
      <c r="D182" s="169" t="s">
        <v>175</v>
      </c>
      <c r="E182" s="172" t="s">
        <v>1</v>
      </c>
      <c r="F182" s="173" t="s">
        <v>2192</v>
      </c>
      <c r="H182" s="174">
        <v>42.039000000000001</v>
      </c>
      <c r="I182" s="175"/>
      <c r="L182" s="171"/>
      <c r="M182" s="176"/>
      <c r="N182" s="177"/>
      <c r="O182" s="177"/>
      <c r="P182" s="177"/>
      <c r="Q182" s="177"/>
      <c r="R182" s="177"/>
      <c r="S182" s="177"/>
      <c r="T182" s="178"/>
      <c r="AT182" s="172" t="s">
        <v>175</v>
      </c>
      <c r="AU182" s="172" t="s">
        <v>83</v>
      </c>
      <c r="AV182" s="13" t="s">
        <v>83</v>
      </c>
      <c r="AW182" s="13" t="s">
        <v>29</v>
      </c>
      <c r="AX182" s="13" t="s">
        <v>73</v>
      </c>
      <c r="AY182" s="172" t="s">
        <v>163</v>
      </c>
    </row>
    <row r="183" spans="1:65" s="13" customFormat="1">
      <c r="B183" s="171"/>
      <c r="D183" s="169" t="s">
        <v>175</v>
      </c>
      <c r="E183" s="172" t="s">
        <v>1</v>
      </c>
      <c r="F183" s="173" t="s">
        <v>2193</v>
      </c>
      <c r="H183" s="174">
        <v>0.5</v>
      </c>
      <c r="I183" s="175"/>
      <c r="L183" s="171"/>
      <c r="M183" s="176"/>
      <c r="N183" s="177"/>
      <c r="O183" s="177"/>
      <c r="P183" s="177"/>
      <c r="Q183" s="177"/>
      <c r="R183" s="177"/>
      <c r="S183" s="177"/>
      <c r="T183" s="178"/>
      <c r="AT183" s="172" t="s">
        <v>175</v>
      </c>
      <c r="AU183" s="172" t="s">
        <v>83</v>
      </c>
      <c r="AV183" s="13" t="s">
        <v>83</v>
      </c>
      <c r="AW183" s="13" t="s">
        <v>29</v>
      </c>
      <c r="AX183" s="13" t="s">
        <v>73</v>
      </c>
      <c r="AY183" s="172" t="s">
        <v>163</v>
      </c>
    </row>
    <row r="184" spans="1:65" s="14" customFormat="1">
      <c r="B184" s="179"/>
      <c r="D184" s="169" t="s">
        <v>175</v>
      </c>
      <c r="E184" s="180" t="s">
        <v>1</v>
      </c>
      <c r="F184" s="181" t="s">
        <v>179</v>
      </c>
      <c r="H184" s="182">
        <v>42.539000000000001</v>
      </c>
      <c r="I184" s="183"/>
      <c r="L184" s="179"/>
      <c r="M184" s="184"/>
      <c r="N184" s="185"/>
      <c r="O184" s="185"/>
      <c r="P184" s="185"/>
      <c r="Q184" s="185"/>
      <c r="R184" s="185"/>
      <c r="S184" s="185"/>
      <c r="T184" s="186"/>
      <c r="AT184" s="180" t="s">
        <v>175</v>
      </c>
      <c r="AU184" s="180" t="s">
        <v>83</v>
      </c>
      <c r="AV184" s="14" t="s">
        <v>169</v>
      </c>
      <c r="AW184" s="14" t="s">
        <v>29</v>
      </c>
      <c r="AX184" s="14" t="s">
        <v>30</v>
      </c>
      <c r="AY184" s="180" t="s">
        <v>163</v>
      </c>
    </row>
    <row r="185" spans="1:65" s="2" customFormat="1" ht="16.5" customHeight="1">
      <c r="A185" s="33"/>
      <c r="B185" s="150"/>
      <c r="C185" s="151" t="s">
        <v>268</v>
      </c>
      <c r="D185" s="151" t="s">
        <v>165</v>
      </c>
      <c r="E185" s="152" t="s">
        <v>371</v>
      </c>
      <c r="F185" s="153" t="s">
        <v>372</v>
      </c>
      <c r="G185" s="154" t="s">
        <v>118</v>
      </c>
      <c r="H185" s="155">
        <v>45.234999999999999</v>
      </c>
      <c r="I185" s="156"/>
      <c r="J185" s="157">
        <f>ROUND(I185*H185,2)</f>
        <v>0</v>
      </c>
      <c r="K185" s="153" t="s">
        <v>168</v>
      </c>
      <c r="L185" s="34"/>
      <c r="M185" s="158" t="s">
        <v>1</v>
      </c>
      <c r="N185" s="159" t="s">
        <v>38</v>
      </c>
      <c r="O185" s="59"/>
      <c r="P185" s="160">
        <f>O185*H185</f>
        <v>0</v>
      </c>
      <c r="Q185" s="160">
        <v>0</v>
      </c>
      <c r="R185" s="160">
        <f>Q185*H185</f>
        <v>0</v>
      </c>
      <c r="S185" s="160">
        <v>0</v>
      </c>
      <c r="T185" s="161">
        <f>S185*H185</f>
        <v>0</v>
      </c>
      <c r="U185" s="33"/>
      <c r="V185" s="33"/>
      <c r="W185" s="33"/>
      <c r="X185" s="33"/>
      <c r="Y185" s="33"/>
      <c r="Z185" s="33"/>
      <c r="AA185" s="33"/>
      <c r="AB185" s="33"/>
      <c r="AC185" s="33"/>
      <c r="AD185" s="33"/>
      <c r="AE185" s="33"/>
      <c r="AR185" s="162" t="s">
        <v>169</v>
      </c>
      <c r="AT185" s="162" t="s">
        <v>165</v>
      </c>
      <c r="AU185" s="162" t="s">
        <v>83</v>
      </c>
      <c r="AY185" s="18" t="s">
        <v>163</v>
      </c>
      <c r="BE185" s="163">
        <f>IF(N185="základní",J185,0)</f>
        <v>0</v>
      </c>
      <c r="BF185" s="163">
        <f>IF(N185="snížená",J185,0)</f>
        <v>0</v>
      </c>
      <c r="BG185" s="163">
        <f>IF(N185="zákl. přenesená",J185,0)</f>
        <v>0</v>
      </c>
      <c r="BH185" s="163">
        <f>IF(N185="sníž. přenesená",J185,0)</f>
        <v>0</v>
      </c>
      <c r="BI185" s="163">
        <f>IF(N185="nulová",J185,0)</f>
        <v>0</v>
      </c>
      <c r="BJ185" s="18" t="s">
        <v>30</v>
      </c>
      <c r="BK185" s="163">
        <f>ROUND(I185*H185,2)</f>
        <v>0</v>
      </c>
      <c r="BL185" s="18" t="s">
        <v>169</v>
      </c>
      <c r="BM185" s="162" t="s">
        <v>274</v>
      </c>
    </row>
    <row r="186" spans="1:65" s="2" customFormat="1">
      <c r="A186" s="33"/>
      <c r="B186" s="34"/>
      <c r="C186" s="33"/>
      <c r="D186" s="164" t="s">
        <v>171</v>
      </c>
      <c r="E186" s="33"/>
      <c r="F186" s="165" t="s">
        <v>374</v>
      </c>
      <c r="G186" s="33"/>
      <c r="H186" s="33"/>
      <c r="I186" s="166"/>
      <c r="J186" s="33"/>
      <c r="K186" s="33"/>
      <c r="L186" s="34"/>
      <c r="M186" s="167"/>
      <c r="N186" s="168"/>
      <c r="O186" s="59"/>
      <c r="P186" s="59"/>
      <c r="Q186" s="59"/>
      <c r="R186" s="59"/>
      <c r="S186" s="59"/>
      <c r="T186" s="60"/>
      <c r="U186" s="33"/>
      <c r="V186" s="33"/>
      <c r="W186" s="33"/>
      <c r="X186" s="33"/>
      <c r="Y186" s="33"/>
      <c r="Z186" s="33"/>
      <c r="AA186" s="33"/>
      <c r="AB186" s="33"/>
      <c r="AC186" s="33"/>
      <c r="AD186" s="33"/>
      <c r="AE186" s="33"/>
      <c r="AT186" s="18" t="s">
        <v>171</v>
      </c>
      <c r="AU186" s="18" t="s">
        <v>83</v>
      </c>
    </row>
    <row r="187" spans="1:65" s="2" customFormat="1" ht="234">
      <c r="A187" s="33"/>
      <c r="B187" s="34"/>
      <c r="C187" s="33"/>
      <c r="D187" s="169" t="s">
        <v>173</v>
      </c>
      <c r="E187" s="33"/>
      <c r="F187" s="170" t="s">
        <v>375</v>
      </c>
      <c r="G187" s="33"/>
      <c r="H187" s="33"/>
      <c r="I187" s="166"/>
      <c r="J187" s="33"/>
      <c r="K187" s="33"/>
      <c r="L187" s="34"/>
      <c r="M187" s="167"/>
      <c r="N187" s="168"/>
      <c r="O187" s="59"/>
      <c r="P187" s="59"/>
      <c r="Q187" s="59"/>
      <c r="R187" s="59"/>
      <c r="S187" s="59"/>
      <c r="T187" s="60"/>
      <c r="U187" s="33"/>
      <c r="V187" s="33"/>
      <c r="W187" s="33"/>
      <c r="X187" s="33"/>
      <c r="Y187" s="33"/>
      <c r="Z187" s="33"/>
      <c r="AA187" s="33"/>
      <c r="AB187" s="33"/>
      <c r="AC187" s="33"/>
      <c r="AD187" s="33"/>
      <c r="AE187" s="33"/>
      <c r="AT187" s="18" t="s">
        <v>173</v>
      </c>
      <c r="AU187" s="18" t="s">
        <v>83</v>
      </c>
    </row>
    <row r="188" spans="1:65" s="13" customFormat="1">
      <c r="B188" s="171"/>
      <c r="D188" s="169" t="s">
        <v>175</v>
      </c>
      <c r="E188" s="172" t="s">
        <v>1</v>
      </c>
      <c r="F188" s="173" t="s">
        <v>2194</v>
      </c>
      <c r="H188" s="174">
        <v>45.234999999999999</v>
      </c>
      <c r="I188" s="175"/>
      <c r="L188" s="171"/>
      <c r="M188" s="176"/>
      <c r="N188" s="177"/>
      <c r="O188" s="177"/>
      <c r="P188" s="177"/>
      <c r="Q188" s="177"/>
      <c r="R188" s="177"/>
      <c r="S188" s="177"/>
      <c r="T188" s="178"/>
      <c r="AT188" s="172" t="s">
        <v>175</v>
      </c>
      <c r="AU188" s="172" t="s">
        <v>83</v>
      </c>
      <c r="AV188" s="13" t="s">
        <v>83</v>
      </c>
      <c r="AW188" s="13" t="s">
        <v>29</v>
      </c>
      <c r="AX188" s="13" t="s">
        <v>73</v>
      </c>
      <c r="AY188" s="172" t="s">
        <v>163</v>
      </c>
    </row>
    <row r="189" spans="1:65" s="15" customFormat="1">
      <c r="B189" s="190"/>
      <c r="D189" s="169" t="s">
        <v>175</v>
      </c>
      <c r="E189" s="191" t="s">
        <v>1</v>
      </c>
      <c r="F189" s="192" t="s">
        <v>1845</v>
      </c>
      <c r="H189" s="191" t="s">
        <v>1</v>
      </c>
      <c r="I189" s="193"/>
      <c r="L189" s="190"/>
      <c r="M189" s="194"/>
      <c r="N189" s="195"/>
      <c r="O189" s="195"/>
      <c r="P189" s="195"/>
      <c r="Q189" s="195"/>
      <c r="R189" s="195"/>
      <c r="S189" s="195"/>
      <c r="T189" s="196"/>
      <c r="AT189" s="191" t="s">
        <v>175</v>
      </c>
      <c r="AU189" s="191" t="s">
        <v>83</v>
      </c>
      <c r="AV189" s="15" t="s">
        <v>30</v>
      </c>
      <c r="AW189" s="15" t="s">
        <v>29</v>
      </c>
      <c r="AX189" s="15" t="s">
        <v>73</v>
      </c>
      <c r="AY189" s="191" t="s">
        <v>163</v>
      </c>
    </row>
    <row r="190" spans="1:65" s="15" customFormat="1">
      <c r="B190" s="190"/>
      <c r="D190" s="169" t="s">
        <v>175</v>
      </c>
      <c r="E190" s="191" t="s">
        <v>1</v>
      </c>
      <c r="F190" s="192" t="s">
        <v>2195</v>
      </c>
      <c r="H190" s="191" t="s">
        <v>1</v>
      </c>
      <c r="I190" s="193"/>
      <c r="L190" s="190"/>
      <c r="M190" s="194"/>
      <c r="N190" s="195"/>
      <c r="O190" s="195"/>
      <c r="P190" s="195"/>
      <c r="Q190" s="195"/>
      <c r="R190" s="195"/>
      <c r="S190" s="195"/>
      <c r="T190" s="196"/>
      <c r="AT190" s="191" t="s">
        <v>175</v>
      </c>
      <c r="AU190" s="191" t="s">
        <v>83</v>
      </c>
      <c r="AV190" s="15" t="s">
        <v>30</v>
      </c>
      <c r="AW190" s="15" t="s">
        <v>29</v>
      </c>
      <c r="AX190" s="15" t="s">
        <v>73</v>
      </c>
      <c r="AY190" s="191" t="s">
        <v>163</v>
      </c>
    </row>
    <row r="191" spans="1:65" s="15" customFormat="1">
      <c r="B191" s="190"/>
      <c r="D191" s="169" t="s">
        <v>175</v>
      </c>
      <c r="E191" s="191" t="s">
        <v>1</v>
      </c>
      <c r="F191" s="192" t="s">
        <v>1847</v>
      </c>
      <c r="H191" s="191" t="s">
        <v>1</v>
      </c>
      <c r="I191" s="193"/>
      <c r="L191" s="190"/>
      <c r="M191" s="194"/>
      <c r="N191" s="195"/>
      <c r="O191" s="195"/>
      <c r="P191" s="195"/>
      <c r="Q191" s="195"/>
      <c r="R191" s="195"/>
      <c r="S191" s="195"/>
      <c r="T191" s="196"/>
      <c r="AT191" s="191" t="s">
        <v>175</v>
      </c>
      <c r="AU191" s="191" t="s">
        <v>83</v>
      </c>
      <c r="AV191" s="15" t="s">
        <v>30</v>
      </c>
      <c r="AW191" s="15" t="s">
        <v>29</v>
      </c>
      <c r="AX191" s="15" t="s">
        <v>73</v>
      </c>
      <c r="AY191" s="191" t="s">
        <v>163</v>
      </c>
    </row>
    <row r="192" spans="1:65" s="14" customFormat="1">
      <c r="B192" s="179"/>
      <c r="D192" s="169" t="s">
        <v>175</v>
      </c>
      <c r="E192" s="180" t="s">
        <v>1</v>
      </c>
      <c r="F192" s="181" t="s">
        <v>179</v>
      </c>
      <c r="H192" s="182">
        <v>45.234999999999999</v>
      </c>
      <c r="I192" s="183"/>
      <c r="L192" s="179"/>
      <c r="M192" s="184"/>
      <c r="N192" s="185"/>
      <c r="O192" s="185"/>
      <c r="P192" s="185"/>
      <c r="Q192" s="185"/>
      <c r="R192" s="185"/>
      <c r="S192" s="185"/>
      <c r="T192" s="186"/>
      <c r="AT192" s="180" t="s">
        <v>175</v>
      </c>
      <c r="AU192" s="180" t="s">
        <v>83</v>
      </c>
      <c r="AV192" s="14" t="s">
        <v>169</v>
      </c>
      <c r="AW192" s="14" t="s">
        <v>29</v>
      </c>
      <c r="AX192" s="14" t="s">
        <v>30</v>
      </c>
      <c r="AY192" s="180" t="s">
        <v>163</v>
      </c>
    </row>
    <row r="193" spans="1:65" s="2" customFormat="1" ht="16.5" customHeight="1">
      <c r="A193" s="33"/>
      <c r="B193" s="150"/>
      <c r="C193" s="197" t="s">
        <v>274</v>
      </c>
      <c r="D193" s="197" t="s">
        <v>381</v>
      </c>
      <c r="E193" s="198" t="s">
        <v>382</v>
      </c>
      <c r="F193" s="199" t="s">
        <v>383</v>
      </c>
      <c r="G193" s="200" t="s">
        <v>384</v>
      </c>
      <c r="H193" s="201">
        <v>94.043999999999997</v>
      </c>
      <c r="I193" s="202"/>
      <c r="J193" s="203">
        <f>ROUND(I193*H193,2)</f>
        <v>0</v>
      </c>
      <c r="K193" s="199" t="s">
        <v>1</v>
      </c>
      <c r="L193" s="204"/>
      <c r="M193" s="205" t="s">
        <v>1</v>
      </c>
      <c r="N193" s="206" t="s">
        <v>38</v>
      </c>
      <c r="O193" s="59"/>
      <c r="P193" s="160">
        <f>O193*H193</f>
        <v>0</v>
      </c>
      <c r="Q193" s="160">
        <v>0</v>
      </c>
      <c r="R193" s="160">
        <f>Q193*H193</f>
        <v>0</v>
      </c>
      <c r="S193" s="160">
        <v>0</v>
      </c>
      <c r="T193" s="161">
        <f>S193*H193</f>
        <v>0</v>
      </c>
      <c r="U193" s="33"/>
      <c r="V193" s="33"/>
      <c r="W193" s="33"/>
      <c r="X193" s="33"/>
      <c r="Y193" s="33"/>
      <c r="Z193" s="33"/>
      <c r="AA193" s="33"/>
      <c r="AB193" s="33"/>
      <c r="AC193" s="33"/>
      <c r="AD193" s="33"/>
      <c r="AE193" s="33"/>
      <c r="AR193" s="162" t="s">
        <v>215</v>
      </c>
      <c r="AT193" s="162" t="s">
        <v>381</v>
      </c>
      <c r="AU193" s="162" t="s">
        <v>83</v>
      </c>
      <c r="AY193" s="18" t="s">
        <v>163</v>
      </c>
      <c r="BE193" s="163">
        <f>IF(N193="základní",J193,0)</f>
        <v>0</v>
      </c>
      <c r="BF193" s="163">
        <f>IF(N193="snížená",J193,0)</f>
        <v>0</v>
      </c>
      <c r="BG193" s="163">
        <f>IF(N193="zákl. přenesená",J193,0)</f>
        <v>0</v>
      </c>
      <c r="BH193" s="163">
        <f>IF(N193="sníž. přenesená",J193,0)</f>
        <v>0</v>
      </c>
      <c r="BI193" s="163">
        <f>IF(N193="nulová",J193,0)</f>
        <v>0</v>
      </c>
      <c r="BJ193" s="18" t="s">
        <v>30</v>
      </c>
      <c r="BK193" s="163">
        <f>ROUND(I193*H193,2)</f>
        <v>0</v>
      </c>
      <c r="BL193" s="18" t="s">
        <v>169</v>
      </c>
      <c r="BM193" s="162" t="s">
        <v>2196</v>
      </c>
    </row>
    <row r="194" spans="1:65" s="13" customFormat="1">
      <c r="B194" s="171"/>
      <c r="D194" s="169" t="s">
        <v>175</v>
      </c>
      <c r="E194" s="172" t="s">
        <v>1</v>
      </c>
      <c r="F194" s="173" t="s">
        <v>2197</v>
      </c>
      <c r="H194" s="174">
        <v>94.043999999999997</v>
      </c>
      <c r="I194" s="175"/>
      <c r="L194" s="171"/>
      <c r="M194" s="176"/>
      <c r="N194" s="177"/>
      <c r="O194" s="177"/>
      <c r="P194" s="177"/>
      <c r="Q194" s="177"/>
      <c r="R194" s="177"/>
      <c r="S194" s="177"/>
      <c r="T194" s="178"/>
      <c r="AT194" s="172" t="s">
        <v>175</v>
      </c>
      <c r="AU194" s="172" t="s">
        <v>83</v>
      </c>
      <c r="AV194" s="13" t="s">
        <v>83</v>
      </c>
      <c r="AW194" s="13" t="s">
        <v>29</v>
      </c>
      <c r="AX194" s="13" t="s">
        <v>73</v>
      </c>
      <c r="AY194" s="172" t="s">
        <v>163</v>
      </c>
    </row>
    <row r="195" spans="1:65" s="14" customFormat="1">
      <c r="B195" s="179"/>
      <c r="D195" s="169" t="s">
        <v>175</v>
      </c>
      <c r="E195" s="180" t="s">
        <v>1</v>
      </c>
      <c r="F195" s="181" t="s">
        <v>179</v>
      </c>
      <c r="H195" s="182">
        <v>94.043999999999997</v>
      </c>
      <c r="I195" s="183"/>
      <c r="L195" s="179"/>
      <c r="M195" s="184"/>
      <c r="N195" s="185"/>
      <c r="O195" s="185"/>
      <c r="P195" s="185"/>
      <c r="Q195" s="185"/>
      <c r="R195" s="185"/>
      <c r="S195" s="185"/>
      <c r="T195" s="186"/>
      <c r="AT195" s="180" t="s">
        <v>175</v>
      </c>
      <c r="AU195" s="180" t="s">
        <v>83</v>
      </c>
      <c r="AV195" s="14" t="s">
        <v>169</v>
      </c>
      <c r="AW195" s="14" t="s">
        <v>29</v>
      </c>
      <c r="AX195" s="14" t="s">
        <v>30</v>
      </c>
      <c r="AY195" s="180" t="s">
        <v>163</v>
      </c>
    </row>
    <row r="196" spans="1:65" s="2" customFormat="1" ht="16.5" customHeight="1">
      <c r="A196" s="33"/>
      <c r="B196" s="150"/>
      <c r="C196" s="151" t="s">
        <v>280</v>
      </c>
      <c r="D196" s="151" t="s">
        <v>165</v>
      </c>
      <c r="E196" s="152" t="s">
        <v>399</v>
      </c>
      <c r="F196" s="153" t="s">
        <v>400</v>
      </c>
      <c r="G196" s="154" t="s">
        <v>118</v>
      </c>
      <c r="H196" s="155">
        <v>52.246000000000002</v>
      </c>
      <c r="I196" s="156"/>
      <c r="J196" s="157">
        <f>ROUND(I196*H196,2)</f>
        <v>0</v>
      </c>
      <c r="K196" s="153" t="s">
        <v>168</v>
      </c>
      <c r="L196" s="34"/>
      <c r="M196" s="158" t="s">
        <v>1</v>
      </c>
      <c r="N196" s="159" t="s">
        <v>38</v>
      </c>
      <c r="O196" s="59"/>
      <c r="P196" s="160">
        <f>O196*H196</f>
        <v>0</v>
      </c>
      <c r="Q196" s="160">
        <v>0</v>
      </c>
      <c r="R196" s="160">
        <f>Q196*H196</f>
        <v>0</v>
      </c>
      <c r="S196" s="160">
        <v>0</v>
      </c>
      <c r="T196" s="161">
        <f>S196*H196</f>
        <v>0</v>
      </c>
      <c r="U196" s="33"/>
      <c r="V196" s="33"/>
      <c r="W196" s="33"/>
      <c r="X196" s="33"/>
      <c r="Y196" s="33"/>
      <c r="Z196" s="33"/>
      <c r="AA196" s="33"/>
      <c r="AB196" s="33"/>
      <c r="AC196" s="33"/>
      <c r="AD196" s="33"/>
      <c r="AE196" s="33"/>
      <c r="AR196" s="162" t="s">
        <v>169</v>
      </c>
      <c r="AT196" s="162" t="s">
        <v>165</v>
      </c>
      <c r="AU196" s="162" t="s">
        <v>83</v>
      </c>
      <c r="AY196" s="18" t="s">
        <v>163</v>
      </c>
      <c r="BE196" s="163">
        <f>IF(N196="základní",J196,0)</f>
        <v>0</v>
      </c>
      <c r="BF196" s="163">
        <f>IF(N196="snížená",J196,0)</f>
        <v>0</v>
      </c>
      <c r="BG196" s="163">
        <f>IF(N196="zákl. přenesená",J196,0)</f>
        <v>0</v>
      </c>
      <c r="BH196" s="163">
        <f>IF(N196="sníž. přenesená",J196,0)</f>
        <v>0</v>
      </c>
      <c r="BI196" s="163">
        <f>IF(N196="nulová",J196,0)</f>
        <v>0</v>
      </c>
      <c r="BJ196" s="18" t="s">
        <v>30</v>
      </c>
      <c r="BK196" s="163">
        <f>ROUND(I196*H196,2)</f>
        <v>0</v>
      </c>
      <c r="BL196" s="18" t="s">
        <v>169</v>
      </c>
      <c r="BM196" s="162" t="s">
        <v>2198</v>
      </c>
    </row>
    <row r="197" spans="1:65" s="2" customFormat="1">
      <c r="A197" s="33"/>
      <c r="B197" s="34"/>
      <c r="C197" s="33"/>
      <c r="D197" s="164" t="s">
        <v>171</v>
      </c>
      <c r="E197" s="33"/>
      <c r="F197" s="165" t="s">
        <v>402</v>
      </c>
      <c r="G197" s="33"/>
      <c r="H197" s="33"/>
      <c r="I197" s="166"/>
      <c r="J197" s="33"/>
      <c r="K197" s="33"/>
      <c r="L197" s="34"/>
      <c r="M197" s="167"/>
      <c r="N197" s="168"/>
      <c r="O197" s="59"/>
      <c r="P197" s="59"/>
      <c r="Q197" s="59"/>
      <c r="R197" s="59"/>
      <c r="S197" s="59"/>
      <c r="T197" s="60"/>
      <c r="U197" s="33"/>
      <c r="V197" s="33"/>
      <c r="W197" s="33"/>
      <c r="X197" s="33"/>
      <c r="Y197" s="33"/>
      <c r="Z197" s="33"/>
      <c r="AA197" s="33"/>
      <c r="AB197" s="33"/>
      <c r="AC197" s="33"/>
      <c r="AD197" s="33"/>
      <c r="AE197" s="33"/>
      <c r="AT197" s="18" t="s">
        <v>171</v>
      </c>
      <c r="AU197" s="18" t="s">
        <v>83</v>
      </c>
    </row>
    <row r="198" spans="1:65" s="13" customFormat="1">
      <c r="B198" s="171"/>
      <c r="D198" s="169" t="s">
        <v>175</v>
      </c>
      <c r="E198" s="172" t="s">
        <v>1</v>
      </c>
      <c r="F198" s="173" t="s">
        <v>2199</v>
      </c>
      <c r="H198" s="174">
        <v>52.246000000000002</v>
      </c>
      <c r="I198" s="175"/>
      <c r="L198" s="171"/>
      <c r="M198" s="176"/>
      <c r="N198" s="177"/>
      <c r="O198" s="177"/>
      <c r="P198" s="177"/>
      <c r="Q198" s="177"/>
      <c r="R198" s="177"/>
      <c r="S198" s="177"/>
      <c r="T198" s="178"/>
      <c r="AT198" s="172" t="s">
        <v>175</v>
      </c>
      <c r="AU198" s="172" t="s">
        <v>83</v>
      </c>
      <c r="AV198" s="13" t="s">
        <v>83</v>
      </c>
      <c r="AW198" s="13" t="s">
        <v>29</v>
      </c>
      <c r="AX198" s="13" t="s">
        <v>73</v>
      </c>
      <c r="AY198" s="172" t="s">
        <v>163</v>
      </c>
    </row>
    <row r="199" spans="1:65" s="14" customFormat="1">
      <c r="B199" s="179"/>
      <c r="D199" s="169" t="s">
        <v>175</v>
      </c>
      <c r="E199" s="180" t="s">
        <v>1</v>
      </c>
      <c r="F199" s="181" t="s">
        <v>179</v>
      </c>
      <c r="H199" s="182">
        <v>52.246000000000002</v>
      </c>
      <c r="I199" s="183"/>
      <c r="L199" s="179"/>
      <c r="M199" s="184"/>
      <c r="N199" s="185"/>
      <c r="O199" s="185"/>
      <c r="P199" s="185"/>
      <c r="Q199" s="185"/>
      <c r="R199" s="185"/>
      <c r="S199" s="185"/>
      <c r="T199" s="186"/>
      <c r="AT199" s="180" t="s">
        <v>175</v>
      </c>
      <c r="AU199" s="180" t="s">
        <v>83</v>
      </c>
      <c r="AV199" s="14" t="s">
        <v>169</v>
      </c>
      <c r="AW199" s="14" t="s">
        <v>29</v>
      </c>
      <c r="AX199" s="14" t="s">
        <v>30</v>
      </c>
      <c r="AY199" s="180" t="s">
        <v>163</v>
      </c>
    </row>
    <row r="200" spans="1:65" s="2" customFormat="1" ht="21.75" customHeight="1">
      <c r="A200" s="33"/>
      <c r="B200" s="150"/>
      <c r="C200" s="151" t="s">
        <v>286</v>
      </c>
      <c r="D200" s="151" t="s">
        <v>165</v>
      </c>
      <c r="E200" s="152" t="s">
        <v>407</v>
      </c>
      <c r="F200" s="153" t="s">
        <v>408</v>
      </c>
      <c r="G200" s="154" t="s">
        <v>118</v>
      </c>
      <c r="H200" s="155">
        <v>52.246000000000002</v>
      </c>
      <c r="I200" s="156"/>
      <c r="J200" s="157">
        <f>ROUND(I200*H200,2)</f>
        <v>0</v>
      </c>
      <c r="K200" s="153" t="s">
        <v>168</v>
      </c>
      <c r="L200" s="34"/>
      <c r="M200" s="158" t="s">
        <v>1</v>
      </c>
      <c r="N200" s="159" t="s">
        <v>38</v>
      </c>
      <c r="O200" s="59"/>
      <c r="P200" s="160">
        <f>O200*H200</f>
        <v>0</v>
      </c>
      <c r="Q200" s="160">
        <v>0</v>
      </c>
      <c r="R200" s="160">
        <f>Q200*H200</f>
        <v>0</v>
      </c>
      <c r="S200" s="160">
        <v>0</v>
      </c>
      <c r="T200" s="161">
        <f>S200*H200</f>
        <v>0</v>
      </c>
      <c r="U200" s="33"/>
      <c r="V200" s="33"/>
      <c r="W200" s="33"/>
      <c r="X200" s="33"/>
      <c r="Y200" s="33"/>
      <c r="Z200" s="33"/>
      <c r="AA200" s="33"/>
      <c r="AB200" s="33"/>
      <c r="AC200" s="33"/>
      <c r="AD200" s="33"/>
      <c r="AE200" s="33"/>
      <c r="AR200" s="162" t="s">
        <v>169</v>
      </c>
      <c r="AT200" s="162" t="s">
        <v>165</v>
      </c>
      <c r="AU200" s="162" t="s">
        <v>83</v>
      </c>
      <c r="AY200" s="18" t="s">
        <v>163</v>
      </c>
      <c r="BE200" s="163">
        <f>IF(N200="základní",J200,0)</f>
        <v>0</v>
      </c>
      <c r="BF200" s="163">
        <f>IF(N200="snížená",J200,0)</f>
        <v>0</v>
      </c>
      <c r="BG200" s="163">
        <f>IF(N200="zákl. přenesená",J200,0)</f>
        <v>0</v>
      </c>
      <c r="BH200" s="163">
        <f>IF(N200="sníž. přenesená",J200,0)</f>
        <v>0</v>
      </c>
      <c r="BI200" s="163">
        <f>IF(N200="nulová",J200,0)</f>
        <v>0</v>
      </c>
      <c r="BJ200" s="18" t="s">
        <v>30</v>
      </c>
      <c r="BK200" s="163">
        <f>ROUND(I200*H200,2)</f>
        <v>0</v>
      </c>
      <c r="BL200" s="18" t="s">
        <v>169</v>
      </c>
      <c r="BM200" s="162" t="s">
        <v>2200</v>
      </c>
    </row>
    <row r="201" spans="1:65" s="2" customFormat="1">
      <c r="A201" s="33"/>
      <c r="B201" s="34"/>
      <c r="C201" s="33"/>
      <c r="D201" s="164" t="s">
        <v>171</v>
      </c>
      <c r="E201" s="33"/>
      <c r="F201" s="165" t="s">
        <v>410</v>
      </c>
      <c r="G201" s="33"/>
      <c r="H201" s="33"/>
      <c r="I201" s="166"/>
      <c r="J201" s="33"/>
      <c r="K201" s="33"/>
      <c r="L201" s="34"/>
      <c r="M201" s="167"/>
      <c r="N201" s="168"/>
      <c r="O201" s="59"/>
      <c r="P201" s="59"/>
      <c r="Q201" s="59"/>
      <c r="R201" s="59"/>
      <c r="S201" s="59"/>
      <c r="T201" s="60"/>
      <c r="U201" s="33"/>
      <c r="V201" s="33"/>
      <c r="W201" s="33"/>
      <c r="X201" s="33"/>
      <c r="Y201" s="33"/>
      <c r="Z201" s="33"/>
      <c r="AA201" s="33"/>
      <c r="AB201" s="33"/>
      <c r="AC201" s="33"/>
      <c r="AD201" s="33"/>
      <c r="AE201" s="33"/>
      <c r="AT201" s="18" t="s">
        <v>171</v>
      </c>
      <c r="AU201" s="18" t="s">
        <v>83</v>
      </c>
    </row>
    <row r="202" spans="1:65" s="13" customFormat="1">
      <c r="B202" s="171"/>
      <c r="D202" s="169" t="s">
        <v>175</v>
      </c>
      <c r="E202" s="172" t="s">
        <v>1</v>
      </c>
      <c r="F202" s="173" t="s">
        <v>2201</v>
      </c>
      <c r="H202" s="174">
        <v>52.246000000000002</v>
      </c>
      <c r="I202" s="175"/>
      <c r="L202" s="171"/>
      <c r="M202" s="176"/>
      <c r="N202" s="177"/>
      <c r="O202" s="177"/>
      <c r="P202" s="177"/>
      <c r="Q202" s="177"/>
      <c r="R202" s="177"/>
      <c r="S202" s="177"/>
      <c r="T202" s="178"/>
      <c r="AT202" s="172" t="s">
        <v>175</v>
      </c>
      <c r="AU202" s="172" t="s">
        <v>83</v>
      </c>
      <c r="AV202" s="13" t="s">
        <v>83</v>
      </c>
      <c r="AW202" s="13" t="s">
        <v>29</v>
      </c>
      <c r="AX202" s="13" t="s">
        <v>30</v>
      </c>
      <c r="AY202" s="172" t="s">
        <v>163</v>
      </c>
    </row>
    <row r="203" spans="1:65" s="12" customFormat="1" ht="22.9" customHeight="1">
      <c r="B203" s="137"/>
      <c r="D203" s="138" t="s">
        <v>72</v>
      </c>
      <c r="E203" s="148" t="s">
        <v>83</v>
      </c>
      <c r="F203" s="148" t="s">
        <v>1939</v>
      </c>
      <c r="I203" s="140"/>
      <c r="J203" s="149">
        <f>BK203</f>
        <v>0</v>
      </c>
      <c r="L203" s="137"/>
      <c r="M203" s="142"/>
      <c r="N203" s="143"/>
      <c r="O203" s="143"/>
      <c r="P203" s="144">
        <v>0</v>
      </c>
      <c r="Q203" s="143"/>
      <c r="R203" s="144">
        <v>0</v>
      </c>
      <c r="S203" s="143"/>
      <c r="T203" s="145">
        <v>0</v>
      </c>
      <c r="AR203" s="138" t="s">
        <v>30</v>
      </c>
      <c r="AT203" s="146" t="s">
        <v>72</v>
      </c>
      <c r="AU203" s="146" t="s">
        <v>30</v>
      </c>
      <c r="AY203" s="138" t="s">
        <v>163</v>
      </c>
      <c r="BK203" s="147">
        <v>0</v>
      </c>
    </row>
    <row r="204" spans="1:65" s="12" customFormat="1" ht="22.9" customHeight="1">
      <c r="B204" s="137"/>
      <c r="D204" s="138" t="s">
        <v>72</v>
      </c>
      <c r="E204" s="148" t="s">
        <v>186</v>
      </c>
      <c r="F204" s="148" t="s">
        <v>419</v>
      </c>
      <c r="I204" s="140"/>
      <c r="J204" s="149">
        <f>BK204</f>
        <v>0</v>
      </c>
      <c r="L204" s="137"/>
      <c r="M204" s="142"/>
      <c r="N204" s="143"/>
      <c r="O204" s="143"/>
      <c r="P204" s="144">
        <f>SUM(P205:P229)</f>
        <v>0</v>
      </c>
      <c r="Q204" s="143"/>
      <c r="R204" s="144">
        <f>SUM(R205:R229)</f>
        <v>0</v>
      </c>
      <c r="S204" s="143"/>
      <c r="T204" s="145">
        <f>SUM(T205:T229)</f>
        <v>4.2768000000000006</v>
      </c>
      <c r="AR204" s="138" t="s">
        <v>30</v>
      </c>
      <c r="AT204" s="146" t="s">
        <v>72</v>
      </c>
      <c r="AU204" s="146" t="s">
        <v>30</v>
      </c>
      <c r="AY204" s="138" t="s">
        <v>163</v>
      </c>
      <c r="BK204" s="147">
        <f>SUM(BK205:BK229)</f>
        <v>0</v>
      </c>
    </row>
    <row r="205" spans="1:65" s="2" customFormat="1" ht="16.5" customHeight="1">
      <c r="A205" s="33"/>
      <c r="B205" s="150"/>
      <c r="C205" s="151" t="s">
        <v>292</v>
      </c>
      <c r="D205" s="151" t="s">
        <v>165</v>
      </c>
      <c r="E205" s="152" t="s">
        <v>421</v>
      </c>
      <c r="F205" s="153" t="s">
        <v>422</v>
      </c>
      <c r="G205" s="154" t="s">
        <v>118</v>
      </c>
      <c r="H205" s="155">
        <v>1.944</v>
      </c>
      <c r="I205" s="156"/>
      <c r="J205" s="157">
        <f>ROUND(I205*H205,2)</f>
        <v>0</v>
      </c>
      <c r="K205" s="153" t="s">
        <v>168</v>
      </c>
      <c r="L205" s="34"/>
      <c r="M205" s="158" t="s">
        <v>1</v>
      </c>
      <c r="N205" s="159" t="s">
        <v>38</v>
      </c>
      <c r="O205" s="59"/>
      <c r="P205" s="160">
        <f>O205*H205</f>
        <v>0</v>
      </c>
      <c r="Q205" s="160">
        <v>0</v>
      </c>
      <c r="R205" s="160">
        <f>Q205*H205</f>
        <v>0</v>
      </c>
      <c r="S205" s="160">
        <v>2.2000000000000002</v>
      </c>
      <c r="T205" s="161">
        <f>S205*H205</f>
        <v>4.2768000000000006</v>
      </c>
      <c r="U205" s="33"/>
      <c r="V205" s="33"/>
      <c r="W205" s="33"/>
      <c r="X205" s="33"/>
      <c r="Y205" s="33"/>
      <c r="Z205" s="33"/>
      <c r="AA205" s="33"/>
      <c r="AB205" s="33"/>
      <c r="AC205" s="33"/>
      <c r="AD205" s="33"/>
      <c r="AE205" s="33"/>
      <c r="AR205" s="162" t="s">
        <v>169</v>
      </c>
      <c r="AT205" s="162" t="s">
        <v>165</v>
      </c>
      <c r="AU205" s="162" t="s">
        <v>83</v>
      </c>
      <c r="AY205" s="18" t="s">
        <v>163</v>
      </c>
      <c r="BE205" s="163">
        <f>IF(N205="základní",J205,0)</f>
        <v>0</v>
      </c>
      <c r="BF205" s="163">
        <f>IF(N205="snížená",J205,0)</f>
        <v>0</v>
      </c>
      <c r="BG205" s="163">
        <f>IF(N205="zákl. přenesená",J205,0)</f>
        <v>0</v>
      </c>
      <c r="BH205" s="163">
        <f>IF(N205="sníž. přenesená",J205,0)</f>
        <v>0</v>
      </c>
      <c r="BI205" s="163">
        <f>IF(N205="nulová",J205,0)</f>
        <v>0</v>
      </c>
      <c r="BJ205" s="18" t="s">
        <v>30</v>
      </c>
      <c r="BK205" s="163">
        <f>ROUND(I205*H205,2)</f>
        <v>0</v>
      </c>
      <c r="BL205" s="18" t="s">
        <v>169</v>
      </c>
      <c r="BM205" s="162" t="s">
        <v>2202</v>
      </c>
    </row>
    <row r="206" spans="1:65" s="2" customFormat="1">
      <c r="A206" s="33"/>
      <c r="B206" s="34"/>
      <c r="C206" s="33"/>
      <c r="D206" s="164" t="s">
        <v>171</v>
      </c>
      <c r="E206" s="33"/>
      <c r="F206" s="165" t="s">
        <v>424</v>
      </c>
      <c r="G206" s="33"/>
      <c r="H206" s="33"/>
      <c r="I206" s="166"/>
      <c r="J206" s="33"/>
      <c r="K206" s="33"/>
      <c r="L206" s="34"/>
      <c r="M206" s="167"/>
      <c r="N206" s="168"/>
      <c r="O206" s="59"/>
      <c r="P206" s="59"/>
      <c r="Q206" s="59"/>
      <c r="R206" s="59"/>
      <c r="S206" s="59"/>
      <c r="T206" s="60"/>
      <c r="U206" s="33"/>
      <c r="V206" s="33"/>
      <c r="W206" s="33"/>
      <c r="X206" s="33"/>
      <c r="Y206" s="33"/>
      <c r="Z206" s="33"/>
      <c r="AA206" s="33"/>
      <c r="AB206" s="33"/>
      <c r="AC206" s="33"/>
      <c r="AD206" s="33"/>
      <c r="AE206" s="33"/>
      <c r="AT206" s="18" t="s">
        <v>171</v>
      </c>
      <c r="AU206" s="18" t="s">
        <v>83</v>
      </c>
    </row>
    <row r="207" spans="1:65" s="13" customFormat="1">
      <c r="B207" s="171"/>
      <c r="D207" s="169" t="s">
        <v>175</v>
      </c>
      <c r="E207" s="172" t="s">
        <v>1</v>
      </c>
      <c r="F207" s="173" t="s">
        <v>2203</v>
      </c>
      <c r="H207" s="174">
        <v>1.944</v>
      </c>
      <c r="I207" s="175"/>
      <c r="L207" s="171"/>
      <c r="M207" s="176"/>
      <c r="N207" s="177"/>
      <c r="O207" s="177"/>
      <c r="P207" s="177"/>
      <c r="Q207" s="177"/>
      <c r="R207" s="177"/>
      <c r="S207" s="177"/>
      <c r="T207" s="178"/>
      <c r="AT207" s="172" t="s">
        <v>175</v>
      </c>
      <c r="AU207" s="172" t="s">
        <v>83</v>
      </c>
      <c r="AV207" s="13" t="s">
        <v>83</v>
      </c>
      <c r="AW207" s="13" t="s">
        <v>29</v>
      </c>
      <c r="AX207" s="13" t="s">
        <v>73</v>
      </c>
      <c r="AY207" s="172" t="s">
        <v>163</v>
      </c>
    </row>
    <row r="208" spans="1:65" s="14" customFormat="1">
      <c r="B208" s="179"/>
      <c r="D208" s="169" t="s">
        <v>175</v>
      </c>
      <c r="E208" s="180" t="s">
        <v>1</v>
      </c>
      <c r="F208" s="181" t="s">
        <v>179</v>
      </c>
      <c r="H208" s="182">
        <v>1.944</v>
      </c>
      <c r="I208" s="183"/>
      <c r="L208" s="179"/>
      <c r="M208" s="184"/>
      <c r="N208" s="185"/>
      <c r="O208" s="185"/>
      <c r="P208" s="185"/>
      <c r="Q208" s="185"/>
      <c r="R208" s="185"/>
      <c r="S208" s="185"/>
      <c r="T208" s="186"/>
      <c r="AT208" s="180" t="s">
        <v>175</v>
      </c>
      <c r="AU208" s="180" t="s">
        <v>83</v>
      </c>
      <c r="AV208" s="14" t="s">
        <v>169</v>
      </c>
      <c r="AW208" s="14" t="s">
        <v>29</v>
      </c>
      <c r="AX208" s="14" t="s">
        <v>30</v>
      </c>
      <c r="AY208" s="180" t="s">
        <v>163</v>
      </c>
    </row>
    <row r="209" spans="1:65" s="2" customFormat="1" ht="16.5" customHeight="1">
      <c r="A209" s="33"/>
      <c r="B209" s="150"/>
      <c r="C209" s="151" t="s">
        <v>300</v>
      </c>
      <c r="D209" s="151" t="s">
        <v>165</v>
      </c>
      <c r="E209" s="152" t="s">
        <v>441</v>
      </c>
      <c r="F209" s="153" t="s">
        <v>442</v>
      </c>
      <c r="G209" s="154" t="s">
        <v>436</v>
      </c>
      <c r="H209" s="155">
        <v>6</v>
      </c>
      <c r="I209" s="156"/>
      <c r="J209" s="157">
        <f>ROUND(I209*H209,2)</f>
        <v>0</v>
      </c>
      <c r="K209" s="153" t="s">
        <v>168</v>
      </c>
      <c r="L209" s="34"/>
      <c r="M209" s="158" t="s">
        <v>1</v>
      </c>
      <c r="N209" s="159" t="s">
        <v>38</v>
      </c>
      <c r="O209" s="59"/>
      <c r="P209" s="160">
        <f>O209*H209</f>
        <v>0</v>
      </c>
      <c r="Q209" s="160">
        <v>0</v>
      </c>
      <c r="R209" s="160">
        <f>Q209*H209</f>
        <v>0</v>
      </c>
      <c r="S209" s="160">
        <v>0</v>
      </c>
      <c r="T209" s="161">
        <f>S209*H209</f>
        <v>0</v>
      </c>
      <c r="U209" s="33"/>
      <c r="V209" s="33"/>
      <c r="W209" s="33"/>
      <c r="X209" s="33"/>
      <c r="Y209" s="33"/>
      <c r="Z209" s="33"/>
      <c r="AA209" s="33"/>
      <c r="AB209" s="33"/>
      <c r="AC209" s="33"/>
      <c r="AD209" s="33"/>
      <c r="AE209" s="33"/>
      <c r="AR209" s="162" t="s">
        <v>169</v>
      </c>
      <c r="AT209" s="162" t="s">
        <v>165</v>
      </c>
      <c r="AU209" s="162" t="s">
        <v>83</v>
      </c>
      <c r="AY209" s="18" t="s">
        <v>163</v>
      </c>
      <c r="BE209" s="163">
        <f>IF(N209="základní",J209,0)</f>
        <v>0</v>
      </c>
      <c r="BF209" s="163">
        <f>IF(N209="snížená",J209,0)</f>
        <v>0</v>
      </c>
      <c r="BG209" s="163">
        <f>IF(N209="zákl. přenesená",J209,0)</f>
        <v>0</v>
      </c>
      <c r="BH209" s="163">
        <f>IF(N209="sníž. přenesená",J209,0)</f>
        <v>0</v>
      </c>
      <c r="BI209" s="163">
        <f>IF(N209="nulová",J209,0)</f>
        <v>0</v>
      </c>
      <c r="BJ209" s="18" t="s">
        <v>30</v>
      </c>
      <c r="BK209" s="163">
        <f>ROUND(I209*H209,2)</f>
        <v>0</v>
      </c>
      <c r="BL209" s="18" t="s">
        <v>169</v>
      </c>
      <c r="BM209" s="162" t="s">
        <v>2204</v>
      </c>
    </row>
    <row r="210" spans="1:65" s="2" customFormat="1">
      <c r="A210" s="33"/>
      <c r="B210" s="34"/>
      <c r="C210" s="33"/>
      <c r="D210" s="164" t="s">
        <v>171</v>
      </c>
      <c r="E210" s="33"/>
      <c r="F210" s="165" t="s">
        <v>444</v>
      </c>
      <c r="G210" s="33"/>
      <c r="H210" s="33"/>
      <c r="I210" s="166"/>
      <c r="J210" s="33"/>
      <c r="K210" s="33"/>
      <c r="L210" s="34"/>
      <c r="M210" s="167"/>
      <c r="N210" s="168"/>
      <c r="O210" s="59"/>
      <c r="P210" s="59"/>
      <c r="Q210" s="59"/>
      <c r="R210" s="59"/>
      <c r="S210" s="59"/>
      <c r="T210" s="60"/>
      <c r="U210" s="33"/>
      <c r="V210" s="33"/>
      <c r="W210" s="33"/>
      <c r="X210" s="33"/>
      <c r="Y210" s="33"/>
      <c r="Z210" s="33"/>
      <c r="AA210" s="33"/>
      <c r="AB210" s="33"/>
      <c r="AC210" s="33"/>
      <c r="AD210" s="33"/>
      <c r="AE210" s="33"/>
      <c r="AT210" s="18" t="s">
        <v>171</v>
      </c>
      <c r="AU210" s="18" t="s">
        <v>83</v>
      </c>
    </row>
    <row r="211" spans="1:65" s="13" customFormat="1">
      <c r="B211" s="171"/>
      <c r="D211" s="169" t="s">
        <v>175</v>
      </c>
      <c r="E211" s="172" t="s">
        <v>1</v>
      </c>
      <c r="F211" s="173" t="s">
        <v>203</v>
      </c>
      <c r="H211" s="174">
        <v>6</v>
      </c>
      <c r="I211" s="175"/>
      <c r="L211" s="171"/>
      <c r="M211" s="176"/>
      <c r="N211" s="177"/>
      <c r="O211" s="177"/>
      <c r="P211" s="177"/>
      <c r="Q211" s="177"/>
      <c r="R211" s="177"/>
      <c r="S211" s="177"/>
      <c r="T211" s="178"/>
      <c r="AT211" s="172" t="s">
        <v>175</v>
      </c>
      <c r="AU211" s="172" t="s">
        <v>83</v>
      </c>
      <c r="AV211" s="13" t="s">
        <v>83</v>
      </c>
      <c r="AW211" s="13" t="s">
        <v>29</v>
      </c>
      <c r="AX211" s="13" t="s">
        <v>30</v>
      </c>
      <c r="AY211" s="172" t="s">
        <v>163</v>
      </c>
    </row>
    <row r="212" spans="1:65" s="2" customFormat="1" ht="24.2" customHeight="1">
      <c r="A212" s="33"/>
      <c r="B212" s="150"/>
      <c r="C212" s="151" t="s">
        <v>7</v>
      </c>
      <c r="D212" s="151" t="s">
        <v>165</v>
      </c>
      <c r="E212" s="152" t="s">
        <v>448</v>
      </c>
      <c r="F212" s="153" t="s">
        <v>449</v>
      </c>
      <c r="G212" s="154" t="s">
        <v>384</v>
      </c>
      <c r="H212" s="155">
        <v>4.649</v>
      </c>
      <c r="I212" s="156"/>
      <c r="J212" s="157">
        <f>ROUND(I212*H212,2)</f>
        <v>0</v>
      </c>
      <c r="K212" s="153" t="s">
        <v>168</v>
      </c>
      <c r="L212" s="34"/>
      <c r="M212" s="158" t="s">
        <v>1</v>
      </c>
      <c r="N212" s="159" t="s">
        <v>38</v>
      </c>
      <c r="O212" s="59"/>
      <c r="P212" s="160">
        <f>O212*H212</f>
        <v>0</v>
      </c>
      <c r="Q212" s="160">
        <v>0</v>
      </c>
      <c r="R212" s="160">
        <f>Q212*H212</f>
        <v>0</v>
      </c>
      <c r="S212" s="160">
        <v>0</v>
      </c>
      <c r="T212" s="161">
        <f>S212*H212</f>
        <v>0</v>
      </c>
      <c r="U212" s="33"/>
      <c r="V212" s="33"/>
      <c r="W212" s="33"/>
      <c r="X212" s="33"/>
      <c r="Y212" s="33"/>
      <c r="Z212" s="33"/>
      <c r="AA212" s="33"/>
      <c r="AB212" s="33"/>
      <c r="AC212" s="33"/>
      <c r="AD212" s="33"/>
      <c r="AE212" s="33"/>
      <c r="AR212" s="162" t="s">
        <v>169</v>
      </c>
      <c r="AT212" s="162" t="s">
        <v>165</v>
      </c>
      <c r="AU212" s="162" t="s">
        <v>83</v>
      </c>
      <c r="AY212" s="18" t="s">
        <v>163</v>
      </c>
      <c r="BE212" s="163">
        <f>IF(N212="základní",J212,0)</f>
        <v>0</v>
      </c>
      <c r="BF212" s="163">
        <f>IF(N212="snížená",J212,0)</f>
        <v>0</v>
      </c>
      <c r="BG212" s="163">
        <f>IF(N212="zákl. přenesená",J212,0)</f>
        <v>0</v>
      </c>
      <c r="BH212" s="163">
        <f>IF(N212="sníž. přenesená",J212,0)</f>
        <v>0</v>
      </c>
      <c r="BI212" s="163">
        <f>IF(N212="nulová",J212,0)</f>
        <v>0</v>
      </c>
      <c r="BJ212" s="18" t="s">
        <v>30</v>
      </c>
      <c r="BK212" s="163">
        <f>ROUND(I212*H212,2)</f>
        <v>0</v>
      </c>
      <c r="BL212" s="18" t="s">
        <v>169</v>
      </c>
      <c r="BM212" s="162" t="s">
        <v>2205</v>
      </c>
    </row>
    <row r="213" spans="1:65" s="2" customFormat="1">
      <c r="A213" s="33"/>
      <c r="B213" s="34"/>
      <c r="C213" s="33"/>
      <c r="D213" s="164" t="s">
        <v>171</v>
      </c>
      <c r="E213" s="33"/>
      <c r="F213" s="165" t="s">
        <v>451</v>
      </c>
      <c r="G213" s="33"/>
      <c r="H213" s="33"/>
      <c r="I213" s="166"/>
      <c r="J213" s="33"/>
      <c r="K213" s="33"/>
      <c r="L213" s="34"/>
      <c r="M213" s="167"/>
      <c r="N213" s="168"/>
      <c r="O213" s="59"/>
      <c r="P213" s="59"/>
      <c r="Q213" s="59"/>
      <c r="R213" s="59"/>
      <c r="S213" s="59"/>
      <c r="T213" s="60"/>
      <c r="U213" s="33"/>
      <c r="V213" s="33"/>
      <c r="W213" s="33"/>
      <c r="X213" s="33"/>
      <c r="Y213" s="33"/>
      <c r="Z213" s="33"/>
      <c r="AA213" s="33"/>
      <c r="AB213" s="33"/>
      <c r="AC213" s="33"/>
      <c r="AD213" s="33"/>
      <c r="AE213" s="33"/>
      <c r="AT213" s="18" t="s">
        <v>171</v>
      </c>
      <c r="AU213" s="18" t="s">
        <v>83</v>
      </c>
    </row>
    <row r="214" spans="1:65" s="13" customFormat="1">
      <c r="B214" s="171"/>
      <c r="D214" s="169" t="s">
        <v>175</v>
      </c>
      <c r="E214" s="172" t="s">
        <v>1</v>
      </c>
      <c r="F214" s="173" t="s">
        <v>2206</v>
      </c>
      <c r="H214" s="174">
        <v>4.2770000000000001</v>
      </c>
      <c r="I214" s="175"/>
      <c r="L214" s="171"/>
      <c r="M214" s="176"/>
      <c r="N214" s="177"/>
      <c r="O214" s="177"/>
      <c r="P214" s="177"/>
      <c r="Q214" s="177"/>
      <c r="R214" s="177"/>
      <c r="S214" s="177"/>
      <c r="T214" s="178"/>
      <c r="AT214" s="172" t="s">
        <v>175</v>
      </c>
      <c r="AU214" s="172" t="s">
        <v>83</v>
      </c>
      <c r="AV214" s="13" t="s">
        <v>83</v>
      </c>
      <c r="AW214" s="13" t="s">
        <v>29</v>
      </c>
      <c r="AX214" s="13" t="s">
        <v>73</v>
      </c>
      <c r="AY214" s="172" t="s">
        <v>163</v>
      </c>
    </row>
    <row r="215" spans="1:65" s="13" customFormat="1">
      <c r="B215" s="171"/>
      <c r="D215" s="169" t="s">
        <v>175</v>
      </c>
      <c r="E215" s="172" t="s">
        <v>1</v>
      </c>
      <c r="F215" s="173" t="s">
        <v>2207</v>
      </c>
      <c r="H215" s="174">
        <v>0.372</v>
      </c>
      <c r="I215" s="175"/>
      <c r="L215" s="171"/>
      <c r="M215" s="176"/>
      <c r="N215" s="177"/>
      <c r="O215" s="177"/>
      <c r="P215" s="177"/>
      <c r="Q215" s="177"/>
      <c r="R215" s="177"/>
      <c r="S215" s="177"/>
      <c r="T215" s="178"/>
      <c r="AT215" s="172" t="s">
        <v>175</v>
      </c>
      <c r="AU215" s="172" t="s">
        <v>83</v>
      </c>
      <c r="AV215" s="13" t="s">
        <v>83</v>
      </c>
      <c r="AW215" s="13" t="s">
        <v>29</v>
      </c>
      <c r="AX215" s="13" t="s">
        <v>73</v>
      </c>
      <c r="AY215" s="172" t="s">
        <v>163</v>
      </c>
    </row>
    <row r="216" spans="1:65" s="14" customFormat="1">
      <c r="B216" s="179"/>
      <c r="D216" s="169" t="s">
        <v>175</v>
      </c>
      <c r="E216" s="180" t="s">
        <v>1</v>
      </c>
      <c r="F216" s="181" t="s">
        <v>179</v>
      </c>
      <c r="H216" s="182">
        <v>4.649</v>
      </c>
      <c r="I216" s="183"/>
      <c r="L216" s="179"/>
      <c r="M216" s="184"/>
      <c r="N216" s="185"/>
      <c r="O216" s="185"/>
      <c r="P216" s="185"/>
      <c r="Q216" s="185"/>
      <c r="R216" s="185"/>
      <c r="S216" s="185"/>
      <c r="T216" s="186"/>
      <c r="AT216" s="180" t="s">
        <v>175</v>
      </c>
      <c r="AU216" s="180" t="s">
        <v>83</v>
      </c>
      <c r="AV216" s="14" t="s">
        <v>169</v>
      </c>
      <c r="AW216" s="14" t="s">
        <v>29</v>
      </c>
      <c r="AX216" s="14" t="s">
        <v>30</v>
      </c>
      <c r="AY216" s="180" t="s">
        <v>163</v>
      </c>
    </row>
    <row r="217" spans="1:65" s="2" customFormat="1" ht="16.5" customHeight="1">
      <c r="A217" s="33"/>
      <c r="B217" s="150"/>
      <c r="C217" s="151" t="s">
        <v>312</v>
      </c>
      <c r="D217" s="151" t="s">
        <v>165</v>
      </c>
      <c r="E217" s="152" t="s">
        <v>457</v>
      </c>
      <c r="F217" s="153" t="s">
        <v>458</v>
      </c>
      <c r="G217" s="154" t="s">
        <v>384</v>
      </c>
      <c r="H217" s="155">
        <v>4.649</v>
      </c>
      <c r="I217" s="156"/>
      <c r="J217" s="157">
        <f>ROUND(I217*H217,2)</f>
        <v>0</v>
      </c>
      <c r="K217" s="153" t="s">
        <v>168</v>
      </c>
      <c r="L217" s="34"/>
      <c r="M217" s="158" t="s">
        <v>1</v>
      </c>
      <c r="N217" s="159" t="s">
        <v>38</v>
      </c>
      <c r="O217" s="59"/>
      <c r="P217" s="160">
        <f>O217*H217</f>
        <v>0</v>
      </c>
      <c r="Q217" s="160">
        <v>0</v>
      </c>
      <c r="R217" s="160">
        <f>Q217*H217</f>
        <v>0</v>
      </c>
      <c r="S217" s="160">
        <v>0</v>
      </c>
      <c r="T217" s="161">
        <f>S217*H217</f>
        <v>0</v>
      </c>
      <c r="U217" s="33"/>
      <c r="V217" s="33"/>
      <c r="W217" s="33"/>
      <c r="X217" s="33"/>
      <c r="Y217" s="33"/>
      <c r="Z217" s="33"/>
      <c r="AA217" s="33"/>
      <c r="AB217" s="33"/>
      <c r="AC217" s="33"/>
      <c r="AD217" s="33"/>
      <c r="AE217" s="33"/>
      <c r="AR217" s="162" t="s">
        <v>169</v>
      </c>
      <c r="AT217" s="162" t="s">
        <v>165</v>
      </c>
      <c r="AU217" s="162" t="s">
        <v>83</v>
      </c>
      <c r="AY217" s="18" t="s">
        <v>163</v>
      </c>
      <c r="BE217" s="163">
        <f>IF(N217="základní",J217,0)</f>
        <v>0</v>
      </c>
      <c r="BF217" s="163">
        <f>IF(N217="snížená",J217,0)</f>
        <v>0</v>
      </c>
      <c r="BG217" s="163">
        <f>IF(N217="zákl. přenesená",J217,0)</f>
        <v>0</v>
      </c>
      <c r="BH217" s="163">
        <f>IF(N217="sníž. přenesená",J217,0)</f>
        <v>0</v>
      </c>
      <c r="BI217" s="163">
        <f>IF(N217="nulová",J217,0)</f>
        <v>0</v>
      </c>
      <c r="BJ217" s="18" t="s">
        <v>30</v>
      </c>
      <c r="BK217" s="163">
        <f>ROUND(I217*H217,2)</f>
        <v>0</v>
      </c>
      <c r="BL217" s="18" t="s">
        <v>169</v>
      </c>
      <c r="BM217" s="162" t="s">
        <v>2208</v>
      </c>
    </row>
    <row r="218" spans="1:65" s="2" customFormat="1">
      <c r="A218" s="33"/>
      <c r="B218" s="34"/>
      <c r="C218" s="33"/>
      <c r="D218" s="164" t="s">
        <v>171</v>
      </c>
      <c r="E218" s="33"/>
      <c r="F218" s="165" t="s">
        <v>460</v>
      </c>
      <c r="G218" s="33"/>
      <c r="H218" s="33"/>
      <c r="I218" s="166"/>
      <c r="J218" s="33"/>
      <c r="K218" s="33"/>
      <c r="L218" s="34"/>
      <c r="M218" s="167"/>
      <c r="N218" s="168"/>
      <c r="O218" s="59"/>
      <c r="P218" s="59"/>
      <c r="Q218" s="59"/>
      <c r="R218" s="59"/>
      <c r="S218" s="59"/>
      <c r="T218" s="60"/>
      <c r="U218" s="33"/>
      <c r="V218" s="33"/>
      <c r="W218" s="33"/>
      <c r="X218" s="33"/>
      <c r="Y218" s="33"/>
      <c r="Z218" s="33"/>
      <c r="AA218" s="33"/>
      <c r="AB218" s="33"/>
      <c r="AC218" s="33"/>
      <c r="AD218" s="33"/>
      <c r="AE218" s="33"/>
      <c r="AT218" s="18" t="s">
        <v>171</v>
      </c>
      <c r="AU218" s="18" t="s">
        <v>83</v>
      </c>
    </row>
    <row r="219" spans="1:65" s="13" customFormat="1">
      <c r="B219" s="171"/>
      <c r="D219" s="169" t="s">
        <v>175</v>
      </c>
      <c r="E219" s="172" t="s">
        <v>1</v>
      </c>
      <c r="F219" s="173" t="s">
        <v>2209</v>
      </c>
      <c r="H219" s="174">
        <v>4.649</v>
      </c>
      <c r="I219" s="175"/>
      <c r="L219" s="171"/>
      <c r="M219" s="176"/>
      <c r="N219" s="177"/>
      <c r="O219" s="177"/>
      <c r="P219" s="177"/>
      <c r="Q219" s="177"/>
      <c r="R219" s="177"/>
      <c r="S219" s="177"/>
      <c r="T219" s="178"/>
      <c r="AT219" s="172" t="s">
        <v>175</v>
      </c>
      <c r="AU219" s="172" t="s">
        <v>83</v>
      </c>
      <c r="AV219" s="13" t="s">
        <v>83</v>
      </c>
      <c r="AW219" s="13" t="s">
        <v>29</v>
      </c>
      <c r="AX219" s="13" t="s">
        <v>30</v>
      </c>
      <c r="AY219" s="172" t="s">
        <v>163</v>
      </c>
    </row>
    <row r="220" spans="1:65" s="2" customFormat="1" ht="16.5" customHeight="1">
      <c r="A220" s="33"/>
      <c r="B220" s="150"/>
      <c r="C220" s="151" t="s">
        <v>317</v>
      </c>
      <c r="D220" s="151" t="s">
        <v>165</v>
      </c>
      <c r="E220" s="152" t="s">
        <v>464</v>
      </c>
      <c r="F220" s="153" t="s">
        <v>465</v>
      </c>
      <c r="G220" s="154" t="s">
        <v>384</v>
      </c>
      <c r="H220" s="155">
        <v>32.542999999999999</v>
      </c>
      <c r="I220" s="156"/>
      <c r="J220" s="157">
        <f>ROUND(I220*H220,2)</f>
        <v>0</v>
      </c>
      <c r="K220" s="153" t="s">
        <v>168</v>
      </c>
      <c r="L220" s="34"/>
      <c r="M220" s="158" t="s">
        <v>1</v>
      </c>
      <c r="N220" s="159" t="s">
        <v>38</v>
      </c>
      <c r="O220" s="59"/>
      <c r="P220" s="160">
        <f>O220*H220</f>
        <v>0</v>
      </c>
      <c r="Q220" s="160">
        <v>0</v>
      </c>
      <c r="R220" s="160">
        <f>Q220*H220</f>
        <v>0</v>
      </c>
      <c r="S220" s="160">
        <v>0</v>
      </c>
      <c r="T220" s="161">
        <f>S220*H220</f>
        <v>0</v>
      </c>
      <c r="U220" s="33"/>
      <c r="V220" s="33"/>
      <c r="W220" s="33"/>
      <c r="X220" s="33"/>
      <c r="Y220" s="33"/>
      <c r="Z220" s="33"/>
      <c r="AA220" s="33"/>
      <c r="AB220" s="33"/>
      <c r="AC220" s="33"/>
      <c r="AD220" s="33"/>
      <c r="AE220" s="33"/>
      <c r="AR220" s="162" t="s">
        <v>169</v>
      </c>
      <c r="AT220" s="162" t="s">
        <v>165</v>
      </c>
      <c r="AU220" s="162" t="s">
        <v>83</v>
      </c>
      <c r="AY220" s="18" t="s">
        <v>163</v>
      </c>
      <c r="BE220" s="163">
        <f>IF(N220="základní",J220,0)</f>
        <v>0</v>
      </c>
      <c r="BF220" s="163">
        <f>IF(N220="snížená",J220,0)</f>
        <v>0</v>
      </c>
      <c r="BG220" s="163">
        <f>IF(N220="zákl. přenesená",J220,0)</f>
        <v>0</v>
      </c>
      <c r="BH220" s="163">
        <f>IF(N220="sníž. přenesená",J220,0)</f>
        <v>0</v>
      </c>
      <c r="BI220" s="163">
        <f>IF(N220="nulová",J220,0)</f>
        <v>0</v>
      </c>
      <c r="BJ220" s="18" t="s">
        <v>30</v>
      </c>
      <c r="BK220" s="163">
        <f>ROUND(I220*H220,2)</f>
        <v>0</v>
      </c>
      <c r="BL220" s="18" t="s">
        <v>169</v>
      </c>
      <c r="BM220" s="162" t="s">
        <v>2210</v>
      </c>
    </row>
    <row r="221" spans="1:65" s="2" customFormat="1">
      <c r="A221" s="33"/>
      <c r="B221" s="34"/>
      <c r="C221" s="33"/>
      <c r="D221" s="164" t="s">
        <v>171</v>
      </c>
      <c r="E221" s="33"/>
      <c r="F221" s="165" t="s">
        <v>467</v>
      </c>
      <c r="G221" s="33"/>
      <c r="H221" s="33"/>
      <c r="I221" s="166"/>
      <c r="J221" s="33"/>
      <c r="K221" s="33"/>
      <c r="L221" s="34"/>
      <c r="M221" s="167"/>
      <c r="N221" s="168"/>
      <c r="O221" s="59"/>
      <c r="P221" s="59"/>
      <c r="Q221" s="59"/>
      <c r="R221" s="59"/>
      <c r="S221" s="59"/>
      <c r="T221" s="60"/>
      <c r="U221" s="33"/>
      <c r="V221" s="33"/>
      <c r="W221" s="33"/>
      <c r="X221" s="33"/>
      <c r="Y221" s="33"/>
      <c r="Z221" s="33"/>
      <c r="AA221" s="33"/>
      <c r="AB221" s="33"/>
      <c r="AC221" s="33"/>
      <c r="AD221" s="33"/>
      <c r="AE221" s="33"/>
      <c r="AT221" s="18" t="s">
        <v>171</v>
      </c>
      <c r="AU221" s="18" t="s">
        <v>83</v>
      </c>
    </row>
    <row r="222" spans="1:65" s="13" customFormat="1">
      <c r="B222" s="171"/>
      <c r="D222" s="169" t="s">
        <v>175</v>
      </c>
      <c r="E222" s="172" t="s">
        <v>1</v>
      </c>
      <c r="F222" s="173" t="s">
        <v>2211</v>
      </c>
      <c r="H222" s="174">
        <v>32.542999999999999</v>
      </c>
      <c r="I222" s="175"/>
      <c r="L222" s="171"/>
      <c r="M222" s="176"/>
      <c r="N222" s="177"/>
      <c r="O222" s="177"/>
      <c r="P222" s="177"/>
      <c r="Q222" s="177"/>
      <c r="R222" s="177"/>
      <c r="S222" s="177"/>
      <c r="T222" s="178"/>
      <c r="AT222" s="172" t="s">
        <v>175</v>
      </c>
      <c r="AU222" s="172" t="s">
        <v>83</v>
      </c>
      <c r="AV222" s="13" t="s">
        <v>83</v>
      </c>
      <c r="AW222" s="13" t="s">
        <v>29</v>
      </c>
      <c r="AX222" s="13" t="s">
        <v>73</v>
      </c>
      <c r="AY222" s="172" t="s">
        <v>163</v>
      </c>
    </row>
    <row r="223" spans="1:65" s="14" customFormat="1">
      <c r="B223" s="179"/>
      <c r="D223" s="169" t="s">
        <v>175</v>
      </c>
      <c r="E223" s="180" t="s">
        <v>1</v>
      </c>
      <c r="F223" s="181" t="s">
        <v>179</v>
      </c>
      <c r="H223" s="182">
        <v>32.542999999999999</v>
      </c>
      <c r="I223" s="183"/>
      <c r="L223" s="179"/>
      <c r="M223" s="184"/>
      <c r="N223" s="185"/>
      <c r="O223" s="185"/>
      <c r="P223" s="185"/>
      <c r="Q223" s="185"/>
      <c r="R223" s="185"/>
      <c r="S223" s="185"/>
      <c r="T223" s="186"/>
      <c r="AT223" s="180" t="s">
        <v>175</v>
      </c>
      <c r="AU223" s="180" t="s">
        <v>83</v>
      </c>
      <c r="AV223" s="14" t="s">
        <v>169</v>
      </c>
      <c r="AW223" s="14" t="s">
        <v>29</v>
      </c>
      <c r="AX223" s="14" t="s">
        <v>30</v>
      </c>
      <c r="AY223" s="180" t="s">
        <v>163</v>
      </c>
    </row>
    <row r="224" spans="1:65" s="2" customFormat="1" ht="16.5" customHeight="1">
      <c r="A224" s="33"/>
      <c r="B224" s="150"/>
      <c r="C224" s="151" t="s">
        <v>323</v>
      </c>
      <c r="D224" s="151" t="s">
        <v>165</v>
      </c>
      <c r="E224" s="152" t="s">
        <v>470</v>
      </c>
      <c r="F224" s="153" t="s">
        <v>471</v>
      </c>
      <c r="G224" s="154" t="s">
        <v>384</v>
      </c>
      <c r="H224" s="155">
        <v>4.649</v>
      </c>
      <c r="I224" s="156"/>
      <c r="J224" s="157">
        <f>ROUND(I224*H224,2)</f>
        <v>0</v>
      </c>
      <c r="K224" s="153" t="s">
        <v>1</v>
      </c>
      <c r="L224" s="34"/>
      <c r="M224" s="158" t="s">
        <v>1</v>
      </c>
      <c r="N224" s="159" t="s">
        <v>38</v>
      </c>
      <c r="O224" s="59"/>
      <c r="P224" s="160">
        <f>O224*H224</f>
        <v>0</v>
      </c>
      <c r="Q224" s="160">
        <v>0</v>
      </c>
      <c r="R224" s="160">
        <f>Q224*H224</f>
        <v>0</v>
      </c>
      <c r="S224" s="160">
        <v>0</v>
      </c>
      <c r="T224" s="161">
        <f>S224*H224</f>
        <v>0</v>
      </c>
      <c r="U224" s="33"/>
      <c r="V224" s="33"/>
      <c r="W224" s="33"/>
      <c r="X224" s="33"/>
      <c r="Y224" s="33"/>
      <c r="Z224" s="33"/>
      <c r="AA224" s="33"/>
      <c r="AB224" s="33"/>
      <c r="AC224" s="33"/>
      <c r="AD224" s="33"/>
      <c r="AE224" s="33"/>
      <c r="AR224" s="162" t="s">
        <v>169</v>
      </c>
      <c r="AT224" s="162" t="s">
        <v>165</v>
      </c>
      <c r="AU224" s="162" t="s">
        <v>83</v>
      </c>
      <c r="AY224" s="18" t="s">
        <v>163</v>
      </c>
      <c r="BE224" s="163">
        <f>IF(N224="základní",J224,0)</f>
        <v>0</v>
      </c>
      <c r="BF224" s="163">
        <f>IF(N224="snížená",J224,0)</f>
        <v>0</v>
      </c>
      <c r="BG224" s="163">
        <f>IF(N224="zákl. přenesená",J224,0)</f>
        <v>0</v>
      </c>
      <c r="BH224" s="163">
        <f>IF(N224="sníž. přenesená",J224,0)</f>
        <v>0</v>
      </c>
      <c r="BI224" s="163">
        <f>IF(N224="nulová",J224,0)</f>
        <v>0</v>
      </c>
      <c r="BJ224" s="18" t="s">
        <v>30</v>
      </c>
      <c r="BK224" s="163">
        <f>ROUND(I224*H224,2)</f>
        <v>0</v>
      </c>
      <c r="BL224" s="18" t="s">
        <v>169</v>
      </c>
      <c r="BM224" s="162" t="s">
        <v>2212</v>
      </c>
    </row>
    <row r="225" spans="1:65" s="13" customFormat="1">
      <c r="B225" s="171"/>
      <c r="D225" s="169" t="s">
        <v>175</v>
      </c>
      <c r="E225" s="172" t="s">
        <v>1</v>
      </c>
      <c r="F225" s="173" t="s">
        <v>2209</v>
      </c>
      <c r="H225" s="174">
        <v>4.649</v>
      </c>
      <c r="I225" s="175"/>
      <c r="L225" s="171"/>
      <c r="M225" s="176"/>
      <c r="N225" s="177"/>
      <c r="O225" s="177"/>
      <c r="P225" s="177"/>
      <c r="Q225" s="177"/>
      <c r="R225" s="177"/>
      <c r="S225" s="177"/>
      <c r="T225" s="178"/>
      <c r="AT225" s="172" t="s">
        <v>175</v>
      </c>
      <c r="AU225" s="172" t="s">
        <v>83</v>
      </c>
      <c r="AV225" s="13" t="s">
        <v>83</v>
      </c>
      <c r="AW225" s="13" t="s">
        <v>29</v>
      </c>
      <c r="AX225" s="13" t="s">
        <v>30</v>
      </c>
      <c r="AY225" s="172" t="s">
        <v>163</v>
      </c>
    </row>
    <row r="226" spans="1:65" s="2" customFormat="1" ht="16.5" customHeight="1">
      <c r="A226" s="33"/>
      <c r="B226" s="150"/>
      <c r="C226" s="151" t="s">
        <v>329</v>
      </c>
      <c r="D226" s="151" t="s">
        <v>165</v>
      </c>
      <c r="E226" s="152" t="s">
        <v>1003</v>
      </c>
      <c r="F226" s="153" t="s">
        <v>1004</v>
      </c>
      <c r="G226" s="154" t="s">
        <v>118</v>
      </c>
      <c r="H226" s="155">
        <v>2.827</v>
      </c>
      <c r="I226" s="156"/>
      <c r="J226" s="157">
        <f>ROUND(I226*H226,2)</f>
        <v>0</v>
      </c>
      <c r="K226" s="153" t="s">
        <v>1</v>
      </c>
      <c r="L226" s="34"/>
      <c r="M226" s="158" t="s">
        <v>1</v>
      </c>
      <c r="N226" s="159" t="s">
        <v>38</v>
      </c>
      <c r="O226" s="59"/>
      <c r="P226" s="160">
        <f>O226*H226</f>
        <v>0</v>
      </c>
      <c r="Q226" s="160">
        <v>0</v>
      </c>
      <c r="R226" s="160">
        <f>Q226*H226</f>
        <v>0</v>
      </c>
      <c r="S226" s="160">
        <v>0</v>
      </c>
      <c r="T226" s="161">
        <f>S226*H226</f>
        <v>0</v>
      </c>
      <c r="U226" s="33"/>
      <c r="V226" s="33"/>
      <c r="W226" s="33"/>
      <c r="X226" s="33"/>
      <c r="Y226" s="33"/>
      <c r="Z226" s="33"/>
      <c r="AA226" s="33"/>
      <c r="AB226" s="33"/>
      <c r="AC226" s="33"/>
      <c r="AD226" s="33"/>
      <c r="AE226" s="33"/>
      <c r="AR226" s="162" t="s">
        <v>169</v>
      </c>
      <c r="AT226" s="162" t="s">
        <v>165</v>
      </c>
      <c r="AU226" s="162" t="s">
        <v>83</v>
      </c>
      <c r="AY226" s="18" t="s">
        <v>163</v>
      </c>
      <c r="BE226" s="163">
        <f>IF(N226="základní",J226,0)</f>
        <v>0</v>
      </c>
      <c r="BF226" s="163">
        <f>IF(N226="snížená",J226,0)</f>
        <v>0</v>
      </c>
      <c r="BG226" s="163">
        <f>IF(N226="zákl. přenesená",J226,0)</f>
        <v>0</v>
      </c>
      <c r="BH226" s="163">
        <f>IF(N226="sníž. přenesená",J226,0)</f>
        <v>0</v>
      </c>
      <c r="BI226" s="163">
        <f>IF(N226="nulová",J226,0)</f>
        <v>0</v>
      </c>
      <c r="BJ226" s="18" t="s">
        <v>30</v>
      </c>
      <c r="BK226" s="163">
        <f>ROUND(I226*H226,2)</f>
        <v>0</v>
      </c>
      <c r="BL226" s="18" t="s">
        <v>169</v>
      </c>
      <c r="BM226" s="162" t="s">
        <v>2213</v>
      </c>
    </row>
    <row r="227" spans="1:65" s="13" customFormat="1">
      <c r="B227" s="171"/>
      <c r="D227" s="169" t="s">
        <v>175</v>
      </c>
      <c r="E227" s="172" t="s">
        <v>1</v>
      </c>
      <c r="F227" s="173" t="s">
        <v>2214</v>
      </c>
      <c r="H227" s="174">
        <v>2.4830000000000001</v>
      </c>
      <c r="I227" s="175"/>
      <c r="L227" s="171"/>
      <c r="M227" s="176"/>
      <c r="N227" s="177"/>
      <c r="O227" s="177"/>
      <c r="P227" s="177"/>
      <c r="Q227" s="177"/>
      <c r="R227" s="177"/>
      <c r="S227" s="177"/>
      <c r="T227" s="178"/>
      <c r="AT227" s="172" t="s">
        <v>175</v>
      </c>
      <c r="AU227" s="172" t="s">
        <v>83</v>
      </c>
      <c r="AV227" s="13" t="s">
        <v>83</v>
      </c>
      <c r="AW227" s="13" t="s">
        <v>29</v>
      </c>
      <c r="AX227" s="13" t="s">
        <v>73</v>
      </c>
      <c r="AY227" s="172" t="s">
        <v>163</v>
      </c>
    </row>
    <row r="228" spans="1:65" s="13" customFormat="1">
      <c r="B228" s="171"/>
      <c r="D228" s="169" t="s">
        <v>175</v>
      </c>
      <c r="E228" s="172" t="s">
        <v>1</v>
      </c>
      <c r="F228" s="173" t="s">
        <v>2215</v>
      </c>
      <c r="H228" s="174">
        <v>0.34399999999999997</v>
      </c>
      <c r="I228" s="175"/>
      <c r="L228" s="171"/>
      <c r="M228" s="176"/>
      <c r="N228" s="177"/>
      <c r="O228" s="177"/>
      <c r="P228" s="177"/>
      <c r="Q228" s="177"/>
      <c r="R228" s="177"/>
      <c r="S228" s="177"/>
      <c r="T228" s="178"/>
      <c r="AT228" s="172" t="s">
        <v>175</v>
      </c>
      <c r="AU228" s="172" t="s">
        <v>83</v>
      </c>
      <c r="AV228" s="13" t="s">
        <v>83</v>
      </c>
      <c r="AW228" s="13" t="s">
        <v>29</v>
      </c>
      <c r="AX228" s="13" t="s">
        <v>73</v>
      </c>
      <c r="AY228" s="172" t="s">
        <v>163</v>
      </c>
    </row>
    <row r="229" spans="1:65" s="14" customFormat="1">
      <c r="B229" s="179"/>
      <c r="D229" s="169" t="s">
        <v>175</v>
      </c>
      <c r="E229" s="180" t="s">
        <v>1</v>
      </c>
      <c r="F229" s="181" t="s">
        <v>179</v>
      </c>
      <c r="H229" s="182">
        <v>2.827</v>
      </c>
      <c r="I229" s="183"/>
      <c r="L229" s="179"/>
      <c r="M229" s="184"/>
      <c r="N229" s="185"/>
      <c r="O229" s="185"/>
      <c r="P229" s="185"/>
      <c r="Q229" s="185"/>
      <c r="R229" s="185"/>
      <c r="S229" s="185"/>
      <c r="T229" s="186"/>
      <c r="AT229" s="180" t="s">
        <v>175</v>
      </c>
      <c r="AU229" s="180" t="s">
        <v>83</v>
      </c>
      <c r="AV229" s="14" t="s">
        <v>169</v>
      </c>
      <c r="AW229" s="14" t="s">
        <v>29</v>
      </c>
      <c r="AX229" s="14" t="s">
        <v>30</v>
      </c>
      <c r="AY229" s="180" t="s">
        <v>163</v>
      </c>
    </row>
    <row r="230" spans="1:65" s="12" customFormat="1" ht="22.9" customHeight="1">
      <c r="B230" s="137"/>
      <c r="D230" s="138" t="s">
        <v>72</v>
      </c>
      <c r="E230" s="148" t="s">
        <v>169</v>
      </c>
      <c r="F230" s="148" t="s">
        <v>473</v>
      </c>
      <c r="I230" s="140"/>
      <c r="J230" s="149">
        <f>BK230</f>
        <v>0</v>
      </c>
      <c r="L230" s="137"/>
      <c r="M230" s="142"/>
      <c r="N230" s="143"/>
      <c r="O230" s="143"/>
      <c r="P230" s="144">
        <f>SUM(P231:P256)</f>
        <v>0</v>
      </c>
      <c r="Q230" s="143"/>
      <c r="R230" s="144">
        <f>SUM(R231:R256)</f>
        <v>18.598022879999998</v>
      </c>
      <c r="S230" s="143"/>
      <c r="T230" s="145">
        <f>SUM(T231:T256)</f>
        <v>0</v>
      </c>
      <c r="AR230" s="138" t="s">
        <v>30</v>
      </c>
      <c r="AT230" s="146" t="s">
        <v>72</v>
      </c>
      <c r="AU230" s="146" t="s">
        <v>30</v>
      </c>
      <c r="AY230" s="138" t="s">
        <v>163</v>
      </c>
      <c r="BK230" s="147">
        <f>SUM(BK231:BK256)</f>
        <v>0</v>
      </c>
    </row>
    <row r="231" spans="1:65" s="2" customFormat="1" ht="16.5" customHeight="1">
      <c r="A231" s="33"/>
      <c r="B231" s="150"/>
      <c r="C231" s="151" t="s">
        <v>334</v>
      </c>
      <c r="D231" s="151" t="s">
        <v>165</v>
      </c>
      <c r="E231" s="152" t="s">
        <v>475</v>
      </c>
      <c r="F231" s="153" t="s">
        <v>476</v>
      </c>
      <c r="G231" s="154" t="s">
        <v>118</v>
      </c>
      <c r="H231" s="155">
        <v>1.944</v>
      </c>
      <c r="I231" s="156"/>
      <c r="J231" s="157">
        <f>ROUND(I231*H231,2)</f>
        <v>0</v>
      </c>
      <c r="K231" s="153" t="s">
        <v>168</v>
      </c>
      <c r="L231" s="34"/>
      <c r="M231" s="158" t="s">
        <v>1</v>
      </c>
      <c r="N231" s="159" t="s">
        <v>38</v>
      </c>
      <c r="O231" s="59"/>
      <c r="P231" s="160">
        <f>O231*H231</f>
        <v>0</v>
      </c>
      <c r="Q231" s="160">
        <v>0</v>
      </c>
      <c r="R231" s="160">
        <f>Q231*H231</f>
        <v>0</v>
      </c>
      <c r="S231" s="160">
        <v>0</v>
      </c>
      <c r="T231" s="161">
        <f>S231*H231</f>
        <v>0</v>
      </c>
      <c r="U231" s="33"/>
      <c r="V231" s="33"/>
      <c r="W231" s="33"/>
      <c r="X231" s="33"/>
      <c r="Y231" s="33"/>
      <c r="Z231" s="33"/>
      <c r="AA231" s="33"/>
      <c r="AB231" s="33"/>
      <c r="AC231" s="33"/>
      <c r="AD231" s="33"/>
      <c r="AE231" s="33"/>
      <c r="AR231" s="162" t="s">
        <v>169</v>
      </c>
      <c r="AT231" s="162" t="s">
        <v>165</v>
      </c>
      <c r="AU231" s="162" t="s">
        <v>83</v>
      </c>
      <c r="AY231" s="18" t="s">
        <v>163</v>
      </c>
      <c r="BE231" s="163">
        <f>IF(N231="základní",J231,0)</f>
        <v>0</v>
      </c>
      <c r="BF231" s="163">
        <f>IF(N231="snížená",J231,0)</f>
        <v>0</v>
      </c>
      <c r="BG231" s="163">
        <f>IF(N231="zákl. přenesená",J231,0)</f>
        <v>0</v>
      </c>
      <c r="BH231" s="163">
        <f>IF(N231="sníž. přenesená",J231,0)</f>
        <v>0</v>
      </c>
      <c r="BI231" s="163">
        <f>IF(N231="nulová",J231,0)</f>
        <v>0</v>
      </c>
      <c r="BJ231" s="18" t="s">
        <v>30</v>
      </c>
      <c r="BK231" s="163">
        <f>ROUND(I231*H231,2)</f>
        <v>0</v>
      </c>
      <c r="BL231" s="18" t="s">
        <v>169</v>
      </c>
      <c r="BM231" s="162" t="s">
        <v>2216</v>
      </c>
    </row>
    <row r="232" spans="1:65" s="2" customFormat="1">
      <c r="A232" s="33"/>
      <c r="B232" s="34"/>
      <c r="C232" s="33"/>
      <c r="D232" s="164" t="s">
        <v>171</v>
      </c>
      <c r="E232" s="33"/>
      <c r="F232" s="165" t="s">
        <v>478</v>
      </c>
      <c r="G232" s="33"/>
      <c r="H232" s="33"/>
      <c r="I232" s="166"/>
      <c r="J232" s="33"/>
      <c r="K232" s="33"/>
      <c r="L232" s="34"/>
      <c r="M232" s="167"/>
      <c r="N232" s="168"/>
      <c r="O232" s="59"/>
      <c r="P232" s="59"/>
      <c r="Q232" s="59"/>
      <c r="R232" s="59"/>
      <c r="S232" s="59"/>
      <c r="T232" s="60"/>
      <c r="U232" s="33"/>
      <c r="V232" s="33"/>
      <c r="W232" s="33"/>
      <c r="X232" s="33"/>
      <c r="Y232" s="33"/>
      <c r="Z232" s="33"/>
      <c r="AA232" s="33"/>
      <c r="AB232" s="33"/>
      <c r="AC232" s="33"/>
      <c r="AD232" s="33"/>
      <c r="AE232" s="33"/>
      <c r="AT232" s="18" t="s">
        <v>171</v>
      </c>
      <c r="AU232" s="18" t="s">
        <v>83</v>
      </c>
    </row>
    <row r="233" spans="1:65" s="13" customFormat="1">
      <c r="B233" s="171"/>
      <c r="D233" s="169" t="s">
        <v>175</v>
      </c>
      <c r="E233" s="172" t="s">
        <v>1</v>
      </c>
      <c r="F233" s="173" t="s">
        <v>2217</v>
      </c>
      <c r="H233" s="174">
        <v>1.944</v>
      </c>
      <c r="I233" s="175"/>
      <c r="L233" s="171"/>
      <c r="M233" s="176"/>
      <c r="N233" s="177"/>
      <c r="O233" s="177"/>
      <c r="P233" s="177"/>
      <c r="Q233" s="177"/>
      <c r="R233" s="177"/>
      <c r="S233" s="177"/>
      <c r="T233" s="178"/>
      <c r="AT233" s="172" t="s">
        <v>175</v>
      </c>
      <c r="AU233" s="172" t="s">
        <v>83</v>
      </c>
      <c r="AV233" s="13" t="s">
        <v>83</v>
      </c>
      <c r="AW233" s="13" t="s">
        <v>29</v>
      </c>
      <c r="AX233" s="13" t="s">
        <v>73</v>
      </c>
      <c r="AY233" s="172" t="s">
        <v>163</v>
      </c>
    </row>
    <row r="234" spans="1:65" s="14" customFormat="1">
      <c r="B234" s="179"/>
      <c r="D234" s="169" t="s">
        <v>175</v>
      </c>
      <c r="E234" s="180" t="s">
        <v>1</v>
      </c>
      <c r="F234" s="181" t="s">
        <v>179</v>
      </c>
      <c r="H234" s="182">
        <v>1.944</v>
      </c>
      <c r="I234" s="183"/>
      <c r="L234" s="179"/>
      <c r="M234" s="184"/>
      <c r="N234" s="185"/>
      <c r="O234" s="185"/>
      <c r="P234" s="185"/>
      <c r="Q234" s="185"/>
      <c r="R234" s="185"/>
      <c r="S234" s="185"/>
      <c r="T234" s="186"/>
      <c r="AT234" s="180" t="s">
        <v>175</v>
      </c>
      <c r="AU234" s="180" t="s">
        <v>83</v>
      </c>
      <c r="AV234" s="14" t="s">
        <v>169</v>
      </c>
      <c r="AW234" s="14" t="s">
        <v>29</v>
      </c>
      <c r="AX234" s="14" t="s">
        <v>30</v>
      </c>
      <c r="AY234" s="180" t="s">
        <v>163</v>
      </c>
    </row>
    <row r="235" spans="1:65" s="2" customFormat="1" ht="16.5" customHeight="1">
      <c r="A235" s="33"/>
      <c r="B235" s="150"/>
      <c r="C235" s="151" t="s">
        <v>340</v>
      </c>
      <c r="D235" s="151" t="s">
        <v>165</v>
      </c>
      <c r="E235" s="152" t="s">
        <v>483</v>
      </c>
      <c r="F235" s="153" t="s">
        <v>484</v>
      </c>
      <c r="G235" s="154" t="s">
        <v>118</v>
      </c>
      <c r="H235" s="155">
        <v>1.944</v>
      </c>
      <c r="I235" s="156"/>
      <c r="J235" s="157">
        <f>ROUND(I235*H235,2)</f>
        <v>0</v>
      </c>
      <c r="K235" s="153" t="s">
        <v>168</v>
      </c>
      <c r="L235" s="34"/>
      <c r="M235" s="158" t="s">
        <v>1</v>
      </c>
      <c r="N235" s="159" t="s">
        <v>38</v>
      </c>
      <c r="O235" s="59"/>
      <c r="P235" s="160">
        <f>O235*H235</f>
        <v>0</v>
      </c>
      <c r="Q235" s="160">
        <v>0</v>
      </c>
      <c r="R235" s="160">
        <f>Q235*H235</f>
        <v>0</v>
      </c>
      <c r="S235" s="160">
        <v>0</v>
      </c>
      <c r="T235" s="161">
        <f>S235*H235</f>
        <v>0</v>
      </c>
      <c r="U235" s="33"/>
      <c r="V235" s="33"/>
      <c r="W235" s="33"/>
      <c r="X235" s="33"/>
      <c r="Y235" s="33"/>
      <c r="Z235" s="33"/>
      <c r="AA235" s="33"/>
      <c r="AB235" s="33"/>
      <c r="AC235" s="33"/>
      <c r="AD235" s="33"/>
      <c r="AE235" s="33"/>
      <c r="AR235" s="162" t="s">
        <v>169</v>
      </c>
      <c r="AT235" s="162" t="s">
        <v>165</v>
      </c>
      <c r="AU235" s="162" t="s">
        <v>83</v>
      </c>
      <c r="AY235" s="18" t="s">
        <v>163</v>
      </c>
      <c r="BE235" s="163">
        <f>IF(N235="základní",J235,0)</f>
        <v>0</v>
      </c>
      <c r="BF235" s="163">
        <f>IF(N235="snížená",J235,0)</f>
        <v>0</v>
      </c>
      <c r="BG235" s="163">
        <f>IF(N235="zákl. přenesená",J235,0)</f>
        <v>0</v>
      </c>
      <c r="BH235" s="163">
        <f>IF(N235="sníž. přenesená",J235,0)</f>
        <v>0</v>
      </c>
      <c r="BI235" s="163">
        <f>IF(N235="nulová",J235,0)</f>
        <v>0</v>
      </c>
      <c r="BJ235" s="18" t="s">
        <v>30</v>
      </c>
      <c r="BK235" s="163">
        <f>ROUND(I235*H235,2)</f>
        <v>0</v>
      </c>
      <c r="BL235" s="18" t="s">
        <v>169</v>
      </c>
      <c r="BM235" s="162" t="s">
        <v>2218</v>
      </c>
    </row>
    <row r="236" spans="1:65" s="2" customFormat="1">
      <c r="A236" s="33"/>
      <c r="B236" s="34"/>
      <c r="C236" s="33"/>
      <c r="D236" s="164" t="s">
        <v>171</v>
      </c>
      <c r="E236" s="33"/>
      <c r="F236" s="165" t="s">
        <v>486</v>
      </c>
      <c r="G236" s="33"/>
      <c r="H236" s="33"/>
      <c r="I236" s="166"/>
      <c r="J236" s="33"/>
      <c r="K236" s="33"/>
      <c r="L236" s="34"/>
      <c r="M236" s="167"/>
      <c r="N236" s="168"/>
      <c r="O236" s="59"/>
      <c r="P236" s="59"/>
      <c r="Q236" s="59"/>
      <c r="R236" s="59"/>
      <c r="S236" s="59"/>
      <c r="T236" s="60"/>
      <c r="U236" s="33"/>
      <c r="V236" s="33"/>
      <c r="W236" s="33"/>
      <c r="X236" s="33"/>
      <c r="Y236" s="33"/>
      <c r="Z236" s="33"/>
      <c r="AA236" s="33"/>
      <c r="AB236" s="33"/>
      <c r="AC236" s="33"/>
      <c r="AD236" s="33"/>
      <c r="AE236" s="33"/>
      <c r="AT236" s="18" t="s">
        <v>171</v>
      </c>
      <c r="AU236" s="18" t="s">
        <v>83</v>
      </c>
    </row>
    <row r="237" spans="1:65" s="13" customFormat="1">
      <c r="B237" s="171"/>
      <c r="D237" s="169" t="s">
        <v>175</v>
      </c>
      <c r="E237" s="172" t="s">
        <v>1</v>
      </c>
      <c r="F237" s="173" t="s">
        <v>2219</v>
      </c>
      <c r="H237" s="174">
        <v>1.944</v>
      </c>
      <c r="I237" s="175"/>
      <c r="L237" s="171"/>
      <c r="M237" s="176"/>
      <c r="N237" s="177"/>
      <c r="O237" s="177"/>
      <c r="P237" s="177"/>
      <c r="Q237" s="177"/>
      <c r="R237" s="177"/>
      <c r="S237" s="177"/>
      <c r="T237" s="178"/>
      <c r="AT237" s="172" t="s">
        <v>175</v>
      </c>
      <c r="AU237" s="172" t="s">
        <v>83</v>
      </c>
      <c r="AV237" s="13" t="s">
        <v>83</v>
      </c>
      <c r="AW237" s="13" t="s">
        <v>29</v>
      </c>
      <c r="AX237" s="13" t="s">
        <v>30</v>
      </c>
      <c r="AY237" s="172" t="s">
        <v>163</v>
      </c>
    </row>
    <row r="238" spans="1:65" s="2" customFormat="1" ht="21.75" customHeight="1">
      <c r="A238" s="33"/>
      <c r="B238" s="150"/>
      <c r="C238" s="151" t="s">
        <v>346</v>
      </c>
      <c r="D238" s="151" t="s">
        <v>165</v>
      </c>
      <c r="E238" s="152" t="s">
        <v>407</v>
      </c>
      <c r="F238" s="153" t="s">
        <v>408</v>
      </c>
      <c r="G238" s="154" t="s">
        <v>118</v>
      </c>
      <c r="H238" s="155">
        <v>1.944</v>
      </c>
      <c r="I238" s="156"/>
      <c r="J238" s="157">
        <f>ROUND(I238*H238,2)</f>
        <v>0</v>
      </c>
      <c r="K238" s="153" t="s">
        <v>168</v>
      </c>
      <c r="L238" s="34"/>
      <c r="M238" s="158" t="s">
        <v>1</v>
      </c>
      <c r="N238" s="159" t="s">
        <v>38</v>
      </c>
      <c r="O238" s="59"/>
      <c r="P238" s="160">
        <f>O238*H238</f>
        <v>0</v>
      </c>
      <c r="Q238" s="160">
        <v>0</v>
      </c>
      <c r="R238" s="160">
        <f>Q238*H238</f>
        <v>0</v>
      </c>
      <c r="S238" s="160">
        <v>0</v>
      </c>
      <c r="T238" s="161">
        <f>S238*H238</f>
        <v>0</v>
      </c>
      <c r="U238" s="33"/>
      <c r="V238" s="33"/>
      <c r="W238" s="33"/>
      <c r="X238" s="33"/>
      <c r="Y238" s="33"/>
      <c r="Z238" s="33"/>
      <c r="AA238" s="33"/>
      <c r="AB238" s="33"/>
      <c r="AC238" s="33"/>
      <c r="AD238" s="33"/>
      <c r="AE238" s="33"/>
      <c r="AR238" s="162" t="s">
        <v>169</v>
      </c>
      <c r="AT238" s="162" t="s">
        <v>165</v>
      </c>
      <c r="AU238" s="162" t="s">
        <v>83</v>
      </c>
      <c r="AY238" s="18" t="s">
        <v>163</v>
      </c>
      <c r="BE238" s="163">
        <f>IF(N238="základní",J238,0)</f>
        <v>0</v>
      </c>
      <c r="BF238" s="163">
        <f>IF(N238="snížená",J238,0)</f>
        <v>0</v>
      </c>
      <c r="BG238" s="163">
        <f>IF(N238="zákl. přenesená",J238,0)</f>
        <v>0</v>
      </c>
      <c r="BH238" s="163">
        <f>IF(N238="sníž. přenesená",J238,0)</f>
        <v>0</v>
      </c>
      <c r="BI238" s="163">
        <f>IF(N238="nulová",J238,0)</f>
        <v>0</v>
      </c>
      <c r="BJ238" s="18" t="s">
        <v>30</v>
      </c>
      <c r="BK238" s="163">
        <f>ROUND(I238*H238,2)</f>
        <v>0</v>
      </c>
      <c r="BL238" s="18" t="s">
        <v>169</v>
      </c>
      <c r="BM238" s="162" t="s">
        <v>2220</v>
      </c>
    </row>
    <row r="239" spans="1:65" s="2" customFormat="1">
      <c r="A239" s="33"/>
      <c r="B239" s="34"/>
      <c r="C239" s="33"/>
      <c r="D239" s="164" t="s">
        <v>171</v>
      </c>
      <c r="E239" s="33"/>
      <c r="F239" s="165" t="s">
        <v>410</v>
      </c>
      <c r="G239" s="33"/>
      <c r="H239" s="33"/>
      <c r="I239" s="166"/>
      <c r="J239" s="33"/>
      <c r="K239" s="33"/>
      <c r="L239" s="34"/>
      <c r="M239" s="167"/>
      <c r="N239" s="168"/>
      <c r="O239" s="59"/>
      <c r="P239" s="59"/>
      <c r="Q239" s="59"/>
      <c r="R239" s="59"/>
      <c r="S239" s="59"/>
      <c r="T239" s="60"/>
      <c r="U239" s="33"/>
      <c r="V239" s="33"/>
      <c r="W239" s="33"/>
      <c r="X239" s="33"/>
      <c r="Y239" s="33"/>
      <c r="Z239" s="33"/>
      <c r="AA239" s="33"/>
      <c r="AB239" s="33"/>
      <c r="AC239" s="33"/>
      <c r="AD239" s="33"/>
      <c r="AE239" s="33"/>
      <c r="AT239" s="18" t="s">
        <v>171</v>
      </c>
      <c r="AU239" s="18" t="s">
        <v>83</v>
      </c>
    </row>
    <row r="240" spans="1:65" s="13" customFormat="1">
      <c r="B240" s="171"/>
      <c r="D240" s="169" t="s">
        <v>175</v>
      </c>
      <c r="E240" s="172" t="s">
        <v>1</v>
      </c>
      <c r="F240" s="173" t="s">
        <v>2219</v>
      </c>
      <c r="H240" s="174">
        <v>1.944</v>
      </c>
      <c r="I240" s="175"/>
      <c r="L240" s="171"/>
      <c r="M240" s="176"/>
      <c r="N240" s="177"/>
      <c r="O240" s="177"/>
      <c r="P240" s="177"/>
      <c r="Q240" s="177"/>
      <c r="R240" s="177"/>
      <c r="S240" s="177"/>
      <c r="T240" s="178"/>
      <c r="AT240" s="172" t="s">
        <v>175</v>
      </c>
      <c r="AU240" s="172" t="s">
        <v>83</v>
      </c>
      <c r="AV240" s="13" t="s">
        <v>83</v>
      </c>
      <c r="AW240" s="13" t="s">
        <v>29</v>
      </c>
      <c r="AX240" s="13" t="s">
        <v>30</v>
      </c>
      <c r="AY240" s="172" t="s">
        <v>163</v>
      </c>
    </row>
    <row r="241" spans="1:65" s="2" customFormat="1" ht="21.75" customHeight="1">
      <c r="A241" s="33"/>
      <c r="B241" s="150"/>
      <c r="C241" s="151" t="s">
        <v>352</v>
      </c>
      <c r="D241" s="151" t="s">
        <v>165</v>
      </c>
      <c r="E241" s="152" t="s">
        <v>491</v>
      </c>
      <c r="F241" s="153" t="s">
        <v>1013</v>
      </c>
      <c r="G241" s="154" t="s">
        <v>118</v>
      </c>
      <c r="H241" s="155">
        <v>1.944</v>
      </c>
      <c r="I241" s="156"/>
      <c r="J241" s="157">
        <f>ROUND(I241*H241,2)</f>
        <v>0</v>
      </c>
      <c r="K241" s="153" t="s">
        <v>168</v>
      </c>
      <c r="L241" s="34"/>
      <c r="M241" s="158" t="s">
        <v>1</v>
      </c>
      <c r="N241" s="159" t="s">
        <v>38</v>
      </c>
      <c r="O241" s="59"/>
      <c r="P241" s="160">
        <f>O241*H241</f>
        <v>0</v>
      </c>
      <c r="Q241" s="160">
        <v>2.3010199999999998</v>
      </c>
      <c r="R241" s="160">
        <f>Q241*H241</f>
        <v>4.4731828799999995</v>
      </c>
      <c r="S241" s="160">
        <v>0</v>
      </c>
      <c r="T241" s="161">
        <f>S241*H241</f>
        <v>0</v>
      </c>
      <c r="U241" s="33"/>
      <c r="V241" s="33"/>
      <c r="W241" s="33"/>
      <c r="X241" s="33"/>
      <c r="Y241" s="33"/>
      <c r="Z241" s="33"/>
      <c r="AA241" s="33"/>
      <c r="AB241" s="33"/>
      <c r="AC241" s="33"/>
      <c r="AD241" s="33"/>
      <c r="AE241" s="33"/>
      <c r="AR241" s="162" t="s">
        <v>169</v>
      </c>
      <c r="AT241" s="162" t="s">
        <v>165</v>
      </c>
      <c r="AU241" s="162" t="s">
        <v>83</v>
      </c>
      <c r="AY241" s="18" t="s">
        <v>163</v>
      </c>
      <c r="BE241" s="163">
        <f>IF(N241="základní",J241,0)</f>
        <v>0</v>
      </c>
      <c r="BF241" s="163">
        <f>IF(N241="snížená",J241,0)</f>
        <v>0</v>
      </c>
      <c r="BG241" s="163">
        <f>IF(N241="zákl. přenesená",J241,0)</f>
        <v>0</v>
      </c>
      <c r="BH241" s="163">
        <f>IF(N241="sníž. přenesená",J241,0)</f>
        <v>0</v>
      </c>
      <c r="BI241" s="163">
        <f>IF(N241="nulová",J241,0)</f>
        <v>0</v>
      </c>
      <c r="BJ241" s="18" t="s">
        <v>30</v>
      </c>
      <c r="BK241" s="163">
        <f>ROUND(I241*H241,2)</f>
        <v>0</v>
      </c>
      <c r="BL241" s="18" t="s">
        <v>169</v>
      </c>
      <c r="BM241" s="162" t="s">
        <v>2221</v>
      </c>
    </row>
    <row r="242" spans="1:65" s="2" customFormat="1">
      <c r="A242" s="33"/>
      <c r="B242" s="34"/>
      <c r="C242" s="33"/>
      <c r="D242" s="164" t="s">
        <v>171</v>
      </c>
      <c r="E242" s="33"/>
      <c r="F242" s="165" t="s">
        <v>494</v>
      </c>
      <c r="G242" s="33"/>
      <c r="H242" s="33"/>
      <c r="I242" s="166"/>
      <c r="J242" s="33"/>
      <c r="K242" s="33"/>
      <c r="L242" s="34"/>
      <c r="M242" s="167"/>
      <c r="N242" s="168"/>
      <c r="O242" s="59"/>
      <c r="P242" s="59"/>
      <c r="Q242" s="59"/>
      <c r="R242" s="59"/>
      <c r="S242" s="59"/>
      <c r="T242" s="60"/>
      <c r="U242" s="33"/>
      <c r="V242" s="33"/>
      <c r="W242" s="33"/>
      <c r="X242" s="33"/>
      <c r="Y242" s="33"/>
      <c r="Z242" s="33"/>
      <c r="AA242" s="33"/>
      <c r="AB242" s="33"/>
      <c r="AC242" s="33"/>
      <c r="AD242" s="33"/>
      <c r="AE242" s="33"/>
      <c r="AT242" s="18" t="s">
        <v>171</v>
      </c>
      <c r="AU242" s="18" t="s">
        <v>83</v>
      </c>
    </row>
    <row r="243" spans="1:65" s="13" customFormat="1">
      <c r="B243" s="171"/>
      <c r="D243" s="169" t="s">
        <v>175</v>
      </c>
      <c r="E243" s="172" t="s">
        <v>1</v>
      </c>
      <c r="F243" s="173" t="s">
        <v>2217</v>
      </c>
      <c r="H243" s="174">
        <v>1.944</v>
      </c>
      <c r="I243" s="175"/>
      <c r="L243" s="171"/>
      <c r="M243" s="176"/>
      <c r="N243" s="177"/>
      <c r="O243" s="177"/>
      <c r="P243" s="177"/>
      <c r="Q243" s="177"/>
      <c r="R243" s="177"/>
      <c r="S243" s="177"/>
      <c r="T243" s="178"/>
      <c r="AT243" s="172" t="s">
        <v>175</v>
      </c>
      <c r="AU243" s="172" t="s">
        <v>83</v>
      </c>
      <c r="AV243" s="13" t="s">
        <v>83</v>
      </c>
      <c r="AW243" s="13" t="s">
        <v>29</v>
      </c>
      <c r="AX243" s="13" t="s">
        <v>73</v>
      </c>
      <c r="AY243" s="172" t="s">
        <v>163</v>
      </c>
    </row>
    <row r="244" spans="1:65" s="14" customFormat="1">
      <c r="B244" s="179"/>
      <c r="D244" s="169" t="s">
        <v>175</v>
      </c>
      <c r="E244" s="180" t="s">
        <v>1</v>
      </c>
      <c r="F244" s="181" t="s">
        <v>179</v>
      </c>
      <c r="H244" s="182">
        <v>1.944</v>
      </c>
      <c r="I244" s="183"/>
      <c r="L244" s="179"/>
      <c r="M244" s="184"/>
      <c r="N244" s="185"/>
      <c r="O244" s="185"/>
      <c r="P244" s="185"/>
      <c r="Q244" s="185"/>
      <c r="R244" s="185"/>
      <c r="S244" s="185"/>
      <c r="T244" s="186"/>
      <c r="AT244" s="180" t="s">
        <v>175</v>
      </c>
      <c r="AU244" s="180" t="s">
        <v>83</v>
      </c>
      <c r="AV244" s="14" t="s">
        <v>169</v>
      </c>
      <c r="AW244" s="14" t="s">
        <v>29</v>
      </c>
      <c r="AX244" s="14" t="s">
        <v>30</v>
      </c>
      <c r="AY244" s="180" t="s">
        <v>163</v>
      </c>
    </row>
    <row r="245" spans="1:65" s="2" customFormat="1" ht="16.5" customHeight="1">
      <c r="A245" s="33"/>
      <c r="B245" s="150"/>
      <c r="C245" s="151" t="s">
        <v>359</v>
      </c>
      <c r="D245" s="151" t="s">
        <v>165</v>
      </c>
      <c r="E245" s="152" t="s">
        <v>2222</v>
      </c>
      <c r="F245" s="153" t="s">
        <v>2223</v>
      </c>
      <c r="G245" s="154" t="s">
        <v>118</v>
      </c>
      <c r="H245" s="155">
        <v>6</v>
      </c>
      <c r="I245" s="156"/>
      <c r="J245" s="157">
        <f>ROUND(I245*H245,2)</f>
        <v>0</v>
      </c>
      <c r="K245" s="153" t="s">
        <v>168</v>
      </c>
      <c r="L245" s="34"/>
      <c r="M245" s="158" t="s">
        <v>1</v>
      </c>
      <c r="N245" s="159" t="s">
        <v>38</v>
      </c>
      <c r="O245" s="59"/>
      <c r="P245" s="160">
        <f>O245*H245</f>
        <v>0</v>
      </c>
      <c r="Q245" s="160">
        <v>2.3010199999999998</v>
      </c>
      <c r="R245" s="160">
        <f>Q245*H245</f>
        <v>13.80612</v>
      </c>
      <c r="S245" s="160">
        <v>0</v>
      </c>
      <c r="T245" s="161">
        <f>S245*H245</f>
        <v>0</v>
      </c>
      <c r="U245" s="33"/>
      <c r="V245" s="33"/>
      <c r="W245" s="33"/>
      <c r="X245" s="33"/>
      <c r="Y245" s="33"/>
      <c r="Z245" s="33"/>
      <c r="AA245" s="33"/>
      <c r="AB245" s="33"/>
      <c r="AC245" s="33"/>
      <c r="AD245" s="33"/>
      <c r="AE245" s="33"/>
      <c r="AR245" s="162" t="s">
        <v>169</v>
      </c>
      <c r="AT245" s="162" t="s">
        <v>165</v>
      </c>
      <c r="AU245" s="162" t="s">
        <v>83</v>
      </c>
      <c r="AY245" s="18" t="s">
        <v>163</v>
      </c>
      <c r="BE245" s="163">
        <f>IF(N245="základní",J245,0)</f>
        <v>0</v>
      </c>
      <c r="BF245" s="163">
        <f>IF(N245="snížená",J245,0)</f>
        <v>0</v>
      </c>
      <c r="BG245" s="163">
        <f>IF(N245="zákl. přenesená",J245,0)</f>
        <v>0</v>
      </c>
      <c r="BH245" s="163">
        <f>IF(N245="sníž. přenesená",J245,0)</f>
        <v>0</v>
      </c>
      <c r="BI245" s="163">
        <f>IF(N245="nulová",J245,0)</f>
        <v>0</v>
      </c>
      <c r="BJ245" s="18" t="s">
        <v>30</v>
      </c>
      <c r="BK245" s="163">
        <f>ROUND(I245*H245,2)</f>
        <v>0</v>
      </c>
      <c r="BL245" s="18" t="s">
        <v>169</v>
      </c>
      <c r="BM245" s="162" t="s">
        <v>2224</v>
      </c>
    </row>
    <row r="246" spans="1:65" s="2" customFormat="1">
      <c r="A246" s="33"/>
      <c r="B246" s="34"/>
      <c r="C246" s="33"/>
      <c r="D246" s="164" t="s">
        <v>171</v>
      </c>
      <c r="E246" s="33"/>
      <c r="F246" s="165" t="s">
        <v>2225</v>
      </c>
      <c r="G246" s="33"/>
      <c r="H246" s="33"/>
      <c r="I246" s="166"/>
      <c r="J246" s="33"/>
      <c r="K246" s="33"/>
      <c r="L246" s="34"/>
      <c r="M246" s="167"/>
      <c r="N246" s="168"/>
      <c r="O246" s="59"/>
      <c r="P246" s="59"/>
      <c r="Q246" s="59"/>
      <c r="R246" s="59"/>
      <c r="S246" s="59"/>
      <c r="T246" s="60"/>
      <c r="U246" s="33"/>
      <c r="V246" s="33"/>
      <c r="W246" s="33"/>
      <c r="X246" s="33"/>
      <c r="Y246" s="33"/>
      <c r="Z246" s="33"/>
      <c r="AA246" s="33"/>
      <c r="AB246" s="33"/>
      <c r="AC246" s="33"/>
      <c r="AD246" s="33"/>
      <c r="AE246" s="33"/>
      <c r="AT246" s="18" t="s">
        <v>171</v>
      </c>
      <c r="AU246" s="18" t="s">
        <v>83</v>
      </c>
    </row>
    <row r="247" spans="1:65" s="15" customFormat="1">
      <c r="B247" s="190"/>
      <c r="D247" s="169" t="s">
        <v>175</v>
      </c>
      <c r="E247" s="191" t="s">
        <v>1</v>
      </c>
      <c r="F247" s="192" t="s">
        <v>2226</v>
      </c>
      <c r="H247" s="191" t="s">
        <v>1</v>
      </c>
      <c r="I247" s="193"/>
      <c r="L247" s="190"/>
      <c r="M247" s="194"/>
      <c r="N247" s="195"/>
      <c r="O247" s="195"/>
      <c r="P247" s="195"/>
      <c r="Q247" s="195"/>
      <c r="R247" s="195"/>
      <c r="S247" s="195"/>
      <c r="T247" s="196"/>
      <c r="AT247" s="191" t="s">
        <v>175</v>
      </c>
      <c r="AU247" s="191" t="s">
        <v>83</v>
      </c>
      <c r="AV247" s="15" t="s">
        <v>30</v>
      </c>
      <c r="AW247" s="15" t="s">
        <v>29</v>
      </c>
      <c r="AX247" s="15" t="s">
        <v>73</v>
      </c>
      <c r="AY247" s="191" t="s">
        <v>163</v>
      </c>
    </row>
    <row r="248" spans="1:65" s="13" customFormat="1">
      <c r="B248" s="171"/>
      <c r="D248" s="169" t="s">
        <v>175</v>
      </c>
      <c r="E248" s="172" t="s">
        <v>1</v>
      </c>
      <c r="F248" s="173" t="s">
        <v>2227</v>
      </c>
      <c r="H248" s="174">
        <v>6</v>
      </c>
      <c r="I248" s="175"/>
      <c r="L248" s="171"/>
      <c r="M248" s="176"/>
      <c r="N248" s="177"/>
      <c r="O248" s="177"/>
      <c r="P248" s="177"/>
      <c r="Q248" s="177"/>
      <c r="R248" s="177"/>
      <c r="S248" s="177"/>
      <c r="T248" s="178"/>
      <c r="AT248" s="172" t="s">
        <v>175</v>
      </c>
      <c r="AU248" s="172" t="s">
        <v>83</v>
      </c>
      <c r="AV248" s="13" t="s">
        <v>83</v>
      </c>
      <c r="AW248" s="13" t="s">
        <v>29</v>
      </c>
      <c r="AX248" s="13" t="s">
        <v>73</v>
      </c>
      <c r="AY248" s="172" t="s">
        <v>163</v>
      </c>
    </row>
    <row r="249" spans="1:65" s="14" customFormat="1">
      <c r="B249" s="179"/>
      <c r="D249" s="169" t="s">
        <v>175</v>
      </c>
      <c r="E249" s="180" t="s">
        <v>1</v>
      </c>
      <c r="F249" s="181" t="s">
        <v>179</v>
      </c>
      <c r="H249" s="182">
        <v>6</v>
      </c>
      <c r="I249" s="183"/>
      <c r="L249" s="179"/>
      <c r="M249" s="184"/>
      <c r="N249" s="185"/>
      <c r="O249" s="185"/>
      <c r="P249" s="185"/>
      <c r="Q249" s="185"/>
      <c r="R249" s="185"/>
      <c r="S249" s="185"/>
      <c r="T249" s="186"/>
      <c r="AT249" s="180" t="s">
        <v>175</v>
      </c>
      <c r="AU249" s="180" t="s">
        <v>83</v>
      </c>
      <c r="AV249" s="14" t="s">
        <v>169</v>
      </c>
      <c r="AW249" s="14" t="s">
        <v>29</v>
      </c>
      <c r="AX249" s="14" t="s">
        <v>30</v>
      </c>
      <c r="AY249" s="180" t="s">
        <v>163</v>
      </c>
    </row>
    <row r="250" spans="1:65" s="2" customFormat="1" ht="16.5" customHeight="1">
      <c r="A250" s="33"/>
      <c r="B250" s="150"/>
      <c r="C250" s="151" t="s">
        <v>364</v>
      </c>
      <c r="D250" s="151" t="s">
        <v>165</v>
      </c>
      <c r="E250" s="152" t="s">
        <v>1288</v>
      </c>
      <c r="F250" s="153" t="s">
        <v>1289</v>
      </c>
      <c r="G250" s="154" t="s">
        <v>114</v>
      </c>
      <c r="H250" s="155">
        <v>24</v>
      </c>
      <c r="I250" s="156"/>
      <c r="J250" s="157">
        <f>ROUND(I250*H250,2)</f>
        <v>0</v>
      </c>
      <c r="K250" s="153" t="s">
        <v>168</v>
      </c>
      <c r="L250" s="34"/>
      <c r="M250" s="158" t="s">
        <v>1</v>
      </c>
      <c r="N250" s="159" t="s">
        <v>38</v>
      </c>
      <c r="O250" s="59"/>
      <c r="P250" s="160">
        <f>O250*H250</f>
        <v>0</v>
      </c>
      <c r="Q250" s="160">
        <v>1.328E-2</v>
      </c>
      <c r="R250" s="160">
        <f>Q250*H250</f>
        <v>0.31872</v>
      </c>
      <c r="S250" s="160">
        <v>0</v>
      </c>
      <c r="T250" s="161">
        <f>S250*H250</f>
        <v>0</v>
      </c>
      <c r="U250" s="33"/>
      <c r="V250" s="33"/>
      <c r="W250" s="33"/>
      <c r="X250" s="33"/>
      <c r="Y250" s="33"/>
      <c r="Z250" s="33"/>
      <c r="AA250" s="33"/>
      <c r="AB250" s="33"/>
      <c r="AC250" s="33"/>
      <c r="AD250" s="33"/>
      <c r="AE250" s="33"/>
      <c r="AR250" s="162" t="s">
        <v>169</v>
      </c>
      <c r="AT250" s="162" t="s">
        <v>165</v>
      </c>
      <c r="AU250" s="162" t="s">
        <v>83</v>
      </c>
      <c r="AY250" s="18" t="s">
        <v>163</v>
      </c>
      <c r="BE250" s="163">
        <f>IF(N250="základní",J250,0)</f>
        <v>0</v>
      </c>
      <c r="BF250" s="163">
        <f>IF(N250="snížená",J250,0)</f>
        <v>0</v>
      </c>
      <c r="BG250" s="163">
        <f>IF(N250="zákl. přenesená",J250,0)</f>
        <v>0</v>
      </c>
      <c r="BH250" s="163">
        <f>IF(N250="sníž. přenesená",J250,0)</f>
        <v>0</v>
      </c>
      <c r="BI250" s="163">
        <f>IF(N250="nulová",J250,0)</f>
        <v>0</v>
      </c>
      <c r="BJ250" s="18" t="s">
        <v>30</v>
      </c>
      <c r="BK250" s="163">
        <f>ROUND(I250*H250,2)</f>
        <v>0</v>
      </c>
      <c r="BL250" s="18" t="s">
        <v>169</v>
      </c>
      <c r="BM250" s="162" t="s">
        <v>2228</v>
      </c>
    </row>
    <row r="251" spans="1:65" s="2" customFormat="1">
      <c r="A251" s="33"/>
      <c r="B251" s="34"/>
      <c r="C251" s="33"/>
      <c r="D251" s="164" t="s">
        <v>171</v>
      </c>
      <c r="E251" s="33"/>
      <c r="F251" s="165" t="s">
        <v>1291</v>
      </c>
      <c r="G251" s="33"/>
      <c r="H251" s="33"/>
      <c r="I251" s="166"/>
      <c r="J251" s="33"/>
      <c r="K251" s="33"/>
      <c r="L251" s="34"/>
      <c r="M251" s="167"/>
      <c r="N251" s="168"/>
      <c r="O251" s="59"/>
      <c r="P251" s="59"/>
      <c r="Q251" s="59"/>
      <c r="R251" s="59"/>
      <c r="S251" s="59"/>
      <c r="T251" s="60"/>
      <c r="U251" s="33"/>
      <c r="V251" s="33"/>
      <c r="W251" s="33"/>
      <c r="X251" s="33"/>
      <c r="Y251" s="33"/>
      <c r="Z251" s="33"/>
      <c r="AA251" s="33"/>
      <c r="AB251" s="33"/>
      <c r="AC251" s="33"/>
      <c r="AD251" s="33"/>
      <c r="AE251" s="33"/>
      <c r="AT251" s="18" t="s">
        <v>171</v>
      </c>
      <c r="AU251" s="18" t="s">
        <v>83</v>
      </c>
    </row>
    <row r="252" spans="1:65" s="13" customFormat="1">
      <c r="B252" s="171"/>
      <c r="D252" s="169" t="s">
        <v>175</v>
      </c>
      <c r="E252" s="172" t="s">
        <v>1</v>
      </c>
      <c r="F252" s="173" t="s">
        <v>2229</v>
      </c>
      <c r="H252" s="174">
        <v>24</v>
      </c>
      <c r="I252" s="175"/>
      <c r="L252" s="171"/>
      <c r="M252" s="176"/>
      <c r="N252" s="177"/>
      <c r="O252" s="177"/>
      <c r="P252" s="177"/>
      <c r="Q252" s="177"/>
      <c r="R252" s="177"/>
      <c r="S252" s="177"/>
      <c r="T252" s="178"/>
      <c r="AT252" s="172" t="s">
        <v>175</v>
      </c>
      <c r="AU252" s="172" t="s">
        <v>83</v>
      </c>
      <c r="AV252" s="13" t="s">
        <v>83</v>
      </c>
      <c r="AW252" s="13" t="s">
        <v>29</v>
      </c>
      <c r="AX252" s="13" t="s">
        <v>73</v>
      </c>
      <c r="AY252" s="172" t="s">
        <v>163</v>
      </c>
    </row>
    <row r="253" spans="1:65" s="14" customFormat="1">
      <c r="B253" s="179"/>
      <c r="D253" s="169" t="s">
        <v>175</v>
      </c>
      <c r="E253" s="180" t="s">
        <v>1</v>
      </c>
      <c r="F253" s="181" t="s">
        <v>179</v>
      </c>
      <c r="H253" s="182">
        <v>24</v>
      </c>
      <c r="I253" s="183"/>
      <c r="L253" s="179"/>
      <c r="M253" s="184"/>
      <c r="N253" s="185"/>
      <c r="O253" s="185"/>
      <c r="P253" s="185"/>
      <c r="Q253" s="185"/>
      <c r="R253" s="185"/>
      <c r="S253" s="185"/>
      <c r="T253" s="186"/>
      <c r="AT253" s="180" t="s">
        <v>175</v>
      </c>
      <c r="AU253" s="180" t="s">
        <v>83</v>
      </c>
      <c r="AV253" s="14" t="s">
        <v>169</v>
      </c>
      <c r="AW253" s="14" t="s">
        <v>29</v>
      </c>
      <c r="AX253" s="14" t="s">
        <v>30</v>
      </c>
      <c r="AY253" s="180" t="s">
        <v>163</v>
      </c>
    </row>
    <row r="254" spans="1:65" s="2" customFormat="1" ht="16.5" customHeight="1">
      <c r="A254" s="33"/>
      <c r="B254" s="150"/>
      <c r="C254" s="151" t="s">
        <v>370</v>
      </c>
      <c r="D254" s="151" t="s">
        <v>165</v>
      </c>
      <c r="E254" s="152" t="s">
        <v>1293</v>
      </c>
      <c r="F254" s="153" t="s">
        <v>1294</v>
      </c>
      <c r="G254" s="154" t="s">
        <v>114</v>
      </c>
      <c r="H254" s="155">
        <v>24</v>
      </c>
      <c r="I254" s="156"/>
      <c r="J254" s="157">
        <f>ROUND(I254*H254,2)</f>
        <v>0</v>
      </c>
      <c r="K254" s="153" t="s">
        <v>168</v>
      </c>
      <c r="L254" s="34"/>
      <c r="M254" s="158" t="s">
        <v>1</v>
      </c>
      <c r="N254" s="159" t="s">
        <v>38</v>
      </c>
      <c r="O254" s="59"/>
      <c r="P254" s="160">
        <f>O254*H254</f>
        <v>0</v>
      </c>
      <c r="Q254" s="160">
        <v>0</v>
      </c>
      <c r="R254" s="160">
        <f>Q254*H254</f>
        <v>0</v>
      </c>
      <c r="S254" s="160">
        <v>0</v>
      </c>
      <c r="T254" s="161">
        <f>S254*H254</f>
        <v>0</v>
      </c>
      <c r="U254" s="33"/>
      <c r="V254" s="33"/>
      <c r="W254" s="33"/>
      <c r="X254" s="33"/>
      <c r="Y254" s="33"/>
      <c r="Z254" s="33"/>
      <c r="AA254" s="33"/>
      <c r="AB254" s="33"/>
      <c r="AC254" s="33"/>
      <c r="AD254" s="33"/>
      <c r="AE254" s="33"/>
      <c r="AR254" s="162" t="s">
        <v>169</v>
      </c>
      <c r="AT254" s="162" t="s">
        <v>165</v>
      </c>
      <c r="AU254" s="162" t="s">
        <v>83</v>
      </c>
      <c r="AY254" s="18" t="s">
        <v>163</v>
      </c>
      <c r="BE254" s="163">
        <f>IF(N254="základní",J254,0)</f>
        <v>0</v>
      </c>
      <c r="BF254" s="163">
        <f>IF(N254="snížená",J254,0)</f>
        <v>0</v>
      </c>
      <c r="BG254" s="163">
        <f>IF(N254="zákl. přenesená",J254,0)</f>
        <v>0</v>
      </c>
      <c r="BH254" s="163">
        <f>IF(N254="sníž. přenesená",J254,0)</f>
        <v>0</v>
      </c>
      <c r="BI254" s="163">
        <f>IF(N254="nulová",J254,0)</f>
        <v>0</v>
      </c>
      <c r="BJ254" s="18" t="s">
        <v>30</v>
      </c>
      <c r="BK254" s="163">
        <f>ROUND(I254*H254,2)</f>
        <v>0</v>
      </c>
      <c r="BL254" s="18" t="s">
        <v>169</v>
      </c>
      <c r="BM254" s="162" t="s">
        <v>2230</v>
      </c>
    </row>
    <row r="255" spans="1:65" s="2" customFormat="1">
      <c r="A255" s="33"/>
      <c r="B255" s="34"/>
      <c r="C255" s="33"/>
      <c r="D255" s="164" t="s">
        <v>171</v>
      </c>
      <c r="E255" s="33"/>
      <c r="F255" s="165" t="s">
        <v>1296</v>
      </c>
      <c r="G255" s="33"/>
      <c r="H255" s="33"/>
      <c r="I255" s="166"/>
      <c r="J255" s="33"/>
      <c r="K255" s="33"/>
      <c r="L255" s="34"/>
      <c r="M255" s="167"/>
      <c r="N255" s="168"/>
      <c r="O255" s="59"/>
      <c r="P255" s="59"/>
      <c r="Q255" s="59"/>
      <c r="R255" s="59"/>
      <c r="S255" s="59"/>
      <c r="T255" s="60"/>
      <c r="U255" s="33"/>
      <c r="V255" s="33"/>
      <c r="W255" s="33"/>
      <c r="X255" s="33"/>
      <c r="Y255" s="33"/>
      <c r="Z255" s="33"/>
      <c r="AA255" s="33"/>
      <c r="AB255" s="33"/>
      <c r="AC255" s="33"/>
      <c r="AD255" s="33"/>
      <c r="AE255" s="33"/>
      <c r="AT255" s="18" t="s">
        <v>171</v>
      </c>
      <c r="AU255" s="18" t="s">
        <v>83</v>
      </c>
    </row>
    <row r="256" spans="1:65" s="13" customFormat="1">
      <c r="B256" s="171"/>
      <c r="D256" s="169" t="s">
        <v>175</v>
      </c>
      <c r="E256" s="172" t="s">
        <v>1</v>
      </c>
      <c r="F256" s="173" t="s">
        <v>323</v>
      </c>
      <c r="H256" s="174">
        <v>24</v>
      </c>
      <c r="I256" s="175"/>
      <c r="L256" s="171"/>
      <c r="M256" s="176"/>
      <c r="N256" s="177"/>
      <c r="O256" s="177"/>
      <c r="P256" s="177"/>
      <c r="Q256" s="177"/>
      <c r="R256" s="177"/>
      <c r="S256" s="177"/>
      <c r="T256" s="178"/>
      <c r="AT256" s="172" t="s">
        <v>175</v>
      </c>
      <c r="AU256" s="172" t="s">
        <v>83</v>
      </c>
      <c r="AV256" s="13" t="s">
        <v>83</v>
      </c>
      <c r="AW256" s="13" t="s">
        <v>29</v>
      </c>
      <c r="AX256" s="13" t="s">
        <v>30</v>
      </c>
      <c r="AY256" s="172" t="s">
        <v>163</v>
      </c>
    </row>
    <row r="257" spans="1:65" s="12" customFormat="1" ht="22.9" customHeight="1">
      <c r="B257" s="137"/>
      <c r="D257" s="138" t="s">
        <v>72</v>
      </c>
      <c r="E257" s="148" t="s">
        <v>215</v>
      </c>
      <c r="F257" s="148" t="s">
        <v>568</v>
      </c>
      <c r="I257" s="140"/>
      <c r="J257" s="149">
        <f>BK257</f>
        <v>0</v>
      </c>
      <c r="L257" s="137"/>
      <c r="M257" s="142"/>
      <c r="N257" s="143"/>
      <c r="O257" s="143"/>
      <c r="P257" s="144">
        <f>SUM(P258:P328)</f>
        <v>0</v>
      </c>
      <c r="Q257" s="143"/>
      <c r="R257" s="144">
        <f>SUM(R258:R328)</f>
        <v>17.652009999999997</v>
      </c>
      <c r="S257" s="143"/>
      <c r="T257" s="145">
        <f>SUM(T258:T328)</f>
        <v>0</v>
      </c>
      <c r="AR257" s="138" t="s">
        <v>30</v>
      </c>
      <c r="AT257" s="146" t="s">
        <v>72</v>
      </c>
      <c r="AU257" s="146" t="s">
        <v>30</v>
      </c>
      <c r="AY257" s="138" t="s">
        <v>163</v>
      </c>
      <c r="BK257" s="147">
        <f>SUM(BK258:BK328)</f>
        <v>0</v>
      </c>
    </row>
    <row r="258" spans="1:65" s="2" customFormat="1" ht="16.5" customHeight="1">
      <c r="A258" s="33"/>
      <c r="B258" s="150"/>
      <c r="C258" s="151" t="s">
        <v>380</v>
      </c>
      <c r="D258" s="151" t="s">
        <v>165</v>
      </c>
      <c r="E258" s="152" t="s">
        <v>2231</v>
      </c>
      <c r="F258" s="153" t="s">
        <v>2232</v>
      </c>
      <c r="G258" s="154" t="s">
        <v>601</v>
      </c>
      <c r="H258" s="155">
        <v>6</v>
      </c>
      <c r="I258" s="156"/>
      <c r="J258" s="157">
        <f>ROUND(I258*H258,2)</f>
        <v>0</v>
      </c>
      <c r="K258" s="153" t="s">
        <v>1</v>
      </c>
      <c r="L258" s="34"/>
      <c r="M258" s="158" t="s">
        <v>1</v>
      </c>
      <c r="N258" s="159" t="s">
        <v>38</v>
      </c>
      <c r="O258" s="59"/>
      <c r="P258" s="160">
        <f>O258*H258</f>
        <v>0</v>
      </c>
      <c r="Q258" s="160">
        <v>0</v>
      </c>
      <c r="R258" s="160">
        <f>Q258*H258</f>
        <v>0</v>
      </c>
      <c r="S258" s="160">
        <v>0</v>
      </c>
      <c r="T258" s="161">
        <f>S258*H258</f>
        <v>0</v>
      </c>
      <c r="U258" s="33"/>
      <c r="V258" s="33"/>
      <c r="W258" s="33"/>
      <c r="X258" s="33"/>
      <c r="Y258" s="33"/>
      <c r="Z258" s="33"/>
      <c r="AA258" s="33"/>
      <c r="AB258" s="33"/>
      <c r="AC258" s="33"/>
      <c r="AD258" s="33"/>
      <c r="AE258" s="33"/>
      <c r="AR258" s="162" t="s">
        <v>169</v>
      </c>
      <c r="AT258" s="162" t="s">
        <v>165</v>
      </c>
      <c r="AU258" s="162" t="s">
        <v>83</v>
      </c>
      <c r="AY258" s="18" t="s">
        <v>163</v>
      </c>
      <c r="BE258" s="163">
        <f>IF(N258="základní",J258,0)</f>
        <v>0</v>
      </c>
      <c r="BF258" s="163">
        <f>IF(N258="snížená",J258,0)</f>
        <v>0</v>
      </c>
      <c r="BG258" s="163">
        <f>IF(N258="zákl. přenesená",J258,0)</f>
        <v>0</v>
      </c>
      <c r="BH258" s="163">
        <f>IF(N258="sníž. přenesená",J258,0)</f>
        <v>0</v>
      </c>
      <c r="BI258" s="163">
        <f>IF(N258="nulová",J258,0)</f>
        <v>0</v>
      </c>
      <c r="BJ258" s="18" t="s">
        <v>30</v>
      </c>
      <c r="BK258" s="163">
        <f>ROUND(I258*H258,2)</f>
        <v>0</v>
      </c>
      <c r="BL258" s="18" t="s">
        <v>169</v>
      </c>
      <c r="BM258" s="162" t="s">
        <v>2233</v>
      </c>
    </row>
    <row r="259" spans="1:65" s="13" customFormat="1">
      <c r="B259" s="171"/>
      <c r="D259" s="169" t="s">
        <v>175</v>
      </c>
      <c r="E259" s="172" t="s">
        <v>1</v>
      </c>
      <c r="F259" s="173" t="s">
        <v>203</v>
      </c>
      <c r="H259" s="174">
        <v>6</v>
      </c>
      <c r="I259" s="175"/>
      <c r="L259" s="171"/>
      <c r="M259" s="176"/>
      <c r="N259" s="177"/>
      <c r="O259" s="177"/>
      <c r="P259" s="177"/>
      <c r="Q259" s="177"/>
      <c r="R259" s="177"/>
      <c r="S259" s="177"/>
      <c r="T259" s="178"/>
      <c r="AT259" s="172" t="s">
        <v>175</v>
      </c>
      <c r="AU259" s="172" t="s">
        <v>83</v>
      </c>
      <c r="AV259" s="13" t="s">
        <v>83</v>
      </c>
      <c r="AW259" s="13" t="s">
        <v>29</v>
      </c>
      <c r="AX259" s="13" t="s">
        <v>30</v>
      </c>
      <c r="AY259" s="172" t="s">
        <v>163</v>
      </c>
    </row>
    <row r="260" spans="1:65" s="2" customFormat="1" ht="16.5" customHeight="1">
      <c r="A260" s="33"/>
      <c r="B260" s="150"/>
      <c r="C260" s="151" t="s">
        <v>388</v>
      </c>
      <c r="D260" s="151" t="s">
        <v>165</v>
      </c>
      <c r="E260" s="152" t="s">
        <v>2234</v>
      </c>
      <c r="F260" s="153" t="s">
        <v>2235</v>
      </c>
      <c r="G260" s="154" t="s">
        <v>206</v>
      </c>
      <c r="H260" s="155">
        <v>17.8</v>
      </c>
      <c r="I260" s="156"/>
      <c r="J260" s="157">
        <f>ROUND(I260*H260,2)</f>
        <v>0</v>
      </c>
      <c r="K260" s="153" t="s">
        <v>1</v>
      </c>
      <c r="L260" s="34"/>
      <c r="M260" s="158" t="s">
        <v>1</v>
      </c>
      <c r="N260" s="159" t="s">
        <v>38</v>
      </c>
      <c r="O260" s="59"/>
      <c r="P260" s="160">
        <f>O260*H260</f>
        <v>0</v>
      </c>
      <c r="Q260" s="160">
        <v>0.48873</v>
      </c>
      <c r="R260" s="160">
        <f>Q260*H260</f>
        <v>8.6993939999999998</v>
      </c>
      <c r="S260" s="160">
        <v>0</v>
      </c>
      <c r="T260" s="161">
        <f>S260*H260</f>
        <v>0</v>
      </c>
      <c r="U260" s="33"/>
      <c r="V260" s="33"/>
      <c r="W260" s="33"/>
      <c r="X260" s="33"/>
      <c r="Y260" s="33"/>
      <c r="Z260" s="33"/>
      <c r="AA260" s="33"/>
      <c r="AB260" s="33"/>
      <c r="AC260" s="33"/>
      <c r="AD260" s="33"/>
      <c r="AE260" s="33"/>
      <c r="AR260" s="162" t="s">
        <v>169</v>
      </c>
      <c r="AT260" s="162" t="s">
        <v>165</v>
      </c>
      <c r="AU260" s="162" t="s">
        <v>83</v>
      </c>
      <c r="AY260" s="18" t="s">
        <v>163</v>
      </c>
      <c r="BE260" s="163">
        <f>IF(N260="základní",J260,0)</f>
        <v>0</v>
      </c>
      <c r="BF260" s="163">
        <f>IF(N260="snížená",J260,0)</f>
        <v>0</v>
      </c>
      <c r="BG260" s="163">
        <f>IF(N260="zákl. přenesená",J260,0)</f>
        <v>0</v>
      </c>
      <c r="BH260" s="163">
        <f>IF(N260="sníž. přenesená",J260,0)</f>
        <v>0</v>
      </c>
      <c r="BI260" s="163">
        <f>IF(N260="nulová",J260,0)</f>
        <v>0</v>
      </c>
      <c r="BJ260" s="18" t="s">
        <v>30</v>
      </c>
      <c r="BK260" s="163">
        <f>ROUND(I260*H260,2)</f>
        <v>0</v>
      </c>
      <c r="BL260" s="18" t="s">
        <v>169</v>
      </c>
      <c r="BM260" s="162" t="s">
        <v>456</v>
      </c>
    </row>
    <row r="261" spans="1:65" s="15" customFormat="1">
      <c r="B261" s="190"/>
      <c r="D261" s="169" t="s">
        <v>175</v>
      </c>
      <c r="E261" s="191" t="s">
        <v>1</v>
      </c>
      <c r="F261" s="192" t="s">
        <v>2236</v>
      </c>
      <c r="H261" s="191" t="s">
        <v>1</v>
      </c>
      <c r="I261" s="193"/>
      <c r="L261" s="190"/>
      <c r="M261" s="194"/>
      <c r="N261" s="195"/>
      <c r="O261" s="195"/>
      <c r="P261" s="195"/>
      <c r="Q261" s="195"/>
      <c r="R261" s="195"/>
      <c r="S261" s="195"/>
      <c r="T261" s="196"/>
      <c r="AT261" s="191" t="s">
        <v>175</v>
      </c>
      <c r="AU261" s="191" t="s">
        <v>83</v>
      </c>
      <c r="AV261" s="15" t="s">
        <v>30</v>
      </c>
      <c r="AW261" s="15" t="s">
        <v>29</v>
      </c>
      <c r="AX261" s="15" t="s">
        <v>73</v>
      </c>
      <c r="AY261" s="191" t="s">
        <v>163</v>
      </c>
    </row>
    <row r="262" spans="1:65" s="15" customFormat="1" ht="22.5">
      <c r="B262" s="190"/>
      <c r="D262" s="169" t="s">
        <v>175</v>
      </c>
      <c r="E262" s="191" t="s">
        <v>1</v>
      </c>
      <c r="F262" s="192" t="s">
        <v>2237</v>
      </c>
      <c r="H262" s="191" t="s">
        <v>1</v>
      </c>
      <c r="I262" s="193"/>
      <c r="L262" s="190"/>
      <c r="M262" s="194"/>
      <c r="N262" s="195"/>
      <c r="O262" s="195"/>
      <c r="P262" s="195"/>
      <c r="Q262" s="195"/>
      <c r="R262" s="195"/>
      <c r="S262" s="195"/>
      <c r="T262" s="196"/>
      <c r="AT262" s="191" t="s">
        <v>175</v>
      </c>
      <c r="AU262" s="191" t="s">
        <v>83</v>
      </c>
      <c r="AV262" s="15" t="s">
        <v>30</v>
      </c>
      <c r="AW262" s="15" t="s">
        <v>29</v>
      </c>
      <c r="AX262" s="15" t="s">
        <v>73</v>
      </c>
      <c r="AY262" s="191" t="s">
        <v>163</v>
      </c>
    </row>
    <row r="263" spans="1:65" s="15" customFormat="1">
      <c r="B263" s="190"/>
      <c r="D263" s="169" t="s">
        <v>175</v>
      </c>
      <c r="E263" s="191" t="s">
        <v>1</v>
      </c>
      <c r="F263" s="192" t="s">
        <v>2238</v>
      </c>
      <c r="H263" s="191" t="s">
        <v>1</v>
      </c>
      <c r="I263" s="193"/>
      <c r="L263" s="190"/>
      <c r="M263" s="194"/>
      <c r="N263" s="195"/>
      <c r="O263" s="195"/>
      <c r="P263" s="195"/>
      <c r="Q263" s="195"/>
      <c r="R263" s="195"/>
      <c r="S263" s="195"/>
      <c r="T263" s="196"/>
      <c r="AT263" s="191" t="s">
        <v>175</v>
      </c>
      <c r="AU263" s="191" t="s">
        <v>83</v>
      </c>
      <c r="AV263" s="15" t="s">
        <v>30</v>
      </c>
      <c r="AW263" s="15" t="s">
        <v>29</v>
      </c>
      <c r="AX263" s="15" t="s">
        <v>73</v>
      </c>
      <c r="AY263" s="191" t="s">
        <v>163</v>
      </c>
    </row>
    <row r="264" spans="1:65" s="15" customFormat="1" ht="22.5">
      <c r="B264" s="190"/>
      <c r="D264" s="169" t="s">
        <v>175</v>
      </c>
      <c r="E264" s="191" t="s">
        <v>1</v>
      </c>
      <c r="F264" s="192" t="s">
        <v>2239</v>
      </c>
      <c r="H264" s="191" t="s">
        <v>1</v>
      </c>
      <c r="I264" s="193"/>
      <c r="L264" s="190"/>
      <c r="M264" s="194"/>
      <c r="N264" s="195"/>
      <c r="O264" s="195"/>
      <c r="P264" s="195"/>
      <c r="Q264" s="195"/>
      <c r="R264" s="195"/>
      <c r="S264" s="195"/>
      <c r="T264" s="196"/>
      <c r="AT264" s="191" t="s">
        <v>175</v>
      </c>
      <c r="AU264" s="191" t="s">
        <v>83</v>
      </c>
      <c r="AV264" s="15" t="s">
        <v>30</v>
      </c>
      <c r="AW264" s="15" t="s">
        <v>29</v>
      </c>
      <c r="AX264" s="15" t="s">
        <v>73</v>
      </c>
      <c r="AY264" s="191" t="s">
        <v>163</v>
      </c>
    </row>
    <row r="265" spans="1:65" s="15" customFormat="1">
      <c r="B265" s="190"/>
      <c r="D265" s="169" t="s">
        <v>175</v>
      </c>
      <c r="E265" s="191" t="s">
        <v>1</v>
      </c>
      <c r="F265" s="192" t="s">
        <v>2240</v>
      </c>
      <c r="H265" s="191" t="s">
        <v>1</v>
      </c>
      <c r="I265" s="193"/>
      <c r="L265" s="190"/>
      <c r="M265" s="194"/>
      <c r="N265" s="195"/>
      <c r="O265" s="195"/>
      <c r="P265" s="195"/>
      <c r="Q265" s="195"/>
      <c r="R265" s="195"/>
      <c r="S265" s="195"/>
      <c r="T265" s="196"/>
      <c r="AT265" s="191" t="s">
        <v>175</v>
      </c>
      <c r="AU265" s="191" t="s">
        <v>83</v>
      </c>
      <c r="AV265" s="15" t="s">
        <v>30</v>
      </c>
      <c r="AW265" s="15" t="s">
        <v>29</v>
      </c>
      <c r="AX265" s="15" t="s">
        <v>73</v>
      </c>
      <c r="AY265" s="191" t="s">
        <v>163</v>
      </c>
    </row>
    <row r="266" spans="1:65" s="15" customFormat="1" ht="22.5">
      <c r="B266" s="190"/>
      <c r="D266" s="169" t="s">
        <v>175</v>
      </c>
      <c r="E266" s="191" t="s">
        <v>1</v>
      </c>
      <c r="F266" s="192" t="s">
        <v>2241</v>
      </c>
      <c r="H266" s="191" t="s">
        <v>1</v>
      </c>
      <c r="I266" s="193"/>
      <c r="L266" s="190"/>
      <c r="M266" s="194"/>
      <c r="N266" s="195"/>
      <c r="O266" s="195"/>
      <c r="P266" s="195"/>
      <c r="Q266" s="195"/>
      <c r="R266" s="195"/>
      <c r="S266" s="195"/>
      <c r="T266" s="196"/>
      <c r="AT266" s="191" t="s">
        <v>175</v>
      </c>
      <c r="AU266" s="191" t="s">
        <v>83</v>
      </c>
      <c r="AV266" s="15" t="s">
        <v>30</v>
      </c>
      <c r="AW266" s="15" t="s">
        <v>29</v>
      </c>
      <c r="AX266" s="15" t="s">
        <v>73</v>
      </c>
      <c r="AY266" s="191" t="s">
        <v>163</v>
      </c>
    </row>
    <row r="267" spans="1:65" s="13" customFormat="1">
      <c r="B267" s="171"/>
      <c r="D267" s="169" t="s">
        <v>175</v>
      </c>
      <c r="E267" s="172" t="s">
        <v>1</v>
      </c>
      <c r="F267" s="173" t="s">
        <v>2242</v>
      </c>
      <c r="H267" s="174">
        <v>17.8</v>
      </c>
      <c r="I267" s="175"/>
      <c r="L267" s="171"/>
      <c r="M267" s="176"/>
      <c r="N267" s="177"/>
      <c r="O267" s="177"/>
      <c r="P267" s="177"/>
      <c r="Q267" s="177"/>
      <c r="R267" s="177"/>
      <c r="S267" s="177"/>
      <c r="T267" s="178"/>
      <c r="AT267" s="172" t="s">
        <v>175</v>
      </c>
      <c r="AU267" s="172" t="s">
        <v>83</v>
      </c>
      <c r="AV267" s="13" t="s">
        <v>83</v>
      </c>
      <c r="AW267" s="13" t="s">
        <v>29</v>
      </c>
      <c r="AX267" s="13" t="s">
        <v>30</v>
      </c>
      <c r="AY267" s="172" t="s">
        <v>163</v>
      </c>
    </row>
    <row r="268" spans="1:65" s="2" customFormat="1" ht="21.75" customHeight="1">
      <c r="A268" s="33"/>
      <c r="B268" s="150"/>
      <c r="C268" s="151" t="s">
        <v>393</v>
      </c>
      <c r="D268" s="151" t="s">
        <v>165</v>
      </c>
      <c r="E268" s="152" t="s">
        <v>2243</v>
      </c>
      <c r="F268" s="153" t="s">
        <v>2244</v>
      </c>
      <c r="G268" s="154" t="s">
        <v>206</v>
      </c>
      <c r="H268" s="155">
        <v>11</v>
      </c>
      <c r="I268" s="156"/>
      <c r="J268" s="157">
        <f>ROUND(I268*H268,2)</f>
        <v>0</v>
      </c>
      <c r="K268" s="153" t="s">
        <v>168</v>
      </c>
      <c r="L268" s="34"/>
      <c r="M268" s="158" t="s">
        <v>1</v>
      </c>
      <c r="N268" s="159" t="s">
        <v>38</v>
      </c>
      <c r="O268" s="59"/>
      <c r="P268" s="160">
        <f>O268*H268</f>
        <v>0</v>
      </c>
      <c r="Q268" s="160">
        <v>3.0000000000000001E-5</v>
      </c>
      <c r="R268" s="160">
        <f>Q268*H268</f>
        <v>3.3E-4</v>
      </c>
      <c r="S268" s="160">
        <v>0</v>
      </c>
      <c r="T268" s="161">
        <f>S268*H268</f>
        <v>0</v>
      </c>
      <c r="U268" s="33"/>
      <c r="V268" s="33"/>
      <c r="W268" s="33"/>
      <c r="X268" s="33"/>
      <c r="Y268" s="33"/>
      <c r="Z268" s="33"/>
      <c r="AA268" s="33"/>
      <c r="AB268" s="33"/>
      <c r="AC268" s="33"/>
      <c r="AD268" s="33"/>
      <c r="AE268" s="33"/>
      <c r="AR268" s="162" t="s">
        <v>169</v>
      </c>
      <c r="AT268" s="162" t="s">
        <v>165</v>
      </c>
      <c r="AU268" s="162" t="s">
        <v>83</v>
      </c>
      <c r="AY268" s="18" t="s">
        <v>163</v>
      </c>
      <c r="BE268" s="163">
        <f>IF(N268="základní",J268,0)</f>
        <v>0</v>
      </c>
      <c r="BF268" s="163">
        <f>IF(N268="snížená",J268,0)</f>
        <v>0</v>
      </c>
      <c r="BG268" s="163">
        <f>IF(N268="zákl. přenesená",J268,0)</f>
        <v>0</v>
      </c>
      <c r="BH268" s="163">
        <f>IF(N268="sníž. přenesená",J268,0)</f>
        <v>0</v>
      </c>
      <c r="BI268" s="163">
        <f>IF(N268="nulová",J268,0)</f>
        <v>0</v>
      </c>
      <c r="BJ268" s="18" t="s">
        <v>30</v>
      </c>
      <c r="BK268" s="163">
        <f>ROUND(I268*H268,2)</f>
        <v>0</v>
      </c>
      <c r="BL268" s="18" t="s">
        <v>169</v>
      </c>
      <c r="BM268" s="162" t="s">
        <v>370</v>
      </c>
    </row>
    <row r="269" spans="1:65" s="2" customFormat="1">
      <c r="A269" s="33"/>
      <c r="B269" s="34"/>
      <c r="C269" s="33"/>
      <c r="D269" s="164" t="s">
        <v>171</v>
      </c>
      <c r="E269" s="33"/>
      <c r="F269" s="165" t="s">
        <v>2245</v>
      </c>
      <c r="G269" s="33"/>
      <c r="H269" s="33"/>
      <c r="I269" s="166"/>
      <c r="J269" s="33"/>
      <c r="K269" s="33"/>
      <c r="L269" s="34"/>
      <c r="M269" s="167"/>
      <c r="N269" s="168"/>
      <c r="O269" s="59"/>
      <c r="P269" s="59"/>
      <c r="Q269" s="59"/>
      <c r="R269" s="59"/>
      <c r="S269" s="59"/>
      <c r="T269" s="60"/>
      <c r="U269" s="33"/>
      <c r="V269" s="33"/>
      <c r="W269" s="33"/>
      <c r="X269" s="33"/>
      <c r="Y269" s="33"/>
      <c r="Z269" s="33"/>
      <c r="AA269" s="33"/>
      <c r="AB269" s="33"/>
      <c r="AC269" s="33"/>
      <c r="AD269" s="33"/>
      <c r="AE269" s="33"/>
      <c r="AT269" s="18" t="s">
        <v>171</v>
      </c>
      <c r="AU269" s="18" t="s">
        <v>83</v>
      </c>
    </row>
    <row r="270" spans="1:65" s="2" customFormat="1" ht="48.75">
      <c r="A270" s="33"/>
      <c r="B270" s="34"/>
      <c r="C270" s="33"/>
      <c r="D270" s="169" t="s">
        <v>173</v>
      </c>
      <c r="E270" s="33"/>
      <c r="F270" s="170" t="s">
        <v>574</v>
      </c>
      <c r="G270" s="33"/>
      <c r="H270" s="33"/>
      <c r="I270" s="166"/>
      <c r="J270" s="33"/>
      <c r="K270" s="33"/>
      <c r="L270" s="34"/>
      <c r="M270" s="167"/>
      <c r="N270" s="168"/>
      <c r="O270" s="59"/>
      <c r="P270" s="59"/>
      <c r="Q270" s="59"/>
      <c r="R270" s="59"/>
      <c r="S270" s="59"/>
      <c r="T270" s="60"/>
      <c r="U270" s="33"/>
      <c r="V270" s="33"/>
      <c r="W270" s="33"/>
      <c r="X270" s="33"/>
      <c r="Y270" s="33"/>
      <c r="Z270" s="33"/>
      <c r="AA270" s="33"/>
      <c r="AB270" s="33"/>
      <c r="AC270" s="33"/>
      <c r="AD270" s="33"/>
      <c r="AE270" s="33"/>
      <c r="AT270" s="18" t="s">
        <v>173</v>
      </c>
      <c r="AU270" s="18" t="s">
        <v>83</v>
      </c>
    </row>
    <row r="271" spans="1:65" s="13" customFormat="1">
      <c r="B271" s="171"/>
      <c r="D271" s="169" t="s">
        <v>175</v>
      </c>
      <c r="E271" s="172" t="s">
        <v>1</v>
      </c>
      <c r="F271" s="173" t="s">
        <v>242</v>
      </c>
      <c r="H271" s="174">
        <v>11</v>
      </c>
      <c r="I271" s="175"/>
      <c r="L271" s="171"/>
      <c r="M271" s="176"/>
      <c r="N271" s="177"/>
      <c r="O271" s="177"/>
      <c r="P271" s="177"/>
      <c r="Q271" s="177"/>
      <c r="R271" s="177"/>
      <c r="S271" s="177"/>
      <c r="T271" s="178"/>
      <c r="AT271" s="172" t="s">
        <v>175</v>
      </c>
      <c r="AU271" s="172" t="s">
        <v>83</v>
      </c>
      <c r="AV271" s="13" t="s">
        <v>83</v>
      </c>
      <c r="AW271" s="13" t="s">
        <v>29</v>
      </c>
      <c r="AX271" s="13" t="s">
        <v>30</v>
      </c>
      <c r="AY271" s="172" t="s">
        <v>163</v>
      </c>
    </row>
    <row r="272" spans="1:65" s="2" customFormat="1" ht="21.75" customHeight="1">
      <c r="A272" s="33"/>
      <c r="B272" s="150"/>
      <c r="C272" s="151" t="s">
        <v>398</v>
      </c>
      <c r="D272" s="151" t="s">
        <v>165</v>
      </c>
      <c r="E272" s="152" t="s">
        <v>2246</v>
      </c>
      <c r="F272" s="153" t="s">
        <v>2247</v>
      </c>
      <c r="G272" s="154" t="s">
        <v>206</v>
      </c>
      <c r="H272" s="155">
        <v>11</v>
      </c>
      <c r="I272" s="156"/>
      <c r="J272" s="157">
        <f>ROUND(I272*H272,2)</f>
        <v>0</v>
      </c>
      <c r="K272" s="153" t="s">
        <v>168</v>
      </c>
      <c r="L272" s="34"/>
      <c r="M272" s="158" t="s">
        <v>1</v>
      </c>
      <c r="N272" s="159" t="s">
        <v>38</v>
      </c>
      <c r="O272" s="59"/>
      <c r="P272" s="160">
        <f>O272*H272</f>
        <v>0</v>
      </c>
      <c r="Q272" s="160">
        <v>0</v>
      </c>
      <c r="R272" s="160">
        <f>Q272*H272</f>
        <v>0</v>
      </c>
      <c r="S272" s="160">
        <v>0</v>
      </c>
      <c r="T272" s="161">
        <f>S272*H272</f>
        <v>0</v>
      </c>
      <c r="U272" s="33"/>
      <c r="V272" s="33"/>
      <c r="W272" s="33"/>
      <c r="X272" s="33"/>
      <c r="Y272" s="33"/>
      <c r="Z272" s="33"/>
      <c r="AA272" s="33"/>
      <c r="AB272" s="33"/>
      <c r="AC272" s="33"/>
      <c r="AD272" s="33"/>
      <c r="AE272" s="33"/>
      <c r="AR272" s="162" t="s">
        <v>169</v>
      </c>
      <c r="AT272" s="162" t="s">
        <v>165</v>
      </c>
      <c r="AU272" s="162" t="s">
        <v>83</v>
      </c>
      <c r="AY272" s="18" t="s">
        <v>163</v>
      </c>
      <c r="BE272" s="163">
        <f>IF(N272="základní",J272,0)</f>
        <v>0</v>
      </c>
      <c r="BF272" s="163">
        <f>IF(N272="snížená",J272,0)</f>
        <v>0</v>
      </c>
      <c r="BG272" s="163">
        <f>IF(N272="zákl. přenesená",J272,0)</f>
        <v>0</v>
      </c>
      <c r="BH272" s="163">
        <f>IF(N272="sníž. přenesená",J272,0)</f>
        <v>0</v>
      </c>
      <c r="BI272" s="163">
        <f>IF(N272="nulová",J272,0)</f>
        <v>0</v>
      </c>
      <c r="BJ272" s="18" t="s">
        <v>30</v>
      </c>
      <c r="BK272" s="163">
        <f>ROUND(I272*H272,2)</f>
        <v>0</v>
      </c>
      <c r="BL272" s="18" t="s">
        <v>169</v>
      </c>
      <c r="BM272" s="162" t="s">
        <v>2248</v>
      </c>
    </row>
    <row r="273" spans="1:65" s="2" customFormat="1">
      <c r="A273" s="33"/>
      <c r="B273" s="34"/>
      <c r="C273" s="33"/>
      <c r="D273" s="164" t="s">
        <v>171</v>
      </c>
      <c r="E273" s="33"/>
      <c r="F273" s="165" t="s">
        <v>2249</v>
      </c>
      <c r="G273" s="33"/>
      <c r="H273" s="33"/>
      <c r="I273" s="166"/>
      <c r="J273" s="33"/>
      <c r="K273" s="33"/>
      <c r="L273" s="34"/>
      <c r="M273" s="167"/>
      <c r="N273" s="168"/>
      <c r="O273" s="59"/>
      <c r="P273" s="59"/>
      <c r="Q273" s="59"/>
      <c r="R273" s="59"/>
      <c r="S273" s="59"/>
      <c r="T273" s="60"/>
      <c r="U273" s="33"/>
      <c r="V273" s="33"/>
      <c r="W273" s="33"/>
      <c r="X273" s="33"/>
      <c r="Y273" s="33"/>
      <c r="Z273" s="33"/>
      <c r="AA273" s="33"/>
      <c r="AB273" s="33"/>
      <c r="AC273" s="33"/>
      <c r="AD273" s="33"/>
      <c r="AE273" s="33"/>
      <c r="AT273" s="18" t="s">
        <v>171</v>
      </c>
      <c r="AU273" s="18" t="s">
        <v>83</v>
      </c>
    </row>
    <row r="274" spans="1:65" s="13" customFormat="1">
      <c r="B274" s="171"/>
      <c r="D274" s="169" t="s">
        <v>175</v>
      </c>
      <c r="E274" s="172" t="s">
        <v>1</v>
      </c>
      <c r="F274" s="173" t="s">
        <v>242</v>
      </c>
      <c r="H274" s="174">
        <v>11</v>
      </c>
      <c r="I274" s="175"/>
      <c r="L274" s="171"/>
      <c r="M274" s="176"/>
      <c r="N274" s="177"/>
      <c r="O274" s="177"/>
      <c r="P274" s="177"/>
      <c r="Q274" s="177"/>
      <c r="R274" s="177"/>
      <c r="S274" s="177"/>
      <c r="T274" s="178"/>
      <c r="AT274" s="172" t="s">
        <v>175</v>
      </c>
      <c r="AU274" s="172" t="s">
        <v>83</v>
      </c>
      <c r="AV274" s="13" t="s">
        <v>83</v>
      </c>
      <c r="AW274" s="13" t="s">
        <v>29</v>
      </c>
      <c r="AX274" s="13" t="s">
        <v>30</v>
      </c>
      <c r="AY274" s="172" t="s">
        <v>163</v>
      </c>
    </row>
    <row r="275" spans="1:65" s="2" customFormat="1" ht="16.5" customHeight="1">
      <c r="A275" s="33"/>
      <c r="B275" s="150"/>
      <c r="C275" s="197" t="s">
        <v>406</v>
      </c>
      <c r="D275" s="197" t="s">
        <v>381</v>
      </c>
      <c r="E275" s="198" t="s">
        <v>2250</v>
      </c>
      <c r="F275" s="199" t="s">
        <v>2251</v>
      </c>
      <c r="G275" s="200" t="s">
        <v>206</v>
      </c>
      <c r="H275" s="201">
        <v>12.015000000000001</v>
      </c>
      <c r="I275" s="202"/>
      <c r="J275" s="203">
        <f>ROUND(I275*H275,2)</f>
        <v>0</v>
      </c>
      <c r="K275" s="199" t="s">
        <v>168</v>
      </c>
      <c r="L275" s="204"/>
      <c r="M275" s="205" t="s">
        <v>1</v>
      </c>
      <c r="N275" s="206" t="s">
        <v>38</v>
      </c>
      <c r="O275" s="59"/>
      <c r="P275" s="160">
        <f>O275*H275</f>
        <v>0</v>
      </c>
      <c r="Q275" s="160">
        <v>2.4E-2</v>
      </c>
      <c r="R275" s="160">
        <f>Q275*H275</f>
        <v>0.28836000000000001</v>
      </c>
      <c r="S275" s="160">
        <v>0</v>
      </c>
      <c r="T275" s="161">
        <f>S275*H275</f>
        <v>0</v>
      </c>
      <c r="U275" s="33"/>
      <c r="V275" s="33"/>
      <c r="W275" s="33"/>
      <c r="X275" s="33"/>
      <c r="Y275" s="33"/>
      <c r="Z275" s="33"/>
      <c r="AA275" s="33"/>
      <c r="AB275" s="33"/>
      <c r="AC275" s="33"/>
      <c r="AD275" s="33"/>
      <c r="AE275" s="33"/>
      <c r="AR275" s="162" t="s">
        <v>215</v>
      </c>
      <c r="AT275" s="162" t="s">
        <v>381</v>
      </c>
      <c r="AU275" s="162" t="s">
        <v>83</v>
      </c>
      <c r="AY275" s="18" t="s">
        <v>163</v>
      </c>
      <c r="BE275" s="163">
        <f>IF(N275="základní",J275,0)</f>
        <v>0</v>
      </c>
      <c r="BF275" s="163">
        <f>IF(N275="snížená",J275,0)</f>
        <v>0</v>
      </c>
      <c r="BG275" s="163">
        <f>IF(N275="zákl. přenesená",J275,0)</f>
        <v>0</v>
      </c>
      <c r="BH275" s="163">
        <f>IF(N275="sníž. přenesená",J275,0)</f>
        <v>0</v>
      </c>
      <c r="BI275" s="163">
        <f>IF(N275="nulová",J275,0)</f>
        <v>0</v>
      </c>
      <c r="BJ275" s="18" t="s">
        <v>30</v>
      </c>
      <c r="BK275" s="163">
        <f>ROUND(I275*H275,2)</f>
        <v>0</v>
      </c>
      <c r="BL275" s="18" t="s">
        <v>169</v>
      </c>
      <c r="BM275" s="162" t="s">
        <v>2252</v>
      </c>
    </row>
    <row r="276" spans="1:65" s="13" customFormat="1">
      <c r="B276" s="171"/>
      <c r="D276" s="169" t="s">
        <v>175</v>
      </c>
      <c r="E276" s="172" t="s">
        <v>1</v>
      </c>
      <c r="F276" s="173" t="s">
        <v>2253</v>
      </c>
      <c r="H276" s="174">
        <v>12.015000000000001</v>
      </c>
      <c r="I276" s="175"/>
      <c r="L276" s="171"/>
      <c r="M276" s="176"/>
      <c r="N276" s="177"/>
      <c r="O276" s="177"/>
      <c r="P276" s="177"/>
      <c r="Q276" s="177"/>
      <c r="R276" s="177"/>
      <c r="S276" s="177"/>
      <c r="T276" s="178"/>
      <c r="AT276" s="172" t="s">
        <v>175</v>
      </c>
      <c r="AU276" s="172" t="s">
        <v>83</v>
      </c>
      <c r="AV276" s="13" t="s">
        <v>83</v>
      </c>
      <c r="AW276" s="13" t="s">
        <v>29</v>
      </c>
      <c r="AX276" s="13" t="s">
        <v>73</v>
      </c>
      <c r="AY276" s="172" t="s">
        <v>163</v>
      </c>
    </row>
    <row r="277" spans="1:65" s="14" customFormat="1">
      <c r="B277" s="179"/>
      <c r="D277" s="169" t="s">
        <v>175</v>
      </c>
      <c r="E277" s="180" t="s">
        <v>1</v>
      </c>
      <c r="F277" s="181" t="s">
        <v>179</v>
      </c>
      <c r="H277" s="182">
        <v>12.015000000000001</v>
      </c>
      <c r="I277" s="183"/>
      <c r="L277" s="179"/>
      <c r="M277" s="184"/>
      <c r="N277" s="185"/>
      <c r="O277" s="185"/>
      <c r="P277" s="185"/>
      <c r="Q277" s="185"/>
      <c r="R277" s="185"/>
      <c r="S277" s="185"/>
      <c r="T277" s="186"/>
      <c r="AT277" s="180" t="s">
        <v>175</v>
      </c>
      <c r="AU277" s="180" t="s">
        <v>83</v>
      </c>
      <c r="AV277" s="14" t="s">
        <v>169</v>
      </c>
      <c r="AW277" s="14" t="s">
        <v>29</v>
      </c>
      <c r="AX277" s="14" t="s">
        <v>30</v>
      </c>
      <c r="AY277" s="180" t="s">
        <v>163</v>
      </c>
    </row>
    <row r="278" spans="1:65" s="2" customFormat="1" ht="16.5" customHeight="1">
      <c r="A278" s="33"/>
      <c r="B278" s="150"/>
      <c r="C278" s="151" t="s">
        <v>413</v>
      </c>
      <c r="D278" s="151" t="s">
        <v>165</v>
      </c>
      <c r="E278" s="152" t="s">
        <v>2254</v>
      </c>
      <c r="F278" s="153" t="s">
        <v>2255</v>
      </c>
      <c r="G278" s="154" t="s">
        <v>436</v>
      </c>
      <c r="H278" s="155">
        <v>3</v>
      </c>
      <c r="I278" s="156"/>
      <c r="J278" s="157">
        <f>ROUND(I278*H278,2)</f>
        <v>0</v>
      </c>
      <c r="K278" s="153" t="s">
        <v>168</v>
      </c>
      <c r="L278" s="34"/>
      <c r="M278" s="158" t="s">
        <v>1</v>
      </c>
      <c r="N278" s="159" t="s">
        <v>38</v>
      </c>
      <c r="O278" s="59"/>
      <c r="P278" s="160">
        <f>O278*H278</f>
        <v>0</v>
      </c>
      <c r="Q278" s="160">
        <v>1.2999999999999999E-4</v>
      </c>
      <c r="R278" s="160">
        <f>Q278*H278</f>
        <v>3.8999999999999994E-4</v>
      </c>
      <c r="S278" s="160">
        <v>0</v>
      </c>
      <c r="T278" s="161">
        <f>S278*H278</f>
        <v>0</v>
      </c>
      <c r="U278" s="33"/>
      <c r="V278" s="33"/>
      <c r="W278" s="33"/>
      <c r="X278" s="33"/>
      <c r="Y278" s="33"/>
      <c r="Z278" s="33"/>
      <c r="AA278" s="33"/>
      <c r="AB278" s="33"/>
      <c r="AC278" s="33"/>
      <c r="AD278" s="33"/>
      <c r="AE278" s="33"/>
      <c r="AR278" s="162" t="s">
        <v>169</v>
      </c>
      <c r="AT278" s="162" t="s">
        <v>165</v>
      </c>
      <c r="AU278" s="162" t="s">
        <v>83</v>
      </c>
      <c r="AY278" s="18" t="s">
        <v>163</v>
      </c>
      <c r="BE278" s="163">
        <f>IF(N278="základní",J278,0)</f>
        <v>0</v>
      </c>
      <c r="BF278" s="163">
        <f>IF(N278="snížená",J278,0)</f>
        <v>0</v>
      </c>
      <c r="BG278" s="163">
        <f>IF(N278="zákl. přenesená",J278,0)</f>
        <v>0</v>
      </c>
      <c r="BH278" s="163">
        <f>IF(N278="sníž. přenesená",J278,0)</f>
        <v>0</v>
      </c>
      <c r="BI278" s="163">
        <f>IF(N278="nulová",J278,0)</f>
        <v>0</v>
      </c>
      <c r="BJ278" s="18" t="s">
        <v>30</v>
      </c>
      <c r="BK278" s="163">
        <f>ROUND(I278*H278,2)</f>
        <v>0</v>
      </c>
      <c r="BL278" s="18" t="s">
        <v>169</v>
      </c>
      <c r="BM278" s="162" t="s">
        <v>2256</v>
      </c>
    </row>
    <row r="279" spans="1:65" s="2" customFormat="1">
      <c r="A279" s="33"/>
      <c r="B279" s="34"/>
      <c r="C279" s="33"/>
      <c r="D279" s="164" t="s">
        <v>171</v>
      </c>
      <c r="E279" s="33"/>
      <c r="F279" s="165" t="s">
        <v>2257</v>
      </c>
      <c r="G279" s="33"/>
      <c r="H279" s="33"/>
      <c r="I279" s="166"/>
      <c r="J279" s="33"/>
      <c r="K279" s="33"/>
      <c r="L279" s="34"/>
      <c r="M279" s="167"/>
      <c r="N279" s="168"/>
      <c r="O279" s="59"/>
      <c r="P279" s="59"/>
      <c r="Q279" s="59"/>
      <c r="R279" s="59"/>
      <c r="S279" s="59"/>
      <c r="T279" s="60"/>
      <c r="U279" s="33"/>
      <c r="V279" s="33"/>
      <c r="W279" s="33"/>
      <c r="X279" s="33"/>
      <c r="Y279" s="33"/>
      <c r="Z279" s="33"/>
      <c r="AA279" s="33"/>
      <c r="AB279" s="33"/>
      <c r="AC279" s="33"/>
      <c r="AD279" s="33"/>
      <c r="AE279" s="33"/>
      <c r="AT279" s="18" t="s">
        <v>171</v>
      </c>
      <c r="AU279" s="18" t="s">
        <v>83</v>
      </c>
    </row>
    <row r="280" spans="1:65" s="2" customFormat="1" ht="39">
      <c r="A280" s="33"/>
      <c r="B280" s="34"/>
      <c r="C280" s="33"/>
      <c r="D280" s="169" t="s">
        <v>173</v>
      </c>
      <c r="E280" s="33"/>
      <c r="F280" s="170" t="s">
        <v>586</v>
      </c>
      <c r="G280" s="33"/>
      <c r="H280" s="33"/>
      <c r="I280" s="166"/>
      <c r="J280" s="33"/>
      <c r="K280" s="33"/>
      <c r="L280" s="34"/>
      <c r="M280" s="167"/>
      <c r="N280" s="168"/>
      <c r="O280" s="59"/>
      <c r="P280" s="59"/>
      <c r="Q280" s="59"/>
      <c r="R280" s="59"/>
      <c r="S280" s="59"/>
      <c r="T280" s="60"/>
      <c r="U280" s="33"/>
      <c r="V280" s="33"/>
      <c r="W280" s="33"/>
      <c r="X280" s="33"/>
      <c r="Y280" s="33"/>
      <c r="Z280" s="33"/>
      <c r="AA280" s="33"/>
      <c r="AB280" s="33"/>
      <c r="AC280" s="33"/>
      <c r="AD280" s="33"/>
      <c r="AE280" s="33"/>
      <c r="AT280" s="18" t="s">
        <v>173</v>
      </c>
      <c r="AU280" s="18" t="s">
        <v>83</v>
      </c>
    </row>
    <row r="281" spans="1:65" s="13" customFormat="1">
      <c r="B281" s="171"/>
      <c r="D281" s="169" t="s">
        <v>175</v>
      </c>
      <c r="E281" s="172" t="s">
        <v>1</v>
      </c>
      <c r="F281" s="173" t="s">
        <v>186</v>
      </c>
      <c r="H281" s="174">
        <v>3</v>
      </c>
      <c r="I281" s="175"/>
      <c r="L281" s="171"/>
      <c r="M281" s="176"/>
      <c r="N281" s="177"/>
      <c r="O281" s="177"/>
      <c r="P281" s="177"/>
      <c r="Q281" s="177"/>
      <c r="R281" s="177"/>
      <c r="S281" s="177"/>
      <c r="T281" s="178"/>
      <c r="AT281" s="172" t="s">
        <v>175</v>
      </c>
      <c r="AU281" s="172" t="s">
        <v>83</v>
      </c>
      <c r="AV281" s="13" t="s">
        <v>83</v>
      </c>
      <c r="AW281" s="13" t="s">
        <v>29</v>
      </c>
      <c r="AX281" s="13" t="s">
        <v>30</v>
      </c>
      <c r="AY281" s="172" t="s">
        <v>163</v>
      </c>
    </row>
    <row r="282" spans="1:65" s="2" customFormat="1" ht="24.2" customHeight="1">
      <c r="A282" s="33"/>
      <c r="B282" s="150"/>
      <c r="C282" s="197" t="s">
        <v>420</v>
      </c>
      <c r="D282" s="197" t="s">
        <v>381</v>
      </c>
      <c r="E282" s="198" t="s">
        <v>2258</v>
      </c>
      <c r="F282" s="199" t="s">
        <v>2259</v>
      </c>
      <c r="G282" s="200" t="s">
        <v>436</v>
      </c>
      <c r="H282" s="201">
        <v>3.0910000000000002</v>
      </c>
      <c r="I282" s="202"/>
      <c r="J282" s="203">
        <f>ROUND(I282*H282,2)</f>
        <v>0</v>
      </c>
      <c r="K282" s="199" t="s">
        <v>168</v>
      </c>
      <c r="L282" s="204"/>
      <c r="M282" s="205" t="s">
        <v>1</v>
      </c>
      <c r="N282" s="206" t="s">
        <v>38</v>
      </c>
      <c r="O282" s="59"/>
      <c r="P282" s="160">
        <f>O282*H282</f>
        <v>0</v>
      </c>
      <c r="Q282" s="160">
        <v>1.6E-2</v>
      </c>
      <c r="R282" s="160">
        <f>Q282*H282</f>
        <v>4.9456000000000007E-2</v>
      </c>
      <c r="S282" s="160">
        <v>0</v>
      </c>
      <c r="T282" s="161">
        <f>S282*H282</f>
        <v>0</v>
      </c>
      <c r="U282" s="33"/>
      <c r="V282" s="33"/>
      <c r="W282" s="33"/>
      <c r="X282" s="33"/>
      <c r="Y282" s="33"/>
      <c r="Z282" s="33"/>
      <c r="AA282" s="33"/>
      <c r="AB282" s="33"/>
      <c r="AC282" s="33"/>
      <c r="AD282" s="33"/>
      <c r="AE282" s="33"/>
      <c r="AR282" s="162" t="s">
        <v>215</v>
      </c>
      <c r="AT282" s="162" t="s">
        <v>381</v>
      </c>
      <c r="AU282" s="162" t="s">
        <v>83</v>
      </c>
      <c r="AY282" s="18" t="s">
        <v>163</v>
      </c>
      <c r="BE282" s="163">
        <f>IF(N282="základní",J282,0)</f>
        <v>0</v>
      </c>
      <c r="BF282" s="163">
        <f>IF(N282="snížená",J282,0)</f>
        <v>0</v>
      </c>
      <c r="BG282" s="163">
        <f>IF(N282="zákl. přenesená",J282,0)</f>
        <v>0</v>
      </c>
      <c r="BH282" s="163">
        <f>IF(N282="sníž. přenesená",J282,0)</f>
        <v>0</v>
      </c>
      <c r="BI282" s="163">
        <f>IF(N282="nulová",J282,0)</f>
        <v>0</v>
      </c>
      <c r="BJ282" s="18" t="s">
        <v>30</v>
      </c>
      <c r="BK282" s="163">
        <f>ROUND(I282*H282,2)</f>
        <v>0</v>
      </c>
      <c r="BL282" s="18" t="s">
        <v>169</v>
      </c>
      <c r="BM282" s="162" t="s">
        <v>2260</v>
      </c>
    </row>
    <row r="283" spans="1:65" s="13" customFormat="1">
      <c r="B283" s="171"/>
      <c r="D283" s="169" t="s">
        <v>175</v>
      </c>
      <c r="E283" s="172" t="s">
        <v>1</v>
      </c>
      <c r="F283" s="173" t="s">
        <v>1059</v>
      </c>
      <c r="H283" s="174">
        <v>3.0449999999999999</v>
      </c>
      <c r="I283" s="175"/>
      <c r="L283" s="171"/>
      <c r="M283" s="176"/>
      <c r="N283" s="177"/>
      <c r="O283" s="177"/>
      <c r="P283" s="177"/>
      <c r="Q283" s="177"/>
      <c r="R283" s="177"/>
      <c r="S283" s="177"/>
      <c r="T283" s="178"/>
      <c r="AT283" s="172" t="s">
        <v>175</v>
      </c>
      <c r="AU283" s="172" t="s">
        <v>83</v>
      </c>
      <c r="AV283" s="13" t="s">
        <v>83</v>
      </c>
      <c r="AW283" s="13" t="s">
        <v>29</v>
      </c>
      <c r="AX283" s="13" t="s">
        <v>73</v>
      </c>
      <c r="AY283" s="172" t="s">
        <v>163</v>
      </c>
    </row>
    <row r="284" spans="1:65" s="14" customFormat="1">
      <c r="B284" s="179"/>
      <c r="D284" s="169" t="s">
        <v>175</v>
      </c>
      <c r="E284" s="180" t="s">
        <v>1</v>
      </c>
      <c r="F284" s="181" t="s">
        <v>179</v>
      </c>
      <c r="H284" s="182">
        <v>3.0449999999999999</v>
      </c>
      <c r="I284" s="183"/>
      <c r="L284" s="179"/>
      <c r="M284" s="184"/>
      <c r="N284" s="185"/>
      <c r="O284" s="185"/>
      <c r="P284" s="185"/>
      <c r="Q284" s="185"/>
      <c r="R284" s="185"/>
      <c r="S284" s="185"/>
      <c r="T284" s="186"/>
      <c r="AT284" s="180" t="s">
        <v>175</v>
      </c>
      <c r="AU284" s="180" t="s">
        <v>83</v>
      </c>
      <c r="AV284" s="14" t="s">
        <v>169</v>
      </c>
      <c r="AW284" s="14" t="s">
        <v>29</v>
      </c>
      <c r="AX284" s="14" t="s">
        <v>30</v>
      </c>
      <c r="AY284" s="180" t="s">
        <v>163</v>
      </c>
    </row>
    <row r="285" spans="1:65" s="13" customFormat="1">
      <c r="B285" s="171"/>
      <c r="D285" s="169" t="s">
        <v>175</v>
      </c>
      <c r="F285" s="173" t="s">
        <v>2261</v>
      </c>
      <c r="H285" s="174">
        <v>3.0910000000000002</v>
      </c>
      <c r="I285" s="175"/>
      <c r="L285" s="171"/>
      <c r="M285" s="176"/>
      <c r="N285" s="177"/>
      <c r="O285" s="177"/>
      <c r="P285" s="177"/>
      <c r="Q285" s="177"/>
      <c r="R285" s="177"/>
      <c r="S285" s="177"/>
      <c r="T285" s="178"/>
      <c r="AT285" s="172" t="s">
        <v>175</v>
      </c>
      <c r="AU285" s="172" t="s">
        <v>83</v>
      </c>
      <c r="AV285" s="13" t="s">
        <v>83</v>
      </c>
      <c r="AW285" s="13" t="s">
        <v>3</v>
      </c>
      <c r="AX285" s="13" t="s">
        <v>30</v>
      </c>
      <c r="AY285" s="172" t="s">
        <v>163</v>
      </c>
    </row>
    <row r="286" spans="1:65" s="2" customFormat="1" ht="16.5" customHeight="1">
      <c r="A286" s="33"/>
      <c r="B286" s="150"/>
      <c r="C286" s="151" t="s">
        <v>427</v>
      </c>
      <c r="D286" s="151" t="s">
        <v>165</v>
      </c>
      <c r="E286" s="152" t="s">
        <v>1035</v>
      </c>
      <c r="F286" s="153" t="s">
        <v>1036</v>
      </c>
      <c r="G286" s="154" t="s">
        <v>436</v>
      </c>
      <c r="H286" s="155">
        <v>30</v>
      </c>
      <c r="I286" s="156"/>
      <c r="J286" s="157">
        <f>ROUND(I286*H286,2)</f>
        <v>0</v>
      </c>
      <c r="K286" s="153" t="s">
        <v>168</v>
      </c>
      <c r="L286" s="34"/>
      <c r="M286" s="158" t="s">
        <v>1</v>
      </c>
      <c r="N286" s="159" t="s">
        <v>38</v>
      </c>
      <c r="O286" s="59"/>
      <c r="P286" s="160">
        <f>O286*H286</f>
        <v>0</v>
      </c>
      <c r="Q286" s="160">
        <v>6.9999999999999994E-5</v>
      </c>
      <c r="R286" s="160">
        <f>Q286*H286</f>
        <v>2.0999999999999999E-3</v>
      </c>
      <c r="S286" s="160">
        <v>0</v>
      </c>
      <c r="T286" s="161">
        <f>S286*H286</f>
        <v>0</v>
      </c>
      <c r="U286" s="33"/>
      <c r="V286" s="33"/>
      <c r="W286" s="33"/>
      <c r="X286" s="33"/>
      <c r="Y286" s="33"/>
      <c r="Z286" s="33"/>
      <c r="AA286" s="33"/>
      <c r="AB286" s="33"/>
      <c r="AC286" s="33"/>
      <c r="AD286" s="33"/>
      <c r="AE286" s="33"/>
      <c r="AR286" s="162" t="s">
        <v>169</v>
      </c>
      <c r="AT286" s="162" t="s">
        <v>165</v>
      </c>
      <c r="AU286" s="162" t="s">
        <v>83</v>
      </c>
      <c r="AY286" s="18" t="s">
        <v>163</v>
      </c>
      <c r="BE286" s="163">
        <f>IF(N286="základní",J286,0)</f>
        <v>0</v>
      </c>
      <c r="BF286" s="163">
        <f>IF(N286="snížená",J286,0)</f>
        <v>0</v>
      </c>
      <c r="BG286" s="163">
        <f>IF(N286="zákl. přenesená",J286,0)</f>
        <v>0</v>
      </c>
      <c r="BH286" s="163">
        <f>IF(N286="sníž. přenesená",J286,0)</f>
        <v>0</v>
      </c>
      <c r="BI286" s="163">
        <f>IF(N286="nulová",J286,0)</f>
        <v>0</v>
      </c>
      <c r="BJ286" s="18" t="s">
        <v>30</v>
      </c>
      <c r="BK286" s="163">
        <f>ROUND(I286*H286,2)</f>
        <v>0</v>
      </c>
      <c r="BL286" s="18" t="s">
        <v>169</v>
      </c>
      <c r="BM286" s="162" t="s">
        <v>2262</v>
      </c>
    </row>
    <row r="287" spans="1:65" s="2" customFormat="1">
      <c r="A287" s="33"/>
      <c r="B287" s="34"/>
      <c r="C287" s="33"/>
      <c r="D287" s="164" t="s">
        <v>171</v>
      </c>
      <c r="E287" s="33"/>
      <c r="F287" s="165" t="s">
        <v>1038</v>
      </c>
      <c r="G287" s="33"/>
      <c r="H287" s="33"/>
      <c r="I287" s="166"/>
      <c r="J287" s="33"/>
      <c r="K287" s="33"/>
      <c r="L287" s="34"/>
      <c r="M287" s="167"/>
      <c r="N287" s="168"/>
      <c r="O287" s="59"/>
      <c r="P287" s="59"/>
      <c r="Q287" s="59"/>
      <c r="R287" s="59"/>
      <c r="S287" s="59"/>
      <c r="T287" s="60"/>
      <c r="U287" s="33"/>
      <c r="V287" s="33"/>
      <c r="W287" s="33"/>
      <c r="X287" s="33"/>
      <c r="Y287" s="33"/>
      <c r="Z287" s="33"/>
      <c r="AA287" s="33"/>
      <c r="AB287" s="33"/>
      <c r="AC287" s="33"/>
      <c r="AD287" s="33"/>
      <c r="AE287" s="33"/>
      <c r="AT287" s="18" t="s">
        <v>171</v>
      </c>
      <c r="AU287" s="18" t="s">
        <v>83</v>
      </c>
    </row>
    <row r="288" spans="1:65" s="2" customFormat="1" ht="39">
      <c r="A288" s="33"/>
      <c r="B288" s="34"/>
      <c r="C288" s="33"/>
      <c r="D288" s="169" t="s">
        <v>173</v>
      </c>
      <c r="E288" s="33"/>
      <c r="F288" s="170" t="s">
        <v>586</v>
      </c>
      <c r="G288" s="33"/>
      <c r="H288" s="33"/>
      <c r="I288" s="166"/>
      <c r="J288" s="33"/>
      <c r="K288" s="33"/>
      <c r="L288" s="34"/>
      <c r="M288" s="167"/>
      <c r="N288" s="168"/>
      <c r="O288" s="59"/>
      <c r="P288" s="59"/>
      <c r="Q288" s="59"/>
      <c r="R288" s="59"/>
      <c r="S288" s="59"/>
      <c r="T288" s="60"/>
      <c r="U288" s="33"/>
      <c r="V288" s="33"/>
      <c r="W288" s="33"/>
      <c r="X288" s="33"/>
      <c r="Y288" s="33"/>
      <c r="Z288" s="33"/>
      <c r="AA288" s="33"/>
      <c r="AB288" s="33"/>
      <c r="AC288" s="33"/>
      <c r="AD288" s="33"/>
      <c r="AE288" s="33"/>
      <c r="AT288" s="18" t="s">
        <v>173</v>
      </c>
      <c r="AU288" s="18" t="s">
        <v>83</v>
      </c>
    </row>
    <row r="289" spans="1:65" s="13" customFormat="1">
      <c r="B289" s="171"/>
      <c r="D289" s="169" t="s">
        <v>175</v>
      </c>
      <c r="E289" s="172" t="s">
        <v>1</v>
      </c>
      <c r="F289" s="173" t="s">
        <v>2263</v>
      </c>
      <c r="H289" s="174">
        <v>30</v>
      </c>
      <c r="I289" s="175"/>
      <c r="L289" s="171"/>
      <c r="M289" s="176"/>
      <c r="N289" s="177"/>
      <c r="O289" s="177"/>
      <c r="P289" s="177"/>
      <c r="Q289" s="177"/>
      <c r="R289" s="177"/>
      <c r="S289" s="177"/>
      <c r="T289" s="178"/>
      <c r="AT289" s="172" t="s">
        <v>175</v>
      </c>
      <c r="AU289" s="172" t="s">
        <v>83</v>
      </c>
      <c r="AV289" s="13" t="s">
        <v>83</v>
      </c>
      <c r="AW289" s="13" t="s">
        <v>29</v>
      </c>
      <c r="AX289" s="13" t="s">
        <v>73</v>
      </c>
      <c r="AY289" s="172" t="s">
        <v>163</v>
      </c>
    </row>
    <row r="290" spans="1:65" s="14" customFormat="1">
      <c r="B290" s="179"/>
      <c r="D290" s="169" t="s">
        <v>175</v>
      </c>
      <c r="E290" s="180" t="s">
        <v>1</v>
      </c>
      <c r="F290" s="181" t="s">
        <v>179</v>
      </c>
      <c r="H290" s="182">
        <v>30</v>
      </c>
      <c r="I290" s="183"/>
      <c r="L290" s="179"/>
      <c r="M290" s="184"/>
      <c r="N290" s="185"/>
      <c r="O290" s="185"/>
      <c r="P290" s="185"/>
      <c r="Q290" s="185"/>
      <c r="R290" s="185"/>
      <c r="S290" s="185"/>
      <c r="T290" s="186"/>
      <c r="AT290" s="180" t="s">
        <v>175</v>
      </c>
      <c r="AU290" s="180" t="s">
        <v>83</v>
      </c>
      <c r="AV290" s="14" t="s">
        <v>169</v>
      </c>
      <c r="AW290" s="14" t="s">
        <v>29</v>
      </c>
      <c r="AX290" s="14" t="s">
        <v>30</v>
      </c>
      <c r="AY290" s="180" t="s">
        <v>163</v>
      </c>
    </row>
    <row r="291" spans="1:65" s="2" customFormat="1" ht="16.5" customHeight="1">
      <c r="A291" s="33"/>
      <c r="B291" s="150"/>
      <c r="C291" s="197" t="s">
        <v>433</v>
      </c>
      <c r="D291" s="197" t="s">
        <v>381</v>
      </c>
      <c r="E291" s="198" t="s">
        <v>2264</v>
      </c>
      <c r="F291" s="199" t="s">
        <v>2265</v>
      </c>
      <c r="G291" s="200" t="s">
        <v>436</v>
      </c>
      <c r="H291" s="201">
        <v>18.544</v>
      </c>
      <c r="I291" s="202"/>
      <c r="J291" s="203">
        <f>ROUND(I291*H291,2)</f>
        <v>0</v>
      </c>
      <c r="K291" s="199" t="s">
        <v>168</v>
      </c>
      <c r="L291" s="204"/>
      <c r="M291" s="205" t="s">
        <v>1</v>
      </c>
      <c r="N291" s="206" t="s">
        <v>38</v>
      </c>
      <c r="O291" s="59"/>
      <c r="P291" s="160">
        <f>O291*H291</f>
        <v>0</v>
      </c>
      <c r="Q291" s="160">
        <v>0.01</v>
      </c>
      <c r="R291" s="160">
        <f>Q291*H291</f>
        <v>0.18544000000000002</v>
      </c>
      <c r="S291" s="160">
        <v>0</v>
      </c>
      <c r="T291" s="161">
        <f>S291*H291</f>
        <v>0</v>
      </c>
      <c r="U291" s="33"/>
      <c r="V291" s="33"/>
      <c r="W291" s="33"/>
      <c r="X291" s="33"/>
      <c r="Y291" s="33"/>
      <c r="Z291" s="33"/>
      <c r="AA291" s="33"/>
      <c r="AB291" s="33"/>
      <c r="AC291" s="33"/>
      <c r="AD291" s="33"/>
      <c r="AE291" s="33"/>
      <c r="AR291" s="162" t="s">
        <v>215</v>
      </c>
      <c r="AT291" s="162" t="s">
        <v>381</v>
      </c>
      <c r="AU291" s="162" t="s">
        <v>83</v>
      </c>
      <c r="AY291" s="18" t="s">
        <v>163</v>
      </c>
      <c r="BE291" s="163">
        <f>IF(N291="základní",J291,0)</f>
        <v>0</v>
      </c>
      <c r="BF291" s="163">
        <f>IF(N291="snížená",J291,0)</f>
        <v>0</v>
      </c>
      <c r="BG291" s="163">
        <f>IF(N291="zákl. přenesená",J291,0)</f>
        <v>0</v>
      </c>
      <c r="BH291" s="163">
        <f>IF(N291="sníž. přenesená",J291,0)</f>
        <v>0</v>
      </c>
      <c r="BI291" s="163">
        <f>IF(N291="nulová",J291,0)</f>
        <v>0</v>
      </c>
      <c r="BJ291" s="18" t="s">
        <v>30</v>
      </c>
      <c r="BK291" s="163">
        <f>ROUND(I291*H291,2)</f>
        <v>0</v>
      </c>
      <c r="BL291" s="18" t="s">
        <v>169</v>
      </c>
      <c r="BM291" s="162" t="s">
        <v>2266</v>
      </c>
    </row>
    <row r="292" spans="1:65" s="13" customFormat="1">
      <c r="B292" s="171"/>
      <c r="D292" s="169" t="s">
        <v>175</v>
      </c>
      <c r="E292" s="172" t="s">
        <v>1</v>
      </c>
      <c r="F292" s="173" t="s">
        <v>592</v>
      </c>
      <c r="H292" s="174">
        <v>6.09</v>
      </c>
      <c r="I292" s="175"/>
      <c r="L292" s="171"/>
      <c r="M292" s="176"/>
      <c r="N292" s="177"/>
      <c r="O292" s="177"/>
      <c r="P292" s="177"/>
      <c r="Q292" s="177"/>
      <c r="R292" s="177"/>
      <c r="S292" s="177"/>
      <c r="T292" s="178"/>
      <c r="AT292" s="172" t="s">
        <v>175</v>
      </c>
      <c r="AU292" s="172" t="s">
        <v>83</v>
      </c>
      <c r="AV292" s="13" t="s">
        <v>83</v>
      </c>
      <c r="AW292" s="13" t="s">
        <v>29</v>
      </c>
      <c r="AX292" s="13" t="s">
        <v>73</v>
      </c>
      <c r="AY292" s="172" t="s">
        <v>163</v>
      </c>
    </row>
    <row r="293" spans="1:65" s="13" customFormat="1">
      <c r="B293" s="171"/>
      <c r="D293" s="169" t="s">
        <v>175</v>
      </c>
      <c r="E293" s="172" t="s">
        <v>1</v>
      </c>
      <c r="F293" s="173" t="s">
        <v>2267</v>
      </c>
      <c r="H293" s="174">
        <v>12.18</v>
      </c>
      <c r="I293" s="175"/>
      <c r="L293" s="171"/>
      <c r="M293" s="176"/>
      <c r="N293" s="177"/>
      <c r="O293" s="177"/>
      <c r="P293" s="177"/>
      <c r="Q293" s="177"/>
      <c r="R293" s="177"/>
      <c r="S293" s="177"/>
      <c r="T293" s="178"/>
      <c r="AT293" s="172" t="s">
        <v>175</v>
      </c>
      <c r="AU293" s="172" t="s">
        <v>83</v>
      </c>
      <c r="AV293" s="13" t="s">
        <v>83</v>
      </c>
      <c r="AW293" s="13" t="s">
        <v>29</v>
      </c>
      <c r="AX293" s="13" t="s">
        <v>73</v>
      </c>
      <c r="AY293" s="172" t="s">
        <v>163</v>
      </c>
    </row>
    <row r="294" spans="1:65" s="14" customFormat="1">
      <c r="B294" s="179"/>
      <c r="D294" s="169" t="s">
        <v>175</v>
      </c>
      <c r="E294" s="180" t="s">
        <v>1</v>
      </c>
      <c r="F294" s="181" t="s">
        <v>179</v>
      </c>
      <c r="H294" s="182">
        <v>18.27</v>
      </c>
      <c r="I294" s="183"/>
      <c r="L294" s="179"/>
      <c r="M294" s="184"/>
      <c r="N294" s="185"/>
      <c r="O294" s="185"/>
      <c r="P294" s="185"/>
      <c r="Q294" s="185"/>
      <c r="R294" s="185"/>
      <c r="S294" s="185"/>
      <c r="T294" s="186"/>
      <c r="AT294" s="180" t="s">
        <v>175</v>
      </c>
      <c r="AU294" s="180" t="s">
        <v>83</v>
      </c>
      <c r="AV294" s="14" t="s">
        <v>169</v>
      </c>
      <c r="AW294" s="14" t="s">
        <v>29</v>
      </c>
      <c r="AX294" s="14" t="s">
        <v>30</v>
      </c>
      <c r="AY294" s="180" t="s">
        <v>163</v>
      </c>
    </row>
    <row r="295" spans="1:65" s="13" customFormat="1">
      <c r="B295" s="171"/>
      <c r="D295" s="169" t="s">
        <v>175</v>
      </c>
      <c r="F295" s="173" t="s">
        <v>2268</v>
      </c>
      <c r="H295" s="174">
        <v>18.544</v>
      </c>
      <c r="I295" s="175"/>
      <c r="L295" s="171"/>
      <c r="M295" s="176"/>
      <c r="N295" s="177"/>
      <c r="O295" s="177"/>
      <c r="P295" s="177"/>
      <c r="Q295" s="177"/>
      <c r="R295" s="177"/>
      <c r="S295" s="177"/>
      <c r="T295" s="178"/>
      <c r="AT295" s="172" t="s">
        <v>175</v>
      </c>
      <c r="AU295" s="172" t="s">
        <v>83</v>
      </c>
      <c r="AV295" s="13" t="s">
        <v>83</v>
      </c>
      <c r="AW295" s="13" t="s">
        <v>3</v>
      </c>
      <c r="AX295" s="13" t="s">
        <v>30</v>
      </c>
      <c r="AY295" s="172" t="s">
        <v>163</v>
      </c>
    </row>
    <row r="296" spans="1:65" s="2" customFormat="1" ht="16.5" customHeight="1">
      <c r="A296" s="33"/>
      <c r="B296" s="150"/>
      <c r="C296" s="197" t="s">
        <v>440</v>
      </c>
      <c r="D296" s="197" t="s">
        <v>381</v>
      </c>
      <c r="E296" s="198" t="s">
        <v>2269</v>
      </c>
      <c r="F296" s="199" t="s">
        <v>2270</v>
      </c>
      <c r="G296" s="200" t="s">
        <v>436</v>
      </c>
      <c r="H296" s="201">
        <v>6.181</v>
      </c>
      <c r="I296" s="202"/>
      <c r="J296" s="203">
        <f>ROUND(I296*H296,2)</f>
        <v>0</v>
      </c>
      <c r="K296" s="199" t="s">
        <v>168</v>
      </c>
      <c r="L296" s="204"/>
      <c r="M296" s="205" t="s">
        <v>1</v>
      </c>
      <c r="N296" s="206" t="s">
        <v>38</v>
      </c>
      <c r="O296" s="59"/>
      <c r="P296" s="160">
        <f>O296*H296</f>
        <v>0</v>
      </c>
      <c r="Q296" s="160">
        <v>0.01</v>
      </c>
      <c r="R296" s="160">
        <f>Q296*H296</f>
        <v>6.1810000000000004E-2</v>
      </c>
      <c r="S296" s="160">
        <v>0</v>
      </c>
      <c r="T296" s="161">
        <f>S296*H296</f>
        <v>0</v>
      </c>
      <c r="U296" s="33"/>
      <c r="V296" s="33"/>
      <c r="W296" s="33"/>
      <c r="X296" s="33"/>
      <c r="Y296" s="33"/>
      <c r="Z296" s="33"/>
      <c r="AA296" s="33"/>
      <c r="AB296" s="33"/>
      <c r="AC296" s="33"/>
      <c r="AD296" s="33"/>
      <c r="AE296" s="33"/>
      <c r="AR296" s="162" t="s">
        <v>215</v>
      </c>
      <c r="AT296" s="162" t="s">
        <v>381</v>
      </c>
      <c r="AU296" s="162" t="s">
        <v>83</v>
      </c>
      <c r="AY296" s="18" t="s">
        <v>163</v>
      </c>
      <c r="BE296" s="163">
        <f>IF(N296="základní",J296,0)</f>
        <v>0</v>
      </c>
      <c r="BF296" s="163">
        <f>IF(N296="snížená",J296,0)</f>
        <v>0</v>
      </c>
      <c r="BG296" s="163">
        <f>IF(N296="zákl. přenesená",J296,0)</f>
        <v>0</v>
      </c>
      <c r="BH296" s="163">
        <f>IF(N296="sníž. přenesená",J296,0)</f>
        <v>0</v>
      </c>
      <c r="BI296" s="163">
        <f>IF(N296="nulová",J296,0)</f>
        <v>0</v>
      </c>
      <c r="BJ296" s="18" t="s">
        <v>30</v>
      </c>
      <c r="BK296" s="163">
        <f>ROUND(I296*H296,2)</f>
        <v>0</v>
      </c>
      <c r="BL296" s="18" t="s">
        <v>169</v>
      </c>
      <c r="BM296" s="162" t="s">
        <v>2271</v>
      </c>
    </row>
    <row r="297" spans="1:65" s="13" customFormat="1">
      <c r="B297" s="171"/>
      <c r="D297" s="169" t="s">
        <v>175</v>
      </c>
      <c r="E297" s="172" t="s">
        <v>1</v>
      </c>
      <c r="F297" s="173" t="s">
        <v>592</v>
      </c>
      <c r="H297" s="174">
        <v>6.09</v>
      </c>
      <c r="I297" s="175"/>
      <c r="L297" s="171"/>
      <c r="M297" s="176"/>
      <c r="N297" s="177"/>
      <c r="O297" s="177"/>
      <c r="P297" s="177"/>
      <c r="Q297" s="177"/>
      <c r="R297" s="177"/>
      <c r="S297" s="177"/>
      <c r="T297" s="178"/>
      <c r="AT297" s="172" t="s">
        <v>175</v>
      </c>
      <c r="AU297" s="172" t="s">
        <v>83</v>
      </c>
      <c r="AV297" s="13" t="s">
        <v>83</v>
      </c>
      <c r="AW297" s="13" t="s">
        <v>29</v>
      </c>
      <c r="AX297" s="13" t="s">
        <v>73</v>
      </c>
      <c r="AY297" s="172" t="s">
        <v>163</v>
      </c>
    </row>
    <row r="298" spans="1:65" s="14" customFormat="1">
      <c r="B298" s="179"/>
      <c r="D298" s="169" t="s">
        <v>175</v>
      </c>
      <c r="E298" s="180" t="s">
        <v>1</v>
      </c>
      <c r="F298" s="181" t="s">
        <v>179</v>
      </c>
      <c r="H298" s="182">
        <v>6.09</v>
      </c>
      <c r="I298" s="183"/>
      <c r="L298" s="179"/>
      <c r="M298" s="184"/>
      <c r="N298" s="185"/>
      <c r="O298" s="185"/>
      <c r="P298" s="185"/>
      <c r="Q298" s="185"/>
      <c r="R298" s="185"/>
      <c r="S298" s="185"/>
      <c r="T298" s="186"/>
      <c r="AT298" s="180" t="s">
        <v>175</v>
      </c>
      <c r="AU298" s="180" t="s">
        <v>83</v>
      </c>
      <c r="AV298" s="14" t="s">
        <v>169</v>
      </c>
      <c r="AW298" s="14" t="s">
        <v>29</v>
      </c>
      <c r="AX298" s="14" t="s">
        <v>30</v>
      </c>
      <c r="AY298" s="180" t="s">
        <v>163</v>
      </c>
    </row>
    <row r="299" spans="1:65" s="13" customFormat="1">
      <c r="B299" s="171"/>
      <c r="D299" s="169" t="s">
        <v>175</v>
      </c>
      <c r="F299" s="173" t="s">
        <v>2272</v>
      </c>
      <c r="H299" s="174">
        <v>6.181</v>
      </c>
      <c r="I299" s="175"/>
      <c r="L299" s="171"/>
      <c r="M299" s="176"/>
      <c r="N299" s="177"/>
      <c r="O299" s="177"/>
      <c r="P299" s="177"/>
      <c r="Q299" s="177"/>
      <c r="R299" s="177"/>
      <c r="S299" s="177"/>
      <c r="T299" s="178"/>
      <c r="AT299" s="172" t="s">
        <v>175</v>
      </c>
      <c r="AU299" s="172" t="s">
        <v>83</v>
      </c>
      <c r="AV299" s="13" t="s">
        <v>83</v>
      </c>
      <c r="AW299" s="13" t="s">
        <v>3</v>
      </c>
      <c r="AX299" s="13" t="s">
        <v>30</v>
      </c>
      <c r="AY299" s="172" t="s">
        <v>163</v>
      </c>
    </row>
    <row r="300" spans="1:65" s="2" customFormat="1" ht="16.5" customHeight="1">
      <c r="A300" s="33"/>
      <c r="B300" s="150"/>
      <c r="C300" s="197" t="s">
        <v>447</v>
      </c>
      <c r="D300" s="197" t="s">
        <v>381</v>
      </c>
      <c r="E300" s="198" t="s">
        <v>2273</v>
      </c>
      <c r="F300" s="199" t="s">
        <v>2274</v>
      </c>
      <c r="G300" s="200" t="s">
        <v>436</v>
      </c>
      <c r="H300" s="201">
        <v>6.181</v>
      </c>
      <c r="I300" s="202"/>
      <c r="J300" s="203">
        <f>ROUND(I300*H300,2)</f>
        <v>0</v>
      </c>
      <c r="K300" s="199" t="s">
        <v>168</v>
      </c>
      <c r="L300" s="204"/>
      <c r="M300" s="205" t="s">
        <v>1</v>
      </c>
      <c r="N300" s="206" t="s">
        <v>38</v>
      </c>
      <c r="O300" s="59"/>
      <c r="P300" s="160">
        <f>O300*H300</f>
        <v>0</v>
      </c>
      <c r="Q300" s="160">
        <v>0.01</v>
      </c>
      <c r="R300" s="160">
        <f>Q300*H300</f>
        <v>6.1810000000000004E-2</v>
      </c>
      <c r="S300" s="160">
        <v>0</v>
      </c>
      <c r="T300" s="161">
        <f>S300*H300</f>
        <v>0</v>
      </c>
      <c r="U300" s="33"/>
      <c r="V300" s="33"/>
      <c r="W300" s="33"/>
      <c r="X300" s="33"/>
      <c r="Y300" s="33"/>
      <c r="Z300" s="33"/>
      <c r="AA300" s="33"/>
      <c r="AB300" s="33"/>
      <c r="AC300" s="33"/>
      <c r="AD300" s="33"/>
      <c r="AE300" s="33"/>
      <c r="AR300" s="162" t="s">
        <v>215</v>
      </c>
      <c r="AT300" s="162" t="s">
        <v>381</v>
      </c>
      <c r="AU300" s="162" t="s">
        <v>83</v>
      </c>
      <c r="AY300" s="18" t="s">
        <v>163</v>
      </c>
      <c r="BE300" s="163">
        <f>IF(N300="základní",J300,0)</f>
        <v>0</v>
      </c>
      <c r="BF300" s="163">
        <f>IF(N300="snížená",J300,0)</f>
        <v>0</v>
      </c>
      <c r="BG300" s="163">
        <f>IF(N300="zákl. přenesená",J300,0)</f>
        <v>0</v>
      </c>
      <c r="BH300" s="163">
        <f>IF(N300="sníž. přenesená",J300,0)</f>
        <v>0</v>
      </c>
      <c r="BI300" s="163">
        <f>IF(N300="nulová",J300,0)</f>
        <v>0</v>
      </c>
      <c r="BJ300" s="18" t="s">
        <v>30</v>
      </c>
      <c r="BK300" s="163">
        <f>ROUND(I300*H300,2)</f>
        <v>0</v>
      </c>
      <c r="BL300" s="18" t="s">
        <v>169</v>
      </c>
      <c r="BM300" s="162" t="s">
        <v>2275</v>
      </c>
    </row>
    <row r="301" spans="1:65" s="13" customFormat="1">
      <c r="B301" s="171"/>
      <c r="D301" s="169" t="s">
        <v>175</v>
      </c>
      <c r="E301" s="172" t="s">
        <v>1</v>
      </c>
      <c r="F301" s="173" t="s">
        <v>592</v>
      </c>
      <c r="H301" s="174">
        <v>6.09</v>
      </c>
      <c r="I301" s="175"/>
      <c r="L301" s="171"/>
      <c r="M301" s="176"/>
      <c r="N301" s="177"/>
      <c r="O301" s="177"/>
      <c r="P301" s="177"/>
      <c r="Q301" s="177"/>
      <c r="R301" s="177"/>
      <c r="S301" s="177"/>
      <c r="T301" s="178"/>
      <c r="AT301" s="172" t="s">
        <v>175</v>
      </c>
      <c r="AU301" s="172" t="s">
        <v>83</v>
      </c>
      <c r="AV301" s="13" t="s">
        <v>83</v>
      </c>
      <c r="AW301" s="13" t="s">
        <v>29</v>
      </c>
      <c r="AX301" s="13" t="s">
        <v>73</v>
      </c>
      <c r="AY301" s="172" t="s">
        <v>163</v>
      </c>
    </row>
    <row r="302" spans="1:65" s="14" customFormat="1">
      <c r="B302" s="179"/>
      <c r="D302" s="169" t="s">
        <v>175</v>
      </c>
      <c r="E302" s="180" t="s">
        <v>1</v>
      </c>
      <c r="F302" s="181" t="s">
        <v>179</v>
      </c>
      <c r="H302" s="182">
        <v>6.09</v>
      </c>
      <c r="I302" s="183"/>
      <c r="L302" s="179"/>
      <c r="M302" s="184"/>
      <c r="N302" s="185"/>
      <c r="O302" s="185"/>
      <c r="P302" s="185"/>
      <c r="Q302" s="185"/>
      <c r="R302" s="185"/>
      <c r="S302" s="185"/>
      <c r="T302" s="186"/>
      <c r="AT302" s="180" t="s">
        <v>175</v>
      </c>
      <c r="AU302" s="180" t="s">
        <v>83</v>
      </c>
      <c r="AV302" s="14" t="s">
        <v>169</v>
      </c>
      <c r="AW302" s="14" t="s">
        <v>29</v>
      </c>
      <c r="AX302" s="14" t="s">
        <v>30</v>
      </c>
      <c r="AY302" s="180" t="s">
        <v>163</v>
      </c>
    </row>
    <row r="303" spans="1:65" s="13" customFormat="1">
      <c r="B303" s="171"/>
      <c r="D303" s="169" t="s">
        <v>175</v>
      </c>
      <c r="F303" s="173" t="s">
        <v>2272</v>
      </c>
      <c r="H303" s="174">
        <v>6.181</v>
      </c>
      <c r="I303" s="175"/>
      <c r="L303" s="171"/>
      <c r="M303" s="176"/>
      <c r="N303" s="177"/>
      <c r="O303" s="177"/>
      <c r="P303" s="177"/>
      <c r="Q303" s="177"/>
      <c r="R303" s="177"/>
      <c r="S303" s="177"/>
      <c r="T303" s="178"/>
      <c r="AT303" s="172" t="s">
        <v>175</v>
      </c>
      <c r="AU303" s="172" t="s">
        <v>83</v>
      </c>
      <c r="AV303" s="13" t="s">
        <v>83</v>
      </c>
      <c r="AW303" s="13" t="s">
        <v>3</v>
      </c>
      <c r="AX303" s="13" t="s">
        <v>30</v>
      </c>
      <c r="AY303" s="172" t="s">
        <v>163</v>
      </c>
    </row>
    <row r="304" spans="1:65" s="2" customFormat="1" ht="16.5" customHeight="1">
      <c r="A304" s="33"/>
      <c r="B304" s="150"/>
      <c r="C304" s="151" t="s">
        <v>456</v>
      </c>
      <c r="D304" s="151" t="s">
        <v>165</v>
      </c>
      <c r="E304" s="152" t="s">
        <v>2276</v>
      </c>
      <c r="F304" s="153" t="s">
        <v>2277</v>
      </c>
      <c r="G304" s="154" t="s">
        <v>436</v>
      </c>
      <c r="H304" s="155">
        <v>6</v>
      </c>
      <c r="I304" s="156"/>
      <c r="J304" s="157">
        <f>ROUND(I304*H304,2)</f>
        <v>0</v>
      </c>
      <c r="K304" s="153" t="s">
        <v>1</v>
      </c>
      <c r="L304" s="34"/>
      <c r="M304" s="158" t="s">
        <v>1</v>
      </c>
      <c r="N304" s="159" t="s">
        <v>38</v>
      </c>
      <c r="O304" s="59"/>
      <c r="P304" s="160">
        <f>O304*H304</f>
        <v>0</v>
      </c>
      <c r="Q304" s="160">
        <v>0.34089999999999998</v>
      </c>
      <c r="R304" s="160">
        <f>Q304*H304</f>
        <v>2.0453999999999999</v>
      </c>
      <c r="S304" s="160">
        <v>0</v>
      </c>
      <c r="T304" s="161">
        <f>S304*H304</f>
        <v>0</v>
      </c>
      <c r="U304" s="33"/>
      <c r="V304" s="33"/>
      <c r="W304" s="33"/>
      <c r="X304" s="33"/>
      <c r="Y304" s="33"/>
      <c r="Z304" s="33"/>
      <c r="AA304" s="33"/>
      <c r="AB304" s="33"/>
      <c r="AC304" s="33"/>
      <c r="AD304" s="33"/>
      <c r="AE304" s="33"/>
      <c r="AR304" s="162" t="s">
        <v>169</v>
      </c>
      <c r="AT304" s="162" t="s">
        <v>165</v>
      </c>
      <c r="AU304" s="162" t="s">
        <v>83</v>
      </c>
      <c r="AY304" s="18" t="s">
        <v>163</v>
      </c>
      <c r="BE304" s="163">
        <f>IF(N304="základní",J304,0)</f>
        <v>0</v>
      </c>
      <c r="BF304" s="163">
        <f>IF(N304="snížená",J304,0)</f>
        <v>0</v>
      </c>
      <c r="BG304" s="163">
        <f>IF(N304="zákl. přenesená",J304,0)</f>
        <v>0</v>
      </c>
      <c r="BH304" s="163">
        <f>IF(N304="sníž. přenesená",J304,0)</f>
        <v>0</v>
      </c>
      <c r="BI304" s="163">
        <f>IF(N304="nulová",J304,0)</f>
        <v>0</v>
      </c>
      <c r="BJ304" s="18" t="s">
        <v>30</v>
      </c>
      <c r="BK304" s="163">
        <f>ROUND(I304*H304,2)</f>
        <v>0</v>
      </c>
      <c r="BL304" s="18" t="s">
        <v>169</v>
      </c>
      <c r="BM304" s="162" t="s">
        <v>2278</v>
      </c>
    </row>
    <row r="305" spans="1:65" s="13" customFormat="1">
      <c r="B305" s="171"/>
      <c r="D305" s="169" t="s">
        <v>175</v>
      </c>
      <c r="E305" s="172" t="s">
        <v>1</v>
      </c>
      <c r="F305" s="173" t="s">
        <v>203</v>
      </c>
      <c r="H305" s="174">
        <v>6</v>
      </c>
      <c r="I305" s="175"/>
      <c r="L305" s="171"/>
      <c r="M305" s="176"/>
      <c r="N305" s="177"/>
      <c r="O305" s="177"/>
      <c r="P305" s="177"/>
      <c r="Q305" s="177"/>
      <c r="R305" s="177"/>
      <c r="S305" s="177"/>
      <c r="T305" s="178"/>
      <c r="AT305" s="172" t="s">
        <v>175</v>
      </c>
      <c r="AU305" s="172" t="s">
        <v>83</v>
      </c>
      <c r="AV305" s="13" t="s">
        <v>83</v>
      </c>
      <c r="AW305" s="13" t="s">
        <v>29</v>
      </c>
      <c r="AX305" s="13" t="s">
        <v>30</v>
      </c>
      <c r="AY305" s="172" t="s">
        <v>163</v>
      </c>
    </row>
    <row r="306" spans="1:65" s="2" customFormat="1" ht="16.5" customHeight="1">
      <c r="A306" s="33"/>
      <c r="B306" s="150"/>
      <c r="C306" s="197" t="s">
        <v>463</v>
      </c>
      <c r="D306" s="197" t="s">
        <v>381</v>
      </c>
      <c r="E306" s="198" t="s">
        <v>2279</v>
      </c>
      <c r="F306" s="199" t="s">
        <v>2280</v>
      </c>
      <c r="G306" s="200" t="s">
        <v>436</v>
      </c>
      <c r="H306" s="201">
        <v>6.06</v>
      </c>
      <c r="I306" s="202"/>
      <c r="J306" s="203">
        <f>ROUND(I306*H306,2)</f>
        <v>0</v>
      </c>
      <c r="K306" s="199" t="s">
        <v>168</v>
      </c>
      <c r="L306" s="204"/>
      <c r="M306" s="205" t="s">
        <v>1</v>
      </c>
      <c r="N306" s="206" t="s">
        <v>38</v>
      </c>
      <c r="O306" s="59"/>
      <c r="P306" s="160">
        <f>O306*H306</f>
        <v>0</v>
      </c>
      <c r="Q306" s="160">
        <v>0.28000000000000003</v>
      </c>
      <c r="R306" s="160">
        <f>Q306*H306</f>
        <v>1.6968000000000001</v>
      </c>
      <c r="S306" s="160">
        <v>0</v>
      </c>
      <c r="T306" s="161">
        <f>S306*H306</f>
        <v>0</v>
      </c>
      <c r="U306" s="33"/>
      <c r="V306" s="33"/>
      <c r="W306" s="33"/>
      <c r="X306" s="33"/>
      <c r="Y306" s="33"/>
      <c r="Z306" s="33"/>
      <c r="AA306" s="33"/>
      <c r="AB306" s="33"/>
      <c r="AC306" s="33"/>
      <c r="AD306" s="33"/>
      <c r="AE306" s="33"/>
      <c r="AR306" s="162" t="s">
        <v>215</v>
      </c>
      <c r="AT306" s="162" t="s">
        <v>381</v>
      </c>
      <c r="AU306" s="162" t="s">
        <v>83</v>
      </c>
      <c r="AY306" s="18" t="s">
        <v>163</v>
      </c>
      <c r="BE306" s="163">
        <f>IF(N306="základní",J306,0)</f>
        <v>0</v>
      </c>
      <c r="BF306" s="163">
        <f>IF(N306="snížená",J306,0)</f>
        <v>0</v>
      </c>
      <c r="BG306" s="163">
        <f>IF(N306="zákl. přenesená",J306,0)</f>
        <v>0</v>
      </c>
      <c r="BH306" s="163">
        <f>IF(N306="sníž. přenesená",J306,0)</f>
        <v>0</v>
      </c>
      <c r="BI306" s="163">
        <f>IF(N306="nulová",J306,0)</f>
        <v>0</v>
      </c>
      <c r="BJ306" s="18" t="s">
        <v>30</v>
      </c>
      <c r="BK306" s="163">
        <f>ROUND(I306*H306,2)</f>
        <v>0</v>
      </c>
      <c r="BL306" s="18" t="s">
        <v>169</v>
      </c>
      <c r="BM306" s="162" t="s">
        <v>2281</v>
      </c>
    </row>
    <row r="307" spans="1:65" s="13" customFormat="1">
      <c r="B307" s="171"/>
      <c r="D307" s="169" t="s">
        <v>175</v>
      </c>
      <c r="E307" s="172" t="s">
        <v>1</v>
      </c>
      <c r="F307" s="173" t="s">
        <v>1402</v>
      </c>
      <c r="H307" s="174">
        <v>6.06</v>
      </c>
      <c r="I307" s="175"/>
      <c r="L307" s="171"/>
      <c r="M307" s="176"/>
      <c r="N307" s="177"/>
      <c r="O307" s="177"/>
      <c r="P307" s="177"/>
      <c r="Q307" s="177"/>
      <c r="R307" s="177"/>
      <c r="S307" s="177"/>
      <c r="T307" s="178"/>
      <c r="AT307" s="172" t="s">
        <v>175</v>
      </c>
      <c r="AU307" s="172" t="s">
        <v>83</v>
      </c>
      <c r="AV307" s="13" t="s">
        <v>83</v>
      </c>
      <c r="AW307" s="13" t="s">
        <v>29</v>
      </c>
      <c r="AX307" s="13" t="s">
        <v>73</v>
      </c>
      <c r="AY307" s="172" t="s">
        <v>163</v>
      </c>
    </row>
    <row r="308" spans="1:65" s="14" customFormat="1">
      <c r="B308" s="179"/>
      <c r="D308" s="169" t="s">
        <v>175</v>
      </c>
      <c r="E308" s="180" t="s">
        <v>1</v>
      </c>
      <c r="F308" s="181" t="s">
        <v>179</v>
      </c>
      <c r="H308" s="182">
        <v>6.06</v>
      </c>
      <c r="I308" s="183"/>
      <c r="L308" s="179"/>
      <c r="M308" s="184"/>
      <c r="N308" s="185"/>
      <c r="O308" s="185"/>
      <c r="P308" s="185"/>
      <c r="Q308" s="185"/>
      <c r="R308" s="185"/>
      <c r="S308" s="185"/>
      <c r="T308" s="186"/>
      <c r="AT308" s="180" t="s">
        <v>175</v>
      </c>
      <c r="AU308" s="180" t="s">
        <v>83</v>
      </c>
      <c r="AV308" s="14" t="s">
        <v>169</v>
      </c>
      <c r="AW308" s="14" t="s">
        <v>29</v>
      </c>
      <c r="AX308" s="14" t="s">
        <v>30</v>
      </c>
      <c r="AY308" s="180" t="s">
        <v>163</v>
      </c>
    </row>
    <row r="309" spans="1:65" s="2" customFormat="1" ht="16.5" customHeight="1">
      <c r="A309" s="33"/>
      <c r="B309" s="150"/>
      <c r="C309" s="197" t="s">
        <v>469</v>
      </c>
      <c r="D309" s="197" t="s">
        <v>381</v>
      </c>
      <c r="E309" s="198" t="s">
        <v>2282</v>
      </c>
      <c r="F309" s="199" t="s">
        <v>2283</v>
      </c>
      <c r="G309" s="200" t="s">
        <v>436</v>
      </c>
      <c r="H309" s="201">
        <v>6.06</v>
      </c>
      <c r="I309" s="202"/>
      <c r="J309" s="203">
        <f>ROUND(I309*H309,2)</f>
        <v>0</v>
      </c>
      <c r="K309" s="199" t="s">
        <v>168</v>
      </c>
      <c r="L309" s="204"/>
      <c r="M309" s="205" t="s">
        <v>1</v>
      </c>
      <c r="N309" s="206" t="s">
        <v>38</v>
      </c>
      <c r="O309" s="59"/>
      <c r="P309" s="160">
        <f>O309*H309</f>
        <v>0</v>
      </c>
      <c r="Q309" s="160">
        <v>0.15</v>
      </c>
      <c r="R309" s="160">
        <f>Q309*H309</f>
        <v>0.90899999999999992</v>
      </c>
      <c r="S309" s="160">
        <v>0</v>
      </c>
      <c r="T309" s="161">
        <f>S309*H309</f>
        <v>0</v>
      </c>
      <c r="U309" s="33"/>
      <c r="V309" s="33"/>
      <c r="W309" s="33"/>
      <c r="X309" s="33"/>
      <c r="Y309" s="33"/>
      <c r="Z309" s="33"/>
      <c r="AA309" s="33"/>
      <c r="AB309" s="33"/>
      <c r="AC309" s="33"/>
      <c r="AD309" s="33"/>
      <c r="AE309" s="33"/>
      <c r="AR309" s="162" t="s">
        <v>215</v>
      </c>
      <c r="AT309" s="162" t="s">
        <v>381</v>
      </c>
      <c r="AU309" s="162" t="s">
        <v>83</v>
      </c>
      <c r="AY309" s="18" t="s">
        <v>163</v>
      </c>
      <c r="BE309" s="163">
        <f>IF(N309="základní",J309,0)</f>
        <v>0</v>
      </c>
      <c r="BF309" s="163">
        <f>IF(N309="snížená",J309,0)</f>
        <v>0</v>
      </c>
      <c r="BG309" s="163">
        <f>IF(N309="zákl. přenesená",J309,0)</f>
        <v>0</v>
      </c>
      <c r="BH309" s="163">
        <f>IF(N309="sníž. přenesená",J309,0)</f>
        <v>0</v>
      </c>
      <c r="BI309" s="163">
        <f>IF(N309="nulová",J309,0)</f>
        <v>0</v>
      </c>
      <c r="BJ309" s="18" t="s">
        <v>30</v>
      </c>
      <c r="BK309" s="163">
        <f>ROUND(I309*H309,2)</f>
        <v>0</v>
      </c>
      <c r="BL309" s="18" t="s">
        <v>169</v>
      </c>
      <c r="BM309" s="162" t="s">
        <v>2284</v>
      </c>
    </row>
    <row r="310" spans="1:65" s="13" customFormat="1">
      <c r="B310" s="171"/>
      <c r="D310" s="169" t="s">
        <v>175</v>
      </c>
      <c r="E310" s="172" t="s">
        <v>1</v>
      </c>
      <c r="F310" s="173" t="s">
        <v>1402</v>
      </c>
      <c r="H310" s="174">
        <v>6.06</v>
      </c>
      <c r="I310" s="175"/>
      <c r="L310" s="171"/>
      <c r="M310" s="176"/>
      <c r="N310" s="177"/>
      <c r="O310" s="177"/>
      <c r="P310" s="177"/>
      <c r="Q310" s="177"/>
      <c r="R310" s="177"/>
      <c r="S310" s="177"/>
      <c r="T310" s="178"/>
      <c r="AT310" s="172" t="s">
        <v>175</v>
      </c>
      <c r="AU310" s="172" t="s">
        <v>83</v>
      </c>
      <c r="AV310" s="13" t="s">
        <v>83</v>
      </c>
      <c r="AW310" s="13" t="s">
        <v>29</v>
      </c>
      <c r="AX310" s="13" t="s">
        <v>73</v>
      </c>
      <c r="AY310" s="172" t="s">
        <v>163</v>
      </c>
    </row>
    <row r="311" spans="1:65" s="14" customFormat="1">
      <c r="B311" s="179"/>
      <c r="D311" s="169" t="s">
        <v>175</v>
      </c>
      <c r="E311" s="180" t="s">
        <v>1</v>
      </c>
      <c r="F311" s="181" t="s">
        <v>179</v>
      </c>
      <c r="H311" s="182">
        <v>6.06</v>
      </c>
      <c r="I311" s="183"/>
      <c r="L311" s="179"/>
      <c r="M311" s="184"/>
      <c r="N311" s="185"/>
      <c r="O311" s="185"/>
      <c r="P311" s="185"/>
      <c r="Q311" s="185"/>
      <c r="R311" s="185"/>
      <c r="S311" s="185"/>
      <c r="T311" s="186"/>
      <c r="AT311" s="180" t="s">
        <v>175</v>
      </c>
      <c r="AU311" s="180" t="s">
        <v>83</v>
      </c>
      <c r="AV311" s="14" t="s">
        <v>169</v>
      </c>
      <c r="AW311" s="14" t="s">
        <v>29</v>
      </c>
      <c r="AX311" s="14" t="s">
        <v>30</v>
      </c>
      <c r="AY311" s="180" t="s">
        <v>163</v>
      </c>
    </row>
    <row r="312" spans="1:65" s="2" customFormat="1" ht="16.5" customHeight="1">
      <c r="A312" s="33"/>
      <c r="B312" s="150"/>
      <c r="C312" s="197" t="s">
        <v>474</v>
      </c>
      <c r="D312" s="197" t="s">
        <v>381</v>
      </c>
      <c r="E312" s="198" t="s">
        <v>2285</v>
      </c>
      <c r="F312" s="199" t="s">
        <v>2286</v>
      </c>
      <c r="G312" s="200" t="s">
        <v>436</v>
      </c>
      <c r="H312" s="201">
        <v>6.06</v>
      </c>
      <c r="I312" s="202"/>
      <c r="J312" s="203">
        <f>ROUND(I312*H312,2)</f>
        <v>0</v>
      </c>
      <c r="K312" s="199" t="s">
        <v>168</v>
      </c>
      <c r="L312" s="204"/>
      <c r="M312" s="205" t="s">
        <v>1</v>
      </c>
      <c r="N312" s="206" t="s">
        <v>38</v>
      </c>
      <c r="O312" s="59"/>
      <c r="P312" s="160">
        <f>O312*H312</f>
        <v>0</v>
      </c>
      <c r="Q312" s="160">
        <v>0.155</v>
      </c>
      <c r="R312" s="160">
        <f>Q312*H312</f>
        <v>0.93929999999999991</v>
      </c>
      <c r="S312" s="160">
        <v>0</v>
      </c>
      <c r="T312" s="161">
        <f>S312*H312</f>
        <v>0</v>
      </c>
      <c r="U312" s="33"/>
      <c r="V312" s="33"/>
      <c r="W312" s="33"/>
      <c r="X312" s="33"/>
      <c r="Y312" s="33"/>
      <c r="Z312" s="33"/>
      <c r="AA312" s="33"/>
      <c r="AB312" s="33"/>
      <c r="AC312" s="33"/>
      <c r="AD312" s="33"/>
      <c r="AE312" s="33"/>
      <c r="AR312" s="162" t="s">
        <v>215</v>
      </c>
      <c r="AT312" s="162" t="s">
        <v>381</v>
      </c>
      <c r="AU312" s="162" t="s">
        <v>83</v>
      </c>
      <c r="AY312" s="18" t="s">
        <v>163</v>
      </c>
      <c r="BE312" s="163">
        <f>IF(N312="základní",J312,0)</f>
        <v>0</v>
      </c>
      <c r="BF312" s="163">
        <f>IF(N312="snížená",J312,0)</f>
        <v>0</v>
      </c>
      <c r="BG312" s="163">
        <f>IF(N312="zákl. přenesená",J312,0)</f>
        <v>0</v>
      </c>
      <c r="BH312" s="163">
        <f>IF(N312="sníž. přenesená",J312,0)</f>
        <v>0</v>
      </c>
      <c r="BI312" s="163">
        <f>IF(N312="nulová",J312,0)</f>
        <v>0</v>
      </c>
      <c r="BJ312" s="18" t="s">
        <v>30</v>
      </c>
      <c r="BK312" s="163">
        <f>ROUND(I312*H312,2)</f>
        <v>0</v>
      </c>
      <c r="BL312" s="18" t="s">
        <v>169</v>
      </c>
      <c r="BM312" s="162" t="s">
        <v>2287</v>
      </c>
    </row>
    <row r="313" spans="1:65" s="13" customFormat="1">
      <c r="B313" s="171"/>
      <c r="D313" s="169" t="s">
        <v>175</v>
      </c>
      <c r="E313" s="172" t="s">
        <v>1</v>
      </c>
      <c r="F313" s="173" t="s">
        <v>1402</v>
      </c>
      <c r="H313" s="174">
        <v>6.06</v>
      </c>
      <c r="I313" s="175"/>
      <c r="L313" s="171"/>
      <c r="M313" s="176"/>
      <c r="N313" s="177"/>
      <c r="O313" s="177"/>
      <c r="P313" s="177"/>
      <c r="Q313" s="177"/>
      <c r="R313" s="177"/>
      <c r="S313" s="177"/>
      <c r="T313" s="178"/>
      <c r="AT313" s="172" t="s">
        <v>175</v>
      </c>
      <c r="AU313" s="172" t="s">
        <v>83</v>
      </c>
      <c r="AV313" s="13" t="s">
        <v>83</v>
      </c>
      <c r="AW313" s="13" t="s">
        <v>29</v>
      </c>
      <c r="AX313" s="13" t="s">
        <v>73</v>
      </c>
      <c r="AY313" s="172" t="s">
        <v>163</v>
      </c>
    </row>
    <row r="314" spans="1:65" s="14" customFormat="1">
      <c r="B314" s="179"/>
      <c r="D314" s="169" t="s">
        <v>175</v>
      </c>
      <c r="E314" s="180" t="s">
        <v>1</v>
      </c>
      <c r="F314" s="181" t="s">
        <v>179</v>
      </c>
      <c r="H314" s="182">
        <v>6.06</v>
      </c>
      <c r="I314" s="183"/>
      <c r="L314" s="179"/>
      <c r="M314" s="184"/>
      <c r="N314" s="185"/>
      <c r="O314" s="185"/>
      <c r="P314" s="185"/>
      <c r="Q314" s="185"/>
      <c r="R314" s="185"/>
      <c r="S314" s="185"/>
      <c r="T314" s="186"/>
      <c r="AT314" s="180" t="s">
        <v>175</v>
      </c>
      <c r="AU314" s="180" t="s">
        <v>83</v>
      </c>
      <c r="AV314" s="14" t="s">
        <v>169</v>
      </c>
      <c r="AW314" s="14" t="s">
        <v>29</v>
      </c>
      <c r="AX314" s="14" t="s">
        <v>30</v>
      </c>
      <c r="AY314" s="180" t="s">
        <v>163</v>
      </c>
    </row>
    <row r="315" spans="1:65" s="2" customFormat="1" ht="16.5" customHeight="1">
      <c r="A315" s="33"/>
      <c r="B315" s="150"/>
      <c r="C315" s="197" t="s">
        <v>482</v>
      </c>
      <c r="D315" s="197" t="s">
        <v>381</v>
      </c>
      <c r="E315" s="198" t="s">
        <v>2288</v>
      </c>
      <c r="F315" s="199" t="s">
        <v>2289</v>
      </c>
      <c r="G315" s="200" t="s">
        <v>436</v>
      </c>
      <c r="H315" s="201">
        <v>6.06</v>
      </c>
      <c r="I315" s="202"/>
      <c r="J315" s="203">
        <f>ROUND(I315*H315,2)</f>
        <v>0</v>
      </c>
      <c r="K315" s="199" t="s">
        <v>168</v>
      </c>
      <c r="L315" s="204"/>
      <c r="M315" s="205" t="s">
        <v>1</v>
      </c>
      <c r="N315" s="206" t="s">
        <v>38</v>
      </c>
      <c r="O315" s="59"/>
      <c r="P315" s="160">
        <f>O315*H315</f>
        <v>0</v>
      </c>
      <c r="Q315" s="160">
        <v>7.5999999999999998E-2</v>
      </c>
      <c r="R315" s="160">
        <f>Q315*H315</f>
        <v>0.46055999999999997</v>
      </c>
      <c r="S315" s="160">
        <v>0</v>
      </c>
      <c r="T315" s="161">
        <f>S315*H315</f>
        <v>0</v>
      </c>
      <c r="U315" s="33"/>
      <c r="V315" s="33"/>
      <c r="W315" s="33"/>
      <c r="X315" s="33"/>
      <c r="Y315" s="33"/>
      <c r="Z315" s="33"/>
      <c r="AA315" s="33"/>
      <c r="AB315" s="33"/>
      <c r="AC315" s="33"/>
      <c r="AD315" s="33"/>
      <c r="AE315" s="33"/>
      <c r="AR315" s="162" t="s">
        <v>215</v>
      </c>
      <c r="AT315" s="162" t="s">
        <v>381</v>
      </c>
      <c r="AU315" s="162" t="s">
        <v>83</v>
      </c>
      <c r="AY315" s="18" t="s">
        <v>163</v>
      </c>
      <c r="BE315" s="163">
        <f>IF(N315="základní",J315,0)</f>
        <v>0</v>
      </c>
      <c r="BF315" s="163">
        <f>IF(N315="snížená",J315,0)</f>
        <v>0</v>
      </c>
      <c r="BG315" s="163">
        <f>IF(N315="zákl. přenesená",J315,0)</f>
        <v>0</v>
      </c>
      <c r="BH315" s="163">
        <f>IF(N315="sníž. přenesená",J315,0)</f>
        <v>0</v>
      </c>
      <c r="BI315" s="163">
        <f>IF(N315="nulová",J315,0)</f>
        <v>0</v>
      </c>
      <c r="BJ315" s="18" t="s">
        <v>30</v>
      </c>
      <c r="BK315" s="163">
        <f>ROUND(I315*H315,2)</f>
        <v>0</v>
      </c>
      <c r="BL315" s="18" t="s">
        <v>169</v>
      </c>
      <c r="BM315" s="162" t="s">
        <v>2290</v>
      </c>
    </row>
    <row r="316" spans="1:65" s="13" customFormat="1">
      <c r="B316" s="171"/>
      <c r="D316" s="169" t="s">
        <v>175</v>
      </c>
      <c r="E316" s="172" t="s">
        <v>1</v>
      </c>
      <c r="F316" s="173" t="s">
        <v>1402</v>
      </c>
      <c r="H316" s="174">
        <v>6.06</v>
      </c>
      <c r="I316" s="175"/>
      <c r="L316" s="171"/>
      <c r="M316" s="176"/>
      <c r="N316" s="177"/>
      <c r="O316" s="177"/>
      <c r="P316" s="177"/>
      <c r="Q316" s="177"/>
      <c r="R316" s="177"/>
      <c r="S316" s="177"/>
      <c r="T316" s="178"/>
      <c r="AT316" s="172" t="s">
        <v>175</v>
      </c>
      <c r="AU316" s="172" t="s">
        <v>83</v>
      </c>
      <c r="AV316" s="13" t="s">
        <v>83</v>
      </c>
      <c r="AW316" s="13" t="s">
        <v>29</v>
      </c>
      <c r="AX316" s="13" t="s">
        <v>73</v>
      </c>
      <c r="AY316" s="172" t="s">
        <v>163</v>
      </c>
    </row>
    <row r="317" spans="1:65" s="14" customFormat="1">
      <c r="B317" s="179"/>
      <c r="D317" s="169" t="s">
        <v>175</v>
      </c>
      <c r="E317" s="180" t="s">
        <v>1</v>
      </c>
      <c r="F317" s="181" t="s">
        <v>179</v>
      </c>
      <c r="H317" s="182">
        <v>6.06</v>
      </c>
      <c r="I317" s="183"/>
      <c r="L317" s="179"/>
      <c r="M317" s="184"/>
      <c r="N317" s="185"/>
      <c r="O317" s="185"/>
      <c r="P317" s="185"/>
      <c r="Q317" s="185"/>
      <c r="R317" s="185"/>
      <c r="S317" s="185"/>
      <c r="T317" s="186"/>
      <c r="AT317" s="180" t="s">
        <v>175</v>
      </c>
      <c r="AU317" s="180" t="s">
        <v>83</v>
      </c>
      <c r="AV317" s="14" t="s">
        <v>169</v>
      </c>
      <c r="AW317" s="14" t="s">
        <v>29</v>
      </c>
      <c r="AX317" s="14" t="s">
        <v>30</v>
      </c>
      <c r="AY317" s="180" t="s">
        <v>163</v>
      </c>
    </row>
    <row r="318" spans="1:65" s="2" customFormat="1" ht="16.5" customHeight="1">
      <c r="A318" s="33"/>
      <c r="B318" s="150"/>
      <c r="C318" s="197" t="s">
        <v>488</v>
      </c>
      <c r="D318" s="197" t="s">
        <v>381</v>
      </c>
      <c r="E318" s="198" t="s">
        <v>2291</v>
      </c>
      <c r="F318" s="199" t="s">
        <v>2292</v>
      </c>
      <c r="G318" s="200" t="s">
        <v>436</v>
      </c>
      <c r="H318" s="201">
        <v>6.06</v>
      </c>
      <c r="I318" s="202"/>
      <c r="J318" s="203">
        <f>ROUND(I318*H318,2)</f>
        <v>0</v>
      </c>
      <c r="K318" s="199" t="s">
        <v>168</v>
      </c>
      <c r="L318" s="204"/>
      <c r="M318" s="205" t="s">
        <v>1</v>
      </c>
      <c r="N318" s="206" t="s">
        <v>38</v>
      </c>
      <c r="O318" s="59"/>
      <c r="P318" s="160">
        <f>O318*H318</f>
        <v>0</v>
      </c>
      <c r="Q318" s="160">
        <v>7.0000000000000007E-2</v>
      </c>
      <c r="R318" s="160">
        <f>Q318*H318</f>
        <v>0.42420000000000002</v>
      </c>
      <c r="S318" s="160">
        <v>0</v>
      </c>
      <c r="T318" s="161">
        <f>S318*H318</f>
        <v>0</v>
      </c>
      <c r="U318" s="33"/>
      <c r="V318" s="33"/>
      <c r="W318" s="33"/>
      <c r="X318" s="33"/>
      <c r="Y318" s="33"/>
      <c r="Z318" s="33"/>
      <c r="AA318" s="33"/>
      <c r="AB318" s="33"/>
      <c r="AC318" s="33"/>
      <c r="AD318" s="33"/>
      <c r="AE318" s="33"/>
      <c r="AR318" s="162" t="s">
        <v>215</v>
      </c>
      <c r="AT318" s="162" t="s">
        <v>381</v>
      </c>
      <c r="AU318" s="162" t="s">
        <v>83</v>
      </c>
      <c r="AY318" s="18" t="s">
        <v>163</v>
      </c>
      <c r="BE318" s="163">
        <f>IF(N318="základní",J318,0)</f>
        <v>0</v>
      </c>
      <c r="BF318" s="163">
        <f>IF(N318="snížená",J318,0)</f>
        <v>0</v>
      </c>
      <c r="BG318" s="163">
        <f>IF(N318="zákl. přenesená",J318,0)</f>
        <v>0</v>
      </c>
      <c r="BH318" s="163">
        <f>IF(N318="sníž. přenesená",J318,0)</f>
        <v>0</v>
      </c>
      <c r="BI318" s="163">
        <f>IF(N318="nulová",J318,0)</f>
        <v>0</v>
      </c>
      <c r="BJ318" s="18" t="s">
        <v>30</v>
      </c>
      <c r="BK318" s="163">
        <f>ROUND(I318*H318,2)</f>
        <v>0</v>
      </c>
      <c r="BL318" s="18" t="s">
        <v>169</v>
      </c>
      <c r="BM318" s="162" t="s">
        <v>2293</v>
      </c>
    </row>
    <row r="319" spans="1:65" s="13" customFormat="1">
      <c r="B319" s="171"/>
      <c r="D319" s="169" t="s">
        <v>175</v>
      </c>
      <c r="E319" s="172" t="s">
        <v>1</v>
      </c>
      <c r="F319" s="173" t="s">
        <v>1402</v>
      </c>
      <c r="H319" s="174">
        <v>6.06</v>
      </c>
      <c r="I319" s="175"/>
      <c r="L319" s="171"/>
      <c r="M319" s="176"/>
      <c r="N319" s="177"/>
      <c r="O319" s="177"/>
      <c r="P319" s="177"/>
      <c r="Q319" s="177"/>
      <c r="R319" s="177"/>
      <c r="S319" s="177"/>
      <c r="T319" s="178"/>
      <c r="AT319" s="172" t="s">
        <v>175</v>
      </c>
      <c r="AU319" s="172" t="s">
        <v>83</v>
      </c>
      <c r="AV319" s="13" t="s">
        <v>83</v>
      </c>
      <c r="AW319" s="13" t="s">
        <v>29</v>
      </c>
      <c r="AX319" s="13" t="s">
        <v>73</v>
      </c>
      <c r="AY319" s="172" t="s">
        <v>163</v>
      </c>
    </row>
    <row r="320" spans="1:65" s="14" customFormat="1">
      <c r="B320" s="179"/>
      <c r="D320" s="169" t="s">
        <v>175</v>
      </c>
      <c r="E320" s="180" t="s">
        <v>1</v>
      </c>
      <c r="F320" s="181" t="s">
        <v>179</v>
      </c>
      <c r="H320" s="182">
        <v>6.06</v>
      </c>
      <c r="I320" s="183"/>
      <c r="L320" s="179"/>
      <c r="M320" s="184"/>
      <c r="N320" s="185"/>
      <c r="O320" s="185"/>
      <c r="P320" s="185"/>
      <c r="Q320" s="185"/>
      <c r="R320" s="185"/>
      <c r="S320" s="185"/>
      <c r="T320" s="186"/>
      <c r="AT320" s="180" t="s">
        <v>175</v>
      </c>
      <c r="AU320" s="180" t="s">
        <v>83</v>
      </c>
      <c r="AV320" s="14" t="s">
        <v>169</v>
      </c>
      <c r="AW320" s="14" t="s">
        <v>29</v>
      </c>
      <c r="AX320" s="14" t="s">
        <v>30</v>
      </c>
      <c r="AY320" s="180" t="s">
        <v>163</v>
      </c>
    </row>
    <row r="321" spans="1:65" s="2" customFormat="1" ht="16.5" customHeight="1">
      <c r="A321" s="33"/>
      <c r="B321" s="150"/>
      <c r="C321" s="197" t="s">
        <v>490</v>
      </c>
      <c r="D321" s="197" t="s">
        <v>381</v>
      </c>
      <c r="E321" s="198" t="s">
        <v>2294</v>
      </c>
      <c r="F321" s="199" t="s">
        <v>2295</v>
      </c>
      <c r="G321" s="200" t="s">
        <v>436</v>
      </c>
      <c r="H321" s="201">
        <v>6.06</v>
      </c>
      <c r="I321" s="202"/>
      <c r="J321" s="203">
        <f>ROUND(I321*H321,2)</f>
        <v>0</v>
      </c>
      <c r="K321" s="199" t="s">
        <v>168</v>
      </c>
      <c r="L321" s="204"/>
      <c r="M321" s="205" t="s">
        <v>1</v>
      </c>
      <c r="N321" s="206" t="s">
        <v>38</v>
      </c>
      <c r="O321" s="59"/>
      <c r="P321" s="160">
        <f>O321*H321</f>
        <v>0</v>
      </c>
      <c r="Q321" s="160">
        <v>2.7E-2</v>
      </c>
      <c r="R321" s="160">
        <f>Q321*H321</f>
        <v>0.16361999999999999</v>
      </c>
      <c r="S321" s="160">
        <v>0</v>
      </c>
      <c r="T321" s="161">
        <f>S321*H321</f>
        <v>0</v>
      </c>
      <c r="U321" s="33"/>
      <c r="V321" s="33"/>
      <c r="W321" s="33"/>
      <c r="X321" s="33"/>
      <c r="Y321" s="33"/>
      <c r="Z321" s="33"/>
      <c r="AA321" s="33"/>
      <c r="AB321" s="33"/>
      <c r="AC321" s="33"/>
      <c r="AD321" s="33"/>
      <c r="AE321" s="33"/>
      <c r="AR321" s="162" t="s">
        <v>215</v>
      </c>
      <c r="AT321" s="162" t="s">
        <v>381</v>
      </c>
      <c r="AU321" s="162" t="s">
        <v>83</v>
      </c>
      <c r="AY321" s="18" t="s">
        <v>163</v>
      </c>
      <c r="BE321" s="163">
        <f>IF(N321="základní",J321,0)</f>
        <v>0</v>
      </c>
      <c r="BF321" s="163">
        <f>IF(N321="snížená",J321,0)</f>
        <v>0</v>
      </c>
      <c r="BG321" s="163">
        <f>IF(N321="zákl. přenesená",J321,0)</f>
        <v>0</v>
      </c>
      <c r="BH321" s="163">
        <f>IF(N321="sníž. přenesená",J321,0)</f>
        <v>0</v>
      </c>
      <c r="BI321" s="163">
        <f>IF(N321="nulová",J321,0)</f>
        <v>0</v>
      </c>
      <c r="BJ321" s="18" t="s">
        <v>30</v>
      </c>
      <c r="BK321" s="163">
        <f>ROUND(I321*H321,2)</f>
        <v>0</v>
      </c>
      <c r="BL321" s="18" t="s">
        <v>169</v>
      </c>
      <c r="BM321" s="162" t="s">
        <v>2296</v>
      </c>
    </row>
    <row r="322" spans="1:65" s="13" customFormat="1">
      <c r="B322" s="171"/>
      <c r="D322" s="169" t="s">
        <v>175</v>
      </c>
      <c r="E322" s="172" t="s">
        <v>1</v>
      </c>
      <c r="F322" s="173" t="s">
        <v>1402</v>
      </c>
      <c r="H322" s="174">
        <v>6.06</v>
      </c>
      <c r="I322" s="175"/>
      <c r="L322" s="171"/>
      <c r="M322" s="176"/>
      <c r="N322" s="177"/>
      <c r="O322" s="177"/>
      <c r="P322" s="177"/>
      <c r="Q322" s="177"/>
      <c r="R322" s="177"/>
      <c r="S322" s="177"/>
      <c r="T322" s="178"/>
      <c r="AT322" s="172" t="s">
        <v>175</v>
      </c>
      <c r="AU322" s="172" t="s">
        <v>83</v>
      </c>
      <c r="AV322" s="13" t="s">
        <v>83</v>
      </c>
      <c r="AW322" s="13" t="s">
        <v>29</v>
      </c>
      <c r="AX322" s="13" t="s">
        <v>73</v>
      </c>
      <c r="AY322" s="172" t="s">
        <v>163</v>
      </c>
    </row>
    <row r="323" spans="1:65" s="14" customFormat="1">
      <c r="B323" s="179"/>
      <c r="D323" s="169" t="s">
        <v>175</v>
      </c>
      <c r="E323" s="180" t="s">
        <v>1</v>
      </c>
      <c r="F323" s="181" t="s">
        <v>179</v>
      </c>
      <c r="H323" s="182">
        <v>6.06</v>
      </c>
      <c r="I323" s="183"/>
      <c r="L323" s="179"/>
      <c r="M323" s="184"/>
      <c r="N323" s="185"/>
      <c r="O323" s="185"/>
      <c r="P323" s="185"/>
      <c r="Q323" s="185"/>
      <c r="R323" s="185"/>
      <c r="S323" s="185"/>
      <c r="T323" s="186"/>
      <c r="AT323" s="180" t="s">
        <v>175</v>
      </c>
      <c r="AU323" s="180" t="s">
        <v>83</v>
      </c>
      <c r="AV323" s="14" t="s">
        <v>169</v>
      </c>
      <c r="AW323" s="14" t="s">
        <v>29</v>
      </c>
      <c r="AX323" s="14" t="s">
        <v>30</v>
      </c>
      <c r="AY323" s="180" t="s">
        <v>163</v>
      </c>
    </row>
    <row r="324" spans="1:65" s="2" customFormat="1" ht="21.75" customHeight="1">
      <c r="A324" s="33"/>
      <c r="B324" s="150"/>
      <c r="C324" s="151" t="s">
        <v>498</v>
      </c>
      <c r="D324" s="151" t="s">
        <v>165</v>
      </c>
      <c r="E324" s="152" t="s">
        <v>2297</v>
      </c>
      <c r="F324" s="153" t="s">
        <v>2298</v>
      </c>
      <c r="G324" s="154" t="s">
        <v>436</v>
      </c>
      <c r="H324" s="155">
        <v>6</v>
      </c>
      <c r="I324" s="156"/>
      <c r="J324" s="157">
        <f>ROUND(I324*H324,2)</f>
        <v>0</v>
      </c>
      <c r="K324" s="153" t="s">
        <v>168</v>
      </c>
      <c r="L324" s="34"/>
      <c r="M324" s="158" t="s">
        <v>1</v>
      </c>
      <c r="N324" s="159" t="s">
        <v>38</v>
      </c>
      <c r="O324" s="59"/>
      <c r="P324" s="160">
        <f>O324*H324</f>
        <v>0</v>
      </c>
      <c r="Q324" s="160">
        <v>0.21734000000000001</v>
      </c>
      <c r="R324" s="160">
        <f>Q324*H324</f>
        <v>1.3040400000000001</v>
      </c>
      <c r="S324" s="160">
        <v>0</v>
      </c>
      <c r="T324" s="161">
        <f>S324*H324</f>
        <v>0</v>
      </c>
      <c r="U324" s="33"/>
      <c r="V324" s="33"/>
      <c r="W324" s="33"/>
      <c r="X324" s="33"/>
      <c r="Y324" s="33"/>
      <c r="Z324" s="33"/>
      <c r="AA324" s="33"/>
      <c r="AB324" s="33"/>
      <c r="AC324" s="33"/>
      <c r="AD324" s="33"/>
      <c r="AE324" s="33"/>
      <c r="AR324" s="162" t="s">
        <v>169</v>
      </c>
      <c r="AT324" s="162" t="s">
        <v>165</v>
      </c>
      <c r="AU324" s="162" t="s">
        <v>83</v>
      </c>
      <c r="AY324" s="18" t="s">
        <v>163</v>
      </c>
      <c r="BE324" s="163">
        <f>IF(N324="základní",J324,0)</f>
        <v>0</v>
      </c>
      <c r="BF324" s="163">
        <f>IF(N324="snížená",J324,0)</f>
        <v>0</v>
      </c>
      <c r="BG324" s="163">
        <f>IF(N324="zákl. přenesená",J324,0)</f>
        <v>0</v>
      </c>
      <c r="BH324" s="163">
        <f>IF(N324="sníž. přenesená",J324,0)</f>
        <v>0</v>
      </c>
      <c r="BI324" s="163">
        <f>IF(N324="nulová",J324,0)</f>
        <v>0</v>
      </c>
      <c r="BJ324" s="18" t="s">
        <v>30</v>
      </c>
      <c r="BK324" s="163">
        <f>ROUND(I324*H324,2)</f>
        <v>0</v>
      </c>
      <c r="BL324" s="18" t="s">
        <v>169</v>
      </c>
      <c r="BM324" s="162" t="s">
        <v>2299</v>
      </c>
    </row>
    <row r="325" spans="1:65" s="2" customFormat="1">
      <c r="A325" s="33"/>
      <c r="B325" s="34"/>
      <c r="C325" s="33"/>
      <c r="D325" s="164" t="s">
        <v>171</v>
      </c>
      <c r="E325" s="33"/>
      <c r="F325" s="165" t="s">
        <v>2300</v>
      </c>
      <c r="G325" s="33"/>
      <c r="H325" s="33"/>
      <c r="I325" s="166"/>
      <c r="J325" s="33"/>
      <c r="K325" s="33"/>
      <c r="L325" s="34"/>
      <c r="M325" s="167"/>
      <c r="N325" s="168"/>
      <c r="O325" s="59"/>
      <c r="P325" s="59"/>
      <c r="Q325" s="59"/>
      <c r="R325" s="59"/>
      <c r="S325" s="59"/>
      <c r="T325" s="60"/>
      <c r="U325" s="33"/>
      <c r="V325" s="33"/>
      <c r="W325" s="33"/>
      <c r="X325" s="33"/>
      <c r="Y325" s="33"/>
      <c r="Z325" s="33"/>
      <c r="AA325" s="33"/>
      <c r="AB325" s="33"/>
      <c r="AC325" s="33"/>
      <c r="AD325" s="33"/>
      <c r="AE325" s="33"/>
      <c r="AT325" s="18" t="s">
        <v>171</v>
      </c>
      <c r="AU325" s="18" t="s">
        <v>83</v>
      </c>
    </row>
    <row r="326" spans="1:65" s="13" customFormat="1">
      <c r="B326" s="171"/>
      <c r="D326" s="169" t="s">
        <v>175</v>
      </c>
      <c r="E326" s="172" t="s">
        <v>1</v>
      </c>
      <c r="F326" s="173" t="s">
        <v>203</v>
      </c>
      <c r="H326" s="174">
        <v>6</v>
      </c>
      <c r="I326" s="175"/>
      <c r="L326" s="171"/>
      <c r="M326" s="176"/>
      <c r="N326" s="177"/>
      <c r="O326" s="177"/>
      <c r="P326" s="177"/>
      <c r="Q326" s="177"/>
      <c r="R326" s="177"/>
      <c r="S326" s="177"/>
      <c r="T326" s="178"/>
      <c r="AT326" s="172" t="s">
        <v>175</v>
      </c>
      <c r="AU326" s="172" t="s">
        <v>83</v>
      </c>
      <c r="AV326" s="13" t="s">
        <v>83</v>
      </c>
      <c r="AW326" s="13" t="s">
        <v>29</v>
      </c>
      <c r="AX326" s="13" t="s">
        <v>30</v>
      </c>
      <c r="AY326" s="172" t="s">
        <v>163</v>
      </c>
    </row>
    <row r="327" spans="1:65" s="2" customFormat="1" ht="16.5" customHeight="1">
      <c r="A327" s="33"/>
      <c r="B327" s="150"/>
      <c r="C327" s="197" t="s">
        <v>505</v>
      </c>
      <c r="D327" s="197" t="s">
        <v>381</v>
      </c>
      <c r="E327" s="198" t="s">
        <v>2301</v>
      </c>
      <c r="F327" s="199" t="s">
        <v>2302</v>
      </c>
      <c r="G327" s="200" t="s">
        <v>436</v>
      </c>
      <c r="H327" s="201">
        <v>6</v>
      </c>
      <c r="I327" s="202"/>
      <c r="J327" s="203">
        <f>ROUND(I327*H327,2)</f>
        <v>0</v>
      </c>
      <c r="K327" s="199" t="s">
        <v>168</v>
      </c>
      <c r="L327" s="204"/>
      <c r="M327" s="205" t="s">
        <v>1</v>
      </c>
      <c r="N327" s="206" t="s">
        <v>38</v>
      </c>
      <c r="O327" s="59"/>
      <c r="P327" s="160">
        <f>O327*H327</f>
        <v>0</v>
      </c>
      <c r="Q327" s="160">
        <v>0.06</v>
      </c>
      <c r="R327" s="160">
        <f>Q327*H327</f>
        <v>0.36</v>
      </c>
      <c r="S327" s="160">
        <v>0</v>
      </c>
      <c r="T327" s="161">
        <f>S327*H327</f>
        <v>0</v>
      </c>
      <c r="U327" s="33"/>
      <c r="V327" s="33"/>
      <c r="W327" s="33"/>
      <c r="X327" s="33"/>
      <c r="Y327" s="33"/>
      <c r="Z327" s="33"/>
      <c r="AA327" s="33"/>
      <c r="AB327" s="33"/>
      <c r="AC327" s="33"/>
      <c r="AD327" s="33"/>
      <c r="AE327" s="33"/>
      <c r="AR327" s="162" t="s">
        <v>215</v>
      </c>
      <c r="AT327" s="162" t="s">
        <v>381</v>
      </c>
      <c r="AU327" s="162" t="s">
        <v>83</v>
      </c>
      <c r="AY327" s="18" t="s">
        <v>163</v>
      </c>
      <c r="BE327" s="163">
        <f>IF(N327="základní",J327,0)</f>
        <v>0</v>
      </c>
      <c r="BF327" s="163">
        <f>IF(N327="snížená",J327,0)</f>
        <v>0</v>
      </c>
      <c r="BG327" s="163">
        <f>IF(N327="zákl. přenesená",J327,0)</f>
        <v>0</v>
      </c>
      <c r="BH327" s="163">
        <f>IF(N327="sníž. přenesená",J327,0)</f>
        <v>0</v>
      </c>
      <c r="BI327" s="163">
        <f>IF(N327="nulová",J327,0)</f>
        <v>0</v>
      </c>
      <c r="BJ327" s="18" t="s">
        <v>30</v>
      </c>
      <c r="BK327" s="163">
        <f>ROUND(I327*H327,2)</f>
        <v>0</v>
      </c>
      <c r="BL327" s="18" t="s">
        <v>169</v>
      </c>
      <c r="BM327" s="162" t="s">
        <v>2303</v>
      </c>
    </row>
    <row r="328" spans="1:65" s="13" customFormat="1">
      <c r="B328" s="171"/>
      <c r="D328" s="169" t="s">
        <v>175</v>
      </c>
      <c r="E328" s="172" t="s">
        <v>1</v>
      </c>
      <c r="F328" s="173" t="s">
        <v>203</v>
      </c>
      <c r="H328" s="174">
        <v>6</v>
      </c>
      <c r="I328" s="175"/>
      <c r="L328" s="171"/>
      <c r="M328" s="176"/>
      <c r="N328" s="177"/>
      <c r="O328" s="177"/>
      <c r="P328" s="177"/>
      <c r="Q328" s="177"/>
      <c r="R328" s="177"/>
      <c r="S328" s="177"/>
      <c r="T328" s="178"/>
      <c r="AT328" s="172" t="s">
        <v>175</v>
      </c>
      <c r="AU328" s="172" t="s">
        <v>83</v>
      </c>
      <c r="AV328" s="13" t="s">
        <v>83</v>
      </c>
      <c r="AW328" s="13" t="s">
        <v>29</v>
      </c>
      <c r="AX328" s="13" t="s">
        <v>30</v>
      </c>
      <c r="AY328" s="172" t="s">
        <v>163</v>
      </c>
    </row>
    <row r="329" spans="1:65" s="12" customFormat="1" ht="22.9" customHeight="1">
      <c r="B329" s="137"/>
      <c r="D329" s="138" t="s">
        <v>72</v>
      </c>
      <c r="E329" s="148" t="s">
        <v>228</v>
      </c>
      <c r="F329" s="148" t="s">
        <v>729</v>
      </c>
      <c r="I329" s="140"/>
      <c r="J329" s="149">
        <f>BK329</f>
        <v>0</v>
      </c>
      <c r="L329" s="137"/>
      <c r="M329" s="142"/>
      <c r="N329" s="143"/>
      <c r="O329" s="143"/>
      <c r="P329" s="144">
        <f>SUM(P330:P332)</f>
        <v>0</v>
      </c>
      <c r="Q329" s="143"/>
      <c r="R329" s="144">
        <f>SUM(R330:R332)</f>
        <v>0</v>
      </c>
      <c r="S329" s="143"/>
      <c r="T329" s="145">
        <f>SUM(T330:T332)</f>
        <v>0</v>
      </c>
      <c r="AR329" s="138" t="s">
        <v>30</v>
      </c>
      <c r="AT329" s="146" t="s">
        <v>72</v>
      </c>
      <c r="AU329" s="146" t="s">
        <v>30</v>
      </c>
      <c r="AY329" s="138" t="s">
        <v>163</v>
      </c>
      <c r="BK329" s="147">
        <f>SUM(BK330:BK332)</f>
        <v>0</v>
      </c>
    </row>
    <row r="330" spans="1:65" s="2" customFormat="1" ht="16.5" customHeight="1">
      <c r="A330" s="33"/>
      <c r="B330" s="150"/>
      <c r="C330" s="151" t="s">
        <v>510</v>
      </c>
      <c r="D330" s="151" t="s">
        <v>165</v>
      </c>
      <c r="E330" s="152" t="s">
        <v>2304</v>
      </c>
      <c r="F330" s="153" t="s">
        <v>2305</v>
      </c>
      <c r="G330" s="154" t="s">
        <v>384</v>
      </c>
      <c r="H330" s="155">
        <v>36.357999999999997</v>
      </c>
      <c r="I330" s="156"/>
      <c r="J330" s="157">
        <f>ROUND(I330*H330,2)</f>
        <v>0</v>
      </c>
      <c r="K330" s="153" t="s">
        <v>168</v>
      </c>
      <c r="L330" s="34"/>
      <c r="M330" s="158" t="s">
        <v>1</v>
      </c>
      <c r="N330" s="159" t="s">
        <v>38</v>
      </c>
      <c r="O330" s="59"/>
      <c r="P330" s="160">
        <f>O330*H330</f>
        <v>0</v>
      </c>
      <c r="Q330" s="160">
        <v>0</v>
      </c>
      <c r="R330" s="160">
        <f>Q330*H330</f>
        <v>0</v>
      </c>
      <c r="S330" s="160">
        <v>0</v>
      </c>
      <c r="T330" s="161">
        <f>S330*H330</f>
        <v>0</v>
      </c>
      <c r="U330" s="33"/>
      <c r="V330" s="33"/>
      <c r="W330" s="33"/>
      <c r="X330" s="33"/>
      <c r="Y330" s="33"/>
      <c r="Z330" s="33"/>
      <c r="AA330" s="33"/>
      <c r="AB330" s="33"/>
      <c r="AC330" s="33"/>
      <c r="AD330" s="33"/>
      <c r="AE330" s="33"/>
      <c r="AR330" s="162" t="s">
        <v>169</v>
      </c>
      <c r="AT330" s="162" t="s">
        <v>165</v>
      </c>
      <c r="AU330" s="162" t="s">
        <v>83</v>
      </c>
      <c r="AY330" s="18" t="s">
        <v>163</v>
      </c>
      <c r="BE330" s="163">
        <f>IF(N330="základní",J330,0)</f>
        <v>0</v>
      </c>
      <c r="BF330" s="163">
        <f>IF(N330="snížená",J330,0)</f>
        <v>0</v>
      </c>
      <c r="BG330" s="163">
        <f>IF(N330="zákl. přenesená",J330,0)</f>
        <v>0</v>
      </c>
      <c r="BH330" s="163">
        <f>IF(N330="sníž. přenesená",J330,0)</f>
        <v>0</v>
      </c>
      <c r="BI330" s="163">
        <f>IF(N330="nulová",J330,0)</f>
        <v>0</v>
      </c>
      <c r="BJ330" s="18" t="s">
        <v>30</v>
      </c>
      <c r="BK330" s="163">
        <f>ROUND(I330*H330,2)</f>
        <v>0</v>
      </c>
      <c r="BL330" s="18" t="s">
        <v>169</v>
      </c>
      <c r="BM330" s="162" t="s">
        <v>2306</v>
      </c>
    </row>
    <row r="331" spans="1:65" s="2" customFormat="1">
      <c r="A331" s="33"/>
      <c r="B331" s="34"/>
      <c r="C331" s="33"/>
      <c r="D331" s="164" t="s">
        <v>171</v>
      </c>
      <c r="E331" s="33"/>
      <c r="F331" s="165" t="s">
        <v>2307</v>
      </c>
      <c r="G331" s="33"/>
      <c r="H331" s="33"/>
      <c r="I331" s="166"/>
      <c r="J331" s="33"/>
      <c r="K331" s="33"/>
      <c r="L331" s="34"/>
      <c r="M331" s="167"/>
      <c r="N331" s="168"/>
      <c r="O331" s="59"/>
      <c r="P331" s="59"/>
      <c r="Q331" s="59"/>
      <c r="R331" s="59"/>
      <c r="S331" s="59"/>
      <c r="T331" s="60"/>
      <c r="U331" s="33"/>
      <c r="V331" s="33"/>
      <c r="W331" s="33"/>
      <c r="X331" s="33"/>
      <c r="Y331" s="33"/>
      <c r="Z331" s="33"/>
      <c r="AA331" s="33"/>
      <c r="AB331" s="33"/>
      <c r="AC331" s="33"/>
      <c r="AD331" s="33"/>
      <c r="AE331" s="33"/>
      <c r="AT331" s="18" t="s">
        <v>171</v>
      </c>
      <c r="AU331" s="18" t="s">
        <v>83</v>
      </c>
    </row>
    <row r="332" spans="1:65" s="2" customFormat="1" ht="29.25">
      <c r="A332" s="33"/>
      <c r="B332" s="34"/>
      <c r="C332" s="33"/>
      <c r="D332" s="169" t="s">
        <v>173</v>
      </c>
      <c r="E332" s="33"/>
      <c r="F332" s="170" t="s">
        <v>794</v>
      </c>
      <c r="G332" s="33"/>
      <c r="H332" s="33"/>
      <c r="I332" s="166"/>
      <c r="J332" s="33"/>
      <c r="K332" s="33"/>
      <c r="L332" s="34"/>
      <c r="M332" s="207"/>
      <c r="N332" s="208"/>
      <c r="O332" s="209"/>
      <c r="P332" s="209"/>
      <c r="Q332" s="209"/>
      <c r="R332" s="209"/>
      <c r="S332" s="209"/>
      <c r="T332" s="210"/>
      <c r="U332" s="33"/>
      <c r="V332" s="33"/>
      <c r="W332" s="33"/>
      <c r="X332" s="33"/>
      <c r="Y332" s="33"/>
      <c r="Z332" s="33"/>
      <c r="AA332" s="33"/>
      <c r="AB332" s="33"/>
      <c r="AC332" s="33"/>
      <c r="AD332" s="33"/>
      <c r="AE332" s="33"/>
      <c r="AT332" s="18" t="s">
        <v>173</v>
      </c>
      <c r="AU332" s="18" t="s">
        <v>83</v>
      </c>
    </row>
    <row r="333" spans="1:65" s="2" customFormat="1" ht="6.95" customHeight="1">
      <c r="A333" s="33"/>
      <c r="B333" s="48"/>
      <c r="C333" s="49"/>
      <c r="D333" s="49"/>
      <c r="E333" s="49"/>
      <c r="F333" s="49"/>
      <c r="G333" s="49"/>
      <c r="H333" s="49"/>
      <c r="I333" s="49"/>
      <c r="J333" s="49"/>
      <c r="K333" s="49"/>
      <c r="L333" s="34"/>
      <c r="M333" s="33"/>
      <c r="O333" s="33"/>
      <c r="P333" s="33"/>
      <c r="Q333" s="33"/>
      <c r="R333" s="33"/>
      <c r="S333" s="33"/>
      <c r="T333" s="33"/>
      <c r="U333" s="33"/>
      <c r="V333" s="33"/>
      <c r="W333" s="33"/>
      <c r="X333" s="33"/>
      <c r="Y333" s="33"/>
      <c r="Z333" s="33"/>
      <c r="AA333" s="33"/>
      <c r="AB333" s="33"/>
      <c r="AC333" s="33"/>
      <c r="AD333" s="33"/>
      <c r="AE333" s="33"/>
    </row>
  </sheetData>
  <autoFilter ref="C126:K332"/>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1" r:id="rId1"/>
    <hyperlink ref="F135" r:id="rId2"/>
    <hyperlink ref="F143" r:id="rId3"/>
    <hyperlink ref="F146" r:id="rId4"/>
    <hyperlink ref="F152" r:id="rId5"/>
    <hyperlink ref="F155" r:id="rId6"/>
    <hyperlink ref="F159" r:id="rId7"/>
    <hyperlink ref="F161" r:id="rId8"/>
    <hyperlink ref="F165" r:id="rId9"/>
    <hyperlink ref="F167" r:id="rId10"/>
    <hyperlink ref="F171" r:id="rId11"/>
    <hyperlink ref="F175" r:id="rId12"/>
    <hyperlink ref="F186" r:id="rId13"/>
    <hyperlink ref="F197" r:id="rId14"/>
    <hyperlink ref="F201" r:id="rId15"/>
    <hyperlink ref="F206" r:id="rId16"/>
    <hyperlink ref="F210" r:id="rId17"/>
    <hyperlink ref="F213" r:id="rId18"/>
    <hyperlink ref="F218" r:id="rId19"/>
    <hyperlink ref="F221" r:id="rId20"/>
    <hyperlink ref="F232" r:id="rId21"/>
    <hyperlink ref="F236" r:id="rId22"/>
    <hyperlink ref="F239" r:id="rId23"/>
    <hyperlink ref="F242" r:id="rId24"/>
    <hyperlink ref="F246" r:id="rId25"/>
    <hyperlink ref="F251" r:id="rId26"/>
    <hyperlink ref="F255" r:id="rId27"/>
    <hyperlink ref="F269" r:id="rId28"/>
    <hyperlink ref="F273" r:id="rId29"/>
    <hyperlink ref="F279" r:id="rId30"/>
    <hyperlink ref="F287" r:id="rId31"/>
    <hyperlink ref="F325" r:id="rId32"/>
    <hyperlink ref="F331" r:id="rId3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6"/>
  <sheetViews>
    <sheetView showGridLines="0" workbookViewId="0">
      <selection activeCell="J14" sqref="J1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6" t="s">
        <v>5</v>
      </c>
      <c r="M2" s="237"/>
      <c r="N2" s="237"/>
      <c r="O2" s="237"/>
      <c r="P2" s="237"/>
      <c r="Q2" s="237"/>
      <c r="R2" s="237"/>
      <c r="S2" s="237"/>
      <c r="T2" s="237"/>
      <c r="U2" s="237"/>
      <c r="V2" s="237"/>
      <c r="AT2" s="18" t="s">
        <v>108</v>
      </c>
    </row>
    <row r="3" spans="1:46" s="1" customFormat="1" ht="6.95" customHeight="1">
      <c r="B3" s="19"/>
      <c r="C3" s="20"/>
      <c r="D3" s="20"/>
      <c r="E3" s="20"/>
      <c r="F3" s="20"/>
      <c r="G3" s="20"/>
      <c r="H3" s="20"/>
      <c r="I3" s="20"/>
      <c r="J3" s="20"/>
      <c r="K3" s="20"/>
      <c r="L3" s="21"/>
      <c r="AT3" s="18" t="s">
        <v>83</v>
      </c>
    </row>
    <row r="4" spans="1:46" s="1" customFormat="1" ht="24.95" customHeight="1">
      <c r="B4" s="21"/>
      <c r="D4" s="22" t="s">
        <v>120</v>
      </c>
      <c r="L4" s="21"/>
      <c r="M4" s="100" t="s">
        <v>10</v>
      </c>
      <c r="AT4" s="18" t="s">
        <v>3</v>
      </c>
    </row>
    <row r="5" spans="1:46" s="1" customFormat="1" ht="6.95" customHeight="1">
      <c r="B5" s="21"/>
      <c r="L5" s="21"/>
    </row>
    <row r="6" spans="1:46" s="1" customFormat="1" ht="12" customHeight="1">
      <c r="B6" s="21"/>
      <c r="D6" s="28" t="s">
        <v>16</v>
      </c>
      <c r="L6" s="21"/>
    </row>
    <row r="7" spans="1:46" s="1" customFormat="1" ht="16.5" customHeight="1">
      <c r="B7" s="21"/>
      <c r="E7" s="280" t="str">
        <f>'Rekapitulace stavby'!K6</f>
        <v>Brno, Sobotkova - rekonstrukce kanalizace a vodovodu</v>
      </c>
      <c r="F7" s="281"/>
      <c r="G7" s="281"/>
      <c r="H7" s="281"/>
      <c r="L7" s="21"/>
    </row>
    <row r="8" spans="1:46" s="1" customFormat="1" ht="12" customHeight="1">
      <c r="B8" s="21"/>
      <c r="D8" s="28" t="s">
        <v>130</v>
      </c>
      <c r="L8" s="21"/>
    </row>
    <row r="9" spans="1:46" s="2" customFormat="1" ht="16.5" customHeight="1">
      <c r="A9" s="33"/>
      <c r="B9" s="34"/>
      <c r="C9" s="33"/>
      <c r="D9" s="33"/>
      <c r="E9" s="280" t="s">
        <v>1837</v>
      </c>
      <c r="F9" s="279"/>
      <c r="G9" s="279"/>
      <c r="H9" s="279"/>
      <c r="I9" s="33"/>
      <c r="J9" s="33"/>
      <c r="K9" s="33"/>
      <c r="L9" s="43"/>
      <c r="S9" s="33"/>
      <c r="T9" s="33"/>
      <c r="U9" s="33"/>
      <c r="V9" s="33"/>
      <c r="W9" s="33"/>
      <c r="X9" s="33"/>
      <c r="Y9" s="33"/>
      <c r="Z9" s="33"/>
      <c r="AA9" s="33"/>
      <c r="AB9" s="33"/>
      <c r="AC9" s="33"/>
      <c r="AD9" s="33"/>
      <c r="AE9" s="33"/>
    </row>
    <row r="10" spans="1:46" s="2" customFormat="1" ht="12" customHeight="1">
      <c r="A10" s="33"/>
      <c r="B10" s="34"/>
      <c r="C10" s="33"/>
      <c r="D10" s="28" t="s">
        <v>1838</v>
      </c>
      <c r="E10" s="33"/>
      <c r="F10" s="33"/>
      <c r="G10" s="33"/>
      <c r="H10" s="33"/>
      <c r="I10" s="33"/>
      <c r="J10" s="33"/>
      <c r="K10" s="33"/>
      <c r="L10" s="43"/>
      <c r="S10" s="33"/>
      <c r="T10" s="33"/>
      <c r="U10" s="33"/>
      <c r="V10" s="33"/>
      <c r="W10" s="33"/>
      <c r="X10" s="33"/>
      <c r="Y10" s="33"/>
      <c r="Z10" s="33"/>
      <c r="AA10" s="33"/>
      <c r="AB10" s="33"/>
      <c r="AC10" s="33"/>
      <c r="AD10" s="33"/>
      <c r="AE10" s="33"/>
    </row>
    <row r="11" spans="1:46" s="2" customFormat="1" ht="16.5" customHeight="1">
      <c r="A11" s="33"/>
      <c r="B11" s="34"/>
      <c r="C11" s="33"/>
      <c r="D11" s="33"/>
      <c r="E11" s="270" t="s">
        <v>2308</v>
      </c>
      <c r="F11" s="279"/>
      <c r="G11" s="279"/>
      <c r="H11" s="279"/>
      <c r="I11" s="3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28"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28" t="s">
        <v>22</v>
      </c>
      <c r="J14" s="56"/>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23</v>
      </c>
      <c r="E16" s="33"/>
      <c r="F16" s="33"/>
      <c r="G16" s="33"/>
      <c r="H16" s="33"/>
      <c r="I16" s="28" t="s">
        <v>24</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25</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26</v>
      </c>
      <c r="E19" s="33"/>
      <c r="F19" s="33"/>
      <c r="G19" s="33"/>
      <c r="H19" s="33"/>
      <c r="I19" s="28" t="s">
        <v>24</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2" t="str">
        <f>'Rekapitulace stavby'!E14</f>
        <v>Vyplň údaj</v>
      </c>
      <c r="F20" s="248"/>
      <c r="G20" s="248"/>
      <c r="H20" s="248"/>
      <c r="I20" s="28" t="s">
        <v>25</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28</v>
      </c>
      <c r="E22" s="33"/>
      <c r="F22" s="33"/>
      <c r="G22" s="33"/>
      <c r="H22" s="33"/>
      <c r="I22" s="28" t="s">
        <v>24</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25</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28" t="s">
        <v>24</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25</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33"/>
      <c r="J28" s="33"/>
      <c r="K28" s="33"/>
      <c r="L28" s="43"/>
      <c r="S28" s="33"/>
      <c r="T28" s="33"/>
      <c r="U28" s="33"/>
      <c r="V28" s="33"/>
      <c r="W28" s="33"/>
      <c r="X28" s="33"/>
      <c r="Y28" s="33"/>
      <c r="Z28" s="33"/>
      <c r="AA28" s="33"/>
      <c r="AB28" s="33"/>
      <c r="AC28" s="33"/>
      <c r="AD28" s="33"/>
      <c r="AE28" s="33"/>
    </row>
    <row r="29" spans="1:31" s="8" customFormat="1" ht="16.5" customHeight="1">
      <c r="A29" s="101"/>
      <c r="B29" s="102"/>
      <c r="C29" s="101"/>
      <c r="D29" s="101"/>
      <c r="E29" s="252" t="s">
        <v>1</v>
      </c>
      <c r="F29" s="252"/>
      <c r="G29" s="252"/>
      <c r="H29" s="252"/>
      <c r="I29" s="101"/>
      <c r="J29" s="101"/>
      <c r="K29" s="101"/>
      <c r="L29" s="103"/>
      <c r="S29" s="101"/>
      <c r="T29" s="101"/>
      <c r="U29" s="101"/>
      <c r="V29" s="101"/>
      <c r="W29" s="101"/>
      <c r="X29" s="101"/>
      <c r="Y29" s="101"/>
      <c r="Z29" s="101"/>
      <c r="AA29" s="101"/>
      <c r="AB29" s="101"/>
      <c r="AC29" s="101"/>
      <c r="AD29" s="101"/>
      <c r="AE29" s="101"/>
    </row>
    <row r="30" spans="1:31" s="2" customFormat="1" ht="6.95" customHeight="1">
      <c r="A30" s="33"/>
      <c r="B30" s="34"/>
      <c r="C30" s="33"/>
      <c r="D30" s="33"/>
      <c r="E30" s="33"/>
      <c r="F30" s="33"/>
      <c r="G30" s="33"/>
      <c r="H30" s="33"/>
      <c r="I30" s="3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04" t="s">
        <v>33</v>
      </c>
      <c r="E32" s="33"/>
      <c r="F32" s="33"/>
      <c r="G32" s="33"/>
      <c r="H32" s="33"/>
      <c r="I32" s="33"/>
      <c r="J32" s="72">
        <f>ROUND(J130, 0)</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37"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5" t="s">
        <v>37</v>
      </c>
      <c r="E35" s="28" t="s">
        <v>38</v>
      </c>
      <c r="F35" s="106">
        <f>ROUND((SUM(BE130:BE335)),  0)</f>
        <v>0</v>
      </c>
      <c r="G35" s="33"/>
      <c r="H35" s="33"/>
      <c r="I35" s="107">
        <v>0.21</v>
      </c>
      <c r="J35" s="106">
        <f>ROUND(((SUM(BE130:BE335))*I35),  0)</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06">
        <f>ROUND((SUM(BF130:BF335)),  0)</f>
        <v>0</v>
      </c>
      <c r="G36" s="33"/>
      <c r="H36" s="33"/>
      <c r="I36" s="107">
        <v>0.12</v>
      </c>
      <c r="J36" s="106">
        <f>ROUND(((SUM(BF130:BF335))*I36),  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06">
        <f>ROUND((SUM(BG130:BG335)),  0)</f>
        <v>0</v>
      </c>
      <c r="G37" s="33"/>
      <c r="H37" s="33"/>
      <c r="I37" s="107">
        <v>0.21</v>
      </c>
      <c r="J37" s="106">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06">
        <f>ROUND((SUM(BH130:BH335)),  0)</f>
        <v>0</v>
      </c>
      <c r="G38" s="33"/>
      <c r="H38" s="33"/>
      <c r="I38" s="107">
        <v>0.12</v>
      </c>
      <c r="J38" s="106">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06">
        <f>ROUND((SUM(BI130:BI335)),  0)</f>
        <v>0</v>
      </c>
      <c r="G39" s="33"/>
      <c r="H39" s="33"/>
      <c r="I39" s="107">
        <v>0</v>
      </c>
      <c r="J39" s="106">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2" customFormat="1" ht="25.35" customHeight="1">
      <c r="A41" s="33"/>
      <c r="B41" s="34"/>
      <c r="C41" s="108"/>
      <c r="D41" s="109" t="s">
        <v>43</v>
      </c>
      <c r="E41" s="61"/>
      <c r="F41" s="61"/>
      <c r="G41" s="110" t="s">
        <v>44</v>
      </c>
      <c r="H41" s="111" t="s">
        <v>45</v>
      </c>
      <c r="I41" s="61"/>
      <c r="J41" s="112">
        <f>SUM(J32:J39)</f>
        <v>0</v>
      </c>
      <c r="K41" s="113"/>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31" s="1" customFormat="1" ht="12" customHeight="1">
      <c r="B86" s="21"/>
      <c r="C86" s="28" t="s">
        <v>130</v>
      </c>
      <c r="L86" s="21"/>
    </row>
    <row r="87" spans="1:31" s="2" customFormat="1" ht="16.5" customHeight="1">
      <c r="A87" s="33"/>
      <c r="B87" s="34"/>
      <c r="C87" s="33"/>
      <c r="D87" s="33"/>
      <c r="E87" s="280" t="s">
        <v>1837</v>
      </c>
      <c r="F87" s="279"/>
      <c r="G87" s="279"/>
      <c r="H87" s="279"/>
      <c r="I87" s="33"/>
      <c r="J87" s="33"/>
      <c r="K87" s="33"/>
      <c r="L87" s="43"/>
      <c r="S87" s="33"/>
      <c r="T87" s="33"/>
      <c r="U87" s="33"/>
      <c r="V87" s="33"/>
      <c r="W87" s="33"/>
      <c r="X87" s="33"/>
      <c r="Y87" s="33"/>
      <c r="Z87" s="33"/>
      <c r="AA87" s="33"/>
      <c r="AB87" s="33"/>
      <c r="AC87" s="33"/>
      <c r="AD87" s="33"/>
      <c r="AE87" s="33"/>
    </row>
    <row r="88" spans="1:31" s="2" customFormat="1" ht="12" customHeight="1">
      <c r="A88" s="33"/>
      <c r="B88" s="34"/>
      <c r="C88" s="28" t="s">
        <v>1838</v>
      </c>
      <c r="D88" s="33"/>
      <c r="E88" s="33"/>
      <c r="F88" s="33"/>
      <c r="G88" s="33"/>
      <c r="H88" s="33"/>
      <c r="I88" s="33"/>
      <c r="J88" s="33"/>
      <c r="K88" s="33"/>
      <c r="L88" s="43"/>
      <c r="S88" s="33"/>
      <c r="T88" s="33"/>
      <c r="U88" s="33"/>
      <c r="V88" s="33"/>
      <c r="W88" s="33"/>
      <c r="X88" s="33"/>
      <c r="Y88" s="33"/>
      <c r="Z88" s="33"/>
      <c r="AA88" s="33"/>
      <c r="AB88" s="33"/>
      <c r="AC88" s="33"/>
      <c r="AD88" s="33"/>
      <c r="AE88" s="33"/>
    </row>
    <row r="89" spans="1:31" s="2" customFormat="1" ht="16.5" customHeight="1">
      <c r="A89" s="33"/>
      <c r="B89" s="34"/>
      <c r="C89" s="33"/>
      <c r="D89" s="33"/>
      <c r="E89" s="270" t="str">
        <f>E11</f>
        <v>SO 05-3 - Obnova chodníku</v>
      </c>
      <c r="F89" s="279"/>
      <c r="G89" s="279"/>
      <c r="H89" s="279"/>
      <c r="I89" s="3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28" t="s">
        <v>22</v>
      </c>
      <c r="J91" s="56" t="str">
        <f>IF(J14="","",J14)</f>
        <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5.2" customHeight="1">
      <c r="A93" s="33"/>
      <c r="B93" s="34"/>
      <c r="C93" s="28" t="s">
        <v>23</v>
      </c>
      <c r="D93" s="33"/>
      <c r="E93" s="33"/>
      <c r="F93" s="26" t="str">
        <f>E17</f>
        <v xml:space="preserve"> </v>
      </c>
      <c r="G93" s="33"/>
      <c r="H93" s="33"/>
      <c r="I93" s="28" t="s">
        <v>28</v>
      </c>
      <c r="J93" s="31" t="str">
        <f>E23</f>
        <v xml:space="preserve"> </v>
      </c>
      <c r="K93" s="33"/>
      <c r="L93" s="43"/>
      <c r="S93" s="33"/>
      <c r="T93" s="33"/>
      <c r="U93" s="33"/>
      <c r="V93" s="33"/>
      <c r="W93" s="33"/>
      <c r="X93" s="33"/>
      <c r="Y93" s="33"/>
      <c r="Z93" s="33"/>
      <c r="AA93" s="33"/>
      <c r="AB93" s="33"/>
      <c r="AC93" s="33"/>
      <c r="AD93" s="33"/>
      <c r="AE93" s="33"/>
    </row>
    <row r="94" spans="1:31" s="2" customFormat="1" ht="15.2" customHeight="1">
      <c r="A94" s="33"/>
      <c r="B94" s="34"/>
      <c r="C94" s="28" t="s">
        <v>26</v>
      </c>
      <c r="D94" s="33"/>
      <c r="E94" s="33"/>
      <c r="F94" s="26" t="str">
        <f>IF(E20="","",E20)</f>
        <v>Vyplň údaj</v>
      </c>
      <c r="G94" s="33"/>
      <c r="H94" s="33"/>
      <c r="I94" s="28"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31" s="2" customFormat="1" ht="29.25" customHeight="1">
      <c r="A96" s="33"/>
      <c r="B96" s="34"/>
      <c r="C96" s="116" t="s">
        <v>133</v>
      </c>
      <c r="D96" s="108"/>
      <c r="E96" s="108"/>
      <c r="F96" s="108"/>
      <c r="G96" s="108"/>
      <c r="H96" s="108"/>
      <c r="I96" s="108"/>
      <c r="J96" s="117" t="s">
        <v>134</v>
      </c>
      <c r="K96" s="108"/>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2.9" customHeight="1">
      <c r="A98" s="33"/>
      <c r="B98" s="34"/>
      <c r="C98" s="118" t="s">
        <v>135</v>
      </c>
      <c r="D98" s="33"/>
      <c r="E98" s="33"/>
      <c r="F98" s="33"/>
      <c r="G98" s="33"/>
      <c r="H98" s="33"/>
      <c r="I98" s="33"/>
      <c r="J98" s="72">
        <f>J130</f>
        <v>0</v>
      </c>
      <c r="K98" s="33"/>
      <c r="L98" s="43"/>
      <c r="S98" s="33"/>
      <c r="T98" s="33"/>
      <c r="U98" s="33"/>
      <c r="V98" s="33"/>
      <c r="W98" s="33"/>
      <c r="X98" s="33"/>
      <c r="Y98" s="33"/>
      <c r="Z98" s="33"/>
      <c r="AA98" s="33"/>
      <c r="AB98" s="33"/>
      <c r="AC98" s="33"/>
      <c r="AD98" s="33"/>
      <c r="AE98" s="33"/>
      <c r="AU98" s="18" t="s">
        <v>136</v>
      </c>
    </row>
    <row r="99" spans="1:47" s="9" customFormat="1" ht="24.95" customHeight="1">
      <c r="B99" s="119"/>
      <c r="D99" s="120" t="s">
        <v>137</v>
      </c>
      <c r="E99" s="121"/>
      <c r="F99" s="121"/>
      <c r="G99" s="121"/>
      <c r="H99" s="121"/>
      <c r="I99" s="121"/>
      <c r="J99" s="122">
        <f>J131</f>
        <v>0</v>
      </c>
      <c r="L99" s="119"/>
    </row>
    <row r="100" spans="1:47" s="10" customFormat="1" ht="19.899999999999999" customHeight="1">
      <c r="B100" s="123"/>
      <c r="D100" s="124" t="s">
        <v>138</v>
      </c>
      <c r="E100" s="125"/>
      <c r="F100" s="125"/>
      <c r="G100" s="125"/>
      <c r="H100" s="125"/>
      <c r="I100" s="125"/>
      <c r="J100" s="126">
        <f>J132</f>
        <v>0</v>
      </c>
      <c r="L100" s="123"/>
    </row>
    <row r="101" spans="1:47" s="10" customFormat="1" ht="19.899999999999999" customHeight="1">
      <c r="B101" s="123"/>
      <c r="D101" s="124" t="s">
        <v>1841</v>
      </c>
      <c r="E101" s="125"/>
      <c r="F101" s="125"/>
      <c r="G101" s="125"/>
      <c r="H101" s="125"/>
      <c r="I101" s="125"/>
      <c r="J101" s="126">
        <f>J242</f>
        <v>0</v>
      </c>
      <c r="L101" s="123"/>
    </row>
    <row r="102" spans="1:47" s="10" customFormat="1" ht="19.899999999999999" customHeight="1">
      <c r="B102" s="123"/>
      <c r="D102" s="124" t="s">
        <v>1092</v>
      </c>
      <c r="E102" s="125"/>
      <c r="F102" s="125"/>
      <c r="G102" s="125"/>
      <c r="H102" s="125"/>
      <c r="I102" s="125"/>
      <c r="J102" s="126">
        <f>J249</f>
        <v>0</v>
      </c>
      <c r="L102" s="123"/>
    </row>
    <row r="103" spans="1:47" s="10" customFormat="1" ht="19.899999999999999" customHeight="1">
      <c r="B103" s="123"/>
      <c r="D103" s="124" t="s">
        <v>2309</v>
      </c>
      <c r="E103" s="125"/>
      <c r="F103" s="125"/>
      <c r="G103" s="125"/>
      <c r="H103" s="125"/>
      <c r="I103" s="125"/>
      <c r="J103" s="126">
        <f>J304</f>
        <v>0</v>
      </c>
      <c r="L103" s="123"/>
    </row>
    <row r="104" spans="1:47" s="10" customFormat="1" ht="19.899999999999999" customHeight="1">
      <c r="B104" s="123"/>
      <c r="D104" s="124" t="s">
        <v>144</v>
      </c>
      <c r="E104" s="125"/>
      <c r="F104" s="125"/>
      <c r="G104" s="125"/>
      <c r="H104" s="125"/>
      <c r="I104" s="125"/>
      <c r="J104" s="126">
        <f>J308</f>
        <v>0</v>
      </c>
      <c r="L104" s="123"/>
    </row>
    <row r="105" spans="1:47" s="10" customFormat="1" ht="19.899999999999999" customHeight="1">
      <c r="B105" s="123"/>
      <c r="D105" s="124" t="s">
        <v>145</v>
      </c>
      <c r="E105" s="125"/>
      <c r="F105" s="125"/>
      <c r="G105" s="125"/>
      <c r="H105" s="125"/>
      <c r="I105" s="125"/>
      <c r="J105" s="126">
        <f>J311</f>
        <v>0</v>
      </c>
      <c r="L105" s="123"/>
    </row>
    <row r="106" spans="1:47" s="9" customFormat="1" ht="24.95" customHeight="1">
      <c r="B106" s="119"/>
      <c r="D106" s="120" t="s">
        <v>2310</v>
      </c>
      <c r="E106" s="121"/>
      <c r="F106" s="121"/>
      <c r="G106" s="121"/>
      <c r="H106" s="121"/>
      <c r="I106" s="121"/>
      <c r="J106" s="122">
        <f>J331</f>
        <v>0</v>
      </c>
      <c r="L106" s="119"/>
    </row>
    <row r="107" spans="1:47" s="10" customFormat="1" ht="19.899999999999999" customHeight="1">
      <c r="B107" s="123"/>
      <c r="D107" s="124" t="s">
        <v>2311</v>
      </c>
      <c r="E107" s="125"/>
      <c r="F107" s="125"/>
      <c r="G107" s="125"/>
      <c r="H107" s="125"/>
      <c r="I107" s="125"/>
      <c r="J107" s="126">
        <f>J332</f>
        <v>0</v>
      </c>
      <c r="L107" s="123"/>
    </row>
    <row r="108" spans="1:47" s="10" customFormat="1" ht="19.899999999999999" customHeight="1">
      <c r="B108" s="123"/>
      <c r="D108" s="124" t="s">
        <v>2312</v>
      </c>
      <c r="E108" s="125"/>
      <c r="F108" s="125"/>
      <c r="G108" s="125"/>
      <c r="H108" s="125"/>
      <c r="I108" s="125"/>
      <c r="J108" s="126">
        <f>J334</f>
        <v>0</v>
      </c>
      <c r="L108" s="123"/>
    </row>
    <row r="109" spans="1:47"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148</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6.5" customHeight="1">
      <c r="A118" s="33"/>
      <c r="B118" s="34"/>
      <c r="C118" s="33"/>
      <c r="D118" s="33"/>
      <c r="E118" s="280" t="str">
        <f>E7</f>
        <v>Brno, Sobotkova - rekonstrukce kanalizace a vodovodu</v>
      </c>
      <c r="F118" s="281"/>
      <c r="G118" s="281"/>
      <c r="H118" s="281"/>
      <c r="I118" s="3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130</v>
      </c>
      <c r="L119" s="21"/>
    </row>
    <row r="120" spans="1:31" s="2" customFormat="1" ht="16.5" customHeight="1">
      <c r="A120" s="33"/>
      <c r="B120" s="34"/>
      <c r="C120" s="33"/>
      <c r="D120" s="33"/>
      <c r="E120" s="280" t="s">
        <v>1837</v>
      </c>
      <c r="F120" s="279"/>
      <c r="G120" s="279"/>
      <c r="H120" s="279"/>
      <c r="I120" s="33"/>
      <c r="J120" s="33"/>
      <c r="K120" s="33"/>
      <c r="L120" s="43"/>
      <c r="S120" s="33"/>
      <c r="T120" s="33"/>
      <c r="U120" s="33"/>
      <c r="V120" s="33"/>
      <c r="W120" s="33"/>
      <c r="X120" s="33"/>
      <c r="Y120" s="33"/>
      <c r="Z120" s="33"/>
      <c r="AA120" s="33"/>
      <c r="AB120" s="33"/>
      <c r="AC120" s="33"/>
      <c r="AD120" s="33"/>
      <c r="AE120" s="33"/>
    </row>
    <row r="121" spans="1:31" s="2" customFormat="1" ht="12" customHeight="1">
      <c r="A121" s="33"/>
      <c r="B121" s="34"/>
      <c r="C121" s="28" t="s">
        <v>1838</v>
      </c>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31" s="2" customFormat="1" ht="16.5" customHeight="1">
      <c r="A122" s="33"/>
      <c r="B122" s="34"/>
      <c r="C122" s="33"/>
      <c r="D122" s="33"/>
      <c r="E122" s="270" t="str">
        <f>E11</f>
        <v>SO 05-3 - Obnova chodníku</v>
      </c>
      <c r="F122" s="279"/>
      <c r="G122" s="279"/>
      <c r="H122" s="279"/>
      <c r="I122" s="33"/>
      <c r="J122" s="33"/>
      <c r="K122" s="33"/>
      <c r="L122" s="43"/>
      <c r="S122" s="33"/>
      <c r="T122" s="33"/>
      <c r="U122" s="33"/>
      <c r="V122" s="33"/>
      <c r="W122" s="33"/>
      <c r="X122" s="33"/>
      <c r="Y122" s="33"/>
      <c r="Z122" s="33"/>
      <c r="AA122" s="33"/>
      <c r="AB122" s="33"/>
      <c r="AC122" s="33"/>
      <c r="AD122" s="33"/>
      <c r="AE122" s="33"/>
    </row>
    <row r="123" spans="1:31"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20</v>
      </c>
      <c r="D124" s="33"/>
      <c r="E124" s="33"/>
      <c r="F124" s="26" t="str">
        <f>F14</f>
        <v xml:space="preserve"> </v>
      </c>
      <c r="G124" s="33"/>
      <c r="H124" s="33"/>
      <c r="I124" s="28" t="s">
        <v>22</v>
      </c>
      <c r="J124" s="56" t="str">
        <f>IF(J14="","",J14)</f>
        <v/>
      </c>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31" s="2" customFormat="1" ht="15.2" customHeight="1">
      <c r="A126" s="33"/>
      <c r="B126" s="34"/>
      <c r="C126" s="28" t="s">
        <v>23</v>
      </c>
      <c r="D126" s="33"/>
      <c r="E126" s="33"/>
      <c r="F126" s="26" t="str">
        <f>E17</f>
        <v xml:space="preserve"> </v>
      </c>
      <c r="G126" s="33"/>
      <c r="H126" s="33"/>
      <c r="I126" s="28" t="s">
        <v>28</v>
      </c>
      <c r="J126" s="31" t="str">
        <f>E23</f>
        <v xml:space="preserve"> </v>
      </c>
      <c r="K126" s="33"/>
      <c r="L126" s="43"/>
      <c r="S126" s="33"/>
      <c r="T126" s="33"/>
      <c r="U126" s="33"/>
      <c r="V126" s="33"/>
      <c r="W126" s="33"/>
      <c r="X126" s="33"/>
      <c r="Y126" s="33"/>
      <c r="Z126" s="33"/>
      <c r="AA126" s="33"/>
      <c r="AB126" s="33"/>
      <c r="AC126" s="33"/>
      <c r="AD126" s="33"/>
      <c r="AE126" s="33"/>
    </row>
    <row r="127" spans="1:31" s="2" customFormat="1" ht="15.2" customHeight="1">
      <c r="A127" s="33"/>
      <c r="B127" s="34"/>
      <c r="C127" s="28" t="s">
        <v>26</v>
      </c>
      <c r="D127" s="33"/>
      <c r="E127" s="33"/>
      <c r="F127" s="26" t="str">
        <f>IF(E20="","",E20)</f>
        <v>Vyplň údaj</v>
      </c>
      <c r="G127" s="33"/>
      <c r="H127" s="33"/>
      <c r="I127" s="28" t="s">
        <v>31</v>
      </c>
      <c r="J127" s="31" t="str">
        <f>E26</f>
        <v xml:space="preserve"> </v>
      </c>
      <c r="K127" s="33"/>
      <c r="L127" s="43"/>
      <c r="S127" s="33"/>
      <c r="T127" s="33"/>
      <c r="U127" s="33"/>
      <c r="V127" s="33"/>
      <c r="W127" s="33"/>
      <c r="X127" s="33"/>
      <c r="Y127" s="33"/>
      <c r="Z127" s="33"/>
      <c r="AA127" s="33"/>
      <c r="AB127" s="33"/>
      <c r="AC127" s="33"/>
      <c r="AD127" s="33"/>
      <c r="AE127" s="33"/>
    </row>
    <row r="128" spans="1:31" s="2" customFormat="1" ht="10.3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11" customFormat="1" ht="29.25" customHeight="1">
      <c r="A129" s="127"/>
      <c r="B129" s="128"/>
      <c r="C129" s="129" t="s">
        <v>149</v>
      </c>
      <c r="D129" s="130" t="s">
        <v>58</v>
      </c>
      <c r="E129" s="130" t="s">
        <v>54</v>
      </c>
      <c r="F129" s="130" t="s">
        <v>55</v>
      </c>
      <c r="G129" s="130" t="s">
        <v>150</v>
      </c>
      <c r="H129" s="130" t="s">
        <v>151</v>
      </c>
      <c r="I129" s="130" t="s">
        <v>152</v>
      </c>
      <c r="J129" s="130" t="s">
        <v>134</v>
      </c>
      <c r="K129" s="131" t="s">
        <v>153</v>
      </c>
      <c r="L129" s="132"/>
      <c r="M129" s="63" t="s">
        <v>1</v>
      </c>
      <c r="N129" s="64" t="s">
        <v>37</v>
      </c>
      <c r="O129" s="64" t="s">
        <v>154</v>
      </c>
      <c r="P129" s="64" t="s">
        <v>155</v>
      </c>
      <c r="Q129" s="64" t="s">
        <v>156</v>
      </c>
      <c r="R129" s="64" t="s">
        <v>157</v>
      </c>
      <c r="S129" s="64" t="s">
        <v>158</v>
      </c>
      <c r="T129" s="65" t="s">
        <v>159</v>
      </c>
      <c r="U129" s="127"/>
      <c r="V129" s="127"/>
      <c r="W129" s="127"/>
      <c r="X129" s="127"/>
      <c r="Y129" s="127"/>
      <c r="Z129" s="127"/>
      <c r="AA129" s="127"/>
      <c r="AB129" s="127"/>
      <c r="AC129" s="127"/>
      <c r="AD129" s="127"/>
      <c r="AE129" s="127"/>
    </row>
    <row r="130" spans="1:65" s="2" customFormat="1" ht="22.9" customHeight="1">
      <c r="A130" s="33"/>
      <c r="B130" s="34"/>
      <c r="C130" s="70" t="s">
        <v>160</v>
      </c>
      <c r="D130" s="33"/>
      <c r="E130" s="33"/>
      <c r="F130" s="33"/>
      <c r="G130" s="33"/>
      <c r="H130" s="33"/>
      <c r="I130" s="33"/>
      <c r="J130" s="133">
        <f>BK130</f>
        <v>0</v>
      </c>
      <c r="K130" s="33"/>
      <c r="L130" s="34"/>
      <c r="M130" s="66"/>
      <c r="N130" s="57"/>
      <c r="O130" s="67"/>
      <c r="P130" s="134">
        <f>P131+P331</f>
        <v>0</v>
      </c>
      <c r="Q130" s="67"/>
      <c r="R130" s="134">
        <f>R131+R331</f>
        <v>261.05106949999998</v>
      </c>
      <c r="S130" s="67"/>
      <c r="T130" s="135">
        <f>T131+T331</f>
        <v>62.656000000000006</v>
      </c>
      <c r="U130" s="33"/>
      <c r="V130" s="33"/>
      <c r="W130" s="33"/>
      <c r="X130" s="33"/>
      <c r="Y130" s="33"/>
      <c r="Z130" s="33"/>
      <c r="AA130" s="33"/>
      <c r="AB130" s="33"/>
      <c r="AC130" s="33"/>
      <c r="AD130" s="33"/>
      <c r="AE130" s="33"/>
      <c r="AT130" s="18" t="s">
        <v>72</v>
      </c>
      <c r="AU130" s="18" t="s">
        <v>136</v>
      </c>
      <c r="BK130" s="136">
        <f>BK131+BK331</f>
        <v>0</v>
      </c>
    </row>
    <row r="131" spans="1:65" s="12" customFormat="1" ht="25.9" customHeight="1">
      <c r="B131" s="137"/>
      <c r="D131" s="138" t="s">
        <v>72</v>
      </c>
      <c r="E131" s="139" t="s">
        <v>161</v>
      </c>
      <c r="F131" s="139" t="s">
        <v>162</v>
      </c>
      <c r="I131" s="140"/>
      <c r="J131" s="141">
        <f>BK131</f>
        <v>0</v>
      </c>
      <c r="L131" s="137"/>
      <c r="M131" s="142"/>
      <c r="N131" s="143"/>
      <c r="O131" s="143"/>
      <c r="P131" s="144">
        <f>P132+P242+P249+P304+P308+P311</f>
        <v>0</v>
      </c>
      <c r="Q131" s="143"/>
      <c r="R131" s="144">
        <f>R132+R242+R249+R304+R308+R311</f>
        <v>256.98018949999999</v>
      </c>
      <c r="S131" s="143"/>
      <c r="T131" s="145">
        <f>T132+T242+T249+T304+T308+T311</f>
        <v>62.656000000000006</v>
      </c>
      <c r="AR131" s="138" t="s">
        <v>30</v>
      </c>
      <c r="AT131" s="146" t="s">
        <v>72</v>
      </c>
      <c r="AU131" s="146" t="s">
        <v>73</v>
      </c>
      <c r="AY131" s="138" t="s">
        <v>163</v>
      </c>
      <c r="BK131" s="147">
        <f>BK132+BK242+BK249+BK304+BK308+BK311</f>
        <v>0</v>
      </c>
    </row>
    <row r="132" spans="1:65" s="12" customFormat="1" ht="22.9" customHeight="1">
      <c r="B132" s="137"/>
      <c r="D132" s="138" t="s">
        <v>72</v>
      </c>
      <c r="E132" s="148" t="s">
        <v>30</v>
      </c>
      <c r="F132" s="148" t="s">
        <v>164</v>
      </c>
      <c r="I132" s="140"/>
      <c r="J132" s="149">
        <f>BK132</f>
        <v>0</v>
      </c>
      <c r="L132" s="137"/>
      <c r="M132" s="142"/>
      <c r="N132" s="143"/>
      <c r="O132" s="143"/>
      <c r="P132" s="144">
        <f>SUM(P133:P241)</f>
        <v>0</v>
      </c>
      <c r="Q132" s="143"/>
      <c r="R132" s="144">
        <f>SUM(R133:R241)</f>
        <v>7.6699999999999997E-3</v>
      </c>
      <c r="S132" s="143"/>
      <c r="T132" s="145">
        <f>SUM(T133:T241)</f>
        <v>62.656000000000006</v>
      </c>
      <c r="AR132" s="138" t="s">
        <v>30</v>
      </c>
      <c r="AT132" s="146" t="s">
        <v>72</v>
      </c>
      <c r="AU132" s="146" t="s">
        <v>30</v>
      </c>
      <c r="AY132" s="138" t="s">
        <v>163</v>
      </c>
      <c r="BK132" s="147">
        <f>SUM(BK133:BK241)</f>
        <v>0</v>
      </c>
    </row>
    <row r="133" spans="1:65" s="2" customFormat="1" ht="16.5" customHeight="1">
      <c r="A133" s="33"/>
      <c r="B133" s="150"/>
      <c r="C133" s="151" t="s">
        <v>30</v>
      </c>
      <c r="D133" s="151" t="s">
        <v>165</v>
      </c>
      <c r="E133" s="152" t="s">
        <v>2313</v>
      </c>
      <c r="F133" s="153" t="s">
        <v>2314</v>
      </c>
      <c r="G133" s="154" t="s">
        <v>114</v>
      </c>
      <c r="H133" s="155">
        <v>2.8</v>
      </c>
      <c r="I133" s="156"/>
      <c r="J133" s="157">
        <f>ROUND(I133*H133,2)</f>
        <v>0</v>
      </c>
      <c r="K133" s="153" t="s">
        <v>168</v>
      </c>
      <c r="L133" s="34"/>
      <c r="M133" s="158" t="s">
        <v>1</v>
      </c>
      <c r="N133" s="159" t="s">
        <v>38</v>
      </c>
      <c r="O133" s="59"/>
      <c r="P133" s="160">
        <f>O133*H133</f>
        <v>0</v>
      </c>
      <c r="Q133" s="160">
        <v>0</v>
      </c>
      <c r="R133" s="160">
        <f>Q133*H133</f>
        <v>0</v>
      </c>
      <c r="S133" s="160">
        <v>0.255</v>
      </c>
      <c r="T133" s="161">
        <f>S133*H133</f>
        <v>0.71399999999999997</v>
      </c>
      <c r="U133" s="33"/>
      <c r="V133" s="33"/>
      <c r="W133" s="33"/>
      <c r="X133" s="33"/>
      <c r="Y133" s="33"/>
      <c r="Z133" s="33"/>
      <c r="AA133" s="33"/>
      <c r="AB133" s="33"/>
      <c r="AC133" s="33"/>
      <c r="AD133" s="33"/>
      <c r="AE133" s="33"/>
      <c r="AR133" s="162" t="s">
        <v>169</v>
      </c>
      <c r="AT133" s="162" t="s">
        <v>165</v>
      </c>
      <c r="AU133" s="162" t="s">
        <v>83</v>
      </c>
      <c r="AY133" s="18" t="s">
        <v>163</v>
      </c>
      <c r="BE133" s="163">
        <f>IF(N133="základní",J133,0)</f>
        <v>0</v>
      </c>
      <c r="BF133" s="163">
        <f>IF(N133="snížená",J133,0)</f>
        <v>0</v>
      </c>
      <c r="BG133" s="163">
        <f>IF(N133="zákl. přenesená",J133,0)</f>
        <v>0</v>
      </c>
      <c r="BH133" s="163">
        <f>IF(N133="sníž. přenesená",J133,0)</f>
        <v>0</v>
      </c>
      <c r="BI133" s="163">
        <f>IF(N133="nulová",J133,0)</f>
        <v>0</v>
      </c>
      <c r="BJ133" s="18" t="s">
        <v>30</v>
      </c>
      <c r="BK133" s="163">
        <f>ROUND(I133*H133,2)</f>
        <v>0</v>
      </c>
      <c r="BL133" s="18" t="s">
        <v>169</v>
      </c>
      <c r="BM133" s="162" t="s">
        <v>83</v>
      </c>
    </row>
    <row r="134" spans="1:65" s="2" customFormat="1">
      <c r="A134" s="33"/>
      <c r="B134" s="34"/>
      <c r="C134" s="33"/>
      <c r="D134" s="164" t="s">
        <v>171</v>
      </c>
      <c r="E134" s="33"/>
      <c r="F134" s="165" t="s">
        <v>2315</v>
      </c>
      <c r="G134" s="33"/>
      <c r="H134" s="33"/>
      <c r="I134" s="166"/>
      <c r="J134" s="33"/>
      <c r="K134" s="33"/>
      <c r="L134" s="34"/>
      <c r="M134" s="167"/>
      <c r="N134" s="168"/>
      <c r="O134" s="59"/>
      <c r="P134" s="59"/>
      <c r="Q134" s="59"/>
      <c r="R134" s="59"/>
      <c r="S134" s="59"/>
      <c r="T134" s="60"/>
      <c r="U134" s="33"/>
      <c r="V134" s="33"/>
      <c r="W134" s="33"/>
      <c r="X134" s="33"/>
      <c r="Y134" s="33"/>
      <c r="Z134" s="33"/>
      <c r="AA134" s="33"/>
      <c r="AB134" s="33"/>
      <c r="AC134" s="33"/>
      <c r="AD134" s="33"/>
      <c r="AE134" s="33"/>
      <c r="AT134" s="18" t="s">
        <v>171</v>
      </c>
      <c r="AU134" s="18" t="s">
        <v>83</v>
      </c>
    </row>
    <row r="135" spans="1:65" s="2" customFormat="1" ht="78">
      <c r="A135" s="33"/>
      <c r="B135" s="34"/>
      <c r="C135" s="33"/>
      <c r="D135" s="169" t="s">
        <v>173</v>
      </c>
      <c r="E135" s="33"/>
      <c r="F135" s="170" t="s">
        <v>847</v>
      </c>
      <c r="G135" s="33"/>
      <c r="H135" s="33"/>
      <c r="I135" s="166"/>
      <c r="J135" s="33"/>
      <c r="K135" s="33"/>
      <c r="L135" s="34"/>
      <c r="M135" s="167"/>
      <c r="N135" s="168"/>
      <c r="O135" s="59"/>
      <c r="P135" s="59"/>
      <c r="Q135" s="59"/>
      <c r="R135" s="59"/>
      <c r="S135" s="59"/>
      <c r="T135" s="60"/>
      <c r="U135" s="33"/>
      <c r="V135" s="33"/>
      <c r="W135" s="33"/>
      <c r="X135" s="33"/>
      <c r="Y135" s="33"/>
      <c r="Z135" s="33"/>
      <c r="AA135" s="33"/>
      <c r="AB135" s="33"/>
      <c r="AC135" s="33"/>
      <c r="AD135" s="33"/>
      <c r="AE135" s="33"/>
      <c r="AT135" s="18" t="s">
        <v>173</v>
      </c>
      <c r="AU135" s="18" t="s">
        <v>83</v>
      </c>
    </row>
    <row r="136" spans="1:65" s="13" customFormat="1">
      <c r="B136" s="171"/>
      <c r="D136" s="169" t="s">
        <v>175</v>
      </c>
      <c r="E136" s="172" t="s">
        <v>1</v>
      </c>
      <c r="F136" s="173" t="s">
        <v>2316</v>
      </c>
      <c r="H136" s="174">
        <v>2.8</v>
      </c>
      <c r="I136" s="175"/>
      <c r="L136" s="171"/>
      <c r="M136" s="176"/>
      <c r="N136" s="177"/>
      <c r="O136" s="177"/>
      <c r="P136" s="177"/>
      <c r="Q136" s="177"/>
      <c r="R136" s="177"/>
      <c r="S136" s="177"/>
      <c r="T136" s="178"/>
      <c r="AT136" s="172" t="s">
        <v>175</v>
      </c>
      <c r="AU136" s="172" t="s">
        <v>83</v>
      </c>
      <c r="AV136" s="13" t="s">
        <v>83</v>
      </c>
      <c r="AW136" s="13" t="s">
        <v>29</v>
      </c>
      <c r="AX136" s="13" t="s">
        <v>30</v>
      </c>
      <c r="AY136" s="172" t="s">
        <v>163</v>
      </c>
    </row>
    <row r="137" spans="1:65" s="2" customFormat="1" ht="16.5" customHeight="1">
      <c r="A137" s="33"/>
      <c r="B137" s="150"/>
      <c r="C137" s="151" t="s">
        <v>83</v>
      </c>
      <c r="D137" s="151" t="s">
        <v>165</v>
      </c>
      <c r="E137" s="152" t="s">
        <v>2317</v>
      </c>
      <c r="F137" s="153" t="s">
        <v>2318</v>
      </c>
      <c r="G137" s="154" t="s">
        <v>114</v>
      </c>
      <c r="H137" s="155">
        <v>9.9</v>
      </c>
      <c r="I137" s="156"/>
      <c r="J137" s="157">
        <f>ROUND(I137*H137,2)</f>
        <v>0</v>
      </c>
      <c r="K137" s="153" t="s">
        <v>168</v>
      </c>
      <c r="L137" s="34"/>
      <c r="M137" s="158" t="s">
        <v>1</v>
      </c>
      <c r="N137" s="159" t="s">
        <v>38</v>
      </c>
      <c r="O137" s="59"/>
      <c r="P137" s="160">
        <f>O137*H137</f>
        <v>0</v>
      </c>
      <c r="Q137" s="160">
        <v>0</v>
      </c>
      <c r="R137" s="160">
        <f>Q137*H137</f>
        <v>0</v>
      </c>
      <c r="S137" s="160">
        <v>0.29499999999999998</v>
      </c>
      <c r="T137" s="161">
        <f>S137*H137</f>
        <v>2.9205000000000001</v>
      </c>
      <c r="U137" s="33"/>
      <c r="V137" s="33"/>
      <c r="W137" s="33"/>
      <c r="X137" s="33"/>
      <c r="Y137" s="33"/>
      <c r="Z137" s="33"/>
      <c r="AA137" s="33"/>
      <c r="AB137" s="33"/>
      <c r="AC137" s="33"/>
      <c r="AD137" s="33"/>
      <c r="AE137" s="33"/>
      <c r="AR137" s="162" t="s">
        <v>169</v>
      </c>
      <c r="AT137" s="162" t="s">
        <v>165</v>
      </c>
      <c r="AU137" s="162" t="s">
        <v>83</v>
      </c>
      <c r="AY137" s="18" t="s">
        <v>163</v>
      </c>
      <c r="BE137" s="163">
        <f>IF(N137="základní",J137,0)</f>
        <v>0</v>
      </c>
      <c r="BF137" s="163">
        <f>IF(N137="snížená",J137,0)</f>
        <v>0</v>
      </c>
      <c r="BG137" s="163">
        <f>IF(N137="zákl. přenesená",J137,0)</f>
        <v>0</v>
      </c>
      <c r="BH137" s="163">
        <f>IF(N137="sníž. přenesená",J137,0)</f>
        <v>0</v>
      </c>
      <c r="BI137" s="163">
        <f>IF(N137="nulová",J137,0)</f>
        <v>0</v>
      </c>
      <c r="BJ137" s="18" t="s">
        <v>30</v>
      </c>
      <c r="BK137" s="163">
        <f>ROUND(I137*H137,2)</f>
        <v>0</v>
      </c>
      <c r="BL137" s="18" t="s">
        <v>169</v>
      </c>
      <c r="BM137" s="162" t="s">
        <v>169</v>
      </c>
    </row>
    <row r="138" spans="1:65" s="2" customFormat="1">
      <c r="A138" s="33"/>
      <c r="B138" s="34"/>
      <c r="C138" s="33"/>
      <c r="D138" s="164" t="s">
        <v>171</v>
      </c>
      <c r="E138" s="33"/>
      <c r="F138" s="165" t="s">
        <v>2319</v>
      </c>
      <c r="G138" s="33"/>
      <c r="H138" s="33"/>
      <c r="I138" s="166"/>
      <c r="J138" s="33"/>
      <c r="K138" s="33"/>
      <c r="L138" s="34"/>
      <c r="M138" s="167"/>
      <c r="N138" s="168"/>
      <c r="O138" s="59"/>
      <c r="P138" s="59"/>
      <c r="Q138" s="59"/>
      <c r="R138" s="59"/>
      <c r="S138" s="59"/>
      <c r="T138" s="60"/>
      <c r="U138" s="33"/>
      <c r="V138" s="33"/>
      <c r="W138" s="33"/>
      <c r="X138" s="33"/>
      <c r="Y138" s="33"/>
      <c r="Z138" s="33"/>
      <c r="AA138" s="33"/>
      <c r="AB138" s="33"/>
      <c r="AC138" s="33"/>
      <c r="AD138" s="33"/>
      <c r="AE138" s="33"/>
      <c r="AT138" s="18" t="s">
        <v>171</v>
      </c>
      <c r="AU138" s="18" t="s">
        <v>83</v>
      </c>
    </row>
    <row r="139" spans="1:65" s="2" customFormat="1" ht="78">
      <c r="A139" s="33"/>
      <c r="B139" s="34"/>
      <c r="C139" s="33"/>
      <c r="D139" s="169" t="s">
        <v>173</v>
      </c>
      <c r="E139" s="33"/>
      <c r="F139" s="170" t="s">
        <v>2320</v>
      </c>
      <c r="G139" s="33"/>
      <c r="H139" s="33"/>
      <c r="I139" s="166"/>
      <c r="J139" s="33"/>
      <c r="K139" s="33"/>
      <c r="L139" s="34"/>
      <c r="M139" s="167"/>
      <c r="N139" s="168"/>
      <c r="O139" s="59"/>
      <c r="P139" s="59"/>
      <c r="Q139" s="59"/>
      <c r="R139" s="59"/>
      <c r="S139" s="59"/>
      <c r="T139" s="60"/>
      <c r="U139" s="33"/>
      <c r="V139" s="33"/>
      <c r="W139" s="33"/>
      <c r="X139" s="33"/>
      <c r="Y139" s="33"/>
      <c r="Z139" s="33"/>
      <c r="AA139" s="33"/>
      <c r="AB139" s="33"/>
      <c r="AC139" s="33"/>
      <c r="AD139" s="33"/>
      <c r="AE139" s="33"/>
      <c r="AT139" s="18" t="s">
        <v>173</v>
      </c>
      <c r="AU139" s="18" t="s">
        <v>83</v>
      </c>
    </row>
    <row r="140" spans="1:65" s="13" customFormat="1">
      <c r="B140" s="171"/>
      <c r="D140" s="169" t="s">
        <v>175</v>
      </c>
      <c r="E140" s="172" t="s">
        <v>1</v>
      </c>
      <c r="F140" s="173" t="s">
        <v>2321</v>
      </c>
      <c r="H140" s="174">
        <v>9.9</v>
      </c>
      <c r="I140" s="175"/>
      <c r="L140" s="171"/>
      <c r="M140" s="176"/>
      <c r="N140" s="177"/>
      <c r="O140" s="177"/>
      <c r="P140" s="177"/>
      <c r="Q140" s="177"/>
      <c r="R140" s="177"/>
      <c r="S140" s="177"/>
      <c r="T140" s="178"/>
      <c r="AT140" s="172" t="s">
        <v>175</v>
      </c>
      <c r="AU140" s="172" t="s">
        <v>83</v>
      </c>
      <c r="AV140" s="13" t="s">
        <v>83</v>
      </c>
      <c r="AW140" s="13" t="s">
        <v>29</v>
      </c>
      <c r="AX140" s="13" t="s">
        <v>30</v>
      </c>
      <c r="AY140" s="172" t="s">
        <v>163</v>
      </c>
    </row>
    <row r="141" spans="1:65" s="2" customFormat="1" ht="16.5" customHeight="1">
      <c r="A141" s="33"/>
      <c r="B141" s="150"/>
      <c r="C141" s="151" t="s">
        <v>186</v>
      </c>
      <c r="D141" s="151" t="s">
        <v>165</v>
      </c>
      <c r="E141" s="152" t="s">
        <v>1103</v>
      </c>
      <c r="F141" s="153" t="s">
        <v>1104</v>
      </c>
      <c r="G141" s="154" t="s">
        <v>114</v>
      </c>
      <c r="H141" s="155">
        <v>12.7</v>
      </c>
      <c r="I141" s="156"/>
      <c r="J141" s="157">
        <f>ROUND(I141*H141,2)</f>
        <v>0</v>
      </c>
      <c r="K141" s="153" t="s">
        <v>168</v>
      </c>
      <c r="L141" s="34"/>
      <c r="M141" s="158" t="s">
        <v>1</v>
      </c>
      <c r="N141" s="159" t="s">
        <v>38</v>
      </c>
      <c r="O141" s="59"/>
      <c r="P141" s="160">
        <f>O141*H141</f>
        <v>0</v>
      </c>
      <c r="Q141" s="160">
        <v>0</v>
      </c>
      <c r="R141" s="160">
        <f>Q141*H141</f>
        <v>0</v>
      </c>
      <c r="S141" s="160">
        <v>0.625</v>
      </c>
      <c r="T141" s="161">
        <f>S141*H141</f>
        <v>7.9375</v>
      </c>
      <c r="U141" s="33"/>
      <c r="V141" s="33"/>
      <c r="W141" s="33"/>
      <c r="X141" s="33"/>
      <c r="Y141" s="33"/>
      <c r="Z141" s="33"/>
      <c r="AA141" s="33"/>
      <c r="AB141" s="33"/>
      <c r="AC141" s="33"/>
      <c r="AD141" s="33"/>
      <c r="AE141" s="33"/>
      <c r="AR141" s="162" t="s">
        <v>169</v>
      </c>
      <c r="AT141" s="162" t="s">
        <v>165</v>
      </c>
      <c r="AU141" s="162" t="s">
        <v>83</v>
      </c>
      <c r="AY141" s="18" t="s">
        <v>163</v>
      </c>
      <c r="BE141" s="163">
        <f>IF(N141="základní",J141,0)</f>
        <v>0</v>
      </c>
      <c r="BF141" s="163">
        <f>IF(N141="snížená",J141,0)</f>
        <v>0</v>
      </c>
      <c r="BG141" s="163">
        <f>IF(N141="zákl. přenesená",J141,0)</f>
        <v>0</v>
      </c>
      <c r="BH141" s="163">
        <f>IF(N141="sníž. přenesená",J141,0)</f>
        <v>0</v>
      </c>
      <c r="BI141" s="163">
        <f>IF(N141="nulová",J141,0)</f>
        <v>0</v>
      </c>
      <c r="BJ141" s="18" t="s">
        <v>30</v>
      </c>
      <c r="BK141" s="163">
        <f>ROUND(I141*H141,2)</f>
        <v>0</v>
      </c>
      <c r="BL141" s="18" t="s">
        <v>169</v>
      </c>
      <c r="BM141" s="162" t="s">
        <v>2322</v>
      </c>
    </row>
    <row r="142" spans="1:65" s="2" customFormat="1">
      <c r="A142" s="33"/>
      <c r="B142" s="34"/>
      <c r="C142" s="33"/>
      <c r="D142" s="164" t="s">
        <v>171</v>
      </c>
      <c r="E142" s="33"/>
      <c r="F142" s="165" t="s">
        <v>1106</v>
      </c>
      <c r="G142" s="33"/>
      <c r="H142" s="33"/>
      <c r="I142" s="166"/>
      <c r="J142" s="33"/>
      <c r="K142" s="33"/>
      <c r="L142" s="34"/>
      <c r="M142" s="167"/>
      <c r="N142" s="168"/>
      <c r="O142" s="59"/>
      <c r="P142" s="59"/>
      <c r="Q142" s="59"/>
      <c r="R142" s="59"/>
      <c r="S142" s="59"/>
      <c r="T142" s="60"/>
      <c r="U142" s="33"/>
      <c r="V142" s="33"/>
      <c r="W142" s="33"/>
      <c r="X142" s="33"/>
      <c r="Y142" s="33"/>
      <c r="Z142" s="33"/>
      <c r="AA142" s="33"/>
      <c r="AB142" s="33"/>
      <c r="AC142" s="33"/>
      <c r="AD142" s="33"/>
      <c r="AE142" s="33"/>
      <c r="AT142" s="18" t="s">
        <v>171</v>
      </c>
      <c r="AU142" s="18" t="s">
        <v>83</v>
      </c>
    </row>
    <row r="143" spans="1:65" s="13" customFormat="1">
      <c r="B143" s="171"/>
      <c r="D143" s="169" t="s">
        <v>175</v>
      </c>
      <c r="E143" s="172" t="s">
        <v>1</v>
      </c>
      <c r="F143" s="173" t="s">
        <v>2323</v>
      </c>
      <c r="H143" s="174">
        <v>12.7</v>
      </c>
      <c r="I143" s="175"/>
      <c r="L143" s="171"/>
      <c r="M143" s="176"/>
      <c r="N143" s="177"/>
      <c r="O143" s="177"/>
      <c r="P143" s="177"/>
      <c r="Q143" s="177"/>
      <c r="R143" s="177"/>
      <c r="S143" s="177"/>
      <c r="T143" s="178"/>
      <c r="AT143" s="172" t="s">
        <v>175</v>
      </c>
      <c r="AU143" s="172" t="s">
        <v>83</v>
      </c>
      <c r="AV143" s="13" t="s">
        <v>83</v>
      </c>
      <c r="AW143" s="13" t="s">
        <v>29</v>
      </c>
      <c r="AX143" s="13" t="s">
        <v>73</v>
      </c>
      <c r="AY143" s="172" t="s">
        <v>163</v>
      </c>
    </row>
    <row r="144" spans="1:65" s="14" customFormat="1">
      <c r="B144" s="179"/>
      <c r="D144" s="169" t="s">
        <v>175</v>
      </c>
      <c r="E144" s="180" t="s">
        <v>1</v>
      </c>
      <c r="F144" s="181" t="s">
        <v>179</v>
      </c>
      <c r="H144" s="182">
        <v>12.7</v>
      </c>
      <c r="I144" s="183"/>
      <c r="L144" s="179"/>
      <c r="M144" s="184"/>
      <c r="N144" s="185"/>
      <c r="O144" s="185"/>
      <c r="P144" s="185"/>
      <c r="Q144" s="185"/>
      <c r="R144" s="185"/>
      <c r="S144" s="185"/>
      <c r="T144" s="186"/>
      <c r="AT144" s="180" t="s">
        <v>175</v>
      </c>
      <c r="AU144" s="180" t="s">
        <v>83</v>
      </c>
      <c r="AV144" s="14" t="s">
        <v>169</v>
      </c>
      <c r="AW144" s="14" t="s">
        <v>29</v>
      </c>
      <c r="AX144" s="14" t="s">
        <v>30</v>
      </c>
      <c r="AY144" s="180" t="s">
        <v>163</v>
      </c>
    </row>
    <row r="145" spans="1:65" s="2" customFormat="1" ht="16.5" customHeight="1">
      <c r="A145" s="33"/>
      <c r="B145" s="150"/>
      <c r="C145" s="151" t="s">
        <v>169</v>
      </c>
      <c r="D145" s="151" t="s">
        <v>165</v>
      </c>
      <c r="E145" s="152" t="s">
        <v>2324</v>
      </c>
      <c r="F145" s="153" t="s">
        <v>2325</v>
      </c>
      <c r="G145" s="154" t="s">
        <v>114</v>
      </c>
      <c r="H145" s="155">
        <v>188</v>
      </c>
      <c r="I145" s="156"/>
      <c r="J145" s="157">
        <f>ROUND(I145*H145,2)</f>
        <v>0</v>
      </c>
      <c r="K145" s="153" t="s">
        <v>168</v>
      </c>
      <c r="L145" s="34"/>
      <c r="M145" s="158" t="s">
        <v>1</v>
      </c>
      <c r="N145" s="159" t="s">
        <v>38</v>
      </c>
      <c r="O145" s="59"/>
      <c r="P145" s="160">
        <f>O145*H145</f>
        <v>0</v>
      </c>
      <c r="Q145" s="160">
        <v>0</v>
      </c>
      <c r="R145" s="160">
        <f>Q145*H145</f>
        <v>0</v>
      </c>
      <c r="S145" s="160">
        <v>9.8000000000000004E-2</v>
      </c>
      <c r="T145" s="161">
        <f>S145*H145</f>
        <v>18.423999999999999</v>
      </c>
      <c r="U145" s="33"/>
      <c r="V145" s="33"/>
      <c r="W145" s="33"/>
      <c r="X145" s="33"/>
      <c r="Y145" s="33"/>
      <c r="Z145" s="33"/>
      <c r="AA145" s="33"/>
      <c r="AB145" s="33"/>
      <c r="AC145" s="33"/>
      <c r="AD145" s="33"/>
      <c r="AE145" s="33"/>
      <c r="AR145" s="162" t="s">
        <v>169</v>
      </c>
      <c r="AT145" s="162" t="s">
        <v>165</v>
      </c>
      <c r="AU145" s="162" t="s">
        <v>83</v>
      </c>
      <c r="AY145" s="18" t="s">
        <v>163</v>
      </c>
      <c r="BE145" s="163">
        <f>IF(N145="základní",J145,0)</f>
        <v>0</v>
      </c>
      <c r="BF145" s="163">
        <f>IF(N145="snížená",J145,0)</f>
        <v>0</v>
      </c>
      <c r="BG145" s="163">
        <f>IF(N145="zákl. přenesená",J145,0)</f>
        <v>0</v>
      </c>
      <c r="BH145" s="163">
        <f>IF(N145="sníž. přenesená",J145,0)</f>
        <v>0</v>
      </c>
      <c r="BI145" s="163">
        <f>IF(N145="nulová",J145,0)</f>
        <v>0</v>
      </c>
      <c r="BJ145" s="18" t="s">
        <v>30</v>
      </c>
      <c r="BK145" s="163">
        <f>ROUND(I145*H145,2)</f>
        <v>0</v>
      </c>
      <c r="BL145" s="18" t="s">
        <v>169</v>
      </c>
      <c r="BM145" s="162" t="s">
        <v>2326</v>
      </c>
    </row>
    <row r="146" spans="1:65" s="2" customFormat="1">
      <c r="A146" s="33"/>
      <c r="B146" s="34"/>
      <c r="C146" s="33"/>
      <c r="D146" s="164" t="s">
        <v>171</v>
      </c>
      <c r="E146" s="33"/>
      <c r="F146" s="165" t="s">
        <v>2327</v>
      </c>
      <c r="G146" s="33"/>
      <c r="H146" s="33"/>
      <c r="I146" s="166"/>
      <c r="J146" s="33"/>
      <c r="K146" s="33"/>
      <c r="L146" s="34"/>
      <c r="M146" s="167"/>
      <c r="N146" s="168"/>
      <c r="O146" s="59"/>
      <c r="P146" s="59"/>
      <c r="Q146" s="59"/>
      <c r="R146" s="59"/>
      <c r="S146" s="59"/>
      <c r="T146" s="60"/>
      <c r="U146" s="33"/>
      <c r="V146" s="33"/>
      <c r="W146" s="33"/>
      <c r="X146" s="33"/>
      <c r="Y146" s="33"/>
      <c r="Z146" s="33"/>
      <c r="AA146" s="33"/>
      <c r="AB146" s="33"/>
      <c r="AC146" s="33"/>
      <c r="AD146" s="33"/>
      <c r="AE146" s="33"/>
      <c r="AT146" s="18" t="s">
        <v>171</v>
      </c>
      <c r="AU146" s="18" t="s">
        <v>83</v>
      </c>
    </row>
    <row r="147" spans="1:65" s="15" customFormat="1">
      <c r="B147" s="190"/>
      <c r="D147" s="169" t="s">
        <v>175</v>
      </c>
      <c r="E147" s="191" t="s">
        <v>1</v>
      </c>
      <c r="F147" s="192" t="s">
        <v>2328</v>
      </c>
      <c r="H147" s="191" t="s">
        <v>1</v>
      </c>
      <c r="I147" s="193"/>
      <c r="L147" s="190"/>
      <c r="M147" s="194"/>
      <c r="N147" s="195"/>
      <c r="O147" s="195"/>
      <c r="P147" s="195"/>
      <c r="Q147" s="195"/>
      <c r="R147" s="195"/>
      <c r="S147" s="195"/>
      <c r="T147" s="196"/>
      <c r="AT147" s="191" t="s">
        <v>175</v>
      </c>
      <c r="AU147" s="191" t="s">
        <v>83</v>
      </c>
      <c r="AV147" s="15" t="s">
        <v>30</v>
      </c>
      <c r="AW147" s="15" t="s">
        <v>29</v>
      </c>
      <c r="AX147" s="15" t="s">
        <v>73</v>
      </c>
      <c r="AY147" s="191" t="s">
        <v>163</v>
      </c>
    </row>
    <row r="148" spans="1:65" s="13" customFormat="1">
      <c r="B148" s="171"/>
      <c r="D148" s="169" t="s">
        <v>175</v>
      </c>
      <c r="E148" s="172" t="s">
        <v>1</v>
      </c>
      <c r="F148" s="173" t="s">
        <v>2329</v>
      </c>
      <c r="H148" s="174">
        <v>121.2</v>
      </c>
      <c r="I148" s="175"/>
      <c r="L148" s="171"/>
      <c r="M148" s="176"/>
      <c r="N148" s="177"/>
      <c r="O148" s="177"/>
      <c r="P148" s="177"/>
      <c r="Q148" s="177"/>
      <c r="R148" s="177"/>
      <c r="S148" s="177"/>
      <c r="T148" s="178"/>
      <c r="AT148" s="172" t="s">
        <v>175</v>
      </c>
      <c r="AU148" s="172" t="s">
        <v>83</v>
      </c>
      <c r="AV148" s="13" t="s">
        <v>83</v>
      </c>
      <c r="AW148" s="13" t="s">
        <v>29</v>
      </c>
      <c r="AX148" s="13" t="s">
        <v>73</v>
      </c>
      <c r="AY148" s="172" t="s">
        <v>163</v>
      </c>
    </row>
    <row r="149" spans="1:65" s="13" customFormat="1">
      <c r="B149" s="171"/>
      <c r="D149" s="169" t="s">
        <v>175</v>
      </c>
      <c r="E149" s="172" t="s">
        <v>1</v>
      </c>
      <c r="F149" s="173" t="s">
        <v>2330</v>
      </c>
      <c r="H149" s="174">
        <v>63.3</v>
      </c>
      <c r="I149" s="175"/>
      <c r="L149" s="171"/>
      <c r="M149" s="176"/>
      <c r="N149" s="177"/>
      <c r="O149" s="177"/>
      <c r="P149" s="177"/>
      <c r="Q149" s="177"/>
      <c r="R149" s="177"/>
      <c r="S149" s="177"/>
      <c r="T149" s="178"/>
      <c r="AT149" s="172" t="s">
        <v>175</v>
      </c>
      <c r="AU149" s="172" t="s">
        <v>83</v>
      </c>
      <c r="AV149" s="13" t="s">
        <v>83</v>
      </c>
      <c r="AW149" s="13" t="s">
        <v>29</v>
      </c>
      <c r="AX149" s="13" t="s">
        <v>73</v>
      </c>
      <c r="AY149" s="172" t="s">
        <v>163</v>
      </c>
    </row>
    <row r="150" spans="1:65" s="13" customFormat="1">
      <c r="B150" s="171"/>
      <c r="D150" s="169" t="s">
        <v>175</v>
      </c>
      <c r="E150" s="172" t="s">
        <v>1</v>
      </c>
      <c r="F150" s="173" t="s">
        <v>2331</v>
      </c>
      <c r="H150" s="174">
        <v>3.5</v>
      </c>
      <c r="I150" s="175"/>
      <c r="L150" s="171"/>
      <c r="M150" s="176"/>
      <c r="N150" s="177"/>
      <c r="O150" s="177"/>
      <c r="P150" s="177"/>
      <c r="Q150" s="177"/>
      <c r="R150" s="177"/>
      <c r="S150" s="177"/>
      <c r="T150" s="178"/>
      <c r="AT150" s="172" t="s">
        <v>175</v>
      </c>
      <c r="AU150" s="172" t="s">
        <v>83</v>
      </c>
      <c r="AV150" s="13" t="s">
        <v>83</v>
      </c>
      <c r="AW150" s="13" t="s">
        <v>29</v>
      </c>
      <c r="AX150" s="13" t="s">
        <v>73</v>
      </c>
      <c r="AY150" s="172" t="s">
        <v>163</v>
      </c>
    </row>
    <row r="151" spans="1:65" s="14" customFormat="1">
      <c r="B151" s="179"/>
      <c r="D151" s="169" t="s">
        <v>175</v>
      </c>
      <c r="E151" s="180" t="s">
        <v>1</v>
      </c>
      <c r="F151" s="181" t="s">
        <v>179</v>
      </c>
      <c r="H151" s="182">
        <v>188</v>
      </c>
      <c r="I151" s="183"/>
      <c r="L151" s="179"/>
      <c r="M151" s="184"/>
      <c r="N151" s="185"/>
      <c r="O151" s="185"/>
      <c r="P151" s="185"/>
      <c r="Q151" s="185"/>
      <c r="R151" s="185"/>
      <c r="S151" s="185"/>
      <c r="T151" s="186"/>
      <c r="AT151" s="180" t="s">
        <v>175</v>
      </c>
      <c r="AU151" s="180" t="s">
        <v>83</v>
      </c>
      <c r="AV151" s="14" t="s">
        <v>169</v>
      </c>
      <c r="AW151" s="14" t="s">
        <v>29</v>
      </c>
      <c r="AX151" s="14" t="s">
        <v>30</v>
      </c>
      <c r="AY151" s="180" t="s">
        <v>163</v>
      </c>
    </row>
    <row r="152" spans="1:65" s="2" customFormat="1" ht="16.5" customHeight="1">
      <c r="A152" s="33"/>
      <c r="B152" s="150"/>
      <c r="C152" s="151" t="s">
        <v>197</v>
      </c>
      <c r="D152" s="151" t="s">
        <v>165</v>
      </c>
      <c r="E152" s="152" t="s">
        <v>2332</v>
      </c>
      <c r="F152" s="153" t="s">
        <v>2333</v>
      </c>
      <c r="G152" s="154" t="s">
        <v>206</v>
      </c>
      <c r="H152" s="155">
        <v>142</v>
      </c>
      <c r="I152" s="156"/>
      <c r="J152" s="157">
        <f>ROUND(I152*H152,2)</f>
        <v>0</v>
      </c>
      <c r="K152" s="153" t="s">
        <v>168</v>
      </c>
      <c r="L152" s="34"/>
      <c r="M152" s="158" t="s">
        <v>1</v>
      </c>
      <c r="N152" s="159" t="s">
        <v>38</v>
      </c>
      <c r="O152" s="59"/>
      <c r="P152" s="160">
        <f>O152*H152</f>
        <v>0</v>
      </c>
      <c r="Q152" s="160">
        <v>0</v>
      </c>
      <c r="R152" s="160">
        <f>Q152*H152</f>
        <v>0</v>
      </c>
      <c r="S152" s="160">
        <v>0.23</v>
      </c>
      <c r="T152" s="161">
        <f>S152*H152</f>
        <v>32.660000000000004</v>
      </c>
      <c r="U152" s="33"/>
      <c r="V152" s="33"/>
      <c r="W152" s="33"/>
      <c r="X152" s="33"/>
      <c r="Y152" s="33"/>
      <c r="Z152" s="33"/>
      <c r="AA152" s="33"/>
      <c r="AB152" s="33"/>
      <c r="AC152" s="33"/>
      <c r="AD152" s="33"/>
      <c r="AE152" s="33"/>
      <c r="AR152" s="162" t="s">
        <v>169</v>
      </c>
      <c r="AT152" s="162" t="s">
        <v>165</v>
      </c>
      <c r="AU152" s="162" t="s">
        <v>83</v>
      </c>
      <c r="AY152" s="18" t="s">
        <v>163</v>
      </c>
      <c r="BE152" s="163">
        <f>IF(N152="základní",J152,0)</f>
        <v>0</v>
      </c>
      <c r="BF152" s="163">
        <f>IF(N152="snížená",J152,0)</f>
        <v>0</v>
      </c>
      <c r="BG152" s="163">
        <f>IF(N152="zákl. přenesená",J152,0)</f>
        <v>0</v>
      </c>
      <c r="BH152" s="163">
        <f>IF(N152="sníž. přenesená",J152,0)</f>
        <v>0</v>
      </c>
      <c r="BI152" s="163">
        <f>IF(N152="nulová",J152,0)</f>
        <v>0</v>
      </c>
      <c r="BJ152" s="18" t="s">
        <v>30</v>
      </c>
      <c r="BK152" s="163">
        <f>ROUND(I152*H152,2)</f>
        <v>0</v>
      </c>
      <c r="BL152" s="18" t="s">
        <v>169</v>
      </c>
      <c r="BM152" s="162" t="s">
        <v>235</v>
      </c>
    </row>
    <row r="153" spans="1:65" s="2" customFormat="1">
      <c r="A153" s="33"/>
      <c r="B153" s="34"/>
      <c r="C153" s="33"/>
      <c r="D153" s="164" t="s">
        <v>171</v>
      </c>
      <c r="E153" s="33"/>
      <c r="F153" s="165" t="s">
        <v>2334</v>
      </c>
      <c r="G153" s="33"/>
      <c r="H153" s="33"/>
      <c r="I153" s="166"/>
      <c r="J153" s="33"/>
      <c r="K153" s="33"/>
      <c r="L153" s="34"/>
      <c r="M153" s="167"/>
      <c r="N153" s="168"/>
      <c r="O153" s="59"/>
      <c r="P153" s="59"/>
      <c r="Q153" s="59"/>
      <c r="R153" s="59"/>
      <c r="S153" s="59"/>
      <c r="T153" s="60"/>
      <c r="U153" s="33"/>
      <c r="V153" s="33"/>
      <c r="W153" s="33"/>
      <c r="X153" s="33"/>
      <c r="Y153" s="33"/>
      <c r="Z153" s="33"/>
      <c r="AA153" s="33"/>
      <c r="AB153" s="33"/>
      <c r="AC153" s="33"/>
      <c r="AD153" s="33"/>
      <c r="AE153" s="33"/>
      <c r="AT153" s="18" t="s">
        <v>171</v>
      </c>
      <c r="AU153" s="18" t="s">
        <v>83</v>
      </c>
    </row>
    <row r="154" spans="1:65" s="2" customFormat="1" ht="87.75">
      <c r="A154" s="33"/>
      <c r="B154" s="34"/>
      <c r="C154" s="33"/>
      <c r="D154" s="169" t="s">
        <v>173</v>
      </c>
      <c r="E154" s="33"/>
      <c r="F154" s="170" t="s">
        <v>888</v>
      </c>
      <c r="G154" s="33"/>
      <c r="H154" s="33"/>
      <c r="I154" s="166"/>
      <c r="J154" s="33"/>
      <c r="K154" s="33"/>
      <c r="L154" s="34"/>
      <c r="M154" s="167"/>
      <c r="N154" s="168"/>
      <c r="O154" s="59"/>
      <c r="P154" s="59"/>
      <c r="Q154" s="59"/>
      <c r="R154" s="59"/>
      <c r="S154" s="59"/>
      <c r="T154" s="60"/>
      <c r="U154" s="33"/>
      <c r="V154" s="33"/>
      <c r="W154" s="33"/>
      <c r="X154" s="33"/>
      <c r="Y154" s="33"/>
      <c r="Z154" s="33"/>
      <c r="AA154" s="33"/>
      <c r="AB154" s="33"/>
      <c r="AC154" s="33"/>
      <c r="AD154" s="33"/>
      <c r="AE154" s="33"/>
      <c r="AT154" s="18" t="s">
        <v>173</v>
      </c>
      <c r="AU154" s="18" t="s">
        <v>83</v>
      </c>
    </row>
    <row r="155" spans="1:65" s="2" customFormat="1" ht="16.5" customHeight="1">
      <c r="A155" s="33"/>
      <c r="B155" s="150"/>
      <c r="C155" s="151" t="s">
        <v>203</v>
      </c>
      <c r="D155" s="151" t="s">
        <v>165</v>
      </c>
      <c r="E155" s="152" t="s">
        <v>904</v>
      </c>
      <c r="F155" s="153" t="s">
        <v>905</v>
      </c>
      <c r="G155" s="154" t="s">
        <v>114</v>
      </c>
      <c r="H155" s="155">
        <v>223.6</v>
      </c>
      <c r="I155" s="156"/>
      <c r="J155" s="157">
        <f>ROUND(I155*H155,2)</f>
        <v>0</v>
      </c>
      <c r="K155" s="153" t="s">
        <v>168</v>
      </c>
      <c r="L155" s="34"/>
      <c r="M155" s="158" t="s">
        <v>1</v>
      </c>
      <c r="N155" s="159" t="s">
        <v>38</v>
      </c>
      <c r="O155" s="59"/>
      <c r="P155" s="160">
        <f>O155*H155</f>
        <v>0</v>
      </c>
      <c r="Q155" s="160">
        <v>0</v>
      </c>
      <c r="R155" s="160">
        <f>Q155*H155</f>
        <v>0</v>
      </c>
      <c r="S155" s="160">
        <v>0</v>
      </c>
      <c r="T155" s="161">
        <f>S155*H155</f>
        <v>0</v>
      </c>
      <c r="U155" s="33"/>
      <c r="V155" s="33"/>
      <c r="W155" s="33"/>
      <c r="X155" s="33"/>
      <c r="Y155" s="33"/>
      <c r="Z155" s="33"/>
      <c r="AA155" s="33"/>
      <c r="AB155" s="33"/>
      <c r="AC155" s="33"/>
      <c r="AD155" s="33"/>
      <c r="AE155" s="33"/>
      <c r="AR155" s="162" t="s">
        <v>169</v>
      </c>
      <c r="AT155" s="162" t="s">
        <v>165</v>
      </c>
      <c r="AU155" s="162" t="s">
        <v>83</v>
      </c>
      <c r="AY155" s="18" t="s">
        <v>163</v>
      </c>
      <c r="BE155" s="163">
        <f>IF(N155="základní",J155,0)</f>
        <v>0</v>
      </c>
      <c r="BF155" s="163">
        <f>IF(N155="snížená",J155,0)</f>
        <v>0</v>
      </c>
      <c r="BG155" s="163">
        <f>IF(N155="zákl. přenesená",J155,0)</f>
        <v>0</v>
      </c>
      <c r="BH155" s="163">
        <f>IF(N155="sníž. přenesená",J155,0)</f>
        <v>0</v>
      </c>
      <c r="BI155" s="163">
        <f>IF(N155="nulová",J155,0)</f>
        <v>0</v>
      </c>
      <c r="BJ155" s="18" t="s">
        <v>30</v>
      </c>
      <c r="BK155" s="163">
        <f>ROUND(I155*H155,2)</f>
        <v>0</v>
      </c>
      <c r="BL155" s="18" t="s">
        <v>169</v>
      </c>
      <c r="BM155" s="162" t="s">
        <v>2335</v>
      </c>
    </row>
    <row r="156" spans="1:65" s="2" customFormat="1">
      <c r="A156" s="33"/>
      <c r="B156" s="34"/>
      <c r="C156" s="33"/>
      <c r="D156" s="164" t="s">
        <v>171</v>
      </c>
      <c r="E156" s="33"/>
      <c r="F156" s="165" t="s">
        <v>907</v>
      </c>
      <c r="G156" s="33"/>
      <c r="H156" s="33"/>
      <c r="I156" s="166"/>
      <c r="J156" s="33"/>
      <c r="K156" s="33"/>
      <c r="L156" s="34"/>
      <c r="M156" s="167"/>
      <c r="N156" s="168"/>
      <c r="O156" s="59"/>
      <c r="P156" s="59"/>
      <c r="Q156" s="59"/>
      <c r="R156" s="59"/>
      <c r="S156" s="59"/>
      <c r="T156" s="60"/>
      <c r="U156" s="33"/>
      <c r="V156" s="33"/>
      <c r="W156" s="33"/>
      <c r="X156" s="33"/>
      <c r="Y156" s="33"/>
      <c r="Z156" s="33"/>
      <c r="AA156" s="33"/>
      <c r="AB156" s="33"/>
      <c r="AC156" s="33"/>
      <c r="AD156" s="33"/>
      <c r="AE156" s="33"/>
      <c r="AT156" s="18" t="s">
        <v>171</v>
      </c>
      <c r="AU156" s="18" t="s">
        <v>83</v>
      </c>
    </row>
    <row r="157" spans="1:65" s="13" customFormat="1">
      <c r="B157" s="171"/>
      <c r="D157" s="169" t="s">
        <v>175</v>
      </c>
      <c r="E157" s="172" t="s">
        <v>1</v>
      </c>
      <c r="F157" s="173" t="s">
        <v>2336</v>
      </c>
      <c r="H157" s="174">
        <v>131</v>
      </c>
      <c r="I157" s="175"/>
      <c r="L157" s="171"/>
      <c r="M157" s="176"/>
      <c r="N157" s="177"/>
      <c r="O157" s="177"/>
      <c r="P157" s="177"/>
      <c r="Q157" s="177"/>
      <c r="R157" s="177"/>
      <c r="S157" s="177"/>
      <c r="T157" s="178"/>
      <c r="AT157" s="172" t="s">
        <v>175</v>
      </c>
      <c r="AU157" s="172" t="s">
        <v>83</v>
      </c>
      <c r="AV157" s="13" t="s">
        <v>83</v>
      </c>
      <c r="AW157" s="13" t="s">
        <v>29</v>
      </c>
      <c r="AX157" s="13" t="s">
        <v>73</v>
      </c>
      <c r="AY157" s="172" t="s">
        <v>163</v>
      </c>
    </row>
    <row r="158" spans="1:65" s="13" customFormat="1" ht="33.75">
      <c r="B158" s="171"/>
      <c r="D158" s="169" t="s">
        <v>175</v>
      </c>
      <c r="E158" s="172" t="s">
        <v>1</v>
      </c>
      <c r="F158" s="173" t="s">
        <v>2337</v>
      </c>
      <c r="H158" s="174">
        <v>92.6</v>
      </c>
      <c r="I158" s="175"/>
      <c r="L158" s="171"/>
      <c r="M158" s="176"/>
      <c r="N158" s="177"/>
      <c r="O158" s="177"/>
      <c r="P158" s="177"/>
      <c r="Q158" s="177"/>
      <c r="R158" s="177"/>
      <c r="S158" s="177"/>
      <c r="T158" s="178"/>
      <c r="AT158" s="172" t="s">
        <v>175</v>
      </c>
      <c r="AU158" s="172" t="s">
        <v>83</v>
      </c>
      <c r="AV158" s="13" t="s">
        <v>83</v>
      </c>
      <c r="AW158" s="13" t="s">
        <v>29</v>
      </c>
      <c r="AX158" s="13" t="s">
        <v>73</v>
      </c>
      <c r="AY158" s="172" t="s">
        <v>163</v>
      </c>
    </row>
    <row r="159" spans="1:65" s="14" customFormat="1">
      <c r="B159" s="179"/>
      <c r="D159" s="169" t="s">
        <v>175</v>
      </c>
      <c r="E159" s="180" t="s">
        <v>1</v>
      </c>
      <c r="F159" s="181" t="s">
        <v>179</v>
      </c>
      <c r="H159" s="182">
        <v>223.6</v>
      </c>
      <c r="I159" s="183"/>
      <c r="L159" s="179"/>
      <c r="M159" s="184"/>
      <c r="N159" s="185"/>
      <c r="O159" s="185"/>
      <c r="P159" s="185"/>
      <c r="Q159" s="185"/>
      <c r="R159" s="185"/>
      <c r="S159" s="185"/>
      <c r="T159" s="186"/>
      <c r="AT159" s="180" t="s">
        <v>175</v>
      </c>
      <c r="AU159" s="180" t="s">
        <v>83</v>
      </c>
      <c r="AV159" s="14" t="s">
        <v>169</v>
      </c>
      <c r="AW159" s="14" t="s">
        <v>29</v>
      </c>
      <c r="AX159" s="14" t="s">
        <v>30</v>
      </c>
      <c r="AY159" s="180" t="s">
        <v>163</v>
      </c>
    </row>
    <row r="160" spans="1:65" s="2" customFormat="1" ht="24.2" customHeight="1">
      <c r="A160" s="33"/>
      <c r="B160" s="150"/>
      <c r="C160" s="151" t="s">
        <v>209</v>
      </c>
      <c r="D160" s="151" t="s">
        <v>165</v>
      </c>
      <c r="E160" s="152" t="s">
        <v>1873</v>
      </c>
      <c r="F160" s="153" t="s">
        <v>1874</v>
      </c>
      <c r="G160" s="154" t="s">
        <v>118</v>
      </c>
      <c r="H160" s="155">
        <v>0.69799999999999995</v>
      </c>
      <c r="I160" s="156"/>
      <c r="J160" s="157">
        <f>ROUND(I160*H160,2)</f>
        <v>0</v>
      </c>
      <c r="K160" s="153" t="s">
        <v>168</v>
      </c>
      <c r="L160" s="34"/>
      <c r="M160" s="158" t="s">
        <v>1</v>
      </c>
      <c r="N160" s="159" t="s">
        <v>38</v>
      </c>
      <c r="O160" s="59"/>
      <c r="P160" s="160">
        <f>O160*H160</f>
        <v>0</v>
      </c>
      <c r="Q160" s="160">
        <v>0</v>
      </c>
      <c r="R160" s="160">
        <f>Q160*H160</f>
        <v>0</v>
      </c>
      <c r="S160" s="160">
        <v>0</v>
      </c>
      <c r="T160" s="161">
        <f>S160*H160</f>
        <v>0</v>
      </c>
      <c r="U160" s="33"/>
      <c r="V160" s="33"/>
      <c r="W160" s="33"/>
      <c r="X160" s="33"/>
      <c r="Y160" s="33"/>
      <c r="Z160" s="33"/>
      <c r="AA160" s="33"/>
      <c r="AB160" s="33"/>
      <c r="AC160" s="33"/>
      <c r="AD160" s="33"/>
      <c r="AE160" s="33"/>
      <c r="AR160" s="162" t="s">
        <v>169</v>
      </c>
      <c r="AT160" s="162" t="s">
        <v>165</v>
      </c>
      <c r="AU160" s="162" t="s">
        <v>83</v>
      </c>
      <c r="AY160" s="18" t="s">
        <v>163</v>
      </c>
      <c r="BE160" s="163">
        <f>IF(N160="základní",J160,0)</f>
        <v>0</v>
      </c>
      <c r="BF160" s="163">
        <f>IF(N160="snížená",J160,0)</f>
        <v>0</v>
      </c>
      <c r="BG160" s="163">
        <f>IF(N160="zákl. přenesená",J160,0)</f>
        <v>0</v>
      </c>
      <c r="BH160" s="163">
        <f>IF(N160="sníž. přenesená",J160,0)</f>
        <v>0</v>
      </c>
      <c r="BI160" s="163">
        <f>IF(N160="nulová",J160,0)</f>
        <v>0</v>
      </c>
      <c r="BJ160" s="18" t="s">
        <v>30</v>
      </c>
      <c r="BK160" s="163">
        <f>ROUND(I160*H160,2)</f>
        <v>0</v>
      </c>
      <c r="BL160" s="18" t="s">
        <v>169</v>
      </c>
      <c r="BM160" s="162" t="s">
        <v>2338</v>
      </c>
    </row>
    <row r="161" spans="1:65" s="2" customFormat="1">
      <c r="A161" s="33"/>
      <c r="B161" s="34"/>
      <c r="C161" s="33"/>
      <c r="D161" s="164" t="s">
        <v>171</v>
      </c>
      <c r="E161" s="33"/>
      <c r="F161" s="165" t="s">
        <v>1876</v>
      </c>
      <c r="G161" s="33"/>
      <c r="H161" s="33"/>
      <c r="I161" s="166"/>
      <c r="J161" s="33"/>
      <c r="K161" s="33"/>
      <c r="L161" s="34"/>
      <c r="M161" s="167"/>
      <c r="N161" s="168"/>
      <c r="O161" s="59"/>
      <c r="P161" s="59"/>
      <c r="Q161" s="59"/>
      <c r="R161" s="59"/>
      <c r="S161" s="59"/>
      <c r="T161" s="60"/>
      <c r="U161" s="33"/>
      <c r="V161" s="33"/>
      <c r="W161" s="33"/>
      <c r="X161" s="33"/>
      <c r="Y161" s="33"/>
      <c r="Z161" s="33"/>
      <c r="AA161" s="33"/>
      <c r="AB161" s="33"/>
      <c r="AC161" s="33"/>
      <c r="AD161" s="33"/>
      <c r="AE161" s="33"/>
      <c r="AT161" s="18" t="s">
        <v>171</v>
      </c>
      <c r="AU161" s="18" t="s">
        <v>83</v>
      </c>
    </row>
    <row r="162" spans="1:65" s="13" customFormat="1">
      <c r="B162" s="171"/>
      <c r="D162" s="169" t="s">
        <v>175</v>
      </c>
      <c r="E162" s="172" t="s">
        <v>1</v>
      </c>
      <c r="F162" s="173" t="s">
        <v>2339</v>
      </c>
      <c r="H162" s="174">
        <v>0.44800000000000001</v>
      </c>
      <c r="I162" s="175"/>
      <c r="L162" s="171"/>
      <c r="M162" s="176"/>
      <c r="N162" s="177"/>
      <c r="O162" s="177"/>
      <c r="P162" s="177"/>
      <c r="Q162" s="177"/>
      <c r="R162" s="177"/>
      <c r="S162" s="177"/>
      <c r="T162" s="178"/>
      <c r="AT162" s="172" t="s">
        <v>175</v>
      </c>
      <c r="AU162" s="172" t="s">
        <v>83</v>
      </c>
      <c r="AV162" s="13" t="s">
        <v>83</v>
      </c>
      <c r="AW162" s="13" t="s">
        <v>29</v>
      </c>
      <c r="AX162" s="13" t="s">
        <v>73</v>
      </c>
      <c r="AY162" s="172" t="s">
        <v>163</v>
      </c>
    </row>
    <row r="163" spans="1:65" s="13" customFormat="1">
      <c r="B163" s="171"/>
      <c r="D163" s="169" t="s">
        <v>175</v>
      </c>
      <c r="E163" s="172" t="s">
        <v>1</v>
      </c>
      <c r="F163" s="173" t="s">
        <v>2340</v>
      </c>
      <c r="H163" s="174">
        <v>0.25</v>
      </c>
      <c r="I163" s="175"/>
      <c r="L163" s="171"/>
      <c r="M163" s="176"/>
      <c r="N163" s="177"/>
      <c r="O163" s="177"/>
      <c r="P163" s="177"/>
      <c r="Q163" s="177"/>
      <c r="R163" s="177"/>
      <c r="S163" s="177"/>
      <c r="T163" s="178"/>
      <c r="AT163" s="172" t="s">
        <v>175</v>
      </c>
      <c r="AU163" s="172" t="s">
        <v>83</v>
      </c>
      <c r="AV163" s="13" t="s">
        <v>83</v>
      </c>
      <c r="AW163" s="13" t="s">
        <v>29</v>
      </c>
      <c r="AX163" s="13" t="s">
        <v>73</v>
      </c>
      <c r="AY163" s="172" t="s">
        <v>163</v>
      </c>
    </row>
    <row r="164" spans="1:65" s="14" customFormat="1">
      <c r="B164" s="179"/>
      <c r="D164" s="169" t="s">
        <v>175</v>
      </c>
      <c r="E164" s="180" t="s">
        <v>1</v>
      </c>
      <c r="F164" s="181" t="s">
        <v>179</v>
      </c>
      <c r="H164" s="182">
        <v>0.69799999999999995</v>
      </c>
      <c r="I164" s="183"/>
      <c r="L164" s="179"/>
      <c r="M164" s="184"/>
      <c r="N164" s="185"/>
      <c r="O164" s="185"/>
      <c r="P164" s="185"/>
      <c r="Q164" s="185"/>
      <c r="R164" s="185"/>
      <c r="S164" s="185"/>
      <c r="T164" s="186"/>
      <c r="AT164" s="180" t="s">
        <v>175</v>
      </c>
      <c r="AU164" s="180" t="s">
        <v>83</v>
      </c>
      <c r="AV164" s="14" t="s">
        <v>169</v>
      </c>
      <c r="AW164" s="14" t="s">
        <v>29</v>
      </c>
      <c r="AX164" s="14" t="s">
        <v>30</v>
      </c>
      <c r="AY164" s="180" t="s">
        <v>163</v>
      </c>
    </row>
    <row r="165" spans="1:65" s="2" customFormat="1" ht="24.2" customHeight="1">
      <c r="A165" s="33"/>
      <c r="B165" s="150"/>
      <c r="C165" s="151" t="s">
        <v>215</v>
      </c>
      <c r="D165" s="151" t="s">
        <v>165</v>
      </c>
      <c r="E165" s="152" t="s">
        <v>1878</v>
      </c>
      <c r="F165" s="153" t="s">
        <v>1879</v>
      </c>
      <c r="G165" s="154" t="s">
        <v>118</v>
      </c>
      <c r="H165" s="155">
        <v>104.227</v>
      </c>
      <c r="I165" s="156"/>
      <c r="J165" s="157">
        <f>ROUND(I165*H165,2)</f>
        <v>0</v>
      </c>
      <c r="K165" s="153" t="s">
        <v>168</v>
      </c>
      <c r="L165" s="34"/>
      <c r="M165" s="158" t="s">
        <v>1</v>
      </c>
      <c r="N165" s="159" t="s">
        <v>38</v>
      </c>
      <c r="O165" s="59"/>
      <c r="P165" s="160">
        <f>O165*H165</f>
        <v>0</v>
      </c>
      <c r="Q165" s="160">
        <v>0</v>
      </c>
      <c r="R165" s="160">
        <f>Q165*H165</f>
        <v>0</v>
      </c>
      <c r="S165" s="160">
        <v>0</v>
      </c>
      <c r="T165" s="161">
        <f>S165*H165</f>
        <v>0</v>
      </c>
      <c r="U165" s="33"/>
      <c r="V165" s="33"/>
      <c r="W165" s="33"/>
      <c r="X165" s="33"/>
      <c r="Y165" s="33"/>
      <c r="Z165" s="33"/>
      <c r="AA165" s="33"/>
      <c r="AB165" s="33"/>
      <c r="AC165" s="33"/>
      <c r="AD165" s="33"/>
      <c r="AE165" s="33"/>
      <c r="AR165" s="162" t="s">
        <v>169</v>
      </c>
      <c r="AT165" s="162" t="s">
        <v>165</v>
      </c>
      <c r="AU165" s="162" t="s">
        <v>83</v>
      </c>
      <c r="AY165" s="18" t="s">
        <v>163</v>
      </c>
      <c r="BE165" s="163">
        <f>IF(N165="základní",J165,0)</f>
        <v>0</v>
      </c>
      <c r="BF165" s="163">
        <f>IF(N165="snížená",J165,0)</f>
        <v>0</v>
      </c>
      <c r="BG165" s="163">
        <f>IF(N165="zákl. přenesená",J165,0)</f>
        <v>0</v>
      </c>
      <c r="BH165" s="163">
        <f>IF(N165="sníž. přenesená",J165,0)</f>
        <v>0</v>
      </c>
      <c r="BI165" s="163">
        <f>IF(N165="nulová",J165,0)</f>
        <v>0</v>
      </c>
      <c r="BJ165" s="18" t="s">
        <v>30</v>
      </c>
      <c r="BK165" s="163">
        <f>ROUND(I165*H165,2)</f>
        <v>0</v>
      </c>
      <c r="BL165" s="18" t="s">
        <v>169</v>
      </c>
      <c r="BM165" s="162" t="s">
        <v>2341</v>
      </c>
    </row>
    <row r="166" spans="1:65" s="2" customFormat="1">
      <c r="A166" s="33"/>
      <c r="B166" s="34"/>
      <c r="C166" s="33"/>
      <c r="D166" s="164" t="s">
        <v>171</v>
      </c>
      <c r="E166" s="33"/>
      <c r="F166" s="165" t="s">
        <v>1881</v>
      </c>
      <c r="G166" s="33"/>
      <c r="H166" s="33"/>
      <c r="I166" s="166"/>
      <c r="J166" s="33"/>
      <c r="K166" s="33"/>
      <c r="L166" s="34"/>
      <c r="M166" s="167"/>
      <c r="N166" s="168"/>
      <c r="O166" s="59"/>
      <c r="P166" s="59"/>
      <c r="Q166" s="59"/>
      <c r="R166" s="59"/>
      <c r="S166" s="59"/>
      <c r="T166" s="60"/>
      <c r="U166" s="33"/>
      <c r="V166" s="33"/>
      <c r="W166" s="33"/>
      <c r="X166" s="33"/>
      <c r="Y166" s="33"/>
      <c r="Z166" s="33"/>
      <c r="AA166" s="33"/>
      <c r="AB166" s="33"/>
      <c r="AC166" s="33"/>
      <c r="AD166" s="33"/>
      <c r="AE166" s="33"/>
      <c r="AT166" s="18" t="s">
        <v>171</v>
      </c>
      <c r="AU166" s="18" t="s">
        <v>83</v>
      </c>
    </row>
    <row r="167" spans="1:65" s="13" customFormat="1">
      <c r="B167" s="171"/>
      <c r="D167" s="169" t="s">
        <v>175</v>
      </c>
      <c r="E167" s="172" t="s">
        <v>1</v>
      </c>
      <c r="F167" s="173" t="s">
        <v>2342</v>
      </c>
      <c r="H167" s="174">
        <v>25.123999999999999</v>
      </c>
      <c r="I167" s="175"/>
      <c r="L167" s="171"/>
      <c r="M167" s="176"/>
      <c r="N167" s="177"/>
      <c r="O167" s="177"/>
      <c r="P167" s="177"/>
      <c r="Q167" s="177"/>
      <c r="R167" s="177"/>
      <c r="S167" s="177"/>
      <c r="T167" s="178"/>
      <c r="AT167" s="172" t="s">
        <v>175</v>
      </c>
      <c r="AU167" s="172" t="s">
        <v>83</v>
      </c>
      <c r="AV167" s="13" t="s">
        <v>83</v>
      </c>
      <c r="AW167" s="13" t="s">
        <v>29</v>
      </c>
      <c r="AX167" s="13" t="s">
        <v>73</v>
      </c>
      <c r="AY167" s="172" t="s">
        <v>163</v>
      </c>
    </row>
    <row r="168" spans="1:65" s="13" customFormat="1">
      <c r="B168" s="171"/>
      <c r="D168" s="169" t="s">
        <v>175</v>
      </c>
      <c r="E168" s="172" t="s">
        <v>1</v>
      </c>
      <c r="F168" s="173" t="s">
        <v>2343</v>
      </c>
      <c r="H168" s="174">
        <v>1.778</v>
      </c>
      <c r="I168" s="175"/>
      <c r="L168" s="171"/>
      <c r="M168" s="176"/>
      <c r="N168" s="177"/>
      <c r="O168" s="177"/>
      <c r="P168" s="177"/>
      <c r="Q168" s="177"/>
      <c r="R168" s="177"/>
      <c r="S168" s="177"/>
      <c r="T168" s="178"/>
      <c r="AT168" s="172" t="s">
        <v>175</v>
      </c>
      <c r="AU168" s="172" t="s">
        <v>83</v>
      </c>
      <c r="AV168" s="13" t="s">
        <v>83</v>
      </c>
      <c r="AW168" s="13" t="s">
        <v>29</v>
      </c>
      <c r="AX168" s="13" t="s">
        <v>73</v>
      </c>
      <c r="AY168" s="172" t="s">
        <v>163</v>
      </c>
    </row>
    <row r="169" spans="1:65" s="13" customFormat="1" ht="22.5">
      <c r="B169" s="171"/>
      <c r="D169" s="169" t="s">
        <v>175</v>
      </c>
      <c r="E169" s="172" t="s">
        <v>1</v>
      </c>
      <c r="F169" s="173" t="s">
        <v>2344</v>
      </c>
      <c r="H169" s="174">
        <v>15.077999999999999</v>
      </c>
      <c r="I169" s="175"/>
      <c r="L169" s="171"/>
      <c r="M169" s="176"/>
      <c r="N169" s="177"/>
      <c r="O169" s="177"/>
      <c r="P169" s="177"/>
      <c r="Q169" s="177"/>
      <c r="R169" s="177"/>
      <c r="S169" s="177"/>
      <c r="T169" s="178"/>
      <c r="AT169" s="172" t="s">
        <v>175</v>
      </c>
      <c r="AU169" s="172" t="s">
        <v>83</v>
      </c>
      <c r="AV169" s="13" t="s">
        <v>83</v>
      </c>
      <c r="AW169" s="13" t="s">
        <v>29</v>
      </c>
      <c r="AX169" s="13" t="s">
        <v>73</v>
      </c>
      <c r="AY169" s="172" t="s">
        <v>163</v>
      </c>
    </row>
    <row r="170" spans="1:65" s="13" customFormat="1" ht="22.5">
      <c r="B170" s="171"/>
      <c r="D170" s="169" t="s">
        <v>175</v>
      </c>
      <c r="E170" s="172" t="s">
        <v>1</v>
      </c>
      <c r="F170" s="173" t="s">
        <v>2345</v>
      </c>
      <c r="H170" s="174">
        <v>1.63</v>
      </c>
      <c r="I170" s="175"/>
      <c r="L170" s="171"/>
      <c r="M170" s="176"/>
      <c r="N170" s="177"/>
      <c r="O170" s="177"/>
      <c r="P170" s="177"/>
      <c r="Q170" s="177"/>
      <c r="R170" s="177"/>
      <c r="S170" s="177"/>
      <c r="T170" s="178"/>
      <c r="AT170" s="172" t="s">
        <v>175</v>
      </c>
      <c r="AU170" s="172" t="s">
        <v>83</v>
      </c>
      <c r="AV170" s="13" t="s">
        <v>83</v>
      </c>
      <c r="AW170" s="13" t="s">
        <v>29</v>
      </c>
      <c r="AX170" s="13" t="s">
        <v>73</v>
      </c>
      <c r="AY170" s="172" t="s">
        <v>163</v>
      </c>
    </row>
    <row r="171" spans="1:65" s="13" customFormat="1">
      <c r="B171" s="171"/>
      <c r="D171" s="169" t="s">
        <v>175</v>
      </c>
      <c r="E171" s="172" t="s">
        <v>1</v>
      </c>
      <c r="F171" s="173" t="s">
        <v>2346</v>
      </c>
      <c r="H171" s="174">
        <v>21.385000000000002</v>
      </c>
      <c r="I171" s="175"/>
      <c r="L171" s="171"/>
      <c r="M171" s="176"/>
      <c r="N171" s="177"/>
      <c r="O171" s="177"/>
      <c r="P171" s="177"/>
      <c r="Q171" s="177"/>
      <c r="R171" s="177"/>
      <c r="S171" s="177"/>
      <c r="T171" s="178"/>
      <c r="AT171" s="172" t="s">
        <v>175</v>
      </c>
      <c r="AU171" s="172" t="s">
        <v>83</v>
      </c>
      <c r="AV171" s="13" t="s">
        <v>83</v>
      </c>
      <c r="AW171" s="13" t="s">
        <v>29</v>
      </c>
      <c r="AX171" s="13" t="s">
        <v>73</v>
      </c>
      <c r="AY171" s="172" t="s">
        <v>163</v>
      </c>
    </row>
    <row r="172" spans="1:65" s="13" customFormat="1">
      <c r="B172" s="171"/>
      <c r="D172" s="169" t="s">
        <v>175</v>
      </c>
      <c r="E172" s="172" t="s">
        <v>1</v>
      </c>
      <c r="F172" s="173" t="s">
        <v>2347</v>
      </c>
      <c r="H172" s="174">
        <v>16.391999999999999</v>
      </c>
      <c r="I172" s="175"/>
      <c r="L172" s="171"/>
      <c r="M172" s="176"/>
      <c r="N172" s="177"/>
      <c r="O172" s="177"/>
      <c r="P172" s="177"/>
      <c r="Q172" s="177"/>
      <c r="R172" s="177"/>
      <c r="S172" s="177"/>
      <c r="T172" s="178"/>
      <c r="AT172" s="172" t="s">
        <v>175</v>
      </c>
      <c r="AU172" s="172" t="s">
        <v>83</v>
      </c>
      <c r="AV172" s="13" t="s">
        <v>83</v>
      </c>
      <c r="AW172" s="13" t="s">
        <v>29</v>
      </c>
      <c r="AX172" s="13" t="s">
        <v>73</v>
      </c>
      <c r="AY172" s="172" t="s">
        <v>163</v>
      </c>
    </row>
    <row r="173" spans="1:65" s="13" customFormat="1">
      <c r="B173" s="171"/>
      <c r="D173" s="169" t="s">
        <v>175</v>
      </c>
      <c r="E173" s="172" t="s">
        <v>1</v>
      </c>
      <c r="F173" s="173" t="s">
        <v>2348</v>
      </c>
      <c r="H173" s="174">
        <v>11.42</v>
      </c>
      <c r="I173" s="175"/>
      <c r="L173" s="171"/>
      <c r="M173" s="176"/>
      <c r="N173" s="177"/>
      <c r="O173" s="177"/>
      <c r="P173" s="177"/>
      <c r="Q173" s="177"/>
      <c r="R173" s="177"/>
      <c r="S173" s="177"/>
      <c r="T173" s="178"/>
      <c r="AT173" s="172" t="s">
        <v>175</v>
      </c>
      <c r="AU173" s="172" t="s">
        <v>83</v>
      </c>
      <c r="AV173" s="13" t="s">
        <v>83</v>
      </c>
      <c r="AW173" s="13" t="s">
        <v>29</v>
      </c>
      <c r="AX173" s="13" t="s">
        <v>73</v>
      </c>
      <c r="AY173" s="172" t="s">
        <v>163</v>
      </c>
    </row>
    <row r="174" spans="1:65" s="13" customFormat="1">
      <c r="B174" s="171"/>
      <c r="D174" s="169" t="s">
        <v>175</v>
      </c>
      <c r="E174" s="172" t="s">
        <v>1</v>
      </c>
      <c r="F174" s="173" t="s">
        <v>2349</v>
      </c>
      <c r="H174" s="174">
        <v>10.545</v>
      </c>
      <c r="I174" s="175"/>
      <c r="L174" s="171"/>
      <c r="M174" s="176"/>
      <c r="N174" s="177"/>
      <c r="O174" s="177"/>
      <c r="P174" s="177"/>
      <c r="Q174" s="177"/>
      <c r="R174" s="177"/>
      <c r="S174" s="177"/>
      <c r="T174" s="178"/>
      <c r="AT174" s="172" t="s">
        <v>175</v>
      </c>
      <c r="AU174" s="172" t="s">
        <v>83</v>
      </c>
      <c r="AV174" s="13" t="s">
        <v>83</v>
      </c>
      <c r="AW174" s="13" t="s">
        <v>29</v>
      </c>
      <c r="AX174" s="13" t="s">
        <v>73</v>
      </c>
      <c r="AY174" s="172" t="s">
        <v>163</v>
      </c>
    </row>
    <row r="175" spans="1:65" s="13" customFormat="1">
      <c r="B175" s="171"/>
      <c r="D175" s="169" t="s">
        <v>175</v>
      </c>
      <c r="E175" s="172" t="s">
        <v>1</v>
      </c>
      <c r="F175" s="173" t="s">
        <v>2350</v>
      </c>
      <c r="H175" s="174">
        <v>0.875</v>
      </c>
      <c r="I175" s="175"/>
      <c r="L175" s="171"/>
      <c r="M175" s="176"/>
      <c r="N175" s="177"/>
      <c r="O175" s="177"/>
      <c r="P175" s="177"/>
      <c r="Q175" s="177"/>
      <c r="R175" s="177"/>
      <c r="S175" s="177"/>
      <c r="T175" s="178"/>
      <c r="AT175" s="172" t="s">
        <v>175</v>
      </c>
      <c r="AU175" s="172" t="s">
        <v>83</v>
      </c>
      <c r="AV175" s="13" t="s">
        <v>83</v>
      </c>
      <c r="AW175" s="13" t="s">
        <v>29</v>
      </c>
      <c r="AX175" s="13" t="s">
        <v>73</v>
      </c>
      <c r="AY175" s="172" t="s">
        <v>163</v>
      </c>
    </row>
    <row r="176" spans="1:65" s="14" customFormat="1">
      <c r="B176" s="179"/>
      <c r="D176" s="169" t="s">
        <v>175</v>
      </c>
      <c r="E176" s="180" t="s">
        <v>1</v>
      </c>
      <c r="F176" s="181" t="s">
        <v>179</v>
      </c>
      <c r="H176" s="182">
        <v>104.227</v>
      </c>
      <c r="I176" s="183"/>
      <c r="L176" s="179"/>
      <c r="M176" s="184"/>
      <c r="N176" s="185"/>
      <c r="O176" s="185"/>
      <c r="P176" s="185"/>
      <c r="Q176" s="185"/>
      <c r="R176" s="185"/>
      <c r="S176" s="185"/>
      <c r="T176" s="186"/>
      <c r="AT176" s="180" t="s">
        <v>175</v>
      </c>
      <c r="AU176" s="180" t="s">
        <v>83</v>
      </c>
      <c r="AV176" s="14" t="s">
        <v>169</v>
      </c>
      <c r="AW176" s="14" t="s">
        <v>29</v>
      </c>
      <c r="AX176" s="14" t="s">
        <v>30</v>
      </c>
      <c r="AY176" s="180" t="s">
        <v>163</v>
      </c>
    </row>
    <row r="177" spans="1:65" s="2" customFormat="1" ht="21.75" customHeight="1">
      <c r="A177" s="33"/>
      <c r="B177" s="150"/>
      <c r="C177" s="151" t="s">
        <v>228</v>
      </c>
      <c r="D177" s="151" t="s">
        <v>165</v>
      </c>
      <c r="E177" s="152" t="s">
        <v>341</v>
      </c>
      <c r="F177" s="153" t="s">
        <v>342</v>
      </c>
      <c r="G177" s="154" t="s">
        <v>118</v>
      </c>
      <c r="H177" s="155">
        <v>127.285</v>
      </c>
      <c r="I177" s="156"/>
      <c r="J177" s="157">
        <f>ROUND(I177*H177,2)</f>
        <v>0</v>
      </c>
      <c r="K177" s="153" t="s">
        <v>168</v>
      </c>
      <c r="L177" s="34"/>
      <c r="M177" s="158" t="s">
        <v>1</v>
      </c>
      <c r="N177" s="159" t="s">
        <v>38</v>
      </c>
      <c r="O177" s="59"/>
      <c r="P177" s="160">
        <f>O177*H177</f>
        <v>0</v>
      </c>
      <c r="Q177" s="160">
        <v>0</v>
      </c>
      <c r="R177" s="160">
        <f>Q177*H177</f>
        <v>0</v>
      </c>
      <c r="S177" s="160">
        <v>0</v>
      </c>
      <c r="T177" s="161">
        <f>S177*H177</f>
        <v>0</v>
      </c>
      <c r="U177" s="33"/>
      <c r="V177" s="33"/>
      <c r="W177" s="33"/>
      <c r="X177" s="33"/>
      <c r="Y177" s="33"/>
      <c r="Z177" s="33"/>
      <c r="AA177" s="33"/>
      <c r="AB177" s="33"/>
      <c r="AC177" s="33"/>
      <c r="AD177" s="33"/>
      <c r="AE177" s="33"/>
      <c r="AR177" s="162" t="s">
        <v>169</v>
      </c>
      <c r="AT177" s="162" t="s">
        <v>165</v>
      </c>
      <c r="AU177" s="162" t="s">
        <v>83</v>
      </c>
      <c r="AY177" s="18" t="s">
        <v>163</v>
      </c>
      <c r="BE177" s="163">
        <f>IF(N177="základní",J177,0)</f>
        <v>0</v>
      </c>
      <c r="BF177" s="163">
        <f>IF(N177="snížená",J177,0)</f>
        <v>0</v>
      </c>
      <c r="BG177" s="163">
        <f>IF(N177="zákl. přenesená",J177,0)</f>
        <v>0</v>
      </c>
      <c r="BH177" s="163">
        <f>IF(N177="sníž. přenesená",J177,0)</f>
        <v>0</v>
      </c>
      <c r="BI177" s="163">
        <f>IF(N177="nulová",J177,0)</f>
        <v>0</v>
      </c>
      <c r="BJ177" s="18" t="s">
        <v>30</v>
      </c>
      <c r="BK177" s="163">
        <f>ROUND(I177*H177,2)</f>
        <v>0</v>
      </c>
      <c r="BL177" s="18" t="s">
        <v>169</v>
      </c>
      <c r="BM177" s="162" t="s">
        <v>2351</v>
      </c>
    </row>
    <row r="178" spans="1:65" s="2" customFormat="1">
      <c r="A178" s="33"/>
      <c r="B178" s="34"/>
      <c r="C178" s="33"/>
      <c r="D178" s="164" t="s">
        <v>171</v>
      </c>
      <c r="E178" s="33"/>
      <c r="F178" s="165" t="s">
        <v>344</v>
      </c>
      <c r="G178" s="33"/>
      <c r="H178" s="33"/>
      <c r="I178" s="166"/>
      <c r="J178" s="33"/>
      <c r="K178" s="33"/>
      <c r="L178" s="34"/>
      <c r="M178" s="167"/>
      <c r="N178" s="168"/>
      <c r="O178" s="59"/>
      <c r="P178" s="59"/>
      <c r="Q178" s="59"/>
      <c r="R178" s="59"/>
      <c r="S178" s="59"/>
      <c r="T178" s="60"/>
      <c r="U178" s="33"/>
      <c r="V178" s="33"/>
      <c r="W178" s="33"/>
      <c r="X178" s="33"/>
      <c r="Y178" s="33"/>
      <c r="Z178" s="33"/>
      <c r="AA178" s="33"/>
      <c r="AB178" s="33"/>
      <c r="AC178" s="33"/>
      <c r="AD178" s="33"/>
      <c r="AE178" s="33"/>
      <c r="AT178" s="18" t="s">
        <v>171</v>
      </c>
      <c r="AU178" s="18" t="s">
        <v>83</v>
      </c>
    </row>
    <row r="179" spans="1:65" s="13" customFormat="1">
      <c r="B179" s="171"/>
      <c r="D179" s="169" t="s">
        <v>175</v>
      </c>
      <c r="E179" s="172" t="s">
        <v>1</v>
      </c>
      <c r="F179" s="173" t="s">
        <v>2352</v>
      </c>
      <c r="H179" s="174">
        <v>22.36</v>
      </c>
      <c r="I179" s="175"/>
      <c r="L179" s="171"/>
      <c r="M179" s="176"/>
      <c r="N179" s="177"/>
      <c r="O179" s="177"/>
      <c r="P179" s="177"/>
      <c r="Q179" s="177"/>
      <c r="R179" s="177"/>
      <c r="S179" s="177"/>
      <c r="T179" s="178"/>
      <c r="AT179" s="172" t="s">
        <v>175</v>
      </c>
      <c r="AU179" s="172" t="s">
        <v>83</v>
      </c>
      <c r="AV179" s="13" t="s">
        <v>83</v>
      </c>
      <c r="AW179" s="13" t="s">
        <v>29</v>
      </c>
      <c r="AX179" s="13" t="s">
        <v>73</v>
      </c>
      <c r="AY179" s="172" t="s">
        <v>163</v>
      </c>
    </row>
    <row r="180" spans="1:65" s="13" customFormat="1">
      <c r="B180" s="171"/>
      <c r="D180" s="169" t="s">
        <v>175</v>
      </c>
      <c r="E180" s="172" t="s">
        <v>1</v>
      </c>
      <c r="F180" s="173" t="s">
        <v>2353</v>
      </c>
      <c r="H180" s="174">
        <v>0.69799999999999995</v>
      </c>
      <c r="I180" s="175"/>
      <c r="L180" s="171"/>
      <c r="M180" s="176"/>
      <c r="N180" s="177"/>
      <c r="O180" s="177"/>
      <c r="P180" s="177"/>
      <c r="Q180" s="177"/>
      <c r="R180" s="177"/>
      <c r="S180" s="177"/>
      <c r="T180" s="178"/>
      <c r="AT180" s="172" t="s">
        <v>175</v>
      </c>
      <c r="AU180" s="172" t="s">
        <v>83</v>
      </c>
      <c r="AV180" s="13" t="s">
        <v>83</v>
      </c>
      <c r="AW180" s="13" t="s">
        <v>29</v>
      </c>
      <c r="AX180" s="13" t="s">
        <v>73</v>
      </c>
      <c r="AY180" s="172" t="s">
        <v>163</v>
      </c>
    </row>
    <row r="181" spans="1:65" s="13" customFormat="1">
      <c r="B181" s="171"/>
      <c r="D181" s="169" t="s">
        <v>175</v>
      </c>
      <c r="E181" s="172" t="s">
        <v>1</v>
      </c>
      <c r="F181" s="173" t="s">
        <v>2354</v>
      </c>
      <c r="H181" s="174">
        <v>104.227</v>
      </c>
      <c r="I181" s="175"/>
      <c r="L181" s="171"/>
      <c r="M181" s="176"/>
      <c r="N181" s="177"/>
      <c r="O181" s="177"/>
      <c r="P181" s="177"/>
      <c r="Q181" s="177"/>
      <c r="R181" s="177"/>
      <c r="S181" s="177"/>
      <c r="T181" s="178"/>
      <c r="AT181" s="172" t="s">
        <v>175</v>
      </c>
      <c r="AU181" s="172" t="s">
        <v>83</v>
      </c>
      <c r="AV181" s="13" t="s">
        <v>83</v>
      </c>
      <c r="AW181" s="13" t="s">
        <v>29</v>
      </c>
      <c r="AX181" s="13" t="s">
        <v>73</v>
      </c>
      <c r="AY181" s="172" t="s">
        <v>163</v>
      </c>
    </row>
    <row r="182" spans="1:65" s="14" customFormat="1">
      <c r="B182" s="179"/>
      <c r="D182" s="169" t="s">
        <v>175</v>
      </c>
      <c r="E182" s="180" t="s">
        <v>1</v>
      </c>
      <c r="F182" s="181" t="s">
        <v>179</v>
      </c>
      <c r="H182" s="182">
        <v>127.285</v>
      </c>
      <c r="I182" s="183"/>
      <c r="L182" s="179"/>
      <c r="M182" s="184"/>
      <c r="N182" s="185"/>
      <c r="O182" s="185"/>
      <c r="P182" s="185"/>
      <c r="Q182" s="185"/>
      <c r="R182" s="185"/>
      <c r="S182" s="185"/>
      <c r="T182" s="186"/>
      <c r="AT182" s="180" t="s">
        <v>175</v>
      </c>
      <c r="AU182" s="180" t="s">
        <v>83</v>
      </c>
      <c r="AV182" s="14" t="s">
        <v>169</v>
      </c>
      <c r="AW182" s="14" t="s">
        <v>29</v>
      </c>
      <c r="AX182" s="14" t="s">
        <v>30</v>
      </c>
      <c r="AY182" s="180" t="s">
        <v>163</v>
      </c>
    </row>
    <row r="183" spans="1:65" s="2" customFormat="1" ht="16.5" customHeight="1">
      <c r="A183" s="33"/>
      <c r="B183" s="150"/>
      <c r="C183" s="151" t="s">
        <v>235</v>
      </c>
      <c r="D183" s="151" t="s">
        <v>165</v>
      </c>
      <c r="E183" s="152" t="s">
        <v>353</v>
      </c>
      <c r="F183" s="153" t="s">
        <v>354</v>
      </c>
      <c r="G183" s="154" t="s">
        <v>118</v>
      </c>
      <c r="H183" s="155">
        <v>127.285</v>
      </c>
      <c r="I183" s="156"/>
      <c r="J183" s="157">
        <f>ROUND(I183*H183,2)</f>
        <v>0</v>
      </c>
      <c r="K183" s="153" t="s">
        <v>168</v>
      </c>
      <c r="L183" s="34"/>
      <c r="M183" s="158" t="s">
        <v>1</v>
      </c>
      <c r="N183" s="159" t="s">
        <v>38</v>
      </c>
      <c r="O183" s="59"/>
      <c r="P183" s="160">
        <f>O183*H183</f>
        <v>0</v>
      </c>
      <c r="Q183" s="160">
        <v>0</v>
      </c>
      <c r="R183" s="160">
        <f>Q183*H183</f>
        <v>0</v>
      </c>
      <c r="S183" s="160">
        <v>0</v>
      </c>
      <c r="T183" s="161">
        <f>S183*H183</f>
        <v>0</v>
      </c>
      <c r="U183" s="33"/>
      <c r="V183" s="33"/>
      <c r="W183" s="33"/>
      <c r="X183" s="33"/>
      <c r="Y183" s="33"/>
      <c r="Z183" s="33"/>
      <c r="AA183" s="33"/>
      <c r="AB183" s="33"/>
      <c r="AC183" s="33"/>
      <c r="AD183" s="33"/>
      <c r="AE183" s="33"/>
      <c r="AR183" s="162" t="s">
        <v>169</v>
      </c>
      <c r="AT183" s="162" t="s">
        <v>165</v>
      </c>
      <c r="AU183" s="162" t="s">
        <v>83</v>
      </c>
      <c r="AY183" s="18" t="s">
        <v>163</v>
      </c>
      <c r="BE183" s="163">
        <f>IF(N183="základní",J183,0)</f>
        <v>0</v>
      </c>
      <c r="BF183" s="163">
        <f>IF(N183="snížená",J183,0)</f>
        <v>0</v>
      </c>
      <c r="BG183" s="163">
        <f>IF(N183="zákl. přenesená",J183,0)</f>
        <v>0</v>
      </c>
      <c r="BH183" s="163">
        <f>IF(N183="sníž. přenesená",J183,0)</f>
        <v>0</v>
      </c>
      <c r="BI183" s="163">
        <f>IF(N183="nulová",J183,0)</f>
        <v>0</v>
      </c>
      <c r="BJ183" s="18" t="s">
        <v>30</v>
      </c>
      <c r="BK183" s="163">
        <f>ROUND(I183*H183,2)</f>
        <v>0</v>
      </c>
      <c r="BL183" s="18" t="s">
        <v>169</v>
      </c>
      <c r="BM183" s="162" t="s">
        <v>2355</v>
      </c>
    </row>
    <row r="184" spans="1:65" s="2" customFormat="1">
      <c r="A184" s="33"/>
      <c r="B184" s="34"/>
      <c r="C184" s="33"/>
      <c r="D184" s="164" t="s">
        <v>171</v>
      </c>
      <c r="E184" s="33"/>
      <c r="F184" s="165" t="s">
        <v>356</v>
      </c>
      <c r="G184" s="33"/>
      <c r="H184" s="33"/>
      <c r="I184" s="166"/>
      <c r="J184" s="33"/>
      <c r="K184" s="33"/>
      <c r="L184" s="34"/>
      <c r="M184" s="167"/>
      <c r="N184" s="168"/>
      <c r="O184" s="59"/>
      <c r="P184" s="59"/>
      <c r="Q184" s="59"/>
      <c r="R184" s="59"/>
      <c r="S184" s="59"/>
      <c r="T184" s="60"/>
      <c r="U184" s="33"/>
      <c r="V184" s="33"/>
      <c r="W184" s="33"/>
      <c r="X184" s="33"/>
      <c r="Y184" s="33"/>
      <c r="Z184" s="33"/>
      <c r="AA184" s="33"/>
      <c r="AB184" s="33"/>
      <c r="AC184" s="33"/>
      <c r="AD184" s="33"/>
      <c r="AE184" s="33"/>
      <c r="AT184" s="18" t="s">
        <v>171</v>
      </c>
      <c r="AU184" s="18" t="s">
        <v>83</v>
      </c>
    </row>
    <row r="185" spans="1:65" s="13" customFormat="1">
      <c r="B185" s="171"/>
      <c r="D185" s="169" t="s">
        <v>175</v>
      </c>
      <c r="E185" s="172" t="s">
        <v>1</v>
      </c>
      <c r="F185" s="173" t="s">
        <v>2356</v>
      </c>
      <c r="H185" s="174">
        <v>22.36</v>
      </c>
      <c r="I185" s="175"/>
      <c r="L185" s="171"/>
      <c r="M185" s="176"/>
      <c r="N185" s="177"/>
      <c r="O185" s="177"/>
      <c r="P185" s="177"/>
      <c r="Q185" s="177"/>
      <c r="R185" s="177"/>
      <c r="S185" s="177"/>
      <c r="T185" s="178"/>
      <c r="AT185" s="172" t="s">
        <v>175</v>
      </c>
      <c r="AU185" s="172" t="s">
        <v>83</v>
      </c>
      <c r="AV185" s="13" t="s">
        <v>83</v>
      </c>
      <c r="AW185" s="13" t="s">
        <v>29</v>
      </c>
      <c r="AX185" s="13" t="s">
        <v>73</v>
      </c>
      <c r="AY185" s="172" t="s">
        <v>163</v>
      </c>
    </row>
    <row r="186" spans="1:65" s="13" customFormat="1">
      <c r="B186" s="171"/>
      <c r="D186" s="169" t="s">
        <v>175</v>
      </c>
      <c r="E186" s="172" t="s">
        <v>1</v>
      </c>
      <c r="F186" s="173" t="s">
        <v>2353</v>
      </c>
      <c r="H186" s="174">
        <v>0.69799999999999995</v>
      </c>
      <c r="I186" s="175"/>
      <c r="L186" s="171"/>
      <c r="M186" s="176"/>
      <c r="N186" s="177"/>
      <c r="O186" s="177"/>
      <c r="P186" s="177"/>
      <c r="Q186" s="177"/>
      <c r="R186" s="177"/>
      <c r="S186" s="177"/>
      <c r="T186" s="178"/>
      <c r="AT186" s="172" t="s">
        <v>175</v>
      </c>
      <c r="AU186" s="172" t="s">
        <v>83</v>
      </c>
      <c r="AV186" s="13" t="s">
        <v>83</v>
      </c>
      <c r="AW186" s="13" t="s">
        <v>29</v>
      </c>
      <c r="AX186" s="13" t="s">
        <v>73</v>
      </c>
      <c r="AY186" s="172" t="s">
        <v>163</v>
      </c>
    </row>
    <row r="187" spans="1:65" s="13" customFormat="1">
      <c r="B187" s="171"/>
      <c r="D187" s="169" t="s">
        <v>175</v>
      </c>
      <c r="E187" s="172" t="s">
        <v>1</v>
      </c>
      <c r="F187" s="173" t="s">
        <v>2354</v>
      </c>
      <c r="H187" s="174">
        <v>104.227</v>
      </c>
      <c r="I187" s="175"/>
      <c r="L187" s="171"/>
      <c r="M187" s="176"/>
      <c r="N187" s="177"/>
      <c r="O187" s="177"/>
      <c r="P187" s="177"/>
      <c r="Q187" s="177"/>
      <c r="R187" s="177"/>
      <c r="S187" s="177"/>
      <c r="T187" s="178"/>
      <c r="AT187" s="172" t="s">
        <v>175</v>
      </c>
      <c r="AU187" s="172" t="s">
        <v>83</v>
      </c>
      <c r="AV187" s="13" t="s">
        <v>83</v>
      </c>
      <c r="AW187" s="13" t="s">
        <v>29</v>
      </c>
      <c r="AX187" s="13" t="s">
        <v>73</v>
      </c>
      <c r="AY187" s="172" t="s">
        <v>163</v>
      </c>
    </row>
    <row r="188" spans="1:65" s="14" customFormat="1">
      <c r="B188" s="179"/>
      <c r="D188" s="169" t="s">
        <v>175</v>
      </c>
      <c r="E188" s="180" t="s">
        <v>1</v>
      </c>
      <c r="F188" s="181" t="s">
        <v>179</v>
      </c>
      <c r="H188" s="182">
        <v>127.285</v>
      </c>
      <c r="I188" s="183"/>
      <c r="L188" s="179"/>
      <c r="M188" s="184"/>
      <c r="N188" s="185"/>
      <c r="O188" s="185"/>
      <c r="P188" s="185"/>
      <c r="Q188" s="185"/>
      <c r="R188" s="185"/>
      <c r="S188" s="185"/>
      <c r="T188" s="186"/>
      <c r="AT188" s="180" t="s">
        <v>175</v>
      </c>
      <c r="AU188" s="180" t="s">
        <v>83</v>
      </c>
      <c r="AV188" s="14" t="s">
        <v>169</v>
      </c>
      <c r="AW188" s="14" t="s">
        <v>29</v>
      </c>
      <c r="AX188" s="14" t="s">
        <v>30</v>
      </c>
      <c r="AY188" s="180" t="s">
        <v>163</v>
      </c>
    </row>
    <row r="189" spans="1:65" s="2" customFormat="1" ht="16.5" customHeight="1">
      <c r="A189" s="33"/>
      <c r="B189" s="150"/>
      <c r="C189" s="151" t="s">
        <v>242</v>
      </c>
      <c r="D189" s="151" t="s">
        <v>165</v>
      </c>
      <c r="E189" s="152" t="s">
        <v>360</v>
      </c>
      <c r="F189" s="153" t="s">
        <v>361</v>
      </c>
      <c r="G189" s="154" t="s">
        <v>118</v>
      </c>
      <c r="H189" s="155">
        <v>23.058</v>
      </c>
      <c r="I189" s="156"/>
      <c r="J189" s="157">
        <f>ROUND(I189*H189,2)</f>
        <v>0</v>
      </c>
      <c r="K189" s="153" t="s">
        <v>1</v>
      </c>
      <c r="L189" s="34"/>
      <c r="M189" s="158" t="s">
        <v>1</v>
      </c>
      <c r="N189" s="159" t="s">
        <v>38</v>
      </c>
      <c r="O189" s="59"/>
      <c r="P189" s="160">
        <f>O189*H189</f>
        <v>0</v>
      </c>
      <c r="Q189" s="160">
        <v>0</v>
      </c>
      <c r="R189" s="160">
        <f>Q189*H189</f>
        <v>0</v>
      </c>
      <c r="S189" s="160">
        <v>0</v>
      </c>
      <c r="T189" s="161">
        <f>S189*H189</f>
        <v>0</v>
      </c>
      <c r="U189" s="33"/>
      <c r="V189" s="33"/>
      <c r="W189" s="33"/>
      <c r="X189" s="33"/>
      <c r="Y189" s="33"/>
      <c r="Z189" s="33"/>
      <c r="AA189" s="33"/>
      <c r="AB189" s="33"/>
      <c r="AC189" s="33"/>
      <c r="AD189" s="33"/>
      <c r="AE189" s="33"/>
      <c r="AR189" s="162" t="s">
        <v>169</v>
      </c>
      <c r="AT189" s="162" t="s">
        <v>165</v>
      </c>
      <c r="AU189" s="162" t="s">
        <v>83</v>
      </c>
      <c r="AY189" s="18" t="s">
        <v>163</v>
      </c>
      <c r="BE189" s="163">
        <f>IF(N189="základní",J189,0)</f>
        <v>0</v>
      </c>
      <c r="BF189" s="163">
        <f>IF(N189="snížená",J189,0)</f>
        <v>0</v>
      </c>
      <c r="BG189" s="163">
        <f>IF(N189="zákl. přenesená",J189,0)</f>
        <v>0</v>
      </c>
      <c r="BH189" s="163">
        <f>IF(N189="sníž. přenesená",J189,0)</f>
        <v>0</v>
      </c>
      <c r="BI189" s="163">
        <f>IF(N189="nulová",J189,0)</f>
        <v>0</v>
      </c>
      <c r="BJ189" s="18" t="s">
        <v>30</v>
      </c>
      <c r="BK189" s="163">
        <f>ROUND(I189*H189,2)</f>
        <v>0</v>
      </c>
      <c r="BL189" s="18" t="s">
        <v>169</v>
      </c>
      <c r="BM189" s="162" t="s">
        <v>2357</v>
      </c>
    </row>
    <row r="190" spans="1:65" s="13" customFormat="1">
      <c r="B190" s="171"/>
      <c r="D190" s="169" t="s">
        <v>175</v>
      </c>
      <c r="E190" s="172" t="s">
        <v>1</v>
      </c>
      <c r="F190" s="173" t="s">
        <v>2356</v>
      </c>
      <c r="H190" s="174">
        <v>22.36</v>
      </c>
      <c r="I190" s="175"/>
      <c r="L190" s="171"/>
      <c r="M190" s="176"/>
      <c r="N190" s="177"/>
      <c r="O190" s="177"/>
      <c r="P190" s="177"/>
      <c r="Q190" s="177"/>
      <c r="R190" s="177"/>
      <c r="S190" s="177"/>
      <c r="T190" s="178"/>
      <c r="AT190" s="172" t="s">
        <v>175</v>
      </c>
      <c r="AU190" s="172" t="s">
        <v>83</v>
      </c>
      <c r="AV190" s="13" t="s">
        <v>83</v>
      </c>
      <c r="AW190" s="13" t="s">
        <v>29</v>
      </c>
      <c r="AX190" s="13" t="s">
        <v>73</v>
      </c>
      <c r="AY190" s="172" t="s">
        <v>163</v>
      </c>
    </row>
    <row r="191" spans="1:65" s="13" customFormat="1">
      <c r="B191" s="171"/>
      <c r="D191" s="169" t="s">
        <v>175</v>
      </c>
      <c r="E191" s="172" t="s">
        <v>1</v>
      </c>
      <c r="F191" s="173" t="s">
        <v>2353</v>
      </c>
      <c r="H191" s="174">
        <v>0.69799999999999995</v>
      </c>
      <c r="I191" s="175"/>
      <c r="L191" s="171"/>
      <c r="M191" s="176"/>
      <c r="N191" s="177"/>
      <c r="O191" s="177"/>
      <c r="P191" s="177"/>
      <c r="Q191" s="177"/>
      <c r="R191" s="177"/>
      <c r="S191" s="177"/>
      <c r="T191" s="178"/>
      <c r="AT191" s="172" t="s">
        <v>175</v>
      </c>
      <c r="AU191" s="172" t="s">
        <v>83</v>
      </c>
      <c r="AV191" s="13" t="s">
        <v>83</v>
      </c>
      <c r="AW191" s="13" t="s">
        <v>29</v>
      </c>
      <c r="AX191" s="13" t="s">
        <v>73</v>
      </c>
      <c r="AY191" s="172" t="s">
        <v>163</v>
      </c>
    </row>
    <row r="192" spans="1:65" s="14" customFormat="1">
      <c r="B192" s="179"/>
      <c r="D192" s="169" t="s">
        <v>175</v>
      </c>
      <c r="E192" s="180" t="s">
        <v>1</v>
      </c>
      <c r="F192" s="181" t="s">
        <v>179</v>
      </c>
      <c r="H192" s="182">
        <v>23.058</v>
      </c>
      <c r="I192" s="183"/>
      <c r="L192" s="179"/>
      <c r="M192" s="184"/>
      <c r="N192" s="185"/>
      <c r="O192" s="185"/>
      <c r="P192" s="185"/>
      <c r="Q192" s="185"/>
      <c r="R192" s="185"/>
      <c r="S192" s="185"/>
      <c r="T192" s="186"/>
      <c r="AT192" s="180" t="s">
        <v>175</v>
      </c>
      <c r="AU192" s="180" t="s">
        <v>83</v>
      </c>
      <c r="AV192" s="14" t="s">
        <v>169</v>
      </c>
      <c r="AW192" s="14" t="s">
        <v>29</v>
      </c>
      <c r="AX192" s="14" t="s">
        <v>30</v>
      </c>
      <c r="AY192" s="180" t="s">
        <v>163</v>
      </c>
    </row>
    <row r="193" spans="1:65" s="2" customFormat="1" ht="16.5" customHeight="1">
      <c r="A193" s="33"/>
      <c r="B193" s="150"/>
      <c r="C193" s="151" t="s">
        <v>8</v>
      </c>
      <c r="D193" s="151" t="s">
        <v>165</v>
      </c>
      <c r="E193" s="152" t="s">
        <v>365</v>
      </c>
      <c r="F193" s="153" t="s">
        <v>366</v>
      </c>
      <c r="G193" s="154" t="s">
        <v>118</v>
      </c>
      <c r="H193" s="155">
        <v>104.227</v>
      </c>
      <c r="I193" s="156"/>
      <c r="J193" s="157">
        <f>ROUND(I193*H193,2)</f>
        <v>0</v>
      </c>
      <c r="K193" s="153" t="s">
        <v>1</v>
      </c>
      <c r="L193" s="34"/>
      <c r="M193" s="158" t="s">
        <v>1</v>
      </c>
      <c r="N193" s="159" t="s">
        <v>38</v>
      </c>
      <c r="O193" s="59"/>
      <c r="P193" s="160">
        <f>O193*H193</f>
        <v>0</v>
      </c>
      <c r="Q193" s="160">
        <v>0</v>
      </c>
      <c r="R193" s="160">
        <f>Q193*H193</f>
        <v>0</v>
      </c>
      <c r="S193" s="160">
        <v>0</v>
      </c>
      <c r="T193" s="161">
        <f>S193*H193</f>
        <v>0</v>
      </c>
      <c r="U193" s="33"/>
      <c r="V193" s="33"/>
      <c r="W193" s="33"/>
      <c r="X193" s="33"/>
      <c r="Y193" s="33"/>
      <c r="Z193" s="33"/>
      <c r="AA193" s="33"/>
      <c r="AB193" s="33"/>
      <c r="AC193" s="33"/>
      <c r="AD193" s="33"/>
      <c r="AE193" s="33"/>
      <c r="AR193" s="162" t="s">
        <v>169</v>
      </c>
      <c r="AT193" s="162" t="s">
        <v>165</v>
      </c>
      <c r="AU193" s="162" t="s">
        <v>83</v>
      </c>
      <c r="AY193" s="18" t="s">
        <v>163</v>
      </c>
      <c r="BE193" s="163">
        <f>IF(N193="základní",J193,0)</f>
        <v>0</v>
      </c>
      <c r="BF193" s="163">
        <f>IF(N193="snížená",J193,0)</f>
        <v>0</v>
      </c>
      <c r="BG193" s="163">
        <f>IF(N193="zákl. přenesená",J193,0)</f>
        <v>0</v>
      </c>
      <c r="BH193" s="163">
        <f>IF(N193="sníž. přenesená",J193,0)</f>
        <v>0</v>
      </c>
      <c r="BI193" s="163">
        <f>IF(N193="nulová",J193,0)</f>
        <v>0</v>
      </c>
      <c r="BJ193" s="18" t="s">
        <v>30</v>
      </c>
      <c r="BK193" s="163">
        <f>ROUND(I193*H193,2)</f>
        <v>0</v>
      </c>
      <c r="BL193" s="18" t="s">
        <v>169</v>
      </c>
      <c r="BM193" s="162" t="s">
        <v>2358</v>
      </c>
    </row>
    <row r="194" spans="1:65" s="13" customFormat="1">
      <c r="B194" s="171"/>
      <c r="D194" s="169" t="s">
        <v>175</v>
      </c>
      <c r="E194" s="172" t="s">
        <v>1</v>
      </c>
      <c r="F194" s="173" t="s">
        <v>2354</v>
      </c>
      <c r="H194" s="174">
        <v>104.227</v>
      </c>
      <c r="I194" s="175"/>
      <c r="L194" s="171"/>
      <c r="M194" s="176"/>
      <c r="N194" s="177"/>
      <c r="O194" s="177"/>
      <c r="P194" s="177"/>
      <c r="Q194" s="177"/>
      <c r="R194" s="177"/>
      <c r="S194" s="177"/>
      <c r="T194" s="178"/>
      <c r="AT194" s="172" t="s">
        <v>175</v>
      </c>
      <c r="AU194" s="172" t="s">
        <v>83</v>
      </c>
      <c r="AV194" s="13" t="s">
        <v>83</v>
      </c>
      <c r="AW194" s="13" t="s">
        <v>29</v>
      </c>
      <c r="AX194" s="13" t="s">
        <v>30</v>
      </c>
      <c r="AY194" s="172" t="s">
        <v>163</v>
      </c>
    </row>
    <row r="195" spans="1:65" s="2" customFormat="1" ht="16.5" customHeight="1">
      <c r="A195" s="33"/>
      <c r="B195" s="150"/>
      <c r="C195" s="151" t="s">
        <v>253</v>
      </c>
      <c r="D195" s="151" t="s">
        <v>165</v>
      </c>
      <c r="E195" s="152" t="s">
        <v>2359</v>
      </c>
      <c r="F195" s="153" t="s">
        <v>2360</v>
      </c>
      <c r="G195" s="154" t="s">
        <v>118</v>
      </c>
      <c r="H195" s="155">
        <v>1.91</v>
      </c>
      <c r="I195" s="156"/>
      <c r="J195" s="157">
        <f>ROUND(I195*H195,2)</f>
        <v>0</v>
      </c>
      <c r="K195" s="153" t="s">
        <v>1</v>
      </c>
      <c r="L195" s="34"/>
      <c r="M195" s="158" t="s">
        <v>1</v>
      </c>
      <c r="N195" s="159" t="s">
        <v>38</v>
      </c>
      <c r="O195" s="59"/>
      <c r="P195" s="160">
        <f>O195*H195</f>
        <v>0</v>
      </c>
      <c r="Q195" s="160">
        <v>0</v>
      </c>
      <c r="R195" s="160">
        <f>Q195*H195</f>
        <v>0</v>
      </c>
      <c r="S195" s="160">
        <v>0</v>
      </c>
      <c r="T195" s="161">
        <f>S195*H195</f>
        <v>0</v>
      </c>
      <c r="U195" s="33"/>
      <c r="V195" s="33"/>
      <c r="W195" s="33"/>
      <c r="X195" s="33"/>
      <c r="Y195" s="33"/>
      <c r="Z195" s="33"/>
      <c r="AA195" s="33"/>
      <c r="AB195" s="33"/>
      <c r="AC195" s="33"/>
      <c r="AD195" s="33"/>
      <c r="AE195" s="33"/>
      <c r="AR195" s="162" t="s">
        <v>169</v>
      </c>
      <c r="AT195" s="162" t="s">
        <v>165</v>
      </c>
      <c r="AU195" s="162" t="s">
        <v>83</v>
      </c>
      <c r="AY195" s="18" t="s">
        <v>163</v>
      </c>
      <c r="BE195" s="163">
        <f>IF(N195="základní",J195,0)</f>
        <v>0</v>
      </c>
      <c r="BF195" s="163">
        <f>IF(N195="snížená",J195,0)</f>
        <v>0</v>
      </c>
      <c r="BG195" s="163">
        <f>IF(N195="zákl. přenesená",J195,0)</f>
        <v>0</v>
      </c>
      <c r="BH195" s="163">
        <f>IF(N195="sníž. přenesená",J195,0)</f>
        <v>0</v>
      </c>
      <c r="BI195" s="163">
        <f>IF(N195="nulová",J195,0)</f>
        <v>0</v>
      </c>
      <c r="BJ195" s="18" t="s">
        <v>30</v>
      </c>
      <c r="BK195" s="163">
        <f>ROUND(I195*H195,2)</f>
        <v>0</v>
      </c>
      <c r="BL195" s="18" t="s">
        <v>169</v>
      </c>
      <c r="BM195" s="162" t="s">
        <v>2361</v>
      </c>
    </row>
    <row r="196" spans="1:65" s="13" customFormat="1">
      <c r="B196" s="171"/>
      <c r="D196" s="169" t="s">
        <v>175</v>
      </c>
      <c r="E196" s="172" t="s">
        <v>1</v>
      </c>
      <c r="F196" s="173" t="s">
        <v>2362</v>
      </c>
      <c r="H196" s="174">
        <v>0.36</v>
      </c>
      <c r="I196" s="175"/>
      <c r="L196" s="171"/>
      <c r="M196" s="176"/>
      <c r="N196" s="177"/>
      <c r="O196" s="177"/>
      <c r="P196" s="177"/>
      <c r="Q196" s="177"/>
      <c r="R196" s="177"/>
      <c r="S196" s="177"/>
      <c r="T196" s="178"/>
      <c r="AT196" s="172" t="s">
        <v>175</v>
      </c>
      <c r="AU196" s="172" t="s">
        <v>83</v>
      </c>
      <c r="AV196" s="13" t="s">
        <v>83</v>
      </c>
      <c r="AW196" s="13" t="s">
        <v>29</v>
      </c>
      <c r="AX196" s="13" t="s">
        <v>73</v>
      </c>
      <c r="AY196" s="172" t="s">
        <v>163</v>
      </c>
    </row>
    <row r="197" spans="1:65" s="13" customFormat="1">
      <c r="B197" s="171"/>
      <c r="D197" s="169" t="s">
        <v>175</v>
      </c>
      <c r="E197" s="172" t="s">
        <v>1</v>
      </c>
      <c r="F197" s="173" t="s">
        <v>2363</v>
      </c>
      <c r="H197" s="174">
        <v>0.63</v>
      </c>
      <c r="I197" s="175"/>
      <c r="L197" s="171"/>
      <c r="M197" s="176"/>
      <c r="N197" s="177"/>
      <c r="O197" s="177"/>
      <c r="P197" s="177"/>
      <c r="Q197" s="177"/>
      <c r="R197" s="177"/>
      <c r="S197" s="177"/>
      <c r="T197" s="178"/>
      <c r="AT197" s="172" t="s">
        <v>175</v>
      </c>
      <c r="AU197" s="172" t="s">
        <v>83</v>
      </c>
      <c r="AV197" s="13" t="s">
        <v>83</v>
      </c>
      <c r="AW197" s="13" t="s">
        <v>29</v>
      </c>
      <c r="AX197" s="13" t="s">
        <v>73</v>
      </c>
      <c r="AY197" s="172" t="s">
        <v>163</v>
      </c>
    </row>
    <row r="198" spans="1:65" s="13" customFormat="1">
      <c r="B198" s="171"/>
      <c r="D198" s="169" t="s">
        <v>175</v>
      </c>
      <c r="E198" s="172" t="s">
        <v>1</v>
      </c>
      <c r="F198" s="173" t="s">
        <v>2364</v>
      </c>
      <c r="H198" s="174">
        <v>0.6</v>
      </c>
      <c r="I198" s="175"/>
      <c r="L198" s="171"/>
      <c r="M198" s="176"/>
      <c r="N198" s="177"/>
      <c r="O198" s="177"/>
      <c r="P198" s="177"/>
      <c r="Q198" s="177"/>
      <c r="R198" s="177"/>
      <c r="S198" s="177"/>
      <c r="T198" s="178"/>
      <c r="AT198" s="172" t="s">
        <v>175</v>
      </c>
      <c r="AU198" s="172" t="s">
        <v>83</v>
      </c>
      <c r="AV198" s="13" t="s">
        <v>83</v>
      </c>
      <c r="AW198" s="13" t="s">
        <v>29</v>
      </c>
      <c r="AX198" s="13" t="s">
        <v>73</v>
      </c>
      <c r="AY198" s="172" t="s">
        <v>163</v>
      </c>
    </row>
    <row r="199" spans="1:65" s="13" customFormat="1">
      <c r="B199" s="171"/>
      <c r="D199" s="169" t="s">
        <v>175</v>
      </c>
      <c r="E199" s="172" t="s">
        <v>1</v>
      </c>
      <c r="F199" s="173" t="s">
        <v>2365</v>
      </c>
      <c r="H199" s="174">
        <v>0.32</v>
      </c>
      <c r="I199" s="175"/>
      <c r="L199" s="171"/>
      <c r="M199" s="176"/>
      <c r="N199" s="177"/>
      <c r="O199" s="177"/>
      <c r="P199" s="177"/>
      <c r="Q199" s="177"/>
      <c r="R199" s="177"/>
      <c r="S199" s="177"/>
      <c r="T199" s="178"/>
      <c r="AT199" s="172" t="s">
        <v>175</v>
      </c>
      <c r="AU199" s="172" t="s">
        <v>83</v>
      </c>
      <c r="AV199" s="13" t="s">
        <v>83</v>
      </c>
      <c r="AW199" s="13" t="s">
        <v>29</v>
      </c>
      <c r="AX199" s="13" t="s">
        <v>73</v>
      </c>
      <c r="AY199" s="172" t="s">
        <v>163</v>
      </c>
    </row>
    <row r="200" spans="1:65" s="14" customFormat="1">
      <c r="B200" s="179"/>
      <c r="D200" s="169" t="s">
        <v>175</v>
      </c>
      <c r="E200" s="180" t="s">
        <v>1</v>
      </c>
      <c r="F200" s="181" t="s">
        <v>179</v>
      </c>
      <c r="H200" s="182">
        <v>1.91</v>
      </c>
      <c r="I200" s="183"/>
      <c r="L200" s="179"/>
      <c r="M200" s="184"/>
      <c r="N200" s="185"/>
      <c r="O200" s="185"/>
      <c r="P200" s="185"/>
      <c r="Q200" s="185"/>
      <c r="R200" s="185"/>
      <c r="S200" s="185"/>
      <c r="T200" s="186"/>
      <c r="AT200" s="180" t="s">
        <v>175</v>
      </c>
      <c r="AU200" s="180" t="s">
        <v>83</v>
      </c>
      <c r="AV200" s="14" t="s">
        <v>169</v>
      </c>
      <c r="AW200" s="14" t="s">
        <v>29</v>
      </c>
      <c r="AX200" s="14" t="s">
        <v>30</v>
      </c>
      <c r="AY200" s="180" t="s">
        <v>163</v>
      </c>
    </row>
    <row r="201" spans="1:65" s="2" customFormat="1" ht="16.5" customHeight="1">
      <c r="A201" s="33"/>
      <c r="B201" s="150"/>
      <c r="C201" s="197" t="s">
        <v>257</v>
      </c>
      <c r="D201" s="197" t="s">
        <v>381</v>
      </c>
      <c r="E201" s="198" t="s">
        <v>382</v>
      </c>
      <c r="F201" s="199" t="s">
        <v>383</v>
      </c>
      <c r="G201" s="200" t="s">
        <v>384</v>
      </c>
      <c r="H201" s="201">
        <v>3.9710000000000001</v>
      </c>
      <c r="I201" s="202"/>
      <c r="J201" s="203">
        <f>ROUND(I201*H201,2)</f>
        <v>0</v>
      </c>
      <c r="K201" s="199" t="s">
        <v>1</v>
      </c>
      <c r="L201" s="204"/>
      <c r="M201" s="205" t="s">
        <v>1</v>
      </c>
      <c r="N201" s="206" t="s">
        <v>38</v>
      </c>
      <c r="O201" s="59"/>
      <c r="P201" s="160">
        <f>O201*H201</f>
        <v>0</v>
      </c>
      <c r="Q201" s="160">
        <v>0</v>
      </c>
      <c r="R201" s="160">
        <f>Q201*H201</f>
        <v>0</v>
      </c>
      <c r="S201" s="160">
        <v>0</v>
      </c>
      <c r="T201" s="161">
        <f>S201*H201</f>
        <v>0</v>
      </c>
      <c r="U201" s="33"/>
      <c r="V201" s="33"/>
      <c r="W201" s="33"/>
      <c r="X201" s="33"/>
      <c r="Y201" s="33"/>
      <c r="Z201" s="33"/>
      <c r="AA201" s="33"/>
      <c r="AB201" s="33"/>
      <c r="AC201" s="33"/>
      <c r="AD201" s="33"/>
      <c r="AE201" s="33"/>
      <c r="AR201" s="162" t="s">
        <v>215</v>
      </c>
      <c r="AT201" s="162" t="s">
        <v>381</v>
      </c>
      <c r="AU201" s="162" t="s">
        <v>83</v>
      </c>
      <c r="AY201" s="18" t="s">
        <v>163</v>
      </c>
      <c r="BE201" s="163">
        <f>IF(N201="základní",J201,0)</f>
        <v>0</v>
      </c>
      <c r="BF201" s="163">
        <f>IF(N201="snížená",J201,0)</f>
        <v>0</v>
      </c>
      <c r="BG201" s="163">
        <f>IF(N201="zákl. přenesená",J201,0)</f>
        <v>0</v>
      </c>
      <c r="BH201" s="163">
        <f>IF(N201="sníž. přenesená",J201,0)</f>
        <v>0</v>
      </c>
      <c r="BI201" s="163">
        <f>IF(N201="nulová",J201,0)</f>
        <v>0</v>
      </c>
      <c r="BJ201" s="18" t="s">
        <v>30</v>
      </c>
      <c r="BK201" s="163">
        <f>ROUND(I201*H201,2)</f>
        <v>0</v>
      </c>
      <c r="BL201" s="18" t="s">
        <v>169</v>
      </c>
      <c r="BM201" s="162" t="s">
        <v>2366</v>
      </c>
    </row>
    <row r="202" spans="1:65" s="13" customFormat="1">
      <c r="B202" s="171"/>
      <c r="D202" s="169" t="s">
        <v>175</v>
      </c>
      <c r="E202" s="172" t="s">
        <v>1</v>
      </c>
      <c r="F202" s="173" t="s">
        <v>2367</v>
      </c>
      <c r="H202" s="174">
        <v>3.9710000000000001</v>
      </c>
      <c r="I202" s="175"/>
      <c r="L202" s="171"/>
      <c r="M202" s="176"/>
      <c r="N202" s="177"/>
      <c r="O202" s="177"/>
      <c r="P202" s="177"/>
      <c r="Q202" s="177"/>
      <c r="R202" s="177"/>
      <c r="S202" s="177"/>
      <c r="T202" s="178"/>
      <c r="AT202" s="172" t="s">
        <v>175</v>
      </c>
      <c r="AU202" s="172" t="s">
        <v>83</v>
      </c>
      <c r="AV202" s="13" t="s">
        <v>83</v>
      </c>
      <c r="AW202" s="13" t="s">
        <v>29</v>
      </c>
      <c r="AX202" s="13" t="s">
        <v>73</v>
      </c>
      <c r="AY202" s="172" t="s">
        <v>163</v>
      </c>
    </row>
    <row r="203" spans="1:65" s="14" customFormat="1">
      <c r="B203" s="179"/>
      <c r="D203" s="169" t="s">
        <v>175</v>
      </c>
      <c r="E203" s="180" t="s">
        <v>1</v>
      </c>
      <c r="F203" s="181" t="s">
        <v>179</v>
      </c>
      <c r="H203" s="182">
        <v>3.9710000000000001</v>
      </c>
      <c r="I203" s="183"/>
      <c r="L203" s="179"/>
      <c r="M203" s="184"/>
      <c r="N203" s="185"/>
      <c r="O203" s="185"/>
      <c r="P203" s="185"/>
      <c r="Q203" s="185"/>
      <c r="R203" s="185"/>
      <c r="S203" s="185"/>
      <c r="T203" s="186"/>
      <c r="AT203" s="180" t="s">
        <v>175</v>
      </c>
      <c r="AU203" s="180" t="s">
        <v>83</v>
      </c>
      <c r="AV203" s="14" t="s">
        <v>169</v>
      </c>
      <c r="AW203" s="14" t="s">
        <v>29</v>
      </c>
      <c r="AX203" s="14" t="s">
        <v>30</v>
      </c>
      <c r="AY203" s="180" t="s">
        <v>163</v>
      </c>
    </row>
    <row r="204" spans="1:65" s="2" customFormat="1" ht="16.5" customHeight="1">
      <c r="A204" s="33"/>
      <c r="B204" s="150"/>
      <c r="C204" s="151" t="s">
        <v>268</v>
      </c>
      <c r="D204" s="151" t="s">
        <v>165</v>
      </c>
      <c r="E204" s="152" t="s">
        <v>399</v>
      </c>
      <c r="F204" s="153" t="s">
        <v>400</v>
      </c>
      <c r="G204" s="154" t="s">
        <v>118</v>
      </c>
      <c r="H204" s="155">
        <v>26.556000000000001</v>
      </c>
      <c r="I204" s="156"/>
      <c r="J204" s="157">
        <f>ROUND(I204*H204,2)</f>
        <v>0</v>
      </c>
      <c r="K204" s="153" t="s">
        <v>168</v>
      </c>
      <c r="L204" s="34"/>
      <c r="M204" s="158" t="s">
        <v>1</v>
      </c>
      <c r="N204" s="159" t="s">
        <v>38</v>
      </c>
      <c r="O204" s="59"/>
      <c r="P204" s="160">
        <f>O204*H204</f>
        <v>0</v>
      </c>
      <c r="Q204" s="160">
        <v>0</v>
      </c>
      <c r="R204" s="160">
        <f>Q204*H204</f>
        <v>0</v>
      </c>
      <c r="S204" s="160">
        <v>0</v>
      </c>
      <c r="T204" s="161">
        <f>S204*H204</f>
        <v>0</v>
      </c>
      <c r="U204" s="33"/>
      <c r="V204" s="33"/>
      <c r="W204" s="33"/>
      <c r="X204" s="33"/>
      <c r="Y204" s="33"/>
      <c r="Z204" s="33"/>
      <c r="AA204" s="33"/>
      <c r="AB204" s="33"/>
      <c r="AC204" s="33"/>
      <c r="AD204" s="33"/>
      <c r="AE204" s="33"/>
      <c r="AR204" s="162" t="s">
        <v>169</v>
      </c>
      <c r="AT204" s="162" t="s">
        <v>165</v>
      </c>
      <c r="AU204" s="162" t="s">
        <v>83</v>
      </c>
      <c r="AY204" s="18" t="s">
        <v>163</v>
      </c>
      <c r="BE204" s="163">
        <f>IF(N204="základní",J204,0)</f>
        <v>0</v>
      </c>
      <c r="BF204" s="163">
        <f>IF(N204="snížená",J204,0)</f>
        <v>0</v>
      </c>
      <c r="BG204" s="163">
        <f>IF(N204="zákl. přenesená",J204,0)</f>
        <v>0</v>
      </c>
      <c r="BH204" s="163">
        <f>IF(N204="sníž. přenesená",J204,0)</f>
        <v>0</v>
      </c>
      <c r="BI204" s="163">
        <f>IF(N204="nulová",J204,0)</f>
        <v>0</v>
      </c>
      <c r="BJ204" s="18" t="s">
        <v>30</v>
      </c>
      <c r="BK204" s="163">
        <f>ROUND(I204*H204,2)</f>
        <v>0</v>
      </c>
      <c r="BL204" s="18" t="s">
        <v>169</v>
      </c>
      <c r="BM204" s="162" t="s">
        <v>2368</v>
      </c>
    </row>
    <row r="205" spans="1:65" s="2" customFormat="1">
      <c r="A205" s="33"/>
      <c r="B205" s="34"/>
      <c r="C205" s="33"/>
      <c r="D205" s="164" t="s">
        <v>171</v>
      </c>
      <c r="E205" s="33"/>
      <c r="F205" s="165" t="s">
        <v>402</v>
      </c>
      <c r="G205" s="33"/>
      <c r="H205" s="33"/>
      <c r="I205" s="166"/>
      <c r="J205" s="33"/>
      <c r="K205" s="33"/>
      <c r="L205" s="34"/>
      <c r="M205" s="167"/>
      <c r="N205" s="168"/>
      <c r="O205" s="59"/>
      <c r="P205" s="59"/>
      <c r="Q205" s="59"/>
      <c r="R205" s="59"/>
      <c r="S205" s="59"/>
      <c r="T205" s="60"/>
      <c r="U205" s="33"/>
      <c r="V205" s="33"/>
      <c r="W205" s="33"/>
      <c r="X205" s="33"/>
      <c r="Y205" s="33"/>
      <c r="Z205" s="33"/>
      <c r="AA205" s="33"/>
      <c r="AB205" s="33"/>
      <c r="AC205" s="33"/>
      <c r="AD205" s="33"/>
      <c r="AE205" s="33"/>
      <c r="AT205" s="18" t="s">
        <v>171</v>
      </c>
      <c r="AU205" s="18" t="s">
        <v>83</v>
      </c>
    </row>
    <row r="206" spans="1:65" s="13" customFormat="1">
      <c r="B206" s="171"/>
      <c r="D206" s="169" t="s">
        <v>175</v>
      </c>
      <c r="E206" s="172" t="s">
        <v>1</v>
      </c>
      <c r="F206" s="173" t="s">
        <v>2369</v>
      </c>
      <c r="H206" s="174">
        <v>2.206</v>
      </c>
      <c r="I206" s="175"/>
      <c r="L206" s="171"/>
      <c r="M206" s="176"/>
      <c r="N206" s="177"/>
      <c r="O206" s="177"/>
      <c r="P206" s="177"/>
      <c r="Q206" s="177"/>
      <c r="R206" s="177"/>
      <c r="S206" s="177"/>
      <c r="T206" s="178"/>
      <c r="AT206" s="172" t="s">
        <v>175</v>
      </c>
      <c r="AU206" s="172" t="s">
        <v>83</v>
      </c>
      <c r="AV206" s="13" t="s">
        <v>83</v>
      </c>
      <c r="AW206" s="13" t="s">
        <v>29</v>
      </c>
      <c r="AX206" s="13" t="s">
        <v>73</v>
      </c>
      <c r="AY206" s="172" t="s">
        <v>163</v>
      </c>
    </row>
    <row r="207" spans="1:65" s="13" customFormat="1">
      <c r="B207" s="171"/>
      <c r="D207" s="169" t="s">
        <v>175</v>
      </c>
      <c r="E207" s="172" t="s">
        <v>1</v>
      </c>
      <c r="F207" s="173" t="s">
        <v>2370</v>
      </c>
      <c r="H207" s="174">
        <v>24.35</v>
      </c>
      <c r="I207" s="175"/>
      <c r="L207" s="171"/>
      <c r="M207" s="176"/>
      <c r="N207" s="177"/>
      <c r="O207" s="177"/>
      <c r="P207" s="177"/>
      <c r="Q207" s="177"/>
      <c r="R207" s="177"/>
      <c r="S207" s="177"/>
      <c r="T207" s="178"/>
      <c r="AT207" s="172" t="s">
        <v>175</v>
      </c>
      <c r="AU207" s="172" t="s">
        <v>83</v>
      </c>
      <c r="AV207" s="13" t="s">
        <v>83</v>
      </c>
      <c r="AW207" s="13" t="s">
        <v>29</v>
      </c>
      <c r="AX207" s="13" t="s">
        <v>73</v>
      </c>
      <c r="AY207" s="172" t="s">
        <v>163</v>
      </c>
    </row>
    <row r="208" spans="1:65" s="14" customFormat="1">
      <c r="B208" s="179"/>
      <c r="D208" s="169" t="s">
        <v>175</v>
      </c>
      <c r="E208" s="180" t="s">
        <v>1</v>
      </c>
      <c r="F208" s="181" t="s">
        <v>179</v>
      </c>
      <c r="H208" s="182">
        <v>26.556000000000001</v>
      </c>
      <c r="I208" s="183"/>
      <c r="L208" s="179"/>
      <c r="M208" s="184"/>
      <c r="N208" s="185"/>
      <c r="O208" s="185"/>
      <c r="P208" s="185"/>
      <c r="Q208" s="185"/>
      <c r="R208" s="185"/>
      <c r="S208" s="185"/>
      <c r="T208" s="186"/>
      <c r="AT208" s="180" t="s">
        <v>175</v>
      </c>
      <c r="AU208" s="180" t="s">
        <v>83</v>
      </c>
      <c r="AV208" s="14" t="s">
        <v>169</v>
      </c>
      <c r="AW208" s="14" t="s">
        <v>29</v>
      </c>
      <c r="AX208" s="14" t="s">
        <v>30</v>
      </c>
      <c r="AY208" s="180" t="s">
        <v>163</v>
      </c>
    </row>
    <row r="209" spans="1:65" s="2" customFormat="1" ht="21.75" customHeight="1">
      <c r="A209" s="33"/>
      <c r="B209" s="150"/>
      <c r="C209" s="151" t="s">
        <v>274</v>
      </c>
      <c r="D209" s="151" t="s">
        <v>165</v>
      </c>
      <c r="E209" s="152" t="s">
        <v>407</v>
      </c>
      <c r="F209" s="153" t="s">
        <v>408</v>
      </c>
      <c r="G209" s="154" t="s">
        <v>118</v>
      </c>
      <c r="H209" s="155">
        <v>26.556000000000001</v>
      </c>
      <c r="I209" s="156"/>
      <c r="J209" s="157">
        <f>ROUND(I209*H209,2)</f>
        <v>0</v>
      </c>
      <c r="K209" s="153" t="s">
        <v>168</v>
      </c>
      <c r="L209" s="34"/>
      <c r="M209" s="158" t="s">
        <v>1</v>
      </c>
      <c r="N209" s="159" t="s">
        <v>38</v>
      </c>
      <c r="O209" s="59"/>
      <c r="P209" s="160">
        <f>O209*H209</f>
        <v>0</v>
      </c>
      <c r="Q209" s="160">
        <v>0</v>
      </c>
      <c r="R209" s="160">
        <f>Q209*H209</f>
        <v>0</v>
      </c>
      <c r="S209" s="160">
        <v>0</v>
      </c>
      <c r="T209" s="161">
        <f>S209*H209</f>
        <v>0</v>
      </c>
      <c r="U209" s="33"/>
      <c r="V209" s="33"/>
      <c r="W209" s="33"/>
      <c r="X209" s="33"/>
      <c r="Y209" s="33"/>
      <c r="Z209" s="33"/>
      <c r="AA209" s="33"/>
      <c r="AB209" s="33"/>
      <c r="AC209" s="33"/>
      <c r="AD209" s="33"/>
      <c r="AE209" s="33"/>
      <c r="AR209" s="162" t="s">
        <v>169</v>
      </c>
      <c r="AT209" s="162" t="s">
        <v>165</v>
      </c>
      <c r="AU209" s="162" t="s">
        <v>83</v>
      </c>
      <c r="AY209" s="18" t="s">
        <v>163</v>
      </c>
      <c r="BE209" s="163">
        <f>IF(N209="základní",J209,0)</f>
        <v>0</v>
      </c>
      <c r="BF209" s="163">
        <f>IF(N209="snížená",J209,0)</f>
        <v>0</v>
      </c>
      <c r="BG209" s="163">
        <f>IF(N209="zákl. přenesená",J209,0)</f>
        <v>0</v>
      </c>
      <c r="BH209" s="163">
        <f>IF(N209="sníž. přenesená",J209,0)</f>
        <v>0</v>
      </c>
      <c r="BI209" s="163">
        <f>IF(N209="nulová",J209,0)</f>
        <v>0</v>
      </c>
      <c r="BJ209" s="18" t="s">
        <v>30</v>
      </c>
      <c r="BK209" s="163">
        <f>ROUND(I209*H209,2)</f>
        <v>0</v>
      </c>
      <c r="BL209" s="18" t="s">
        <v>169</v>
      </c>
      <c r="BM209" s="162" t="s">
        <v>2371</v>
      </c>
    </row>
    <row r="210" spans="1:65" s="2" customFormat="1">
      <c r="A210" s="33"/>
      <c r="B210" s="34"/>
      <c r="C210" s="33"/>
      <c r="D210" s="164" t="s">
        <v>171</v>
      </c>
      <c r="E210" s="33"/>
      <c r="F210" s="165" t="s">
        <v>410</v>
      </c>
      <c r="G210" s="33"/>
      <c r="H210" s="33"/>
      <c r="I210" s="166"/>
      <c r="J210" s="33"/>
      <c r="K210" s="33"/>
      <c r="L210" s="34"/>
      <c r="M210" s="167"/>
      <c r="N210" s="168"/>
      <c r="O210" s="59"/>
      <c r="P210" s="59"/>
      <c r="Q210" s="59"/>
      <c r="R210" s="59"/>
      <c r="S210" s="59"/>
      <c r="T210" s="60"/>
      <c r="U210" s="33"/>
      <c r="V210" s="33"/>
      <c r="W210" s="33"/>
      <c r="X210" s="33"/>
      <c r="Y210" s="33"/>
      <c r="Z210" s="33"/>
      <c r="AA210" s="33"/>
      <c r="AB210" s="33"/>
      <c r="AC210" s="33"/>
      <c r="AD210" s="33"/>
      <c r="AE210" s="33"/>
      <c r="AT210" s="18" t="s">
        <v>171</v>
      </c>
      <c r="AU210" s="18" t="s">
        <v>83</v>
      </c>
    </row>
    <row r="211" spans="1:65" s="13" customFormat="1">
      <c r="B211" s="171"/>
      <c r="D211" s="169" t="s">
        <v>175</v>
      </c>
      <c r="E211" s="172" t="s">
        <v>1</v>
      </c>
      <c r="F211" s="173" t="s">
        <v>2372</v>
      </c>
      <c r="H211" s="174">
        <v>26.556000000000001</v>
      </c>
      <c r="I211" s="175"/>
      <c r="L211" s="171"/>
      <c r="M211" s="176"/>
      <c r="N211" s="177"/>
      <c r="O211" s="177"/>
      <c r="P211" s="177"/>
      <c r="Q211" s="177"/>
      <c r="R211" s="177"/>
      <c r="S211" s="177"/>
      <c r="T211" s="178"/>
      <c r="AT211" s="172" t="s">
        <v>175</v>
      </c>
      <c r="AU211" s="172" t="s">
        <v>83</v>
      </c>
      <c r="AV211" s="13" t="s">
        <v>83</v>
      </c>
      <c r="AW211" s="13" t="s">
        <v>29</v>
      </c>
      <c r="AX211" s="13" t="s">
        <v>30</v>
      </c>
      <c r="AY211" s="172" t="s">
        <v>163</v>
      </c>
    </row>
    <row r="212" spans="1:65" s="2" customFormat="1" ht="16.5" customHeight="1">
      <c r="A212" s="33"/>
      <c r="B212" s="150"/>
      <c r="C212" s="151" t="s">
        <v>280</v>
      </c>
      <c r="D212" s="151" t="s">
        <v>165</v>
      </c>
      <c r="E212" s="152" t="s">
        <v>976</v>
      </c>
      <c r="F212" s="153" t="s">
        <v>977</v>
      </c>
      <c r="G212" s="154" t="s">
        <v>114</v>
      </c>
      <c r="H212" s="155">
        <v>243.5</v>
      </c>
      <c r="I212" s="156"/>
      <c r="J212" s="157">
        <f>ROUND(I212*H212,2)</f>
        <v>0</v>
      </c>
      <c r="K212" s="153" t="s">
        <v>168</v>
      </c>
      <c r="L212" s="34"/>
      <c r="M212" s="158" t="s">
        <v>1</v>
      </c>
      <c r="N212" s="159" t="s">
        <v>38</v>
      </c>
      <c r="O212" s="59"/>
      <c r="P212" s="160">
        <f>O212*H212</f>
        <v>0</v>
      </c>
      <c r="Q212" s="160">
        <v>0</v>
      </c>
      <c r="R212" s="160">
        <f>Q212*H212</f>
        <v>0</v>
      </c>
      <c r="S212" s="160">
        <v>0</v>
      </c>
      <c r="T212" s="161">
        <f>S212*H212</f>
        <v>0</v>
      </c>
      <c r="U212" s="33"/>
      <c r="V212" s="33"/>
      <c r="W212" s="33"/>
      <c r="X212" s="33"/>
      <c r="Y212" s="33"/>
      <c r="Z212" s="33"/>
      <c r="AA212" s="33"/>
      <c r="AB212" s="33"/>
      <c r="AC212" s="33"/>
      <c r="AD212" s="33"/>
      <c r="AE212" s="33"/>
      <c r="AR212" s="162" t="s">
        <v>169</v>
      </c>
      <c r="AT212" s="162" t="s">
        <v>165</v>
      </c>
      <c r="AU212" s="162" t="s">
        <v>83</v>
      </c>
      <c r="AY212" s="18" t="s">
        <v>163</v>
      </c>
      <c r="BE212" s="163">
        <f>IF(N212="základní",J212,0)</f>
        <v>0</v>
      </c>
      <c r="BF212" s="163">
        <f>IF(N212="snížená",J212,0)</f>
        <v>0</v>
      </c>
      <c r="BG212" s="163">
        <f>IF(N212="zákl. přenesená",J212,0)</f>
        <v>0</v>
      </c>
      <c r="BH212" s="163">
        <f>IF(N212="sníž. přenesená",J212,0)</f>
        <v>0</v>
      </c>
      <c r="BI212" s="163">
        <f>IF(N212="nulová",J212,0)</f>
        <v>0</v>
      </c>
      <c r="BJ212" s="18" t="s">
        <v>30</v>
      </c>
      <c r="BK212" s="163">
        <f>ROUND(I212*H212,2)</f>
        <v>0</v>
      </c>
      <c r="BL212" s="18" t="s">
        <v>169</v>
      </c>
      <c r="BM212" s="162" t="s">
        <v>2373</v>
      </c>
    </row>
    <row r="213" spans="1:65" s="2" customFormat="1">
      <c r="A213" s="33"/>
      <c r="B213" s="34"/>
      <c r="C213" s="33"/>
      <c r="D213" s="164" t="s">
        <v>171</v>
      </c>
      <c r="E213" s="33"/>
      <c r="F213" s="165" t="s">
        <v>979</v>
      </c>
      <c r="G213" s="33"/>
      <c r="H213" s="33"/>
      <c r="I213" s="166"/>
      <c r="J213" s="33"/>
      <c r="K213" s="33"/>
      <c r="L213" s="34"/>
      <c r="M213" s="167"/>
      <c r="N213" s="168"/>
      <c r="O213" s="59"/>
      <c r="P213" s="59"/>
      <c r="Q213" s="59"/>
      <c r="R213" s="59"/>
      <c r="S213" s="59"/>
      <c r="T213" s="60"/>
      <c r="U213" s="33"/>
      <c r="V213" s="33"/>
      <c r="W213" s="33"/>
      <c r="X213" s="33"/>
      <c r="Y213" s="33"/>
      <c r="Z213" s="33"/>
      <c r="AA213" s="33"/>
      <c r="AB213" s="33"/>
      <c r="AC213" s="33"/>
      <c r="AD213" s="33"/>
      <c r="AE213" s="33"/>
      <c r="AT213" s="18" t="s">
        <v>171</v>
      </c>
      <c r="AU213" s="18" t="s">
        <v>83</v>
      </c>
    </row>
    <row r="214" spans="1:65" s="13" customFormat="1">
      <c r="B214" s="171"/>
      <c r="D214" s="169" t="s">
        <v>175</v>
      </c>
      <c r="E214" s="172" t="s">
        <v>1</v>
      </c>
      <c r="F214" s="173" t="s">
        <v>2374</v>
      </c>
      <c r="H214" s="174">
        <v>243.5</v>
      </c>
      <c r="I214" s="175"/>
      <c r="L214" s="171"/>
      <c r="M214" s="176"/>
      <c r="N214" s="177"/>
      <c r="O214" s="177"/>
      <c r="P214" s="177"/>
      <c r="Q214" s="177"/>
      <c r="R214" s="177"/>
      <c r="S214" s="177"/>
      <c r="T214" s="178"/>
      <c r="AT214" s="172" t="s">
        <v>175</v>
      </c>
      <c r="AU214" s="172" t="s">
        <v>83</v>
      </c>
      <c r="AV214" s="13" t="s">
        <v>83</v>
      </c>
      <c r="AW214" s="13" t="s">
        <v>29</v>
      </c>
      <c r="AX214" s="13" t="s">
        <v>30</v>
      </c>
      <c r="AY214" s="172" t="s">
        <v>163</v>
      </c>
    </row>
    <row r="215" spans="1:65" s="2" customFormat="1" ht="16.5" customHeight="1">
      <c r="A215" s="33"/>
      <c r="B215" s="150"/>
      <c r="C215" s="197" t="s">
        <v>286</v>
      </c>
      <c r="D215" s="197" t="s">
        <v>381</v>
      </c>
      <c r="E215" s="198" t="s">
        <v>980</v>
      </c>
      <c r="F215" s="199" t="s">
        <v>981</v>
      </c>
      <c r="G215" s="200" t="s">
        <v>384</v>
      </c>
      <c r="H215" s="201">
        <v>38.96</v>
      </c>
      <c r="I215" s="202"/>
      <c r="J215" s="203">
        <f>ROUND(I215*H215,2)</f>
        <v>0</v>
      </c>
      <c r="K215" s="199" t="s">
        <v>168</v>
      </c>
      <c r="L215" s="204"/>
      <c r="M215" s="205" t="s">
        <v>1</v>
      </c>
      <c r="N215" s="206" t="s">
        <v>38</v>
      </c>
      <c r="O215" s="59"/>
      <c r="P215" s="160">
        <f>O215*H215</f>
        <v>0</v>
      </c>
      <c r="Q215" s="160">
        <v>0</v>
      </c>
      <c r="R215" s="160">
        <f>Q215*H215</f>
        <v>0</v>
      </c>
      <c r="S215" s="160">
        <v>0</v>
      </c>
      <c r="T215" s="161">
        <f>S215*H215</f>
        <v>0</v>
      </c>
      <c r="U215" s="33"/>
      <c r="V215" s="33"/>
      <c r="W215" s="33"/>
      <c r="X215" s="33"/>
      <c r="Y215" s="33"/>
      <c r="Z215" s="33"/>
      <c r="AA215" s="33"/>
      <c r="AB215" s="33"/>
      <c r="AC215" s="33"/>
      <c r="AD215" s="33"/>
      <c r="AE215" s="33"/>
      <c r="AR215" s="162" t="s">
        <v>215</v>
      </c>
      <c r="AT215" s="162" t="s">
        <v>381</v>
      </c>
      <c r="AU215" s="162" t="s">
        <v>83</v>
      </c>
      <c r="AY215" s="18" t="s">
        <v>163</v>
      </c>
      <c r="BE215" s="163">
        <f>IF(N215="základní",J215,0)</f>
        <v>0</v>
      </c>
      <c r="BF215" s="163">
        <f>IF(N215="snížená",J215,0)</f>
        <v>0</v>
      </c>
      <c r="BG215" s="163">
        <f>IF(N215="zákl. přenesená",J215,0)</f>
        <v>0</v>
      </c>
      <c r="BH215" s="163">
        <f>IF(N215="sníž. přenesená",J215,0)</f>
        <v>0</v>
      </c>
      <c r="BI215" s="163">
        <f>IF(N215="nulová",J215,0)</f>
        <v>0</v>
      </c>
      <c r="BJ215" s="18" t="s">
        <v>30</v>
      </c>
      <c r="BK215" s="163">
        <f>ROUND(I215*H215,2)</f>
        <v>0</v>
      </c>
      <c r="BL215" s="18" t="s">
        <v>169</v>
      </c>
      <c r="BM215" s="162" t="s">
        <v>2375</v>
      </c>
    </row>
    <row r="216" spans="1:65" s="13" customFormat="1">
      <c r="B216" s="171"/>
      <c r="D216" s="169" t="s">
        <v>175</v>
      </c>
      <c r="E216" s="172" t="s">
        <v>1</v>
      </c>
      <c r="F216" s="173" t="s">
        <v>2376</v>
      </c>
      <c r="H216" s="174">
        <v>38.96</v>
      </c>
      <c r="I216" s="175"/>
      <c r="L216" s="171"/>
      <c r="M216" s="176"/>
      <c r="N216" s="177"/>
      <c r="O216" s="177"/>
      <c r="P216" s="177"/>
      <c r="Q216" s="177"/>
      <c r="R216" s="177"/>
      <c r="S216" s="177"/>
      <c r="T216" s="178"/>
      <c r="AT216" s="172" t="s">
        <v>175</v>
      </c>
      <c r="AU216" s="172" t="s">
        <v>83</v>
      </c>
      <c r="AV216" s="13" t="s">
        <v>83</v>
      </c>
      <c r="AW216" s="13" t="s">
        <v>29</v>
      </c>
      <c r="AX216" s="13" t="s">
        <v>73</v>
      </c>
      <c r="AY216" s="172" t="s">
        <v>163</v>
      </c>
    </row>
    <row r="217" spans="1:65" s="14" customFormat="1">
      <c r="B217" s="179"/>
      <c r="D217" s="169" t="s">
        <v>175</v>
      </c>
      <c r="E217" s="180" t="s">
        <v>1</v>
      </c>
      <c r="F217" s="181" t="s">
        <v>179</v>
      </c>
      <c r="H217" s="182">
        <v>38.96</v>
      </c>
      <c r="I217" s="183"/>
      <c r="L217" s="179"/>
      <c r="M217" s="184"/>
      <c r="N217" s="185"/>
      <c r="O217" s="185"/>
      <c r="P217" s="185"/>
      <c r="Q217" s="185"/>
      <c r="R217" s="185"/>
      <c r="S217" s="185"/>
      <c r="T217" s="186"/>
      <c r="AT217" s="180" t="s">
        <v>175</v>
      </c>
      <c r="AU217" s="180" t="s">
        <v>83</v>
      </c>
      <c r="AV217" s="14" t="s">
        <v>169</v>
      </c>
      <c r="AW217" s="14" t="s">
        <v>29</v>
      </c>
      <c r="AX217" s="14" t="s">
        <v>30</v>
      </c>
      <c r="AY217" s="180" t="s">
        <v>163</v>
      </c>
    </row>
    <row r="218" spans="1:65" s="2" customFormat="1" ht="16.5" customHeight="1">
      <c r="A218" s="33"/>
      <c r="B218" s="150"/>
      <c r="C218" s="151" t="s">
        <v>292</v>
      </c>
      <c r="D218" s="151" t="s">
        <v>165</v>
      </c>
      <c r="E218" s="152" t="s">
        <v>984</v>
      </c>
      <c r="F218" s="153" t="s">
        <v>985</v>
      </c>
      <c r="G218" s="154" t="s">
        <v>114</v>
      </c>
      <c r="H218" s="155">
        <v>243.5</v>
      </c>
      <c r="I218" s="156"/>
      <c r="J218" s="157">
        <f>ROUND(I218*H218,2)</f>
        <v>0</v>
      </c>
      <c r="K218" s="153" t="s">
        <v>168</v>
      </c>
      <c r="L218" s="34"/>
      <c r="M218" s="158" t="s">
        <v>1</v>
      </c>
      <c r="N218" s="159" t="s">
        <v>38</v>
      </c>
      <c r="O218" s="59"/>
      <c r="P218" s="160">
        <f>O218*H218</f>
        <v>0</v>
      </c>
      <c r="Q218" s="160">
        <v>0</v>
      </c>
      <c r="R218" s="160">
        <f>Q218*H218</f>
        <v>0</v>
      </c>
      <c r="S218" s="160">
        <v>0</v>
      </c>
      <c r="T218" s="161">
        <f>S218*H218</f>
        <v>0</v>
      </c>
      <c r="U218" s="33"/>
      <c r="V218" s="33"/>
      <c r="W218" s="33"/>
      <c r="X218" s="33"/>
      <c r="Y218" s="33"/>
      <c r="Z218" s="33"/>
      <c r="AA218" s="33"/>
      <c r="AB218" s="33"/>
      <c r="AC218" s="33"/>
      <c r="AD218" s="33"/>
      <c r="AE218" s="33"/>
      <c r="AR218" s="162" t="s">
        <v>169</v>
      </c>
      <c r="AT218" s="162" t="s">
        <v>165</v>
      </c>
      <c r="AU218" s="162" t="s">
        <v>83</v>
      </c>
      <c r="AY218" s="18" t="s">
        <v>163</v>
      </c>
      <c r="BE218" s="163">
        <f>IF(N218="základní",J218,0)</f>
        <v>0</v>
      </c>
      <c r="BF218" s="163">
        <f>IF(N218="snížená",J218,0)</f>
        <v>0</v>
      </c>
      <c r="BG218" s="163">
        <f>IF(N218="zákl. přenesená",J218,0)</f>
        <v>0</v>
      </c>
      <c r="BH218" s="163">
        <f>IF(N218="sníž. přenesená",J218,0)</f>
        <v>0</v>
      </c>
      <c r="BI218" s="163">
        <f>IF(N218="nulová",J218,0)</f>
        <v>0</v>
      </c>
      <c r="BJ218" s="18" t="s">
        <v>30</v>
      </c>
      <c r="BK218" s="163">
        <f>ROUND(I218*H218,2)</f>
        <v>0</v>
      </c>
      <c r="BL218" s="18" t="s">
        <v>169</v>
      </c>
      <c r="BM218" s="162" t="s">
        <v>2377</v>
      </c>
    </row>
    <row r="219" spans="1:65" s="2" customFormat="1">
      <c r="A219" s="33"/>
      <c r="B219" s="34"/>
      <c r="C219" s="33"/>
      <c r="D219" s="164" t="s">
        <v>171</v>
      </c>
      <c r="E219" s="33"/>
      <c r="F219" s="165" t="s">
        <v>987</v>
      </c>
      <c r="G219" s="33"/>
      <c r="H219" s="33"/>
      <c r="I219" s="166"/>
      <c r="J219" s="33"/>
      <c r="K219" s="33"/>
      <c r="L219" s="34"/>
      <c r="M219" s="167"/>
      <c r="N219" s="168"/>
      <c r="O219" s="59"/>
      <c r="P219" s="59"/>
      <c r="Q219" s="59"/>
      <c r="R219" s="59"/>
      <c r="S219" s="59"/>
      <c r="T219" s="60"/>
      <c r="U219" s="33"/>
      <c r="V219" s="33"/>
      <c r="W219" s="33"/>
      <c r="X219" s="33"/>
      <c r="Y219" s="33"/>
      <c r="Z219" s="33"/>
      <c r="AA219" s="33"/>
      <c r="AB219" s="33"/>
      <c r="AC219" s="33"/>
      <c r="AD219" s="33"/>
      <c r="AE219" s="33"/>
      <c r="AT219" s="18" t="s">
        <v>171</v>
      </c>
      <c r="AU219" s="18" t="s">
        <v>83</v>
      </c>
    </row>
    <row r="220" spans="1:65" s="2" customFormat="1" ht="68.25">
      <c r="A220" s="33"/>
      <c r="B220" s="34"/>
      <c r="C220" s="33"/>
      <c r="D220" s="169" t="s">
        <v>173</v>
      </c>
      <c r="E220" s="33"/>
      <c r="F220" s="170" t="s">
        <v>1631</v>
      </c>
      <c r="G220" s="33"/>
      <c r="H220" s="33"/>
      <c r="I220" s="166"/>
      <c r="J220" s="33"/>
      <c r="K220" s="33"/>
      <c r="L220" s="34"/>
      <c r="M220" s="167"/>
      <c r="N220" s="168"/>
      <c r="O220" s="59"/>
      <c r="P220" s="59"/>
      <c r="Q220" s="59"/>
      <c r="R220" s="59"/>
      <c r="S220" s="59"/>
      <c r="T220" s="60"/>
      <c r="U220" s="33"/>
      <c r="V220" s="33"/>
      <c r="W220" s="33"/>
      <c r="X220" s="33"/>
      <c r="Y220" s="33"/>
      <c r="Z220" s="33"/>
      <c r="AA220" s="33"/>
      <c r="AB220" s="33"/>
      <c r="AC220" s="33"/>
      <c r="AD220" s="33"/>
      <c r="AE220" s="33"/>
      <c r="AT220" s="18" t="s">
        <v>173</v>
      </c>
      <c r="AU220" s="18" t="s">
        <v>83</v>
      </c>
    </row>
    <row r="221" spans="1:65" s="13" customFormat="1">
      <c r="B221" s="171"/>
      <c r="D221" s="169" t="s">
        <v>175</v>
      </c>
      <c r="E221" s="172" t="s">
        <v>1</v>
      </c>
      <c r="F221" s="173" t="s">
        <v>2374</v>
      </c>
      <c r="H221" s="174">
        <v>243.5</v>
      </c>
      <c r="I221" s="175"/>
      <c r="L221" s="171"/>
      <c r="M221" s="176"/>
      <c r="N221" s="177"/>
      <c r="O221" s="177"/>
      <c r="P221" s="177"/>
      <c r="Q221" s="177"/>
      <c r="R221" s="177"/>
      <c r="S221" s="177"/>
      <c r="T221" s="178"/>
      <c r="AT221" s="172" t="s">
        <v>175</v>
      </c>
      <c r="AU221" s="172" t="s">
        <v>83</v>
      </c>
      <c r="AV221" s="13" t="s">
        <v>83</v>
      </c>
      <c r="AW221" s="13" t="s">
        <v>29</v>
      </c>
      <c r="AX221" s="13" t="s">
        <v>30</v>
      </c>
      <c r="AY221" s="172" t="s">
        <v>163</v>
      </c>
    </row>
    <row r="222" spans="1:65" s="2" customFormat="1" ht="16.5" customHeight="1">
      <c r="A222" s="33"/>
      <c r="B222" s="150"/>
      <c r="C222" s="197" t="s">
        <v>300</v>
      </c>
      <c r="D222" s="197" t="s">
        <v>381</v>
      </c>
      <c r="E222" s="198" t="s">
        <v>989</v>
      </c>
      <c r="F222" s="199" t="s">
        <v>990</v>
      </c>
      <c r="G222" s="200" t="s">
        <v>991</v>
      </c>
      <c r="H222" s="201">
        <v>7.67</v>
      </c>
      <c r="I222" s="202"/>
      <c r="J222" s="203">
        <f>ROUND(I222*H222,2)</f>
        <v>0</v>
      </c>
      <c r="K222" s="199" t="s">
        <v>168</v>
      </c>
      <c r="L222" s="204"/>
      <c r="M222" s="205" t="s">
        <v>1</v>
      </c>
      <c r="N222" s="206" t="s">
        <v>38</v>
      </c>
      <c r="O222" s="59"/>
      <c r="P222" s="160">
        <f>O222*H222</f>
        <v>0</v>
      </c>
      <c r="Q222" s="160">
        <v>1E-3</v>
      </c>
      <c r="R222" s="160">
        <f>Q222*H222</f>
        <v>7.6699999999999997E-3</v>
      </c>
      <c r="S222" s="160">
        <v>0</v>
      </c>
      <c r="T222" s="161">
        <f>S222*H222</f>
        <v>0</v>
      </c>
      <c r="U222" s="33"/>
      <c r="V222" s="33"/>
      <c r="W222" s="33"/>
      <c r="X222" s="33"/>
      <c r="Y222" s="33"/>
      <c r="Z222" s="33"/>
      <c r="AA222" s="33"/>
      <c r="AB222" s="33"/>
      <c r="AC222" s="33"/>
      <c r="AD222" s="33"/>
      <c r="AE222" s="33"/>
      <c r="AR222" s="162" t="s">
        <v>215</v>
      </c>
      <c r="AT222" s="162" t="s">
        <v>381</v>
      </c>
      <c r="AU222" s="162" t="s">
        <v>83</v>
      </c>
      <c r="AY222" s="18" t="s">
        <v>163</v>
      </c>
      <c r="BE222" s="163">
        <f>IF(N222="základní",J222,0)</f>
        <v>0</v>
      </c>
      <c r="BF222" s="163">
        <f>IF(N222="snížená",J222,0)</f>
        <v>0</v>
      </c>
      <c r="BG222" s="163">
        <f>IF(N222="zákl. přenesená",J222,0)</f>
        <v>0</v>
      </c>
      <c r="BH222" s="163">
        <f>IF(N222="sníž. přenesená",J222,0)</f>
        <v>0</v>
      </c>
      <c r="BI222" s="163">
        <f>IF(N222="nulová",J222,0)</f>
        <v>0</v>
      </c>
      <c r="BJ222" s="18" t="s">
        <v>30</v>
      </c>
      <c r="BK222" s="163">
        <f>ROUND(I222*H222,2)</f>
        <v>0</v>
      </c>
      <c r="BL222" s="18" t="s">
        <v>169</v>
      </c>
      <c r="BM222" s="162" t="s">
        <v>2378</v>
      </c>
    </row>
    <row r="223" spans="1:65" s="13" customFormat="1">
      <c r="B223" s="171"/>
      <c r="D223" s="169" t="s">
        <v>175</v>
      </c>
      <c r="E223" s="172" t="s">
        <v>1</v>
      </c>
      <c r="F223" s="173" t="s">
        <v>2379</v>
      </c>
      <c r="H223" s="174">
        <v>7.67</v>
      </c>
      <c r="I223" s="175"/>
      <c r="L223" s="171"/>
      <c r="M223" s="176"/>
      <c r="N223" s="177"/>
      <c r="O223" s="177"/>
      <c r="P223" s="177"/>
      <c r="Q223" s="177"/>
      <c r="R223" s="177"/>
      <c r="S223" s="177"/>
      <c r="T223" s="178"/>
      <c r="AT223" s="172" t="s">
        <v>175</v>
      </c>
      <c r="AU223" s="172" t="s">
        <v>83</v>
      </c>
      <c r="AV223" s="13" t="s">
        <v>83</v>
      </c>
      <c r="AW223" s="13" t="s">
        <v>29</v>
      </c>
      <c r="AX223" s="13" t="s">
        <v>73</v>
      </c>
      <c r="AY223" s="172" t="s">
        <v>163</v>
      </c>
    </row>
    <row r="224" spans="1:65" s="14" customFormat="1">
      <c r="B224" s="179"/>
      <c r="D224" s="169" t="s">
        <v>175</v>
      </c>
      <c r="E224" s="180" t="s">
        <v>1</v>
      </c>
      <c r="F224" s="181" t="s">
        <v>179</v>
      </c>
      <c r="H224" s="182">
        <v>7.67</v>
      </c>
      <c r="I224" s="183"/>
      <c r="L224" s="179"/>
      <c r="M224" s="184"/>
      <c r="N224" s="185"/>
      <c r="O224" s="185"/>
      <c r="P224" s="185"/>
      <c r="Q224" s="185"/>
      <c r="R224" s="185"/>
      <c r="S224" s="185"/>
      <c r="T224" s="186"/>
      <c r="AT224" s="180" t="s">
        <v>175</v>
      </c>
      <c r="AU224" s="180" t="s">
        <v>83</v>
      </c>
      <c r="AV224" s="14" t="s">
        <v>169</v>
      </c>
      <c r="AW224" s="14" t="s">
        <v>29</v>
      </c>
      <c r="AX224" s="14" t="s">
        <v>30</v>
      </c>
      <c r="AY224" s="180" t="s">
        <v>163</v>
      </c>
    </row>
    <row r="225" spans="1:65" s="2" customFormat="1" ht="21.75" customHeight="1">
      <c r="A225" s="33"/>
      <c r="B225" s="150"/>
      <c r="C225" s="151" t="s">
        <v>7</v>
      </c>
      <c r="D225" s="151" t="s">
        <v>165</v>
      </c>
      <c r="E225" s="152" t="s">
        <v>2380</v>
      </c>
      <c r="F225" s="153" t="s">
        <v>2381</v>
      </c>
      <c r="G225" s="154" t="s">
        <v>114</v>
      </c>
      <c r="H225" s="155">
        <v>243.5</v>
      </c>
      <c r="I225" s="156"/>
      <c r="J225" s="157">
        <f>ROUND(I225*H225,2)</f>
        <v>0</v>
      </c>
      <c r="K225" s="153" t="s">
        <v>168</v>
      </c>
      <c r="L225" s="34"/>
      <c r="M225" s="158" t="s">
        <v>1</v>
      </c>
      <c r="N225" s="159" t="s">
        <v>38</v>
      </c>
      <c r="O225" s="59"/>
      <c r="P225" s="160">
        <f>O225*H225</f>
        <v>0</v>
      </c>
      <c r="Q225" s="160">
        <v>0</v>
      </c>
      <c r="R225" s="160">
        <f>Q225*H225</f>
        <v>0</v>
      </c>
      <c r="S225" s="160">
        <v>0</v>
      </c>
      <c r="T225" s="161">
        <f>S225*H225</f>
        <v>0</v>
      </c>
      <c r="U225" s="33"/>
      <c r="V225" s="33"/>
      <c r="W225" s="33"/>
      <c r="X225" s="33"/>
      <c r="Y225" s="33"/>
      <c r="Z225" s="33"/>
      <c r="AA225" s="33"/>
      <c r="AB225" s="33"/>
      <c r="AC225" s="33"/>
      <c r="AD225" s="33"/>
      <c r="AE225" s="33"/>
      <c r="AR225" s="162" t="s">
        <v>169</v>
      </c>
      <c r="AT225" s="162" t="s">
        <v>165</v>
      </c>
      <c r="AU225" s="162" t="s">
        <v>83</v>
      </c>
      <c r="AY225" s="18" t="s">
        <v>163</v>
      </c>
      <c r="BE225" s="163">
        <f>IF(N225="základní",J225,0)</f>
        <v>0</v>
      </c>
      <c r="BF225" s="163">
        <f>IF(N225="snížená",J225,0)</f>
        <v>0</v>
      </c>
      <c r="BG225" s="163">
        <f>IF(N225="zákl. přenesená",J225,0)</f>
        <v>0</v>
      </c>
      <c r="BH225" s="163">
        <f>IF(N225="sníž. přenesená",J225,0)</f>
        <v>0</v>
      </c>
      <c r="BI225" s="163">
        <f>IF(N225="nulová",J225,0)</f>
        <v>0</v>
      </c>
      <c r="BJ225" s="18" t="s">
        <v>30</v>
      </c>
      <c r="BK225" s="163">
        <f>ROUND(I225*H225,2)</f>
        <v>0</v>
      </c>
      <c r="BL225" s="18" t="s">
        <v>169</v>
      </c>
      <c r="BM225" s="162" t="s">
        <v>300</v>
      </c>
    </row>
    <row r="226" spans="1:65" s="2" customFormat="1">
      <c r="A226" s="33"/>
      <c r="B226" s="34"/>
      <c r="C226" s="33"/>
      <c r="D226" s="164" t="s">
        <v>171</v>
      </c>
      <c r="E226" s="33"/>
      <c r="F226" s="165" t="s">
        <v>2382</v>
      </c>
      <c r="G226" s="33"/>
      <c r="H226" s="33"/>
      <c r="I226" s="166"/>
      <c r="J226" s="33"/>
      <c r="K226" s="33"/>
      <c r="L226" s="34"/>
      <c r="M226" s="167"/>
      <c r="N226" s="168"/>
      <c r="O226" s="59"/>
      <c r="P226" s="59"/>
      <c r="Q226" s="59"/>
      <c r="R226" s="59"/>
      <c r="S226" s="59"/>
      <c r="T226" s="60"/>
      <c r="U226" s="33"/>
      <c r="V226" s="33"/>
      <c r="W226" s="33"/>
      <c r="X226" s="33"/>
      <c r="Y226" s="33"/>
      <c r="Z226" s="33"/>
      <c r="AA226" s="33"/>
      <c r="AB226" s="33"/>
      <c r="AC226" s="33"/>
      <c r="AD226" s="33"/>
      <c r="AE226" s="33"/>
      <c r="AT226" s="18" t="s">
        <v>171</v>
      </c>
      <c r="AU226" s="18" t="s">
        <v>83</v>
      </c>
    </row>
    <row r="227" spans="1:65" s="2" customFormat="1" ht="29.25">
      <c r="A227" s="33"/>
      <c r="B227" s="34"/>
      <c r="C227" s="33"/>
      <c r="D227" s="169" t="s">
        <v>173</v>
      </c>
      <c r="E227" s="33"/>
      <c r="F227" s="170" t="s">
        <v>2383</v>
      </c>
      <c r="G227" s="33"/>
      <c r="H227" s="33"/>
      <c r="I227" s="166"/>
      <c r="J227" s="33"/>
      <c r="K227" s="33"/>
      <c r="L227" s="34"/>
      <c r="M227" s="167"/>
      <c r="N227" s="168"/>
      <c r="O227" s="59"/>
      <c r="P227" s="59"/>
      <c r="Q227" s="59"/>
      <c r="R227" s="59"/>
      <c r="S227" s="59"/>
      <c r="T227" s="60"/>
      <c r="U227" s="33"/>
      <c r="V227" s="33"/>
      <c r="W227" s="33"/>
      <c r="X227" s="33"/>
      <c r="Y227" s="33"/>
      <c r="Z227" s="33"/>
      <c r="AA227" s="33"/>
      <c r="AB227" s="33"/>
      <c r="AC227" s="33"/>
      <c r="AD227" s="33"/>
      <c r="AE227" s="33"/>
      <c r="AT227" s="18" t="s">
        <v>173</v>
      </c>
      <c r="AU227" s="18" t="s">
        <v>83</v>
      </c>
    </row>
    <row r="228" spans="1:65" s="13" customFormat="1">
      <c r="B228" s="171"/>
      <c r="D228" s="169" t="s">
        <v>175</v>
      </c>
      <c r="E228" s="172" t="s">
        <v>1</v>
      </c>
      <c r="F228" s="173" t="s">
        <v>2374</v>
      </c>
      <c r="H228" s="174">
        <v>243.5</v>
      </c>
      <c r="I228" s="175"/>
      <c r="L228" s="171"/>
      <c r="M228" s="176"/>
      <c r="N228" s="177"/>
      <c r="O228" s="177"/>
      <c r="P228" s="177"/>
      <c r="Q228" s="177"/>
      <c r="R228" s="177"/>
      <c r="S228" s="177"/>
      <c r="T228" s="178"/>
      <c r="AT228" s="172" t="s">
        <v>175</v>
      </c>
      <c r="AU228" s="172" t="s">
        <v>83</v>
      </c>
      <c r="AV228" s="13" t="s">
        <v>83</v>
      </c>
      <c r="AW228" s="13" t="s">
        <v>29</v>
      </c>
      <c r="AX228" s="13" t="s">
        <v>30</v>
      </c>
      <c r="AY228" s="172" t="s">
        <v>163</v>
      </c>
    </row>
    <row r="229" spans="1:65" s="2" customFormat="1" ht="16.5" customHeight="1">
      <c r="A229" s="33"/>
      <c r="B229" s="150"/>
      <c r="C229" s="151" t="s">
        <v>312</v>
      </c>
      <c r="D229" s="151" t="s">
        <v>165</v>
      </c>
      <c r="E229" s="152" t="s">
        <v>2384</v>
      </c>
      <c r="F229" s="153" t="s">
        <v>2385</v>
      </c>
      <c r="G229" s="154" t="s">
        <v>118</v>
      </c>
      <c r="H229" s="155">
        <v>4.82</v>
      </c>
      <c r="I229" s="156"/>
      <c r="J229" s="157">
        <f>ROUND(I229*H229,2)</f>
        <v>0</v>
      </c>
      <c r="K229" s="153" t="s">
        <v>168</v>
      </c>
      <c r="L229" s="34"/>
      <c r="M229" s="158" t="s">
        <v>1</v>
      </c>
      <c r="N229" s="159" t="s">
        <v>38</v>
      </c>
      <c r="O229" s="59"/>
      <c r="P229" s="160">
        <f>O229*H229</f>
        <v>0</v>
      </c>
      <c r="Q229" s="160">
        <v>0</v>
      </c>
      <c r="R229" s="160">
        <f>Q229*H229</f>
        <v>0</v>
      </c>
      <c r="S229" s="160">
        <v>0</v>
      </c>
      <c r="T229" s="161">
        <f>S229*H229</f>
        <v>0</v>
      </c>
      <c r="U229" s="33"/>
      <c r="V229" s="33"/>
      <c r="W229" s="33"/>
      <c r="X229" s="33"/>
      <c r="Y229" s="33"/>
      <c r="Z229" s="33"/>
      <c r="AA229" s="33"/>
      <c r="AB229" s="33"/>
      <c r="AC229" s="33"/>
      <c r="AD229" s="33"/>
      <c r="AE229" s="33"/>
      <c r="AR229" s="162" t="s">
        <v>169</v>
      </c>
      <c r="AT229" s="162" t="s">
        <v>165</v>
      </c>
      <c r="AU229" s="162" t="s">
        <v>83</v>
      </c>
      <c r="AY229" s="18" t="s">
        <v>163</v>
      </c>
      <c r="BE229" s="163">
        <f>IF(N229="základní",J229,0)</f>
        <v>0</v>
      </c>
      <c r="BF229" s="163">
        <f>IF(N229="snížená",J229,0)</f>
        <v>0</v>
      </c>
      <c r="BG229" s="163">
        <f>IF(N229="zákl. přenesená",J229,0)</f>
        <v>0</v>
      </c>
      <c r="BH229" s="163">
        <f>IF(N229="sníž. přenesená",J229,0)</f>
        <v>0</v>
      </c>
      <c r="BI229" s="163">
        <f>IF(N229="nulová",J229,0)</f>
        <v>0</v>
      </c>
      <c r="BJ229" s="18" t="s">
        <v>30</v>
      </c>
      <c r="BK229" s="163">
        <f>ROUND(I229*H229,2)</f>
        <v>0</v>
      </c>
      <c r="BL229" s="18" t="s">
        <v>169</v>
      </c>
      <c r="BM229" s="162" t="s">
        <v>312</v>
      </c>
    </row>
    <row r="230" spans="1:65" s="2" customFormat="1">
      <c r="A230" s="33"/>
      <c r="B230" s="34"/>
      <c r="C230" s="33"/>
      <c r="D230" s="164" t="s">
        <v>171</v>
      </c>
      <c r="E230" s="33"/>
      <c r="F230" s="165" t="s">
        <v>2386</v>
      </c>
      <c r="G230" s="33"/>
      <c r="H230" s="33"/>
      <c r="I230" s="166"/>
      <c r="J230" s="33"/>
      <c r="K230" s="33"/>
      <c r="L230" s="34"/>
      <c r="M230" s="167"/>
      <c r="N230" s="168"/>
      <c r="O230" s="59"/>
      <c r="P230" s="59"/>
      <c r="Q230" s="59"/>
      <c r="R230" s="59"/>
      <c r="S230" s="59"/>
      <c r="T230" s="60"/>
      <c r="U230" s="33"/>
      <c r="V230" s="33"/>
      <c r="W230" s="33"/>
      <c r="X230" s="33"/>
      <c r="Y230" s="33"/>
      <c r="Z230" s="33"/>
      <c r="AA230" s="33"/>
      <c r="AB230" s="33"/>
      <c r="AC230" s="33"/>
      <c r="AD230" s="33"/>
      <c r="AE230" s="33"/>
      <c r="AT230" s="18" t="s">
        <v>171</v>
      </c>
      <c r="AU230" s="18" t="s">
        <v>83</v>
      </c>
    </row>
    <row r="231" spans="1:65" s="15" customFormat="1">
      <c r="B231" s="190"/>
      <c r="D231" s="169" t="s">
        <v>175</v>
      </c>
      <c r="E231" s="191" t="s">
        <v>1</v>
      </c>
      <c r="F231" s="192" t="s">
        <v>2387</v>
      </c>
      <c r="H231" s="191" t="s">
        <v>1</v>
      </c>
      <c r="I231" s="193"/>
      <c r="L231" s="190"/>
      <c r="M231" s="194"/>
      <c r="N231" s="195"/>
      <c r="O231" s="195"/>
      <c r="P231" s="195"/>
      <c r="Q231" s="195"/>
      <c r="R231" s="195"/>
      <c r="S231" s="195"/>
      <c r="T231" s="196"/>
      <c r="AT231" s="191" t="s">
        <v>175</v>
      </c>
      <c r="AU231" s="191" t="s">
        <v>83</v>
      </c>
      <c r="AV231" s="15" t="s">
        <v>30</v>
      </c>
      <c r="AW231" s="15" t="s">
        <v>29</v>
      </c>
      <c r="AX231" s="15" t="s">
        <v>73</v>
      </c>
      <c r="AY231" s="191" t="s">
        <v>163</v>
      </c>
    </row>
    <row r="232" spans="1:65" s="13" customFormat="1">
      <c r="B232" s="171"/>
      <c r="D232" s="169" t="s">
        <v>175</v>
      </c>
      <c r="E232" s="172" t="s">
        <v>1</v>
      </c>
      <c r="F232" s="173" t="s">
        <v>2388</v>
      </c>
      <c r="H232" s="174">
        <v>4.82</v>
      </c>
      <c r="I232" s="175"/>
      <c r="L232" s="171"/>
      <c r="M232" s="176"/>
      <c r="N232" s="177"/>
      <c r="O232" s="177"/>
      <c r="P232" s="177"/>
      <c r="Q232" s="177"/>
      <c r="R232" s="177"/>
      <c r="S232" s="177"/>
      <c r="T232" s="178"/>
      <c r="AT232" s="172" t="s">
        <v>175</v>
      </c>
      <c r="AU232" s="172" t="s">
        <v>83</v>
      </c>
      <c r="AV232" s="13" t="s">
        <v>83</v>
      </c>
      <c r="AW232" s="13" t="s">
        <v>29</v>
      </c>
      <c r="AX232" s="13" t="s">
        <v>30</v>
      </c>
      <c r="AY232" s="172" t="s">
        <v>163</v>
      </c>
    </row>
    <row r="233" spans="1:65" s="2" customFormat="1" ht="16.5" customHeight="1">
      <c r="A233" s="33"/>
      <c r="B233" s="150"/>
      <c r="C233" s="197" t="s">
        <v>317</v>
      </c>
      <c r="D233" s="197" t="s">
        <v>381</v>
      </c>
      <c r="E233" s="198" t="s">
        <v>2389</v>
      </c>
      <c r="F233" s="199" t="s">
        <v>2390</v>
      </c>
      <c r="G233" s="200" t="s">
        <v>118</v>
      </c>
      <c r="H233" s="201">
        <v>4.82</v>
      </c>
      <c r="I233" s="202"/>
      <c r="J233" s="203">
        <f>ROUND(I233*H233,2)</f>
        <v>0</v>
      </c>
      <c r="K233" s="199" t="s">
        <v>1</v>
      </c>
      <c r="L233" s="204"/>
      <c r="M233" s="205" t="s">
        <v>1</v>
      </c>
      <c r="N233" s="206" t="s">
        <v>38</v>
      </c>
      <c r="O233" s="59"/>
      <c r="P233" s="160">
        <f>O233*H233</f>
        <v>0</v>
      </c>
      <c r="Q233" s="160">
        <v>0</v>
      </c>
      <c r="R233" s="160">
        <f>Q233*H233</f>
        <v>0</v>
      </c>
      <c r="S233" s="160">
        <v>0</v>
      </c>
      <c r="T233" s="161">
        <f>S233*H233</f>
        <v>0</v>
      </c>
      <c r="U233" s="33"/>
      <c r="V233" s="33"/>
      <c r="W233" s="33"/>
      <c r="X233" s="33"/>
      <c r="Y233" s="33"/>
      <c r="Z233" s="33"/>
      <c r="AA233" s="33"/>
      <c r="AB233" s="33"/>
      <c r="AC233" s="33"/>
      <c r="AD233" s="33"/>
      <c r="AE233" s="33"/>
      <c r="AR233" s="162" t="s">
        <v>215</v>
      </c>
      <c r="AT233" s="162" t="s">
        <v>381</v>
      </c>
      <c r="AU233" s="162" t="s">
        <v>83</v>
      </c>
      <c r="AY233" s="18" t="s">
        <v>163</v>
      </c>
      <c r="BE233" s="163">
        <f>IF(N233="základní",J233,0)</f>
        <v>0</v>
      </c>
      <c r="BF233" s="163">
        <f>IF(N233="snížená",J233,0)</f>
        <v>0</v>
      </c>
      <c r="BG233" s="163">
        <f>IF(N233="zákl. přenesená",J233,0)</f>
        <v>0</v>
      </c>
      <c r="BH233" s="163">
        <f>IF(N233="sníž. přenesená",J233,0)</f>
        <v>0</v>
      </c>
      <c r="BI233" s="163">
        <f>IF(N233="nulová",J233,0)</f>
        <v>0</v>
      </c>
      <c r="BJ233" s="18" t="s">
        <v>30</v>
      </c>
      <c r="BK233" s="163">
        <f>ROUND(I233*H233,2)</f>
        <v>0</v>
      </c>
      <c r="BL233" s="18" t="s">
        <v>169</v>
      </c>
      <c r="BM233" s="162" t="s">
        <v>2391</v>
      </c>
    </row>
    <row r="234" spans="1:65" s="13" customFormat="1">
      <c r="B234" s="171"/>
      <c r="D234" s="169" t="s">
        <v>175</v>
      </c>
      <c r="E234" s="172" t="s">
        <v>1</v>
      </c>
      <c r="F234" s="173" t="s">
        <v>2392</v>
      </c>
      <c r="H234" s="174">
        <v>4.82</v>
      </c>
      <c r="I234" s="175"/>
      <c r="L234" s="171"/>
      <c r="M234" s="176"/>
      <c r="N234" s="177"/>
      <c r="O234" s="177"/>
      <c r="P234" s="177"/>
      <c r="Q234" s="177"/>
      <c r="R234" s="177"/>
      <c r="S234" s="177"/>
      <c r="T234" s="178"/>
      <c r="AT234" s="172" t="s">
        <v>175</v>
      </c>
      <c r="AU234" s="172" t="s">
        <v>83</v>
      </c>
      <c r="AV234" s="13" t="s">
        <v>83</v>
      </c>
      <c r="AW234" s="13" t="s">
        <v>29</v>
      </c>
      <c r="AX234" s="13" t="s">
        <v>30</v>
      </c>
      <c r="AY234" s="172" t="s">
        <v>163</v>
      </c>
    </row>
    <row r="235" spans="1:65" s="2" customFormat="1" ht="16.5" customHeight="1">
      <c r="A235" s="33"/>
      <c r="B235" s="150"/>
      <c r="C235" s="151" t="s">
        <v>323</v>
      </c>
      <c r="D235" s="151" t="s">
        <v>165</v>
      </c>
      <c r="E235" s="152" t="s">
        <v>2393</v>
      </c>
      <c r="F235" s="153" t="s">
        <v>2394</v>
      </c>
      <c r="G235" s="154" t="s">
        <v>118</v>
      </c>
      <c r="H235" s="155">
        <v>4.82</v>
      </c>
      <c r="I235" s="156"/>
      <c r="J235" s="157">
        <f>ROUND(I235*H235,2)</f>
        <v>0</v>
      </c>
      <c r="K235" s="153" t="s">
        <v>168</v>
      </c>
      <c r="L235" s="34"/>
      <c r="M235" s="158" t="s">
        <v>1</v>
      </c>
      <c r="N235" s="159" t="s">
        <v>38</v>
      </c>
      <c r="O235" s="59"/>
      <c r="P235" s="160">
        <f>O235*H235</f>
        <v>0</v>
      </c>
      <c r="Q235" s="160">
        <v>0</v>
      </c>
      <c r="R235" s="160">
        <f>Q235*H235</f>
        <v>0</v>
      </c>
      <c r="S235" s="160">
        <v>0</v>
      </c>
      <c r="T235" s="161">
        <f>S235*H235</f>
        <v>0</v>
      </c>
      <c r="U235" s="33"/>
      <c r="V235" s="33"/>
      <c r="W235" s="33"/>
      <c r="X235" s="33"/>
      <c r="Y235" s="33"/>
      <c r="Z235" s="33"/>
      <c r="AA235" s="33"/>
      <c r="AB235" s="33"/>
      <c r="AC235" s="33"/>
      <c r="AD235" s="33"/>
      <c r="AE235" s="33"/>
      <c r="AR235" s="162" t="s">
        <v>169</v>
      </c>
      <c r="AT235" s="162" t="s">
        <v>165</v>
      </c>
      <c r="AU235" s="162" t="s">
        <v>83</v>
      </c>
      <c r="AY235" s="18" t="s">
        <v>163</v>
      </c>
      <c r="BE235" s="163">
        <f>IF(N235="základní",J235,0)</f>
        <v>0</v>
      </c>
      <c r="BF235" s="163">
        <f>IF(N235="snížená",J235,0)</f>
        <v>0</v>
      </c>
      <c r="BG235" s="163">
        <f>IF(N235="zákl. přenesená",J235,0)</f>
        <v>0</v>
      </c>
      <c r="BH235" s="163">
        <f>IF(N235="sníž. přenesená",J235,0)</f>
        <v>0</v>
      </c>
      <c r="BI235" s="163">
        <f>IF(N235="nulová",J235,0)</f>
        <v>0</v>
      </c>
      <c r="BJ235" s="18" t="s">
        <v>30</v>
      </c>
      <c r="BK235" s="163">
        <f>ROUND(I235*H235,2)</f>
        <v>0</v>
      </c>
      <c r="BL235" s="18" t="s">
        <v>169</v>
      </c>
      <c r="BM235" s="162" t="s">
        <v>2395</v>
      </c>
    </row>
    <row r="236" spans="1:65" s="2" customFormat="1">
      <c r="A236" s="33"/>
      <c r="B236" s="34"/>
      <c r="C236" s="33"/>
      <c r="D236" s="164" t="s">
        <v>171</v>
      </c>
      <c r="E236" s="33"/>
      <c r="F236" s="165" t="s">
        <v>2396</v>
      </c>
      <c r="G236" s="33"/>
      <c r="H236" s="33"/>
      <c r="I236" s="166"/>
      <c r="J236" s="33"/>
      <c r="K236" s="33"/>
      <c r="L236" s="34"/>
      <c r="M236" s="167"/>
      <c r="N236" s="168"/>
      <c r="O236" s="59"/>
      <c r="P236" s="59"/>
      <c r="Q236" s="59"/>
      <c r="R236" s="59"/>
      <c r="S236" s="59"/>
      <c r="T236" s="60"/>
      <c r="U236" s="33"/>
      <c r="V236" s="33"/>
      <c r="W236" s="33"/>
      <c r="X236" s="33"/>
      <c r="Y236" s="33"/>
      <c r="Z236" s="33"/>
      <c r="AA236" s="33"/>
      <c r="AB236" s="33"/>
      <c r="AC236" s="33"/>
      <c r="AD236" s="33"/>
      <c r="AE236" s="33"/>
      <c r="AT236" s="18" t="s">
        <v>171</v>
      </c>
      <c r="AU236" s="18" t="s">
        <v>83</v>
      </c>
    </row>
    <row r="237" spans="1:65" s="13" customFormat="1">
      <c r="B237" s="171"/>
      <c r="D237" s="169" t="s">
        <v>175</v>
      </c>
      <c r="E237" s="172" t="s">
        <v>1</v>
      </c>
      <c r="F237" s="173" t="s">
        <v>2397</v>
      </c>
      <c r="H237" s="174">
        <v>4.82</v>
      </c>
      <c r="I237" s="175"/>
      <c r="L237" s="171"/>
      <c r="M237" s="176"/>
      <c r="N237" s="177"/>
      <c r="O237" s="177"/>
      <c r="P237" s="177"/>
      <c r="Q237" s="177"/>
      <c r="R237" s="177"/>
      <c r="S237" s="177"/>
      <c r="T237" s="178"/>
      <c r="AT237" s="172" t="s">
        <v>175</v>
      </c>
      <c r="AU237" s="172" t="s">
        <v>83</v>
      </c>
      <c r="AV237" s="13" t="s">
        <v>83</v>
      </c>
      <c r="AW237" s="13" t="s">
        <v>29</v>
      </c>
      <c r="AX237" s="13" t="s">
        <v>30</v>
      </c>
      <c r="AY237" s="172" t="s">
        <v>163</v>
      </c>
    </row>
    <row r="238" spans="1:65" s="2" customFormat="1" ht="16.5" customHeight="1">
      <c r="A238" s="33"/>
      <c r="B238" s="150"/>
      <c r="C238" s="151" t="s">
        <v>329</v>
      </c>
      <c r="D238" s="151" t="s">
        <v>165</v>
      </c>
      <c r="E238" s="152" t="s">
        <v>2398</v>
      </c>
      <c r="F238" s="153" t="s">
        <v>2399</v>
      </c>
      <c r="G238" s="154" t="s">
        <v>118</v>
      </c>
      <c r="H238" s="155">
        <v>24.1</v>
      </c>
      <c r="I238" s="156"/>
      <c r="J238" s="157">
        <f>ROUND(I238*H238,2)</f>
        <v>0</v>
      </c>
      <c r="K238" s="153" t="s">
        <v>168</v>
      </c>
      <c r="L238" s="34"/>
      <c r="M238" s="158" t="s">
        <v>1</v>
      </c>
      <c r="N238" s="159" t="s">
        <v>38</v>
      </c>
      <c r="O238" s="59"/>
      <c r="P238" s="160">
        <f>O238*H238</f>
        <v>0</v>
      </c>
      <c r="Q238" s="160">
        <v>0</v>
      </c>
      <c r="R238" s="160">
        <f>Q238*H238</f>
        <v>0</v>
      </c>
      <c r="S238" s="160">
        <v>0</v>
      </c>
      <c r="T238" s="161">
        <f>S238*H238</f>
        <v>0</v>
      </c>
      <c r="U238" s="33"/>
      <c r="V238" s="33"/>
      <c r="W238" s="33"/>
      <c r="X238" s="33"/>
      <c r="Y238" s="33"/>
      <c r="Z238" s="33"/>
      <c r="AA238" s="33"/>
      <c r="AB238" s="33"/>
      <c r="AC238" s="33"/>
      <c r="AD238" s="33"/>
      <c r="AE238" s="33"/>
      <c r="AR238" s="162" t="s">
        <v>169</v>
      </c>
      <c r="AT238" s="162" t="s">
        <v>165</v>
      </c>
      <c r="AU238" s="162" t="s">
        <v>83</v>
      </c>
      <c r="AY238" s="18" t="s">
        <v>163</v>
      </c>
      <c r="BE238" s="163">
        <f>IF(N238="základní",J238,0)</f>
        <v>0</v>
      </c>
      <c r="BF238" s="163">
        <f>IF(N238="snížená",J238,0)</f>
        <v>0</v>
      </c>
      <c r="BG238" s="163">
        <f>IF(N238="zákl. přenesená",J238,0)</f>
        <v>0</v>
      </c>
      <c r="BH238" s="163">
        <f>IF(N238="sníž. přenesená",J238,0)</f>
        <v>0</v>
      </c>
      <c r="BI238" s="163">
        <f>IF(N238="nulová",J238,0)</f>
        <v>0</v>
      </c>
      <c r="BJ238" s="18" t="s">
        <v>30</v>
      </c>
      <c r="BK238" s="163">
        <f>ROUND(I238*H238,2)</f>
        <v>0</v>
      </c>
      <c r="BL238" s="18" t="s">
        <v>169</v>
      </c>
      <c r="BM238" s="162" t="s">
        <v>2400</v>
      </c>
    </row>
    <row r="239" spans="1:65" s="2" customFormat="1">
      <c r="A239" s="33"/>
      <c r="B239" s="34"/>
      <c r="C239" s="33"/>
      <c r="D239" s="164" t="s">
        <v>171</v>
      </c>
      <c r="E239" s="33"/>
      <c r="F239" s="165" t="s">
        <v>2401</v>
      </c>
      <c r="G239" s="33"/>
      <c r="H239" s="33"/>
      <c r="I239" s="166"/>
      <c r="J239" s="33"/>
      <c r="K239" s="33"/>
      <c r="L239" s="34"/>
      <c r="M239" s="167"/>
      <c r="N239" s="168"/>
      <c r="O239" s="59"/>
      <c r="P239" s="59"/>
      <c r="Q239" s="59"/>
      <c r="R239" s="59"/>
      <c r="S239" s="59"/>
      <c r="T239" s="60"/>
      <c r="U239" s="33"/>
      <c r="V239" s="33"/>
      <c r="W239" s="33"/>
      <c r="X239" s="33"/>
      <c r="Y239" s="33"/>
      <c r="Z239" s="33"/>
      <c r="AA239" s="33"/>
      <c r="AB239" s="33"/>
      <c r="AC239" s="33"/>
      <c r="AD239" s="33"/>
      <c r="AE239" s="33"/>
      <c r="AT239" s="18" t="s">
        <v>171</v>
      </c>
      <c r="AU239" s="18" t="s">
        <v>83</v>
      </c>
    </row>
    <row r="240" spans="1:65" s="13" customFormat="1">
      <c r="B240" s="171"/>
      <c r="D240" s="169" t="s">
        <v>175</v>
      </c>
      <c r="E240" s="172" t="s">
        <v>1</v>
      </c>
      <c r="F240" s="173" t="s">
        <v>2402</v>
      </c>
      <c r="H240" s="174">
        <v>24.1</v>
      </c>
      <c r="I240" s="175"/>
      <c r="L240" s="171"/>
      <c r="M240" s="176"/>
      <c r="N240" s="177"/>
      <c r="O240" s="177"/>
      <c r="P240" s="177"/>
      <c r="Q240" s="177"/>
      <c r="R240" s="177"/>
      <c r="S240" s="177"/>
      <c r="T240" s="178"/>
      <c r="AT240" s="172" t="s">
        <v>175</v>
      </c>
      <c r="AU240" s="172" t="s">
        <v>83</v>
      </c>
      <c r="AV240" s="13" t="s">
        <v>83</v>
      </c>
      <c r="AW240" s="13" t="s">
        <v>29</v>
      </c>
      <c r="AX240" s="13" t="s">
        <v>73</v>
      </c>
      <c r="AY240" s="172" t="s">
        <v>163</v>
      </c>
    </row>
    <row r="241" spans="1:65" s="14" customFormat="1">
      <c r="B241" s="179"/>
      <c r="D241" s="169" t="s">
        <v>175</v>
      </c>
      <c r="E241" s="180" t="s">
        <v>1</v>
      </c>
      <c r="F241" s="181" t="s">
        <v>179</v>
      </c>
      <c r="H241" s="182">
        <v>24.1</v>
      </c>
      <c r="I241" s="183"/>
      <c r="L241" s="179"/>
      <c r="M241" s="184"/>
      <c r="N241" s="185"/>
      <c r="O241" s="185"/>
      <c r="P241" s="185"/>
      <c r="Q241" s="185"/>
      <c r="R241" s="185"/>
      <c r="S241" s="185"/>
      <c r="T241" s="186"/>
      <c r="AT241" s="180" t="s">
        <v>175</v>
      </c>
      <c r="AU241" s="180" t="s">
        <v>83</v>
      </c>
      <c r="AV241" s="14" t="s">
        <v>169</v>
      </c>
      <c r="AW241" s="14" t="s">
        <v>29</v>
      </c>
      <c r="AX241" s="14" t="s">
        <v>30</v>
      </c>
      <c r="AY241" s="180" t="s">
        <v>163</v>
      </c>
    </row>
    <row r="242" spans="1:65" s="12" customFormat="1" ht="22.9" customHeight="1">
      <c r="B242" s="137"/>
      <c r="D242" s="138" t="s">
        <v>72</v>
      </c>
      <c r="E242" s="148" t="s">
        <v>286</v>
      </c>
      <c r="F242" s="148" t="s">
        <v>1934</v>
      </c>
      <c r="I242" s="140"/>
      <c r="J242" s="149">
        <f>BK242</f>
        <v>0</v>
      </c>
      <c r="L242" s="137"/>
      <c r="M242" s="142"/>
      <c r="N242" s="143"/>
      <c r="O242" s="143"/>
      <c r="P242" s="144">
        <f>SUM(P243:P248)</f>
        <v>0</v>
      </c>
      <c r="Q242" s="143"/>
      <c r="R242" s="144">
        <f>SUM(R243:R248)</f>
        <v>0</v>
      </c>
      <c r="S242" s="143"/>
      <c r="T242" s="145">
        <f>SUM(T243:T248)</f>
        <v>0</v>
      </c>
      <c r="AR242" s="138" t="s">
        <v>30</v>
      </c>
      <c r="AT242" s="146" t="s">
        <v>72</v>
      </c>
      <c r="AU242" s="146" t="s">
        <v>30</v>
      </c>
      <c r="AY242" s="138" t="s">
        <v>163</v>
      </c>
      <c r="BK242" s="147">
        <f>SUM(BK243:BK248)</f>
        <v>0</v>
      </c>
    </row>
    <row r="243" spans="1:65" s="2" customFormat="1" ht="16.5" customHeight="1">
      <c r="A243" s="33"/>
      <c r="B243" s="150"/>
      <c r="C243" s="151" t="s">
        <v>334</v>
      </c>
      <c r="D243" s="151" t="s">
        <v>165</v>
      </c>
      <c r="E243" s="152" t="s">
        <v>2403</v>
      </c>
      <c r="F243" s="153" t="s">
        <v>2404</v>
      </c>
      <c r="G243" s="154" t="s">
        <v>114</v>
      </c>
      <c r="H243" s="155">
        <v>243.5</v>
      </c>
      <c r="I243" s="156"/>
      <c r="J243" s="157">
        <f>ROUND(I243*H243,2)</f>
        <v>0</v>
      </c>
      <c r="K243" s="153" t="s">
        <v>168</v>
      </c>
      <c r="L243" s="34"/>
      <c r="M243" s="158" t="s">
        <v>1</v>
      </c>
      <c r="N243" s="159" t="s">
        <v>38</v>
      </c>
      <c r="O243" s="59"/>
      <c r="P243" s="160">
        <f>O243*H243</f>
        <v>0</v>
      </c>
      <c r="Q243" s="160">
        <v>0</v>
      </c>
      <c r="R243" s="160">
        <f>Q243*H243</f>
        <v>0</v>
      </c>
      <c r="S243" s="160">
        <v>0</v>
      </c>
      <c r="T243" s="161">
        <f>S243*H243</f>
        <v>0</v>
      </c>
      <c r="U243" s="33"/>
      <c r="V243" s="33"/>
      <c r="W243" s="33"/>
      <c r="X243" s="33"/>
      <c r="Y243" s="33"/>
      <c r="Z243" s="33"/>
      <c r="AA243" s="33"/>
      <c r="AB243" s="33"/>
      <c r="AC243" s="33"/>
      <c r="AD243" s="33"/>
      <c r="AE243" s="33"/>
      <c r="AR243" s="162" t="s">
        <v>169</v>
      </c>
      <c r="AT243" s="162" t="s">
        <v>165</v>
      </c>
      <c r="AU243" s="162" t="s">
        <v>83</v>
      </c>
      <c r="AY243" s="18" t="s">
        <v>163</v>
      </c>
      <c r="BE243" s="163">
        <f>IF(N243="základní",J243,0)</f>
        <v>0</v>
      </c>
      <c r="BF243" s="163">
        <f>IF(N243="snížená",J243,0)</f>
        <v>0</v>
      </c>
      <c r="BG243" s="163">
        <f>IF(N243="zákl. přenesená",J243,0)</f>
        <v>0</v>
      </c>
      <c r="BH243" s="163">
        <f>IF(N243="sníž. přenesená",J243,0)</f>
        <v>0</v>
      </c>
      <c r="BI243" s="163">
        <f>IF(N243="nulová",J243,0)</f>
        <v>0</v>
      </c>
      <c r="BJ243" s="18" t="s">
        <v>30</v>
      </c>
      <c r="BK243" s="163">
        <f>ROUND(I243*H243,2)</f>
        <v>0</v>
      </c>
      <c r="BL243" s="18" t="s">
        <v>169</v>
      </c>
      <c r="BM243" s="162" t="s">
        <v>2405</v>
      </c>
    </row>
    <row r="244" spans="1:65" s="2" customFormat="1">
      <c r="A244" s="33"/>
      <c r="B244" s="34"/>
      <c r="C244" s="33"/>
      <c r="D244" s="164" t="s">
        <v>171</v>
      </c>
      <c r="E244" s="33"/>
      <c r="F244" s="165" t="s">
        <v>2406</v>
      </c>
      <c r="G244" s="33"/>
      <c r="H244" s="33"/>
      <c r="I244" s="166"/>
      <c r="J244" s="33"/>
      <c r="K244" s="33"/>
      <c r="L244" s="34"/>
      <c r="M244" s="167"/>
      <c r="N244" s="168"/>
      <c r="O244" s="59"/>
      <c r="P244" s="59"/>
      <c r="Q244" s="59"/>
      <c r="R244" s="59"/>
      <c r="S244" s="59"/>
      <c r="T244" s="60"/>
      <c r="U244" s="33"/>
      <c r="V244" s="33"/>
      <c r="W244" s="33"/>
      <c r="X244" s="33"/>
      <c r="Y244" s="33"/>
      <c r="Z244" s="33"/>
      <c r="AA244" s="33"/>
      <c r="AB244" s="33"/>
      <c r="AC244" s="33"/>
      <c r="AD244" s="33"/>
      <c r="AE244" s="33"/>
      <c r="AT244" s="18" t="s">
        <v>171</v>
      </c>
      <c r="AU244" s="18" t="s">
        <v>83</v>
      </c>
    </row>
    <row r="245" spans="1:65" s="13" customFormat="1">
      <c r="B245" s="171"/>
      <c r="D245" s="169" t="s">
        <v>175</v>
      </c>
      <c r="E245" s="172" t="s">
        <v>1</v>
      </c>
      <c r="F245" s="173" t="s">
        <v>2374</v>
      </c>
      <c r="H245" s="174">
        <v>243.5</v>
      </c>
      <c r="I245" s="175"/>
      <c r="L245" s="171"/>
      <c r="M245" s="176"/>
      <c r="N245" s="177"/>
      <c r="O245" s="177"/>
      <c r="P245" s="177"/>
      <c r="Q245" s="177"/>
      <c r="R245" s="177"/>
      <c r="S245" s="177"/>
      <c r="T245" s="178"/>
      <c r="AT245" s="172" t="s">
        <v>175</v>
      </c>
      <c r="AU245" s="172" t="s">
        <v>83</v>
      </c>
      <c r="AV245" s="13" t="s">
        <v>83</v>
      </c>
      <c r="AW245" s="13" t="s">
        <v>29</v>
      </c>
      <c r="AX245" s="13" t="s">
        <v>30</v>
      </c>
      <c r="AY245" s="172" t="s">
        <v>163</v>
      </c>
    </row>
    <row r="246" spans="1:65" s="2" customFormat="1" ht="16.5" customHeight="1">
      <c r="A246" s="33"/>
      <c r="B246" s="150"/>
      <c r="C246" s="151" t="s">
        <v>340</v>
      </c>
      <c r="D246" s="151" t="s">
        <v>165</v>
      </c>
      <c r="E246" s="152" t="s">
        <v>2407</v>
      </c>
      <c r="F246" s="153" t="s">
        <v>2408</v>
      </c>
      <c r="G246" s="154" t="s">
        <v>114</v>
      </c>
      <c r="H246" s="155">
        <v>306.60000000000002</v>
      </c>
      <c r="I246" s="156"/>
      <c r="J246" s="157">
        <f>ROUND(I246*H246,2)</f>
        <v>0</v>
      </c>
      <c r="K246" s="153" t="s">
        <v>168</v>
      </c>
      <c r="L246" s="34"/>
      <c r="M246" s="158" t="s">
        <v>1</v>
      </c>
      <c r="N246" s="159" t="s">
        <v>38</v>
      </c>
      <c r="O246" s="59"/>
      <c r="P246" s="160">
        <f>O246*H246</f>
        <v>0</v>
      </c>
      <c r="Q246" s="160">
        <v>0</v>
      </c>
      <c r="R246" s="160">
        <f>Q246*H246</f>
        <v>0</v>
      </c>
      <c r="S246" s="160">
        <v>0</v>
      </c>
      <c r="T246" s="161">
        <f>S246*H246</f>
        <v>0</v>
      </c>
      <c r="U246" s="33"/>
      <c r="V246" s="33"/>
      <c r="W246" s="33"/>
      <c r="X246" s="33"/>
      <c r="Y246" s="33"/>
      <c r="Z246" s="33"/>
      <c r="AA246" s="33"/>
      <c r="AB246" s="33"/>
      <c r="AC246" s="33"/>
      <c r="AD246" s="33"/>
      <c r="AE246" s="33"/>
      <c r="AR246" s="162" t="s">
        <v>169</v>
      </c>
      <c r="AT246" s="162" t="s">
        <v>165</v>
      </c>
      <c r="AU246" s="162" t="s">
        <v>83</v>
      </c>
      <c r="AY246" s="18" t="s">
        <v>163</v>
      </c>
      <c r="BE246" s="163">
        <f>IF(N246="základní",J246,0)</f>
        <v>0</v>
      </c>
      <c r="BF246" s="163">
        <f>IF(N246="snížená",J246,0)</f>
        <v>0</v>
      </c>
      <c r="BG246" s="163">
        <f>IF(N246="zákl. přenesená",J246,0)</f>
        <v>0</v>
      </c>
      <c r="BH246" s="163">
        <f>IF(N246="sníž. přenesená",J246,0)</f>
        <v>0</v>
      </c>
      <c r="BI246" s="163">
        <f>IF(N246="nulová",J246,0)</f>
        <v>0</v>
      </c>
      <c r="BJ246" s="18" t="s">
        <v>30</v>
      </c>
      <c r="BK246" s="163">
        <f>ROUND(I246*H246,2)</f>
        <v>0</v>
      </c>
      <c r="BL246" s="18" t="s">
        <v>169</v>
      </c>
      <c r="BM246" s="162" t="s">
        <v>2409</v>
      </c>
    </row>
    <row r="247" spans="1:65" s="2" customFormat="1">
      <c r="A247" s="33"/>
      <c r="B247" s="34"/>
      <c r="C247" s="33"/>
      <c r="D247" s="164" t="s">
        <v>171</v>
      </c>
      <c r="E247" s="33"/>
      <c r="F247" s="165" t="s">
        <v>2410</v>
      </c>
      <c r="G247" s="33"/>
      <c r="H247" s="33"/>
      <c r="I247" s="166"/>
      <c r="J247" s="33"/>
      <c r="K247" s="33"/>
      <c r="L247" s="34"/>
      <c r="M247" s="167"/>
      <c r="N247" s="168"/>
      <c r="O247" s="59"/>
      <c r="P247" s="59"/>
      <c r="Q247" s="59"/>
      <c r="R247" s="59"/>
      <c r="S247" s="59"/>
      <c r="T247" s="60"/>
      <c r="U247" s="33"/>
      <c r="V247" s="33"/>
      <c r="W247" s="33"/>
      <c r="X247" s="33"/>
      <c r="Y247" s="33"/>
      <c r="Z247" s="33"/>
      <c r="AA247" s="33"/>
      <c r="AB247" s="33"/>
      <c r="AC247" s="33"/>
      <c r="AD247" s="33"/>
      <c r="AE247" s="33"/>
      <c r="AT247" s="18" t="s">
        <v>171</v>
      </c>
      <c r="AU247" s="18" t="s">
        <v>83</v>
      </c>
    </row>
    <row r="248" spans="1:65" s="13" customFormat="1">
      <c r="B248" s="171"/>
      <c r="D248" s="169" t="s">
        <v>175</v>
      </c>
      <c r="E248" s="172" t="s">
        <v>1</v>
      </c>
      <c r="F248" s="173" t="s">
        <v>2411</v>
      </c>
      <c r="H248" s="174">
        <v>306.60000000000002</v>
      </c>
      <c r="I248" s="175"/>
      <c r="L248" s="171"/>
      <c r="M248" s="176"/>
      <c r="N248" s="177"/>
      <c r="O248" s="177"/>
      <c r="P248" s="177"/>
      <c r="Q248" s="177"/>
      <c r="R248" s="177"/>
      <c r="S248" s="177"/>
      <c r="T248" s="178"/>
      <c r="AT248" s="172" t="s">
        <v>175</v>
      </c>
      <c r="AU248" s="172" t="s">
        <v>83</v>
      </c>
      <c r="AV248" s="13" t="s">
        <v>83</v>
      </c>
      <c r="AW248" s="13" t="s">
        <v>29</v>
      </c>
      <c r="AX248" s="13" t="s">
        <v>30</v>
      </c>
      <c r="AY248" s="172" t="s">
        <v>163</v>
      </c>
    </row>
    <row r="249" spans="1:65" s="12" customFormat="1" ht="22.9" customHeight="1">
      <c r="B249" s="137"/>
      <c r="D249" s="138" t="s">
        <v>72</v>
      </c>
      <c r="E249" s="148" t="s">
        <v>197</v>
      </c>
      <c r="F249" s="148" t="s">
        <v>96</v>
      </c>
      <c r="I249" s="140"/>
      <c r="J249" s="149">
        <f>BK249</f>
        <v>0</v>
      </c>
      <c r="L249" s="137"/>
      <c r="M249" s="142"/>
      <c r="N249" s="143"/>
      <c r="O249" s="143"/>
      <c r="P249" s="144">
        <f>SUM(P250:P303)</f>
        <v>0</v>
      </c>
      <c r="Q249" s="143"/>
      <c r="R249" s="144">
        <f>SUM(R250:R303)</f>
        <v>223.27973400000002</v>
      </c>
      <c r="S249" s="143"/>
      <c r="T249" s="145">
        <f>SUM(T250:T303)</f>
        <v>0</v>
      </c>
      <c r="AR249" s="138" t="s">
        <v>30</v>
      </c>
      <c r="AT249" s="146" t="s">
        <v>72</v>
      </c>
      <c r="AU249" s="146" t="s">
        <v>30</v>
      </c>
      <c r="AY249" s="138" t="s">
        <v>163</v>
      </c>
      <c r="BK249" s="147">
        <f>SUM(BK250:BK303)</f>
        <v>0</v>
      </c>
    </row>
    <row r="250" spans="1:65" s="2" customFormat="1" ht="16.5" customHeight="1">
      <c r="A250" s="33"/>
      <c r="B250" s="150"/>
      <c r="C250" s="151" t="s">
        <v>346</v>
      </c>
      <c r="D250" s="151" t="s">
        <v>165</v>
      </c>
      <c r="E250" s="152" t="s">
        <v>2412</v>
      </c>
      <c r="F250" s="153" t="s">
        <v>2413</v>
      </c>
      <c r="G250" s="154" t="s">
        <v>114</v>
      </c>
      <c r="H250" s="155">
        <v>176.3</v>
      </c>
      <c r="I250" s="156"/>
      <c r="J250" s="157">
        <f>ROUND(I250*H250,2)</f>
        <v>0</v>
      </c>
      <c r="K250" s="153" t="s">
        <v>168</v>
      </c>
      <c r="L250" s="34"/>
      <c r="M250" s="158" t="s">
        <v>1</v>
      </c>
      <c r="N250" s="159" t="s">
        <v>38</v>
      </c>
      <c r="O250" s="59"/>
      <c r="P250" s="160">
        <f>O250*H250</f>
        <v>0</v>
      </c>
      <c r="Q250" s="160">
        <v>0.23</v>
      </c>
      <c r="R250" s="160">
        <f>Q250*H250</f>
        <v>40.549000000000007</v>
      </c>
      <c r="S250" s="160">
        <v>0</v>
      </c>
      <c r="T250" s="161">
        <f>S250*H250</f>
        <v>0</v>
      </c>
      <c r="U250" s="33"/>
      <c r="V250" s="33"/>
      <c r="W250" s="33"/>
      <c r="X250" s="33"/>
      <c r="Y250" s="33"/>
      <c r="Z250" s="33"/>
      <c r="AA250" s="33"/>
      <c r="AB250" s="33"/>
      <c r="AC250" s="33"/>
      <c r="AD250" s="33"/>
      <c r="AE250" s="33"/>
      <c r="AR250" s="162" t="s">
        <v>169</v>
      </c>
      <c r="AT250" s="162" t="s">
        <v>165</v>
      </c>
      <c r="AU250" s="162" t="s">
        <v>83</v>
      </c>
      <c r="AY250" s="18" t="s">
        <v>163</v>
      </c>
      <c r="BE250" s="163">
        <f>IF(N250="základní",J250,0)</f>
        <v>0</v>
      </c>
      <c r="BF250" s="163">
        <f>IF(N250="snížená",J250,0)</f>
        <v>0</v>
      </c>
      <c r="BG250" s="163">
        <f>IF(N250="zákl. přenesená",J250,0)</f>
        <v>0</v>
      </c>
      <c r="BH250" s="163">
        <f>IF(N250="sníž. přenesená",J250,0)</f>
        <v>0</v>
      </c>
      <c r="BI250" s="163">
        <f>IF(N250="nulová",J250,0)</f>
        <v>0</v>
      </c>
      <c r="BJ250" s="18" t="s">
        <v>30</v>
      </c>
      <c r="BK250" s="163">
        <f>ROUND(I250*H250,2)</f>
        <v>0</v>
      </c>
      <c r="BL250" s="18" t="s">
        <v>169</v>
      </c>
      <c r="BM250" s="162" t="s">
        <v>2414</v>
      </c>
    </row>
    <row r="251" spans="1:65" s="2" customFormat="1">
      <c r="A251" s="33"/>
      <c r="B251" s="34"/>
      <c r="C251" s="33"/>
      <c r="D251" s="164" t="s">
        <v>171</v>
      </c>
      <c r="E251" s="33"/>
      <c r="F251" s="165" t="s">
        <v>2415</v>
      </c>
      <c r="G251" s="33"/>
      <c r="H251" s="33"/>
      <c r="I251" s="166"/>
      <c r="J251" s="33"/>
      <c r="K251" s="33"/>
      <c r="L251" s="34"/>
      <c r="M251" s="167"/>
      <c r="N251" s="168"/>
      <c r="O251" s="59"/>
      <c r="P251" s="59"/>
      <c r="Q251" s="59"/>
      <c r="R251" s="59"/>
      <c r="S251" s="59"/>
      <c r="T251" s="60"/>
      <c r="U251" s="33"/>
      <c r="V251" s="33"/>
      <c r="W251" s="33"/>
      <c r="X251" s="33"/>
      <c r="Y251" s="33"/>
      <c r="Z251" s="33"/>
      <c r="AA251" s="33"/>
      <c r="AB251" s="33"/>
      <c r="AC251" s="33"/>
      <c r="AD251" s="33"/>
      <c r="AE251" s="33"/>
      <c r="AT251" s="18" t="s">
        <v>171</v>
      </c>
      <c r="AU251" s="18" t="s">
        <v>83</v>
      </c>
    </row>
    <row r="252" spans="1:65" s="13" customFormat="1" ht="33.75">
      <c r="B252" s="171"/>
      <c r="D252" s="169" t="s">
        <v>175</v>
      </c>
      <c r="E252" s="172" t="s">
        <v>1</v>
      </c>
      <c r="F252" s="173" t="s">
        <v>2416</v>
      </c>
      <c r="H252" s="174">
        <v>176.3</v>
      </c>
      <c r="I252" s="175"/>
      <c r="L252" s="171"/>
      <c r="M252" s="176"/>
      <c r="N252" s="177"/>
      <c r="O252" s="177"/>
      <c r="P252" s="177"/>
      <c r="Q252" s="177"/>
      <c r="R252" s="177"/>
      <c r="S252" s="177"/>
      <c r="T252" s="178"/>
      <c r="AT252" s="172" t="s">
        <v>175</v>
      </c>
      <c r="AU252" s="172" t="s">
        <v>83</v>
      </c>
      <c r="AV252" s="13" t="s">
        <v>83</v>
      </c>
      <c r="AW252" s="13" t="s">
        <v>29</v>
      </c>
      <c r="AX252" s="13" t="s">
        <v>73</v>
      </c>
      <c r="AY252" s="172" t="s">
        <v>163</v>
      </c>
    </row>
    <row r="253" spans="1:65" s="14" customFormat="1">
      <c r="B253" s="179"/>
      <c r="D253" s="169" t="s">
        <v>175</v>
      </c>
      <c r="E253" s="180" t="s">
        <v>1</v>
      </c>
      <c r="F253" s="181" t="s">
        <v>179</v>
      </c>
      <c r="H253" s="182">
        <v>176.3</v>
      </c>
      <c r="I253" s="183"/>
      <c r="L253" s="179"/>
      <c r="M253" s="184"/>
      <c r="N253" s="185"/>
      <c r="O253" s="185"/>
      <c r="P253" s="185"/>
      <c r="Q253" s="185"/>
      <c r="R253" s="185"/>
      <c r="S253" s="185"/>
      <c r="T253" s="186"/>
      <c r="AT253" s="180" t="s">
        <v>175</v>
      </c>
      <c r="AU253" s="180" t="s">
        <v>83</v>
      </c>
      <c r="AV253" s="14" t="s">
        <v>169</v>
      </c>
      <c r="AW253" s="14" t="s">
        <v>29</v>
      </c>
      <c r="AX253" s="14" t="s">
        <v>30</v>
      </c>
      <c r="AY253" s="180" t="s">
        <v>163</v>
      </c>
    </row>
    <row r="254" spans="1:65" s="2" customFormat="1" ht="16.5" customHeight="1">
      <c r="A254" s="33"/>
      <c r="B254" s="150"/>
      <c r="C254" s="151" t="s">
        <v>352</v>
      </c>
      <c r="D254" s="151" t="s">
        <v>165</v>
      </c>
      <c r="E254" s="152" t="s">
        <v>532</v>
      </c>
      <c r="F254" s="153" t="s">
        <v>533</v>
      </c>
      <c r="G254" s="154" t="s">
        <v>114</v>
      </c>
      <c r="H254" s="155">
        <v>176.3</v>
      </c>
      <c r="I254" s="156"/>
      <c r="J254" s="157">
        <f>ROUND(I254*H254,2)</f>
        <v>0</v>
      </c>
      <c r="K254" s="153" t="s">
        <v>168</v>
      </c>
      <c r="L254" s="34"/>
      <c r="M254" s="158" t="s">
        <v>1</v>
      </c>
      <c r="N254" s="159" t="s">
        <v>38</v>
      </c>
      <c r="O254" s="59"/>
      <c r="P254" s="160">
        <f>O254*H254</f>
        <v>0</v>
      </c>
      <c r="Q254" s="160">
        <v>0.34499999999999997</v>
      </c>
      <c r="R254" s="160">
        <f>Q254*H254</f>
        <v>60.823499999999996</v>
      </c>
      <c r="S254" s="160">
        <v>0</v>
      </c>
      <c r="T254" s="161">
        <f>S254*H254</f>
        <v>0</v>
      </c>
      <c r="U254" s="33"/>
      <c r="V254" s="33"/>
      <c r="W254" s="33"/>
      <c r="X254" s="33"/>
      <c r="Y254" s="33"/>
      <c r="Z254" s="33"/>
      <c r="AA254" s="33"/>
      <c r="AB254" s="33"/>
      <c r="AC254" s="33"/>
      <c r="AD254" s="33"/>
      <c r="AE254" s="33"/>
      <c r="AR254" s="162" t="s">
        <v>169</v>
      </c>
      <c r="AT254" s="162" t="s">
        <v>165</v>
      </c>
      <c r="AU254" s="162" t="s">
        <v>83</v>
      </c>
      <c r="AY254" s="18" t="s">
        <v>163</v>
      </c>
      <c r="BE254" s="163">
        <f>IF(N254="základní",J254,0)</f>
        <v>0</v>
      </c>
      <c r="BF254" s="163">
        <f>IF(N254="snížená",J254,0)</f>
        <v>0</v>
      </c>
      <c r="BG254" s="163">
        <f>IF(N254="zákl. přenesená",J254,0)</f>
        <v>0</v>
      </c>
      <c r="BH254" s="163">
        <f>IF(N254="sníž. přenesená",J254,0)</f>
        <v>0</v>
      </c>
      <c r="BI254" s="163">
        <f>IF(N254="nulová",J254,0)</f>
        <v>0</v>
      </c>
      <c r="BJ254" s="18" t="s">
        <v>30</v>
      </c>
      <c r="BK254" s="163">
        <f>ROUND(I254*H254,2)</f>
        <v>0</v>
      </c>
      <c r="BL254" s="18" t="s">
        <v>169</v>
      </c>
      <c r="BM254" s="162" t="s">
        <v>2417</v>
      </c>
    </row>
    <row r="255" spans="1:65" s="2" customFormat="1">
      <c r="A255" s="33"/>
      <c r="B255" s="34"/>
      <c r="C255" s="33"/>
      <c r="D255" s="164" t="s">
        <v>171</v>
      </c>
      <c r="E255" s="33"/>
      <c r="F255" s="165" t="s">
        <v>535</v>
      </c>
      <c r="G255" s="33"/>
      <c r="H255" s="33"/>
      <c r="I255" s="166"/>
      <c r="J255" s="33"/>
      <c r="K255" s="33"/>
      <c r="L255" s="34"/>
      <c r="M255" s="167"/>
      <c r="N255" s="168"/>
      <c r="O255" s="59"/>
      <c r="P255" s="59"/>
      <c r="Q255" s="59"/>
      <c r="R255" s="59"/>
      <c r="S255" s="59"/>
      <c r="T255" s="60"/>
      <c r="U255" s="33"/>
      <c r="V255" s="33"/>
      <c r="W255" s="33"/>
      <c r="X255" s="33"/>
      <c r="Y255" s="33"/>
      <c r="Z255" s="33"/>
      <c r="AA255" s="33"/>
      <c r="AB255" s="33"/>
      <c r="AC255" s="33"/>
      <c r="AD255" s="33"/>
      <c r="AE255" s="33"/>
      <c r="AT255" s="18" t="s">
        <v>171</v>
      </c>
      <c r="AU255" s="18" t="s">
        <v>83</v>
      </c>
    </row>
    <row r="256" spans="1:65" s="13" customFormat="1" ht="33.75">
      <c r="B256" s="171"/>
      <c r="D256" s="169" t="s">
        <v>175</v>
      </c>
      <c r="E256" s="172" t="s">
        <v>1</v>
      </c>
      <c r="F256" s="173" t="s">
        <v>2416</v>
      </c>
      <c r="H256" s="174">
        <v>176.3</v>
      </c>
      <c r="I256" s="175"/>
      <c r="L256" s="171"/>
      <c r="M256" s="176"/>
      <c r="N256" s="177"/>
      <c r="O256" s="177"/>
      <c r="P256" s="177"/>
      <c r="Q256" s="177"/>
      <c r="R256" s="177"/>
      <c r="S256" s="177"/>
      <c r="T256" s="178"/>
      <c r="AT256" s="172" t="s">
        <v>175</v>
      </c>
      <c r="AU256" s="172" t="s">
        <v>83</v>
      </c>
      <c r="AV256" s="13" t="s">
        <v>83</v>
      </c>
      <c r="AW256" s="13" t="s">
        <v>29</v>
      </c>
      <c r="AX256" s="13" t="s">
        <v>73</v>
      </c>
      <c r="AY256" s="172" t="s">
        <v>163</v>
      </c>
    </row>
    <row r="257" spans="1:65" s="14" customFormat="1">
      <c r="B257" s="179"/>
      <c r="D257" s="169" t="s">
        <v>175</v>
      </c>
      <c r="E257" s="180" t="s">
        <v>1</v>
      </c>
      <c r="F257" s="181" t="s">
        <v>179</v>
      </c>
      <c r="H257" s="182">
        <v>176.3</v>
      </c>
      <c r="I257" s="183"/>
      <c r="L257" s="179"/>
      <c r="M257" s="184"/>
      <c r="N257" s="185"/>
      <c r="O257" s="185"/>
      <c r="P257" s="185"/>
      <c r="Q257" s="185"/>
      <c r="R257" s="185"/>
      <c r="S257" s="185"/>
      <c r="T257" s="186"/>
      <c r="AT257" s="180" t="s">
        <v>175</v>
      </c>
      <c r="AU257" s="180" t="s">
        <v>83</v>
      </c>
      <c r="AV257" s="14" t="s">
        <v>169</v>
      </c>
      <c r="AW257" s="14" t="s">
        <v>29</v>
      </c>
      <c r="AX257" s="14" t="s">
        <v>30</v>
      </c>
      <c r="AY257" s="180" t="s">
        <v>163</v>
      </c>
    </row>
    <row r="258" spans="1:65" s="2" customFormat="1" ht="16.5" customHeight="1">
      <c r="A258" s="33"/>
      <c r="B258" s="150"/>
      <c r="C258" s="151" t="s">
        <v>359</v>
      </c>
      <c r="D258" s="151" t="s">
        <v>165</v>
      </c>
      <c r="E258" s="152" t="s">
        <v>1979</v>
      </c>
      <c r="F258" s="153" t="s">
        <v>1980</v>
      </c>
      <c r="G258" s="154" t="s">
        <v>114</v>
      </c>
      <c r="H258" s="155">
        <v>118.3</v>
      </c>
      <c r="I258" s="156"/>
      <c r="J258" s="157">
        <f>ROUND(I258*H258,2)</f>
        <v>0</v>
      </c>
      <c r="K258" s="153" t="s">
        <v>168</v>
      </c>
      <c r="L258" s="34"/>
      <c r="M258" s="158" t="s">
        <v>1</v>
      </c>
      <c r="N258" s="159" t="s">
        <v>38</v>
      </c>
      <c r="O258" s="59"/>
      <c r="P258" s="160">
        <f>O258*H258</f>
        <v>0</v>
      </c>
      <c r="Q258" s="160">
        <v>0.38313999999999998</v>
      </c>
      <c r="R258" s="160">
        <f>Q258*H258</f>
        <v>45.325461999999995</v>
      </c>
      <c r="S258" s="160">
        <v>0</v>
      </c>
      <c r="T258" s="161">
        <f>S258*H258</f>
        <v>0</v>
      </c>
      <c r="U258" s="33"/>
      <c r="V258" s="33"/>
      <c r="W258" s="33"/>
      <c r="X258" s="33"/>
      <c r="Y258" s="33"/>
      <c r="Z258" s="33"/>
      <c r="AA258" s="33"/>
      <c r="AB258" s="33"/>
      <c r="AC258" s="33"/>
      <c r="AD258" s="33"/>
      <c r="AE258" s="33"/>
      <c r="AR258" s="162" t="s">
        <v>169</v>
      </c>
      <c r="AT258" s="162" t="s">
        <v>165</v>
      </c>
      <c r="AU258" s="162" t="s">
        <v>83</v>
      </c>
      <c r="AY258" s="18" t="s">
        <v>163</v>
      </c>
      <c r="BE258" s="163">
        <f>IF(N258="základní",J258,0)</f>
        <v>0</v>
      </c>
      <c r="BF258" s="163">
        <f>IF(N258="snížená",J258,0)</f>
        <v>0</v>
      </c>
      <c r="BG258" s="163">
        <f>IF(N258="zákl. přenesená",J258,0)</f>
        <v>0</v>
      </c>
      <c r="BH258" s="163">
        <f>IF(N258="sníž. přenesená",J258,0)</f>
        <v>0</v>
      </c>
      <c r="BI258" s="163">
        <f>IF(N258="nulová",J258,0)</f>
        <v>0</v>
      </c>
      <c r="BJ258" s="18" t="s">
        <v>30</v>
      </c>
      <c r="BK258" s="163">
        <f>ROUND(I258*H258,2)</f>
        <v>0</v>
      </c>
      <c r="BL258" s="18" t="s">
        <v>169</v>
      </c>
      <c r="BM258" s="162" t="s">
        <v>482</v>
      </c>
    </row>
    <row r="259" spans="1:65" s="2" customFormat="1">
      <c r="A259" s="33"/>
      <c r="B259" s="34"/>
      <c r="C259" s="33"/>
      <c r="D259" s="164" t="s">
        <v>171</v>
      </c>
      <c r="E259" s="33"/>
      <c r="F259" s="165" t="s">
        <v>1981</v>
      </c>
      <c r="G259" s="33"/>
      <c r="H259" s="33"/>
      <c r="I259" s="166"/>
      <c r="J259" s="33"/>
      <c r="K259" s="33"/>
      <c r="L259" s="34"/>
      <c r="M259" s="167"/>
      <c r="N259" s="168"/>
      <c r="O259" s="59"/>
      <c r="P259" s="59"/>
      <c r="Q259" s="59"/>
      <c r="R259" s="59"/>
      <c r="S259" s="59"/>
      <c r="T259" s="60"/>
      <c r="U259" s="33"/>
      <c r="V259" s="33"/>
      <c r="W259" s="33"/>
      <c r="X259" s="33"/>
      <c r="Y259" s="33"/>
      <c r="Z259" s="33"/>
      <c r="AA259" s="33"/>
      <c r="AB259" s="33"/>
      <c r="AC259" s="33"/>
      <c r="AD259" s="33"/>
      <c r="AE259" s="33"/>
      <c r="AT259" s="18" t="s">
        <v>171</v>
      </c>
      <c r="AU259" s="18" t="s">
        <v>83</v>
      </c>
    </row>
    <row r="260" spans="1:65" s="2" customFormat="1" ht="48.75">
      <c r="A260" s="33"/>
      <c r="B260" s="34"/>
      <c r="C260" s="33"/>
      <c r="D260" s="169" t="s">
        <v>173</v>
      </c>
      <c r="E260" s="33"/>
      <c r="F260" s="170" t="s">
        <v>542</v>
      </c>
      <c r="G260" s="33"/>
      <c r="H260" s="33"/>
      <c r="I260" s="166"/>
      <c r="J260" s="33"/>
      <c r="K260" s="33"/>
      <c r="L260" s="34"/>
      <c r="M260" s="167"/>
      <c r="N260" s="168"/>
      <c r="O260" s="59"/>
      <c r="P260" s="59"/>
      <c r="Q260" s="59"/>
      <c r="R260" s="59"/>
      <c r="S260" s="59"/>
      <c r="T260" s="60"/>
      <c r="U260" s="33"/>
      <c r="V260" s="33"/>
      <c r="W260" s="33"/>
      <c r="X260" s="33"/>
      <c r="Y260" s="33"/>
      <c r="Z260" s="33"/>
      <c r="AA260" s="33"/>
      <c r="AB260" s="33"/>
      <c r="AC260" s="33"/>
      <c r="AD260" s="33"/>
      <c r="AE260" s="33"/>
      <c r="AT260" s="18" t="s">
        <v>173</v>
      </c>
      <c r="AU260" s="18" t="s">
        <v>83</v>
      </c>
    </row>
    <row r="261" spans="1:65" s="13" customFormat="1" ht="22.5">
      <c r="B261" s="171"/>
      <c r="D261" s="169" t="s">
        <v>175</v>
      </c>
      <c r="E261" s="172" t="s">
        <v>1</v>
      </c>
      <c r="F261" s="173" t="s">
        <v>2418</v>
      </c>
      <c r="H261" s="174">
        <v>85.4</v>
      </c>
      <c r="I261" s="175"/>
      <c r="L261" s="171"/>
      <c r="M261" s="176"/>
      <c r="N261" s="177"/>
      <c r="O261" s="177"/>
      <c r="P261" s="177"/>
      <c r="Q261" s="177"/>
      <c r="R261" s="177"/>
      <c r="S261" s="177"/>
      <c r="T261" s="178"/>
      <c r="AT261" s="172" t="s">
        <v>175</v>
      </c>
      <c r="AU261" s="172" t="s">
        <v>83</v>
      </c>
      <c r="AV261" s="13" t="s">
        <v>83</v>
      </c>
      <c r="AW261" s="13" t="s">
        <v>29</v>
      </c>
      <c r="AX261" s="13" t="s">
        <v>73</v>
      </c>
      <c r="AY261" s="172" t="s">
        <v>163</v>
      </c>
    </row>
    <row r="262" spans="1:65" s="13" customFormat="1">
      <c r="B262" s="171"/>
      <c r="D262" s="169" t="s">
        <v>175</v>
      </c>
      <c r="E262" s="172" t="s">
        <v>1</v>
      </c>
      <c r="F262" s="173" t="s">
        <v>2419</v>
      </c>
      <c r="H262" s="174">
        <v>32.9</v>
      </c>
      <c r="I262" s="175"/>
      <c r="L262" s="171"/>
      <c r="M262" s="176"/>
      <c r="N262" s="177"/>
      <c r="O262" s="177"/>
      <c r="P262" s="177"/>
      <c r="Q262" s="177"/>
      <c r="R262" s="177"/>
      <c r="S262" s="177"/>
      <c r="T262" s="178"/>
      <c r="AT262" s="172" t="s">
        <v>175</v>
      </c>
      <c r="AU262" s="172" t="s">
        <v>83</v>
      </c>
      <c r="AV262" s="13" t="s">
        <v>83</v>
      </c>
      <c r="AW262" s="13" t="s">
        <v>29</v>
      </c>
      <c r="AX262" s="13" t="s">
        <v>73</v>
      </c>
      <c r="AY262" s="172" t="s">
        <v>163</v>
      </c>
    </row>
    <row r="263" spans="1:65" s="14" customFormat="1">
      <c r="B263" s="179"/>
      <c r="D263" s="169" t="s">
        <v>175</v>
      </c>
      <c r="E263" s="180" t="s">
        <v>1</v>
      </c>
      <c r="F263" s="181" t="s">
        <v>179</v>
      </c>
      <c r="H263" s="182">
        <v>118.3</v>
      </c>
      <c r="I263" s="183"/>
      <c r="L263" s="179"/>
      <c r="M263" s="184"/>
      <c r="N263" s="185"/>
      <c r="O263" s="185"/>
      <c r="P263" s="185"/>
      <c r="Q263" s="185"/>
      <c r="R263" s="185"/>
      <c r="S263" s="185"/>
      <c r="T263" s="186"/>
      <c r="AT263" s="180" t="s">
        <v>175</v>
      </c>
      <c r="AU263" s="180" t="s">
        <v>83</v>
      </c>
      <c r="AV263" s="14" t="s">
        <v>169</v>
      </c>
      <c r="AW263" s="14" t="s">
        <v>29</v>
      </c>
      <c r="AX263" s="14" t="s">
        <v>30</v>
      </c>
      <c r="AY263" s="180" t="s">
        <v>163</v>
      </c>
    </row>
    <row r="264" spans="1:65" s="2" customFormat="1" ht="16.5" customHeight="1">
      <c r="A264" s="33"/>
      <c r="B264" s="150"/>
      <c r="C264" s="151" t="s">
        <v>364</v>
      </c>
      <c r="D264" s="151" t="s">
        <v>165</v>
      </c>
      <c r="E264" s="152" t="s">
        <v>2420</v>
      </c>
      <c r="F264" s="153" t="s">
        <v>2421</v>
      </c>
      <c r="G264" s="154" t="s">
        <v>114</v>
      </c>
      <c r="H264" s="155">
        <v>18</v>
      </c>
      <c r="I264" s="156"/>
      <c r="J264" s="157">
        <f>ROUND(I264*H264,2)</f>
        <v>0</v>
      </c>
      <c r="K264" s="153" t="s">
        <v>168</v>
      </c>
      <c r="L264" s="34"/>
      <c r="M264" s="158" t="s">
        <v>1</v>
      </c>
      <c r="N264" s="159" t="s">
        <v>38</v>
      </c>
      <c r="O264" s="59"/>
      <c r="P264" s="160">
        <f>O264*H264</f>
        <v>0</v>
      </c>
      <c r="Q264" s="160">
        <v>9.8000000000000004E-2</v>
      </c>
      <c r="R264" s="160">
        <f>Q264*H264</f>
        <v>1.764</v>
      </c>
      <c r="S264" s="160">
        <v>0</v>
      </c>
      <c r="T264" s="161">
        <f>S264*H264</f>
        <v>0</v>
      </c>
      <c r="U264" s="33"/>
      <c r="V264" s="33"/>
      <c r="W264" s="33"/>
      <c r="X264" s="33"/>
      <c r="Y264" s="33"/>
      <c r="Z264" s="33"/>
      <c r="AA264" s="33"/>
      <c r="AB264" s="33"/>
      <c r="AC264" s="33"/>
      <c r="AD264" s="33"/>
      <c r="AE264" s="33"/>
      <c r="AR264" s="162" t="s">
        <v>169</v>
      </c>
      <c r="AT264" s="162" t="s">
        <v>165</v>
      </c>
      <c r="AU264" s="162" t="s">
        <v>83</v>
      </c>
      <c r="AY264" s="18" t="s">
        <v>163</v>
      </c>
      <c r="BE264" s="163">
        <f>IF(N264="základní",J264,0)</f>
        <v>0</v>
      </c>
      <c r="BF264" s="163">
        <f>IF(N264="snížená",J264,0)</f>
        <v>0</v>
      </c>
      <c r="BG264" s="163">
        <f>IF(N264="zákl. přenesená",J264,0)</f>
        <v>0</v>
      </c>
      <c r="BH264" s="163">
        <f>IF(N264="sníž. přenesená",J264,0)</f>
        <v>0</v>
      </c>
      <c r="BI264" s="163">
        <f>IF(N264="nulová",J264,0)</f>
        <v>0</v>
      </c>
      <c r="BJ264" s="18" t="s">
        <v>30</v>
      </c>
      <c r="BK264" s="163">
        <f>ROUND(I264*H264,2)</f>
        <v>0</v>
      </c>
      <c r="BL264" s="18" t="s">
        <v>169</v>
      </c>
      <c r="BM264" s="162" t="s">
        <v>490</v>
      </c>
    </row>
    <row r="265" spans="1:65" s="2" customFormat="1">
      <c r="A265" s="33"/>
      <c r="B265" s="34"/>
      <c r="C265" s="33"/>
      <c r="D265" s="164" t="s">
        <v>171</v>
      </c>
      <c r="E265" s="33"/>
      <c r="F265" s="165" t="s">
        <v>2422</v>
      </c>
      <c r="G265" s="33"/>
      <c r="H265" s="33"/>
      <c r="I265" s="166"/>
      <c r="J265" s="33"/>
      <c r="K265" s="33"/>
      <c r="L265" s="34"/>
      <c r="M265" s="167"/>
      <c r="N265" s="168"/>
      <c r="O265" s="59"/>
      <c r="P265" s="59"/>
      <c r="Q265" s="59"/>
      <c r="R265" s="59"/>
      <c r="S265" s="59"/>
      <c r="T265" s="60"/>
      <c r="U265" s="33"/>
      <c r="V265" s="33"/>
      <c r="W265" s="33"/>
      <c r="X265" s="33"/>
      <c r="Y265" s="33"/>
      <c r="Z265" s="33"/>
      <c r="AA265" s="33"/>
      <c r="AB265" s="33"/>
      <c r="AC265" s="33"/>
      <c r="AD265" s="33"/>
      <c r="AE265" s="33"/>
      <c r="AT265" s="18" t="s">
        <v>171</v>
      </c>
      <c r="AU265" s="18" t="s">
        <v>83</v>
      </c>
    </row>
    <row r="266" spans="1:65" s="2" customFormat="1" ht="58.5">
      <c r="A266" s="33"/>
      <c r="B266" s="34"/>
      <c r="C266" s="33"/>
      <c r="D266" s="169" t="s">
        <v>173</v>
      </c>
      <c r="E266" s="33"/>
      <c r="F266" s="170" t="s">
        <v>2423</v>
      </c>
      <c r="G266" s="33"/>
      <c r="H266" s="33"/>
      <c r="I266" s="166"/>
      <c r="J266" s="33"/>
      <c r="K266" s="33"/>
      <c r="L266" s="34"/>
      <c r="M266" s="167"/>
      <c r="N266" s="168"/>
      <c r="O266" s="59"/>
      <c r="P266" s="59"/>
      <c r="Q266" s="59"/>
      <c r="R266" s="59"/>
      <c r="S266" s="59"/>
      <c r="T266" s="60"/>
      <c r="U266" s="33"/>
      <c r="V266" s="33"/>
      <c r="W266" s="33"/>
      <c r="X266" s="33"/>
      <c r="Y266" s="33"/>
      <c r="Z266" s="33"/>
      <c r="AA266" s="33"/>
      <c r="AB266" s="33"/>
      <c r="AC266" s="33"/>
      <c r="AD266" s="33"/>
      <c r="AE266" s="33"/>
      <c r="AT266" s="18" t="s">
        <v>173</v>
      </c>
      <c r="AU266" s="18" t="s">
        <v>83</v>
      </c>
    </row>
    <row r="267" spans="1:65" s="2" customFormat="1" ht="16.5" customHeight="1">
      <c r="A267" s="33"/>
      <c r="B267" s="150"/>
      <c r="C267" s="151" t="s">
        <v>370</v>
      </c>
      <c r="D267" s="151" t="s">
        <v>165</v>
      </c>
      <c r="E267" s="152" t="s">
        <v>2424</v>
      </c>
      <c r="F267" s="153" t="s">
        <v>2425</v>
      </c>
      <c r="G267" s="154" t="s">
        <v>384</v>
      </c>
      <c r="H267" s="155">
        <v>1.21</v>
      </c>
      <c r="I267" s="156"/>
      <c r="J267" s="157">
        <f>ROUND(I267*H267,2)</f>
        <v>0</v>
      </c>
      <c r="K267" s="153" t="s">
        <v>1</v>
      </c>
      <c r="L267" s="34"/>
      <c r="M267" s="158" t="s">
        <v>1</v>
      </c>
      <c r="N267" s="159" t="s">
        <v>38</v>
      </c>
      <c r="O267" s="59"/>
      <c r="P267" s="160">
        <f>O267*H267</f>
        <v>0</v>
      </c>
      <c r="Q267" s="160">
        <v>1</v>
      </c>
      <c r="R267" s="160">
        <f>Q267*H267</f>
        <v>1.21</v>
      </c>
      <c r="S267" s="160">
        <v>0</v>
      </c>
      <c r="T267" s="161">
        <f>S267*H267</f>
        <v>0</v>
      </c>
      <c r="U267" s="33"/>
      <c r="V267" s="33"/>
      <c r="W267" s="33"/>
      <c r="X267" s="33"/>
      <c r="Y267" s="33"/>
      <c r="Z267" s="33"/>
      <c r="AA267" s="33"/>
      <c r="AB267" s="33"/>
      <c r="AC267" s="33"/>
      <c r="AD267" s="33"/>
      <c r="AE267" s="33"/>
      <c r="AR267" s="162" t="s">
        <v>169</v>
      </c>
      <c r="AT267" s="162" t="s">
        <v>165</v>
      </c>
      <c r="AU267" s="162" t="s">
        <v>83</v>
      </c>
      <c r="AY267" s="18" t="s">
        <v>163</v>
      </c>
      <c r="BE267" s="163">
        <f>IF(N267="základní",J267,0)</f>
        <v>0</v>
      </c>
      <c r="BF267" s="163">
        <f>IF(N267="snížená",J267,0)</f>
        <v>0</v>
      </c>
      <c r="BG267" s="163">
        <f>IF(N267="zákl. přenesená",J267,0)</f>
        <v>0</v>
      </c>
      <c r="BH267" s="163">
        <f>IF(N267="sníž. přenesená",J267,0)</f>
        <v>0</v>
      </c>
      <c r="BI267" s="163">
        <f>IF(N267="nulová",J267,0)</f>
        <v>0</v>
      </c>
      <c r="BJ267" s="18" t="s">
        <v>30</v>
      </c>
      <c r="BK267" s="163">
        <f>ROUND(I267*H267,2)</f>
        <v>0</v>
      </c>
      <c r="BL267" s="18" t="s">
        <v>169</v>
      </c>
      <c r="BM267" s="162" t="s">
        <v>505</v>
      </c>
    </row>
    <row r="268" spans="1:65" s="13" customFormat="1">
      <c r="B268" s="171"/>
      <c r="D268" s="169" t="s">
        <v>175</v>
      </c>
      <c r="E268" s="172" t="s">
        <v>1</v>
      </c>
      <c r="F268" s="173" t="s">
        <v>2426</v>
      </c>
      <c r="H268" s="174">
        <v>1.21</v>
      </c>
      <c r="I268" s="175"/>
      <c r="L268" s="171"/>
      <c r="M268" s="176"/>
      <c r="N268" s="177"/>
      <c r="O268" s="177"/>
      <c r="P268" s="177"/>
      <c r="Q268" s="177"/>
      <c r="R268" s="177"/>
      <c r="S268" s="177"/>
      <c r="T268" s="178"/>
      <c r="AT268" s="172" t="s">
        <v>175</v>
      </c>
      <c r="AU268" s="172" t="s">
        <v>83</v>
      </c>
      <c r="AV268" s="13" t="s">
        <v>83</v>
      </c>
      <c r="AW268" s="13" t="s">
        <v>29</v>
      </c>
      <c r="AX268" s="13" t="s">
        <v>73</v>
      </c>
      <c r="AY268" s="172" t="s">
        <v>163</v>
      </c>
    </row>
    <row r="269" spans="1:65" s="14" customFormat="1">
      <c r="B269" s="179"/>
      <c r="D269" s="169" t="s">
        <v>175</v>
      </c>
      <c r="E269" s="180" t="s">
        <v>1</v>
      </c>
      <c r="F269" s="181" t="s">
        <v>179</v>
      </c>
      <c r="H269" s="182">
        <v>1.21</v>
      </c>
      <c r="I269" s="183"/>
      <c r="L269" s="179"/>
      <c r="M269" s="184"/>
      <c r="N269" s="185"/>
      <c r="O269" s="185"/>
      <c r="P269" s="185"/>
      <c r="Q269" s="185"/>
      <c r="R269" s="185"/>
      <c r="S269" s="185"/>
      <c r="T269" s="186"/>
      <c r="AT269" s="180" t="s">
        <v>175</v>
      </c>
      <c r="AU269" s="180" t="s">
        <v>83</v>
      </c>
      <c r="AV269" s="14" t="s">
        <v>169</v>
      </c>
      <c r="AW269" s="14" t="s">
        <v>29</v>
      </c>
      <c r="AX269" s="14" t="s">
        <v>30</v>
      </c>
      <c r="AY269" s="180" t="s">
        <v>163</v>
      </c>
    </row>
    <row r="270" spans="1:65" s="2" customFormat="1" ht="21.75" customHeight="1">
      <c r="A270" s="33"/>
      <c r="B270" s="150"/>
      <c r="C270" s="151" t="s">
        <v>380</v>
      </c>
      <c r="D270" s="151" t="s">
        <v>165</v>
      </c>
      <c r="E270" s="152" t="s">
        <v>2427</v>
      </c>
      <c r="F270" s="153" t="s">
        <v>2428</v>
      </c>
      <c r="G270" s="154" t="s">
        <v>114</v>
      </c>
      <c r="H270" s="155">
        <v>180</v>
      </c>
      <c r="I270" s="156"/>
      <c r="J270" s="157">
        <f>ROUND(I270*H270,2)</f>
        <v>0</v>
      </c>
      <c r="K270" s="153" t="s">
        <v>168</v>
      </c>
      <c r="L270" s="34"/>
      <c r="M270" s="158" t="s">
        <v>1</v>
      </c>
      <c r="N270" s="159" t="s">
        <v>38</v>
      </c>
      <c r="O270" s="59"/>
      <c r="P270" s="160">
        <f>O270*H270</f>
        <v>0</v>
      </c>
      <c r="Q270" s="160">
        <v>8.9219999999999994E-2</v>
      </c>
      <c r="R270" s="160">
        <f>Q270*H270</f>
        <v>16.0596</v>
      </c>
      <c r="S270" s="160">
        <v>0</v>
      </c>
      <c r="T270" s="161">
        <f>S270*H270</f>
        <v>0</v>
      </c>
      <c r="U270" s="33"/>
      <c r="V270" s="33"/>
      <c r="W270" s="33"/>
      <c r="X270" s="33"/>
      <c r="Y270" s="33"/>
      <c r="Z270" s="33"/>
      <c r="AA270" s="33"/>
      <c r="AB270" s="33"/>
      <c r="AC270" s="33"/>
      <c r="AD270" s="33"/>
      <c r="AE270" s="33"/>
      <c r="AR270" s="162" t="s">
        <v>169</v>
      </c>
      <c r="AT270" s="162" t="s">
        <v>165</v>
      </c>
      <c r="AU270" s="162" t="s">
        <v>83</v>
      </c>
      <c r="AY270" s="18" t="s">
        <v>163</v>
      </c>
      <c r="BE270" s="163">
        <f>IF(N270="základní",J270,0)</f>
        <v>0</v>
      </c>
      <c r="BF270" s="163">
        <f>IF(N270="snížená",J270,0)</f>
        <v>0</v>
      </c>
      <c r="BG270" s="163">
        <f>IF(N270="zákl. přenesená",J270,0)</f>
        <v>0</v>
      </c>
      <c r="BH270" s="163">
        <f>IF(N270="sníž. přenesená",J270,0)</f>
        <v>0</v>
      </c>
      <c r="BI270" s="163">
        <f>IF(N270="nulová",J270,0)</f>
        <v>0</v>
      </c>
      <c r="BJ270" s="18" t="s">
        <v>30</v>
      </c>
      <c r="BK270" s="163">
        <f>ROUND(I270*H270,2)</f>
        <v>0</v>
      </c>
      <c r="BL270" s="18" t="s">
        <v>169</v>
      </c>
      <c r="BM270" s="162" t="s">
        <v>516</v>
      </c>
    </row>
    <row r="271" spans="1:65" s="2" customFormat="1">
      <c r="A271" s="33"/>
      <c r="B271" s="34"/>
      <c r="C271" s="33"/>
      <c r="D271" s="164" t="s">
        <v>171</v>
      </c>
      <c r="E271" s="33"/>
      <c r="F271" s="165" t="s">
        <v>2429</v>
      </c>
      <c r="G271" s="33"/>
      <c r="H271" s="33"/>
      <c r="I271" s="166"/>
      <c r="J271" s="33"/>
      <c r="K271" s="33"/>
      <c r="L271" s="34"/>
      <c r="M271" s="167"/>
      <c r="N271" s="168"/>
      <c r="O271" s="59"/>
      <c r="P271" s="59"/>
      <c r="Q271" s="59"/>
      <c r="R271" s="59"/>
      <c r="S271" s="59"/>
      <c r="T271" s="60"/>
      <c r="U271" s="33"/>
      <c r="V271" s="33"/>
      <c r="W271" s="33"/>
      <c r="X271" s="33"/>
      <c r="Y271" s="33"/>
      <c r="Z271" s="33"/>
      <c r="AA271" s="33"/>
      <c r="AB271" s="33"/>
      <c r="AC271" s="33"/>
      <c r="AD271" s="33"/>
      <c r="AE271" s="33"/>
      <c r="AT271" s="18" t="s">
        <v>171</v>
      </c>
      <c r="AU271" s="18" t="s">
        <v>83</v>
      </c>
    </row>
    <row r="272" spans="1:65" s="2" customFormat="1" ht="68.25">
      <c r="A272" s="33"/>
      <c r="B272" s="34"/>
      <c r="C272" s="33"/>
      <c r="D272" s="169" t="s">
        <v>173</v>
      </c>
      <c r="E272" s="33"/>
      <c r="F272" s="170" t="s">
        <v>2007</v>
      </c>
      <c r="G272" s="33"/>
      <c r="H272" s="33"/>
      <c r="I272" s="166"/>
      <c r="J272" s="33"/>
      <c r="K272" s="33"/>
      <c r="L272" s="34"/>
      <c r="M272" s="167"/>
      <c r="N272" s="168"/>
      <c r="O272" s="59"/>
      <c r="P272" s="59"/>
      <c r="Q272" s="59"/>
      <c r="R272" s="59"/>
      <c r="S272" s="59"/>
      <c r="T272" s="60"/>
      <c r="U272" s="33"/>
      <c r="V272" s="33"/>
      <c r="W272" s="33"/>
      <c r="X272" s="33"/>
      <c r="Y272" s="33"/>
      <c r="Z272" s="33"/>
      <c r="AA272" s="33"/>
      <c r="AB272" s="33"/>
      <c r="AC272" s="33"/>
      <c r="AD272" s="33"/>
      <c r="AE272" s="33"/>
      <c r="AT272" s="18" t="s">
        <v>173</v>
      </c>
      <c r="AU272" s="18" t="s">
        <v>83</v>
      </c>
    </row>
    <row r="273" spans="1:65" s="13" customFormat="1">
      <c r="B273" s="171"/>
      <c r="D273" s="169" t="s">
        <v>175</v>
      </c>
      <c r="E273" s="172" t="s">
        <v>1</v>
      </c>
      <c r="F273" s="173" t="s">
        <v>2430</v>
      </c>
      <c r="H273" s="174">
        <v>180</v>
      </c>
      <c r="I273" s="175"/>
      <c r="L273" s="171"/>
      <c r="M273" s="176"/>
      <c r="N273" s="177"/>
      <c r="O273" s="177"/>
      <c r="P273" s="177"/>
      <c r="Q273" s="177"/>
      <c r="R273" s="177"/>
      <c r="S273" s="177"/>
      <c r="T273" s="178"/>
      <c r="AT273" s="172" t="s">
        <v>175</v>
      </c>
      <c r="AU273" s="172" t="s">
        <v>83</v>
      </c>
      <c r="AV273" s="13" t="s">
        <v>83</v>
      </c>
      <c r="AW273" s="13" t="s">
        <v>29</v>
      </c>
      <c r="AX273" s="13" t="s">
        <v>73</v>
      </c>
      <c r="AY273" s="172" t="s">
        <v>163</v>
      </c>
    </row>
    <row r="274" spans="1:65" s="14" customFormat="1">
      <c r="B274" s="179"/>
      <c r="D274" s="169" t="s">
        <v>175</v>
      </c>
      <c r="E274" s="180" t="s">
        <v>1</v>
      </c>
      <c r="F274" s="181" t="s">
        <v>179</v>
      </c>
      <c r="H274" s="182">
        <v>180</v>
      </c>
      <c r="I274" s="183"/>
      <c r="L274" s="179"/>
      <c r="M274" s="184"/>
      <c r="N274" s="185"/>
      <c r="O274" s="185"/>
      <c r="P274" s="185"/>
      <c r="Q274" s="185"/>
      <c r="R274" s="185"/>
      <c r="S274" s="185"/>
      <c r="T274" s="186"/>
      <c r="AT274" s="180" t="s">
        <v>175</v>
      </c>
      <c r="AU274" s="180" t="s">
        <v>83</v>
      </c>
      <c r="AV274" s="14" t="s">
        <v>169</v>
      </c>
      <c r="AW274" s="14" t="s">
        <v>29</v>
      </c>
      <c r="AX274" s="14" t="s">
        <v>30</v>
      </c>
      <c r="AY274" s="180" t="s">
        <v>163</v>
      </c>
    </row>
    <row r="275" spans="1:65" s="2" customFormat="1" ht="16.5" customHeight="1">
      <c r="A275" s="33"/>
      <c r="B275" s="150"/>
      <c r="C275" s="151" t="s">
        <v>388</v>
      </c>
      <c r="D275" s="151" t="s">
        <v>165</v>
      </c>
      <c r="E275" s="152" t="s">
        <v>2431</v>
      </c>
      <c r="F275" s="153" t="s">
        <v>2432</v>
      </c>
      <c r="G275" s="154" t="s">
        <v>114</v>
      </c>
      <c r="H275" s="155">
        <v>126.6</v>
      </c>
      <c r="I275" s="156"/>
      <c r="J275" s="157">
        <f>ROUND(I275*H275,2)</f>
        <v>0</v>
      </c>
      <c r="K275" s="153" t="s">
        <v>168</v>
      </c>
      <c r="L275" s="34"/>
      <c r="M275" s="158" t="s">
        <v>1</v>
      </c>
      <c r="N275" s="159" t="s">
        <v>38</v>
      </c>
      <c r="O275" s="59"/>
      <c r="P275" s="160">
        <f>O275*H275</f>
        <v>0</v>
      </c>
      <c r="Q275" s="160">
        <v>9.0620000000000006E-2</v>
      </c>
      <c r="R275" s="160">
        <f>Q275*H275</f>
        <v>11.472492000000001</v>
      </c>
      <c r="S275" s="160">
        <v>0</v>
      </c>
      <c r="T275" s="161">
        <f>S275*H275</f>
        <v>0</v>
      </c>
      <c r="U275" s="33"/>
      <c r="V275" s="33"/>
      <c r="W275" s="33"/>
      <c r="X275" s="33"/>
      <c r="Y275" s="33"/>
      <c r="Z275" s="33"/>
      <c r="AA275" s="33"/>
      <c r="AB275" s="33"/>
      <c r="AC275" s="33"/>
      <c r="AD275" s="33"/>
      <c r="AE275" s="33"/>
      <c r="AR275" s="162" t="s">
        <v>169</v>
      </c>
      <c r="AT275" s="162" t="s">
        <v>165</v>
      </c>
      <c r="AU275" s="162" t="s">
        <v>83</v>
      </c>
      <c r="AY275" s="18" t="s">
        <v>163</v>
      </c>
      <c r="BE275" s="163">
        <f>IF(N275="základní",J275,0)</f>
        <v>0</v>
      </c>
      <c r="BF275" s="163">
        <f>IF(N275="snížená",J275,0)</f>
        <v>0</v>
      </c>
      <c r="BG275" s="163">
        <f>IF(N275="zákl. přenesená",J275,0)</f>
        <v>0</v>
      </c>
      <c r="BH275" s="163">
        <f>IF(N275="sníž. přenesená",J275,0)</f>
        <v>0</v>
      </c>
      <c r="BI275" s="163">
        <f>IF(N275="nulová",J275,0)</f>
        <v>0</v>
      </c>
      <c r="BJ275" s="18" t="s">
        <v>30</v>
      </c>
      <c r="BK275" s="163">
        <f>ROUND(I275*H275,2)</f>
        <v>0</v>
      </c>
      <c r="BL275" s="18" t="s">
        <v>169</v>
      </c>
      <c r="BM275" s="162" t="s">
        <v>526</v>
      </c>
    </row>
    <row r="276" spans="1:65" s="2" customFormat="1">
      <c r="A276" s="33"/>
      <c r="B276" s="34"/>
      <c r="C276" s="33"/>
      <c r="D276" s="164" t="s">
        <v>171</v>
      </c>
      <c r="E276" s="33"/>
      <c r="F276" s="165" t="s">
        <v>2433</v>
      </c>
      <c r="G276" s="33"/>
      <c r="H276" s="33"/>
      <c r="I276" s="166"/>
      <c r="J276" s="33"/>
      <c r="K276" s="33"/>
      <c r="L276" s="34"/>
      <c r="M276" s="167"/>
      <c r="N276" s="168"/>
      <c r="O276" s="59"/>
      <c r="P276" s="59"/>
      <c r="Q276" s="59"/>
      <c r="R276" s="59"/>
      <c r="S276" s="59"/>
      <c r="T276" s="60"/>
      <c r="U276" s="33"/>
      <c r="V276" s="33"/>
      <c r="W276" s="33"/>
      <c r="X276" s="33"/>
      <c r="Y276" s="33"/>
      <c r="Z276" s="33"/>
      <c r="AA276" s="33"/>
      <c r="AB276" s="33"/>
      <c r="AC276" s="33"/>
      <c r="AD276" s="33"/>
      <c r="AE276" s="33"/>
      <c r="AT276" s="18" t="s">
        <v>171</v>
      </c>
      <c r="AU276" s="18" t="s">
        <v>83</v>
      </c>
    </row>
    <row r="277" spans="1:65" s="2" customFormat="1" ht="68.25">
      <c r="A277" s="33"/>
      <c r="B277" s="34"/>
      <c r="C277" s="33"/>
      <c r="D277" s="169" t="s">
        <v>173</v>
      </c>
      <c r="E277" s="33"/>
      <c r="F277" s="170" t="s">
        <v>2007</v>
      </c>
      <c r="G277" s="33"/>
      <c r="H277" s="33"/>
      <c r="I277" s="166"/>
      <c r="J277" s="33"/>
      <c r="K277" s="33"/>
      <c r="L277" s="34"/>
      <c r="M277" s="167"/>
      <c r="N277" s="168"/>
      <c r="O277" s="59"/>
      <c r="P277" s="59"/>
      <c r="Q277" s="59"/>
      <c r="R277" s="59"/>
      <c r="S277" s="59"/>
      <c r="T277" s="60"/>
      <c r="U277" s="33"/>
      <c r="V277" s="33"/>
      <c r="W277" s="33"/>
      <c r="X277" s="33"/>
      <c r="Y277" s="33"/>
      <c r="Z277" s="33"/>
      <c r="AA277" s="33"/>
      <c r="AB277" s="33"/>
      <c r="AC277" s="33"/>
      <c r="AD277" s="33"/>
      <c r="AE277" s="33"/>
      <c r="AT277" s="18" t="s">
        <v>173</v>
      </c>
      <c r="AU277" s="18" t="s">
        <v>83</v>
      </c>
    </row>
    <row r="278" spans="1:65" s="13" customFormat="1">
      <c r="B278" s="171"/>
      <c r="D278" s="169" t="s">
        <v>175</v>
      </c>
      <c r="E278" s="172" t="s">
        <v>1</v>
      </c>
      <c r="F278" s="173" t="s">
        <v>2434</v>
      </c>
      <c r="H278" s="174">
        <v>126.6</v>
      </c>
      <c r="I278" s="175"/>
      <c r="L278" s="171"/>
      <c r="M278" s="176"/>
      <c r="N278" s="177"/>
      <c r="O278" s="177"/>
      <c r="P278" s="177"/>
      <c r="Q278" s="177"/>
      <c r="R278" s="177"/>
      <c r="S278" s="177"/>
      <c r="T278" s="178"/>
      <c r="AT278" s="172" t="s">
        <v>175</v>
      </c>
      <c r="AU278" s="172" t="s">
        <v>83</v>
      </c>
      <c r="AV278" s="13" t="s">
        <v>83</v>
      </c>
      <c r="AW278" s="13" t="s">
        <v>29</v>
      </c>
      <c r="AX278" s="13" t="s">
        <v>30</v>
      </c>
      <c r="AY278" s="172" t="s">
        <v>163</v>
      </c>
    </row>
    <row r="279" spans="1:65" s="2" customFormat="1" ht="21.75" customHeight="1">
      <c r="A279" s="33"/>
      <c r="B279" s="150"/>
      <c r="C279" s="151" t="s">
        <v>393</v>
      </c>
      <c r="D279" s="151" t="s">
        <v>165</v>
      </c>
      <c r="E279" s="152" t="s">
        <v>2435</v>
      </c>
      <c r="F279" s="153" t="s">
        <v>2436</v>
      </c>
      <c r="G279" s="154" t="s">
        <v>114</v>
      </c>
      <c r="H279" s="155">
        <v>180</v>
      </c>
      <c r="I279" s="156"/>
      <c r="J279" s="157">
        <f>ROUND(I279*H279,2)</f>
        <v>0</v>
      </c>
      <c r="K279" s="153" t="s">
        <v>168</v>
      </c>
      <c r="L279" s="34"/>
      <c r="M279" s="158" t="s">
        <v>1</v>
      </c>
      <c r="N279" s="159" t="s">
        <v>38</v>
      </c>
      <c r="O279" s="59"/>
      <c r="P279" s="160">
        <f>O279*H279</f>
        <v>0</v>
      </c>
      <c r="Q279" s="160">
        <v>0</v>
      </c>
      <c r="R279" s="160">
        <f>Q279*H279</f>
        <v>0</v>
      </c>
      <c r="S279" s="160">
        <v>0</v>
      </c>
      <c r="T279" s="161">
        <f>S279*H279</f>
        <v>0</v>
      </c>
      <c r="U279" s="33"/>
      <c r="V279" s="33"/>
      <c r="W279" s="33"/>
      <c r="X279" s="33"/>
      <c r="Y279" s="33"/>
      <c r="Z279" s="33"/>
      <c r="AA279" s="33"/>
      <c r="AB279" s="33"/>
      <c r="AC279" s="33"/>
      <c r="AD279" s="33"/>
      <c r="AE279" s="33"/>
      <c r="AR279" s="162" t="s">
        <v>169</v>
      </c>
      <c r="AT279" s="162" t="s">
        <v>165</v>
      </c>
      <c r="AU279" s="162" t="s">
        <v>83</v>
      </c>
      <c r="AY279" s="18" t="s">
        <v>163</v>
      </c>
      <c r="BE279" s="163">
        <f>IF(N279="základní",J279,0)</f>
        <v>0</v>
      </c>
      <c r="BF279" s="163">
        <f>IF(N279="snížená",J279,0)</f>
        <v>0</v>
      </c>
      <c r="BG279" s="163">
        <f>IF(N279="zákl. přenesená",J279,0)</f>
        <v>0</v>
      </c>
      <c r="BH279" s="163">
        <f>IF(N279="sníž. přenesená",J279,0)</f>
        <v>0</v>
      </c>
      <c r="BI279" s="163">
        <f>IF(N279="nulová",J279,0)</f>
        <v>0</v>
      </c>
      <c r="BJ279" s="18" t="s">
        <v>30</v>
      </c>
      <c r="BK279" s="163">
        <f>ROUND(I279*H279,2)</f>
        <v>0</v>
      </c>
      <c r="BL279" s="18" t="s">
        <v>169</v>
      </c>
      <c r="BM279" s="162" t="s">
        <v>537</v>
      </c>
    </row>
    <row r="280" spans="1:65" s="2" customFormat="1">
      <c r="A280" s="33"/>
      <c r="B280" s="34"/>
      <c r="C280" s="33"/>
      <c r="D280" s="164" t="s">
        <v>171</v>
      </c>
      <c r="E280" s="33"/>
      <c r="F280" s="165" t="s">
        <v>2437</v>
      </c>
      <c r="G280" s="33"/>
      <c r="H280" s="33"/>
      <c r="I280" s="166"/>
      <c r="J280" s="33"/>
      <c r="K280" s="33"/>
      <c r="L280" s="34"/>
      <c r="M280" s="167"/>
      <c r="N280" s="168"/>
      <c r="O280" s="59"/>
      <c r="P280" s="59"/>
      <c r="Q280" s="59"/>
      <c r="R280" s="59"/>
      <c r="S280" s="59"/>
      <c r="T280" s="60"/>
      <c r="U280" s="33"/>
      <c r="V280" s="33"/>
      <c r="W280" s="33"/>
      <c r="X280" s="33"/>
      <c r="Y280" s="33"/>
      <c r="Z280" s="33"/>
      <c r="AA280" s="33"/>
      <c r="AB280" s="33"/>
      <c r="AC280" s="33"/>
      <c r="AD280" s="33"/>
      <c r="AE280" s="33"/>
      <c r="AT280" s="18" t="s">
        <v>171</v>
      </c>
      <c r="AU280" s="18" t="s">
        <v>83</v>
      </c>
    </row>
    <row r="281" spans="1:65" s="2" customFormat="1" ht="68.25">
      <c r="A281" s="33"/>
      <c r="B281" s="34"/>
      <c r="C281" s="33"/>
      <c r="D281" s="169" t="s">
        <v>173</v>
      </c>
      <c r="E281" s="33"/>
      <c r="F281" s="170" t="s">
        <v>2007</v>
      </c>
      <c r="G281" s="33"/>
      <c r="H281" s="33"/>
      <c r="I281" s="166"/>
      <c r="J281" s="33"/>
      <c r="K281" s="33"/>
      <c r="L281" s="34"/>
      <c r="M281" s="167"/>
      <c r="N281" s="168"/>
      <c r="O281" s="59"/>
      <c r="P281" s="59"/>
      <c r="Q281" s="59"/>
      <c r="R281" s="59"/>
      <c r="S281" s="59"/>
      <c r="T281" s="60"/>
      <c r="U281" s="33"/>
      <c r="V281" s="33"/>
      <c r="W281" s="33"/>
      <c r="X281" s="33"/>
      <c r="Y281" s="33"/>
      <c r="Z281" s="33"/>
      <c r="AA281" s="33"/>
      <c r="AB281" s="33"/>
      <c r="AC281" s="33"/>
      <c r="AD281" s="33"/>
      <c r="AE281" s="33"/>
      <c r="AT281" s="18" t="s">
        <v>173</v>
      </c>
      <c r="AU281" s="18" t="s">
        <v>83</v>
      </c>
    </row>
    <row r="282" spans="1:65" s="13" customFormat="1">
      <c r="B282" s="171"/>
      <c r="D282" s="169" t="s">
        <v>175</v>
      </c>
      <c r="E282" s="172" t="s">
        <v>1</v>
      </c>
      <c r="F282" s="173" t="s">
        <v>225</v>
      </c>
      <c r="H282" s="174">
        <v>180</v>
      </c>
      <c r="I282" s="175"/>
      <c r="L282" s="171"/>
      <c r="M282" s="176"/>
      <c r="N282" s="177"/>
      <c r="O282" s="177"/>
      <c r="P282" s="177"/>
      <c r="Q282" s="177"/>
      <c r="R282" s="177"/>
      <c r="S282" s="177"/>
      <c r="T282" s="178"/>
      <c r="AT282" s="172" t="s">
        <v>175</v>
      </c>
      <c r="AU282" s="172" t="s">
        <v>83</v>
      </c>
      <c r="AV282" s="13" t="s">
        <v>83</v>
      </c>
      <c r="AW282" s="13" t="s">
        <v>29</v>
      </c>
      <c r="AX282" s="13" t="s">
        <v>30</v>
      </c>
      <c r="AY282" s="172" t="s">
        <v>163</v>
      </c>
    </row>
    <row r="283" spans="1:65" s="2" customFormat="1" ht="21.75" customHeight="1">
      <c r="A283" s="33"/>
      <c r="B283" s="150"/>
      <c r="C283" s="151" t="s">
        <v>398</v>
      </c>
      <c r="D283" s="151" t="s">
        <v>165</v>
      </c>
      <c r="E283" s="152" t="s">
        <v>2009</v>
      </c>
      <c r="F283" s="153" t="s">
        <v>2010</v>
      </c>
      <c r="G283" s="154" t="s">
        <v>114</v>
      </c>
      <c r="H283" s="155">
        <v>126.6</v>
      </c>
      <c r="I283" s="156"/>
      <c r="J283" s="157">
        <f>ROUND(I283*H283,2)</f>
        <v>0</v>
      </c>
      <c r="K283" s="153" t="s">
        <v>168</v>
      </c>
      <c r="L283" s="34"/>
      <c r="M283" s="158" t="s">
        <v>1</v>
      </c>
      <c r="N283" s="159" t="s">
        <v>38</v>
      </c>
      <c r="O283" s="59"/>
      <c r="P283" s="160">
        <f>O283*H283</f>
        <v>0</v>
      </c>
      <c r="Q283" s="160">
        <v>0</v>
      </c>
      <c r="R283" s="160">
        <f>Q283*H283</f>
        <v>0</v>
      </c>
      <c r="S283" s="160">
        <v>0</v>
      </c>
      <c r="T283" s="161">
        <f>S283*H283</f>
        <v>0</v>
      </c>
      <c r="U283" s="33"/>
      <c r="V283" s="33"/>
      <c r="W283" s="33"/>
      <c r="X283" s="33"/>
      <c r="Y283" s="33"/>
      <c r="Z283" s="33"/>
      <c r="AA283" s="33"/>
      <c r="AB283" s="33"/>
      <c r="AC283" s="33"/>
      <c r="AD283" s="33"/>
      <c r="AE283" s="33"/>
      <c r="AR283" s="162" t="s">
        <v>169</v>
      </c>
      <c r="AT283" s="162" t="s">
        <v>165</v>
      </c>
      <c r="AU283" s="162" t="s">
        <v>83</v>
      </c>
      <c r="AY283" s="18" t="s">
        <v>163</v>
      </c>
      <c r="BE283" s="163">
        <f>IF(N283="základní",J283,0)</f>
        <v>0</v>
      </c>
      <c r="BF283" s="163">
        <f>IF(N283="snížená",J283,0)</f>
        <v>0</v>
      </c>
      <c r="BG283" s="163">
        <f>IF(N283="zákl. přenesená",J283,0)</f>
        <v>0</v>
      </c>
      <c r="BH283" s="163">
        <f>IF(N283="sníž. přenesená",J283,0)</f>
        <v>0</v>
      </c>
      <c r="BI283" s="163">
        <f>IF(N283="nulová",J283,0)</f>
        <v>0</v>
      </c>
      <c r="BJ283" s="18" t="s">
        <v>30</v>
      </c>
      <c r="BK283" s="163">
        <f>ROUND(I283*H283,2)</f>
        <v>0</v>
      </c>
      <c r="BL283" s="18" t="s">
        <v>169</v>
      </c>
      <c r="BM283" s="162" t="s">
        <v>2438</v>
      </c>
    </row>
    <row r="284" spans="1:65" s="2" customFormat="1">
      <c r="A284" s="33"/>
      <c r="B284" s="34"/>
      <c r="C284" s="33"/>
      <c r="D284" s="164" t="s">
        <v>171</v>
      </c>
      <c r="E284" s="33"/>
      <c r="F284" s="165" t="s">
        <v>2011</v>
      </c>
      <c r="G284" s="33"/>
      <c r="H284" s="33"/>
      <c r="I284" s="166"/>
      <c r="J284" s="33"/>
      <c r="K284" s="33"/>
      <c r="L284" s="34"/>
      <c r="M284" s="167"/>
      <c r="N284" s="168"/>
      <c r="O284" s="59"/>
      <c r="P284" s="59"/>
      <c r="Q284" s="59"/>
      <c r="R284" s="59"/>
      <c r="S284" s="59"/>
      <c r="T284" s="60"/>
      <c r="U284" s="33"/>
      <c r="V284" s="33"/>
      <c r="W284" s="33"/>
      <c r="X284" s="33"/>
      <c r="Y284" s="33"/>
      <c r="Z284" s="33"/>
      <c r="AA284" s="33"/>
      <c r="AB284" s="33"/>
      <c r="AC284" s="33"/>
      <c r="AD284" s="33"/>
      <c r="AE284" s="33"/>
      <c r="AT284" s="18" t="s">
        <v>171</v>
      </c>
      <c r="AU284" s="18" t="s">
        <v>83</v>
      </c>
    </row>
    <row r="285" spans="1:65" s="2" customFormat="1" ht="68.25">
      <c r="A285" s="33"/>
      <c r="B285" s="34"/>
      <c r="C285" s="33"/>
      <c r="D285" s="169" t="s">
        <v>173</v>
      </c>
      <c r="E285" s="33"/>
      <c r="F285" s="170" t="s">
        <v>2007</v>
      </c>
      <c r="G285" s="33"/>
      <c r="H285" s="33"/>
      <c r="I285" s="166"/>
      <c r="J285" s="33"/>
      <c r="K285" s="33"/>
      <c r="L285" s="34"/>
      <c r="M285" s="167"/>
      <c r="N285" s="168"/>
      <c r="O285" s="59"/>
      <c r="P285" s="59"/>
      <c r="Q285" s="59"/>
      <c r="R285" s="59"/>
      <c r="S285" s="59"/>
      <c r="T285" s="60"/>
      <c r="U285" s="33"/>
      <c r="V285" s="33"/>
      <c r="W285" s="33"/>
      <c r="X285" s="33"/>
      <c r="Y285" s="33"/>
      <c r="Z285" s="33"/>
      <c r="AA285" s="33"/>
      <c r="AB285" s="33"/>
      <c r="AC285" s="33"/>
      <c r="AD285" s="33"/>
      <c r="AE285" s="33"/>
      <c r="AT285" s="18" t="s">
        <v>173</v>
      </c>
      <c r="AU285" s="18" t="s">
        <v>83</v>
      </c>
    </row>
    <row r="286" spans="1:65" s="13" customFormat="1">
      <c r="B286" s="171"/>
      <c r="D286" s="169" t="s">
        <v>175</v>
      </c>
      <c r="E286" s="172" t="s">
        <v>1</v>
      </c>
      <c r="F286" s="173" t="s">
        <v>2439</v>
      </c>
      <c r="H286" s="174">
        <v>126.6</v>
      </c>
      <c r="I286" s="175"/>
      <c r="L286" s="171"/>
      <c r="M286" s="176"/>
      <c r="N286" s="177"/>
      <c r="O286" s="177"/>
      <c r="P286" s="177"/>
      <c r="Q286" s="177"/>
      <c r="R286" s="177"/>
      <c r="S286" s="177"/>
      <c r="T286" s="178"/>
      <c r="AT286" s="172" t="s">
        <v>175</v>
      </c>
      <c r="AU286" s="172" t="s">
        <v>83</v>
      </c>
      <c r="AV286" s="13" t="s">
        <v>83</v>
      </c>
      <c r="AW286" s="13" t="s">
        <v>29</v>
      </c>
      <c r="AX286" s="13" t="s">
        <v>30</v>
      </c>
      <c r="AY286" s="172" t="s">
        <v>163</v>
      </c>
    </row>
    <row r="287" spans="1:65" s="2" customFormat="1" ht="16.5" customHeight="1">
      <c r="A287" s="33"/>
      <c r="B287" s="150"/>
      <c r="C287" s="151" t="s">
        <v>406</v>
      </c>
      <c r="D287" s="151" t="s">
        <v>165</v>
      </c>
      <c r="E287" s="152" t="s">
        <v>2440</v>
      </c>
      <c r="F287" s="153" t="s">
        <v>2441</v>
      </c>
      <c r="G287" s="154" t="s">
        <v>118</v>
      </c>
      <c r="H287" s="155">
        <v>0.57599999999999996</v>
      </c>
      <c r="I287" s="156"/>
      <c r="J287" s="157">
        <f>ROUND(I287*H287,2)</f>
        <v>0</v>
      </c>
      <c r="K287" s="153" t="s">
        <v>1</v>
      </c>
      <c r="L287" s="34"/>
      <c r="M287" s="158" t="s">
        <v>1</v>
      </c>
      <c r="N287" s="159" t="s">
        <v>38</v>
      </c>
      <c r="O287" s="59"/>
      <c r="P287" s="160">
        <f>O287*H287</f>
        <v>0</v>
      </c>
      <c r="Q287" s="160">
        <v>0</v>
      </c>
      <c r="R287" s="160">
        <f>Q287*H287</f>
        <v>0</v>
      </c>
      <c r="S287" s="160">
        <v>0</v>
      </c>
      <c r="T287" s="161">
        <f>S287*H287</f>
        <v>0</v>
      </c>
      <c r="U287" s="33"/>
      <c r="V287" s="33"/>
      <c r="W287" s="33"/>
      <c r="X287" s="33"/>
      <c r="Y287" s="33"/>
      <c r="Z287" s="33"/>
      <c r="AA287" s="33"/>
      <c r="AB287" s="33"/>
      <c r="AC287" s="33"/>
      <c r="AD287" s="33"/>
      <c r="AE287" s="33"/>
      <c r="AR287" s="162" t="s">
        <v>169</v>
      </c>
      <c r="AT287" s="162" t="s">
        <v>165</v>
      </c>
      <c r="AU287" s="162" t="s">
        <v>83</v>
      </c>
      <c r="AY287" s="18" t="s">
        <v>163</v>
      </c>
      <c r="BE287" s="163">
        <f>IF(N287="základní",J287,0)</f>
        <v>0</v>
      </c>
      <c r="BF287" s="163">
        <f>IF(N287="snížená",J287,0)</f>
        <v>0</v>
      </c>
      <c r="BG287" s="163">
        <f>IF(N287="zákl. přenesená",J287,0)</f>
        <v>0</v>
      </c>
      <c r="BH287" s="163">
        <f>IF(N287="sníž. přenesená",J287,0)</f>
        <v>0</v>
      </c>
      <c r="BI287" s="163">
        <f>IF(N287="nulová",J287,0)</f>
        <v>0</v>
      </c>
      <c r="BJ287" s="18" t="s">
        <v>30</v>
      </c>
      <c r="BK287" s="163">
        <f>ROUND(I287*H287,2)</f>
        <v>0</v>
      </c>
      <c r="BL287" s="18" t="s">
        <v>169</v>
      </c>
      <c r="BM287" s="162" t="s">
        <v>562</v>
      </c>
    </row>
    <row r="288" spans="1:65" s="13" customFormat="1">
      <c r="B288" s="171"/>
      <c r="D288" s="169" t="s">
        <v>175</v>
      </c>
      <c r="E288" s="172" t="s">
        <v>1</v>
      </c>
      <c r="F288" s="173" t="s">
        <v>2442</v>
      </c>
      <c r="H288" s="174">
        <v>0.57599999999999996</v>
      </c>
      <c r="I288" s="175"/>
      <c r="L288" s="171"/>
      <c r="M288" s="176"/>
      <c r="N288" s="177"/>
      <c r="O288" s="177"/>
      <c r="P288" s="177"/>
      <c r="Q288" s="177"/>
      <c r="R288" s="177"/>
      <c r="S288" s="177"/>
      <c r="T288" s="178"/>
      <c r="AT288" s="172" t="s">
        <v>175</v>
      </c>
      <c r="AU288" s="172" t="s">
        <v>83</v>
      </c>
      <c r="AV288" s="13" t="s">
        <v>83</v>
      </c>
      <c r="AW288" s="13" t="s">
        <v>29</v>
      </c>
      <c r="AX288" s="13" t="s">
        <v>73</v>
      </c>
      <c r="AY288" s="172" t="s">
        <v>163</v>
      </c>
    </row>
    <row r="289" spans="1:65" s="14" customFormat="1">
      <c r="B289" s="179"/>
      <c r="D289" s="169" t="s">
        <v>175</v>
      </c>
      <c r="E289" s="180" t="s">
        <v>1</v>
      </c>
      <c r="F289" s="181" t="s">
        <v>179</v>
      </c>
      <c r="H289" s="182">
        <v>0.57599999999999996</v>
      </c>
      <c r="I289" s="183"/>
      <c r="L289" s="179"/>
      <c r="M289" s="184"/>
      <c r="N289" s="185"/>
      <c r="O289" s="185"/>
      <c r="P289" s="185"/>
      <c r="Q289" s="185"/>
      <c r="R289" s="185"/>
      <c r="S289" s="185"/>
      <c r="T289" s="186"/>
      <c r="AT289" s="180" t="s">
        <v>175</v>
      </c>
      <c r="AU289" s="180" t="s">
        <v>83</v>
      </c>
      <c r="AV289" s="14" t="s">
        <v>169</v>
      </c>
      <c r="AW289" s="14" t="s">
        <v>29</v>
      </c>
      <c r="AX289" s="14" t="s">
        <v>30</v>
      </c>
      <c r="AY289" s="180" t="s">
        <v>163</v>
      </c>
    </row>
    <row r="290" spans="1:65" s="2" customFormat="1" ht="16.5" customHeight="1">
      <c r="A290" s="33"/>
      <c r="B290" s="150"/>
      <c r="C290" s="151" t="s">
        <v>413</v>
      </c>
      <c r="D290" s="151" t="s">
        <v>165</v>
      </c>
      <c r="E290" s="152" t="s">
        <v>2443</v>
      </c>
      <c r="F290" s="153" t="s">
        <v>2444</v>
      </c>
      <c r="G290" s="154" t="s">
        <v>114</v>
      </c>
      <c r="H290" s="155">
        <v>18.899999999999999</v>
      </c>
      <c r="I290" s="156"/>
      <c r="J290" s="157">
        <f>ROUND(I290*H290,2)</f>
        <v>0</v>
      </c>
      <c r="K290" s="153" t="s">
        <v>1</v>
      </c>
      <c r="L290" s="34"/>
      <c r="M290" s="158" t="s">
        <v>1</v>
      </c>
      <c r="N290" s="159" t="s">
        <v>38</v>
      </c>
      <c r="O290" s="59"/>
      <c r="P290" s="160">
        <f>O290*H290</f>
        <v>0</v>
      </c>
      <c r="Q290" s="160">
        <v>0.16500000000000001</v>
      </c>
      <c r="R290" s="160">
        <f>Q290*H290</f>
        <v>3.1185</v>
      </c>
      <c r="S290" s="160">
        <v>0</v>
      </c>
      <c r="T290" s="161">
        <f>S290*H290</f>
        <v>0</v>
      </c>
      <c r="U290" s="33"/>
      <c r="V290" s="33"/>
      <c r="W290" s="33"/>
      <c r="X290" s="33"/>
      <c r="Y290" s="33"/>
      <c r="Z290" s="33"/>
      <c r="AA290" s="33"/>
      <c r="AB290" s="33"/>
      <c r="AC290" s="33"/>
      <c r="AD290" s="33"/>
      <c r="AE290" s="33"/>
      <c r="AR290" s="162" t="s">
        <v>169</v>
      </c>
      <c r="AT290" s="162" t="s">
        <v>165</v>
      </c>
      <c r="AU290" s="162" t="s">
        <v>83</v>
      </c>
      <c r="AY290" s="18" t="s">
        <v>163</v>
      </c>
      <c r="BE290" s="163">
        <f>IF(N290="základní",J290,0)</f>
        <v>0</v>
      </c>
      <c r="BF290" s="163">
        <f>IF(N290="snížená",J290,0)</f>
        <v>0</v>
      </c>
      <c r="BG290" s="163">
        <f>IF(N290="zákl. přenesená",J290,0)</f>
        <v>0</v>
      </c>
      <c r="BH290" s="163">
        <f>IF(N290="sníž. přenesená",J290,0)</f>
        <v>0</v>
      </c>
      <c r="BI290" s="163">
        <f>IF(N290="nulová",J290,0)</f>
        <v>0</v>
      </c>
      <c r="BJ290" s="18" t="s">
        <v>30</v>
      </c>
      <c r="BK290" s="163">
        <f>ROUND(I290*H290,2)</f>
        <v>0</v>
      </c>
      <c r="BL290" s="18" t="s">
        <v>169</v>
      </c>
      <c r="BM290" s="162" t="s">
        <v>576</v>
      </c>
    </row>
    <row r="291" spans="1:65" s="13" customFormat="1">
      <c r="B291" s="171"/>
      <c r="D291" s="169" t="s">
        <v>175</v>
      </c>
      <c r="E291" s="172" t="s">
        <v>1</v>
      </c>
      <c r="F291" s="173" t="s">
        <v>2445</v>
      </c>
      <c r="H291" s="174">
        <v>18.899999999999999</v>
      </c>
      <c r="I291" s="175"/>
      <c r="L291" s="171"/>
      <c r="M291" s="176"/>
      <c r="N291" s="177"/>
      <c r="O291" s="177"/>
      <c r="P291" s="177"/>
      <c r="Q291" s="177"/>
      <c r="R291" s="177"/>
      <c r="S291" s="177"/>
      <c r="T291" s="178"/>
      <c r="AT291" s="172" t="s">
        <v>175</v>
      </c>
      <c r="AU291" s="172" t="s">
        <v>83</v>
      </c>
      <c r="AV291" s="13" t="s">
        <v>83</v>
      </c>
      <c r="AW291" s="13" t="s">
        <v>29</v>
      </c>
      <c r="AX291" s="13" t="s">
        <v>73</v>
      </c>
      <c r="AY291" s="172" t="s">
        <v>163</v>
      </c>
    </row>
    <row r="292" spans="1:65" s="14" customFormat="1">
      <c r="B292" s="179"/>
      <c r="D292" s="169" t="s">
        <v>175</v>
      </c>
      <c r="E292" s="180" t="s">
        <v>1</v>
      </c>
      <c r="F292" s="181" t="s">
        <v>179</v>
      </c>
      <c r="H292" s="182">
        <v>18.899999999999999</v>
      </c>
      <c r="I292" s="183"/>
      <c r="L292" s="179"/>
      <c r="M292" s="184"/>
      <c r="N292" s="185"/>
      <c r="O292" s="185"/>
      <c r="P292" s="185"/>
      <c r="Q292" s="185"/>
      <c r="R292" s="185"/>
      <c r="S292" s="185"/>
      <c r="T292" s="186"/>
      <c r="AT292" s="180" t="s">
        <v>175</v>
      </c>
      <c r="AU292" s="180" t="s">
        <v>83</v>
      </c>
      <c r="AV292" s="14" t="s">
        <v>169</v>
      </c>
      <c r="AW292" s="14" t="s">
        <v>29</v>
      </c>
      <c r="AX292" s="14" t="s">
        <v>30</v>
      </c>
      <c r="AY292" s="180" t="s">
        <v>163</v>
      </c>
    </row>
    <row r="293" spans="1:65" s="2" customFormat="1" ht="16.5" customHeight="1">
      <c r="A293" s="33"/>
      <c r="B293" s="150"/>
      <c r="C293" s="151" t="s">
        <v>420</v>
      </c>
      <c r="D293" s="151" t="s">
        <v>165</v>
      </c>
      <c r="E293" s="152" t="s">
        <v>2446</v>
      </c>
      <c r="F293" s="153" t="s">
        <v>2447</v>
      </c>
      <c r="G293" s="154" t="s">
        <v>114</v>
      </c>
      <c r="H293" s="155">
        <v>185.85</v>
      </c>
      <c r="I293" s="156"/>
      <c r="J293" s="157">
        <f>ROUND(I293*H293,2)</f>
        <v>0</v>
      </c>
      <c r="K293" s="153" t="s">
        <v>1</v>
      </c>
      <c r="L293" s="34"/>
      <c r="M293" s="158" t="s">
        <v>1</v>
      </c>
      <c r="N293" s="159" t="s">
        <v>38</v>
      </c>
      <c r="O293" s="59"/>
      <c r="P293" s="160">
        <f>O293*H293</f>
        <v>0</v>
      </c>
      <c r="Q293" s="160">
        <v>0.13100000000000001</v>
      </c>
      <c r="R293" s="160">
        <f>Q293*H293</f>
        <v>24.346350000000001</v>
      </c>
      <c r="S293" s="160">
        <v>0</v>
      </c>
      <c r="T293" s="161">
        <f>S293*H293</f>
        <v>0</v>
      </c>
      <c r="U293" s="33"/>
      <c r="V293" s="33"/>
      <c r="W293" s="33"/>
      <c r="X293" s="33"/>
      <c r="Y293" s="33"/>
      <c r="Z293" s="33"/>
      <c r="AA293" s="33"/>
      <c r="AB293" s="33"/>
      <c r="AC293" s="33"/>
      <c r="AD293" s="33"/>
      <c r="AE293" s="33"/>
      <c r="AR293" s="162" t="s">
        <v>169</v>
      </c>
      <c r="AT293" s="162" t="s">
        <v>165</v>
      </c>
      <c r="AU293" s="162" t="s">
        <v>83</v>
      </c>
      <c r="AY293" s="18" t="s">
        <v>163</v>
      </c>
      <c r="BE293" s="163">
        <f>IF(N293="základní",J293,0)</f>
        <v>0</v>
      </c>
      <c r="BF293" s="163">
        <f>IF(N293="snížená",J293,0)</f>
        <v>0</v>
      </c>
      <c r="BG293" s="163">
        <f>IF(N293="zákl. přenesená",J293,0)</f>
        <v>0</v>
      </c>
      <c r="BH293" s="163">
        <f>IF(N293="sníž. přenesená",J293,0)</f>
        <v>0</v>
      </c>
      <c r="BI293" s="163">
        <f>IF(N293="nulová",J293,0)</f>
        <v>0</v>
      </c>
      <c r="BJ293" s="18" t="s">
        <v>30</v>
      </c>
      <c r="BK293" s="163">
        <f>ROUND(I293*H293,2)</f>
        <v>0</v>
      </c>
      <c r="BL293" s="18" t="s">
        <v>169</v>
      </c>
      <c r="BM293" s="162" t="s">
        <v>588</v>
      </c>
    </row>
    <row r="294" spans="1:65" s="13" customFormat="1">
      <c r="B294" s="171"/>
      <c r="D294" s="169" t="s">
        <v>175</v>
      </c>
      <c r="E294" s="172" t="s">
        <v>1</v>
      </c>
      <c r="F294" s="173" t="s">
        <v>2448</v>
      </c>
      <c r="H294" s="174">
        <v>185.85</v>
      </c>
      <c r="I294" s="175"/>
      <c r="L294" s="171"/>
      <c r="M294" s="176"/>
      <c r="N294" s="177"/>
      <c r="O294" s="177"/>
      <c r="P294" s="177"/>
      <c r="Q294" s="177"/>
      <c r="R294" s="177"/>
      <c r="S294" s="177"/>
      <c r="T294" s="178"/>
      <c r="AT294" s="172" t="s">
        <v>175</v>
      </c>
      <c r="AU294" s="172" t="s">
        <v>83</v>
      </c>
      <c r="AV294" s="13" t="s">
        <v>83</v>
      </c>
      <c r="AW294" s="13" t="s">
        <v>29</v>
      </c>
      <c r="AX294" s="13" t="s">
        <v>73</v>
      </c>
      <c r="AY294" s="172" t="s">
        <v>163</v>
      </c>
    </row>
    <row r="295" spans="1:65" s="14" customFormat="1">
      <c r="B295" s="179"/>
      <c r="D295" s="169" t="s">
        <v>175</v>
      </c>
      <c r="E295" s="180" t="s">
        <v>1</v>
      </c>
      <c r="F295" s="181" t="s">
        <v>179</v>
      </c>
      <c r="H295" s="182">
        <v>185.85</v>
      </c>
      <c r="I295" s="183"/>
      <c r="L295" s="179"/>
      <c r="M295" s="184"/>
      <c r="N295" s="185"/>
      <c r="O295" s="185"/>
      <c r="P295" s="185"/>
      <c r="Q295" s="185"/>
      <c r="R295" s="185"/>
      <c r="S295" s="185"/>
      <c r="T295" s="186"/>
      <c r="AT295" s="180" t="s">
        <v>175</v>
      </c>
      <c r="AU295" s="180" t="s">
        <v>83</v>
      </c>
      <c r="AV295" s="14" t="s">
        <v>169</v>
      </c>
      <c r="AW295" s="14" t="s">
        <v>29</v>
      </c>
      <c r="AX295" s="14" t="s">
        <v>30</v>
      </c>
      <c r="AY295" s="180" t="s">
        <v>163</v>
      </c>
    </row>
    <row r="296" spans="1:65" s="2" customFormat="1" ht="16.5" customHeight="1">
      <c r="A296" s="33"/>
      <c r="B296" s="150"/>
      <c r="C296" s="151" t="s">
        <v>427</v>
      </c>
      <c r="D296" s="151" t="s">
        <v>165</v>
      </c>
      <c r="E296" s="152" t="s">
        <v>2449</v>
      </c>
      <c r="F296" s="153" t="s">
        <v>2450</v>
      </c>
      <c r="G296" s="154" t="s">
        <v>114</v>
      </c>
      <c r="H296" s="155">
        <v>17.43</v>
      </c>
      <c r="I296" s="156"/>
      <c r="J296" s="157">
        <f>ROUND(I296*H296,2)</f>
        <v>0</v>
      </c>
      <c r="K296" s="153" t="s">
        <v>1</v>
      </c>
      <c r="L296" s="34"/>
      <c r="M296" s="158" t="s">
        <v>1</v>
      </c>
      <c r="N296" s="159" t="s">
        <v>38</v>
      </c>
      <c r="O296" s="59"/>
      <c r="P296" s="160">
        <f>O296*H296</f>
        <v>0</v>
      </c>
      <c r="Q296" s="160">
        <v>0.17599999999999999</v>
      </c>
      <c r="R296" s="160">
        <f>Q296*H296</f>
        <v>3.0676799999999997</v>
      </c>
      <c r="S296" s="160">
        <v>0</v>
      </c>
      <c r="T296" s="161">
        <f>S296*H296</f>
        <v>0</v>
      </c>
      <c r="U296" s="33"/>
      <c r="V296" s="33"/>
      <c r="W296" s="33"/>
      <c r="X296" s="33"/>
      <c r="Y296" s="33"/>
      <c r="Z296" s="33"/>
      <c r="AA296" s="33"/>
      <c r="AB296" s="33"/>
      <c r="AC296" s="33"/>
      <c r="AD296" s="33"/>
      <c r="AE296" s="33"/>
      <c r="AR296" s="162" t="s">
        <v>169</v>
      </c>
      <c r="AT296" s="162" t="s">
        <v>165</v>
      </c>
      <c r="AU296" s="162" t="s">
        <v>83</v>
      </c>
      <c r="AY296" s="18" t="s">
        <v>163</v>
      </c>
      <c r="BE296" s="163">
        <f>IF(N296="základní",J296,0)</f>
        <v>0</v>
      </c>
      <c r="BF296" s="163">
        <f>IF(N296="snížená",J296,0)</f>
        <v>0</v>
      </c>
      <c r="BG296" s="163">
        <f>IF(N296="zákl. přenesená",J296,0)</f>
        <v>0</v>
      </c>
      <c r="BH296" s="163">
        <f>IF(N296="sníž. přenesená",J296,0)</f>
        <v>0</v>
      </c>
      <c r="BI296" s="163">
        <f>IF(N296="nulová",J296,0)</f>
        <v>0</v>
      </c>
      <c r="BJ296" s="18" t="s">
        <v>30</v>
      </c>
      <c r="BK296" s="163">
        <f>ROUND(I296*H296,2)</f>
        <v>0</v>
      </c>
      <c r="BL296" s="18" t="s">
        <v>169</v>
      </c>
      <c r="BM296" s="162" t="s">
        <v>598</v>
      </c>
    </row>
    <row r="297" spans="1:65" s="13" customFormat="1">
      <c r="B297" s="171"/>
      <c r="D297" s="169" t="s">
        <v>175</v>
      </c>
      <c r="E297" s="172" t="s">
        <v>1</v>
      </c>
      <c r="F297" s="173" t="s">
        <v>2451</v>
      </c>
      <c r="H297" s="174">
        <v>17.43</v>
      </c>
      <c r="I297" s="175"/>
      <c r="L297" s="171"/>
      <c r="M297" s="176"/>
      <c r="N297" s="177"/>
      <c r="O297" s="177"/>
      <c r="P297" s="177"/>
      <c r="Q297" s="177"/>
      <c r="R297" s="177"/>
      <c r="S297" s="177"/>
      <c r="T297" s="178"/>
      <c r="AT297" s="172" t="s">
        <v>175</v>
      </c>
      <c r="AU297" s="172" t="s">
        <v>83</v>
      </c>
      <c r="AV297" s="13" t="s">
        <v>83</v>
      </c>
      <c r="AW297" s="13" t="s">
        <v>29</v>
      </c>
      <c r="AX297" s="13" t="s">
        <v>73</v>
      </c>
      <c r="AY297" s="172" t="s">
        <v>163</v>
      </c>
    </row>
    <row r="298" spans="1:65" s="14" customFormat="1">
      <c r="B298" s="179"/>
      <c r="D298" s="169" t="s">
        <v>175</v>
      </c>
      <c r="E298" s="180" t="s">
        <v>1</v>
      </c>
      <c r="F298" s="181" t="s">
        <v>179</v>
      </c>
      <c r="H298" s="182">
        <v>17.43</v>
      </c>
      <c r="I298" s="183"/>
      <c r="L298" s="179"/>
      <c r="M298" s="184"/>
      <c r="N298" s="185"/>
      <c r="O298" s="185"/>
      <c r="P298" s="185"/>
      <c r="Q298" s="185"/>
      <c r="R298" s="185"/>
      <c r="S298" s="185"/>
      <c r="T298" s="186"/>
      <c r="AT298" s="180" t="s">
        <v>175</v>
      </c>
      <c r="AU298" s="180" t="s">
        <v>83</v>
      </c>
      <c r="AV298" s="14" t="s">
        <v>169</v>
      </c>
      <c r="AW298" s="14" t="s">
        <v>29</v>
      </c>
      <c r="AX298" s="14" t="s">
        <v>30</v>
      </c>
      <c r="AY298" s="180" t="s">
        <v>163</v>
      </c>
    </row>
    <row r="299" spans="1:65" s="2" customFormat="1" ht="16.5" customHeight="1">
      <c r="A299" s="33"/>
      <c r="B299" s="150"/>
      <c r="C299" s="151" t="s">
        <v>433</v>
      </c>
      <c r="D299" s="151" t="s">
        <v>165</v>
      </c>
      <c r="E299" s="152" t="s">
        <v>2452</v>
      </c>
      <c r="F299" s="153" t="s">
        <v>2453</v>
      </c>
      <c r="G299" s="154" t="s">
        <v>114</v>
      </c>
      <c r="H299" s="155">
        <v>115.5</v>
      </c>
      <c r="I299" s="156"/>
      <c r="J299" s="157">
        <f>ROUND(I299*H299,2)</f>
        <v>0</v>
      </c>
      <c r="K299" s="153" t="s">
        <v>1</v>
      </c>
      <c r="L299" s="34"/>
      <c r="M299" s="158" t="s">
        <v>1</v>
      </c>
      <c r="N299" s="159" t="s">
        <v>38</v>
      </c>
      <c r="O299" s="59"/>
      <c r="P299" s="160">
        <f>O299*H299</f>
        <v>0</v>
      </c>
      <c r="Q299" s="160">
        <v>0.13100000000000001</v>
      </c>
      <c r="R299" s="160">
        <f>Q299*H299</f>
        <v>15.130500000000001</v>
      </c>
      <c r="S299" s="160">
        <v>0</v>
      </c>
      <c r="T299" s="161">
        <f>S299*H299</f>
        <v>0</v>
      </c>
      <c r="U299" s="33"/>
      <c r="V299" s="33"/>
      <c r="W299" s="33"/>
      <c r="X299" s="33"/>
      <c r="Y299" s="33"/>
      <c r="Z299" s="33"/>
      <c r="AA299" s="33"/>
      <c r="AB299" s="33"/>
      <c r="AC299" s="33"/>
      <c r="AD299" s="33"/>
      <c r="AE299" s="33"/>
      <c r="AR299" s="162" t="s">
        <v>169</v>
      </c>
      <c r="AT299" s="162" t="s">
        <v>165</v>
      </c>
      <c r="AU299" s="162" t="s">
        <v>83</v>
      </c>
      <c r="AY299" s="18" t="s">
        <v>163</v>
      </c>
      <c r="BE299" s="163">
        <f>IF(N299="základní",J299,0)</f>
        <v>0</v>
      </c>
      <c r="BF299" s="163">
        <f>IF(N299="snížená",J299,0)</f>
        <v>0</v>
      </c>
      <c r="BG299" s="163">
        <f>IF(N299="zákl. přenesená",J299,0)</f>
        <v>0</v>
      </c>
      <c r="BH299" s="163">
        <f>IF(N299="sníž. přenesená",J299,0)</f>
        <v>0</v>
      </c>
      <c r="BI299" s="163">
        <f>IF(N299="nulová",J299,0)</f>
        <v>0</v>
      </c>
      <c r="BJ299" s="18" t="s">
        <v>30</v>
      </c>
      <c r="BK299" s="163">
        <f>ROUND(I299*H299,2)</f>
        <v>0</v>
      </c>
      <c r="BL299" s="18" t="s">
        <v>169</v>
      </c>
      <c r="BM299" s="162" t="s">
        <v>2454</v>
      </c>
    </row>
    <row r="300" spans="1:65" s="13" customFormat="1">
      <c r="B300" s="171"/>
      <c r="D300" s="169" t="s">
        <v>175</v>
      </c>
      <c r="E300" s="172" t="s">
        <v>1</v>
      </c>
      <c r="F300" s="173" t="s">
        <v>2455</v>
      </c>
      <c r="H300" s="174">
        <v>115.5</v>
      </c>
      <c r="I300" s="175"/>
      <c r="L300" s="171"/>
      <c r="M300" s="176"/>
      <c r="N300" s="177"/>
      <c r="O300" s="177"/>
      <c r="P300" s="177"/>
      <c r="Q300" s="177"/>
      <c r="R300" s="177"/>
      <c r="S300" s="177"/>
      <c r="T300" s="178"/>
      <c r="AT300" s="172" t="s">
        <v>175</v>
      </c>
      <c r="AU300" s="172" t="s">
        <v>83</v>
      </c>
      <c r="AV300" s="13" t="s">
        <v>83</v>
      </c>
      <c r="AW300" s="13" t="s">
        <v>29</v>
      </c>
      <c r="AX300" s="13" t="s">
        <v>30</v>
      </c>
      <c r="AY300" s="172" t="s">
        <v>163</v>
      </c>
    </row>
    <row r="301" spans="1:65" s="2" customFormat="1" ht="16.5" customHeight="1">
      <c r="A301" s="33"/>
      <c r="B301" s="150"/>
      <c r="C301" s="151" t="s">
        <v>440</v>
      </c>
      <c r="D301" s="151" t="s">
        <v>165</v>
      </c>
      <c r="E301" s="152" t="s">
        <v>2456</v>
      </c>
      <c r="F301" s="153" t="s">
        <v>2457</v>
      </c>
      <c r="G301" s="154" t="s">
        <v>114</v>
      </c>
      <c r="H301" s="155">
        <v>3.15</v>
      </c>
      <c r="I301" s="156"/>
      <c r="J301" s="157">
        <f>ROUND(I301*H301,2)</f>
        <v>0</v>
      </c>
      <c r="K301" s="153" t="s">
        <v>1</v>
      </c>
      <c r="L301" s="34"/>
      <c r="M301" s="158" t="s">
        <v>1</v>
      </c>
      <c r="N301" s="159" t="s">
        <v>38</v>
      </c>
      <c r="O301" s="59"/>
      <c r="P301" s="160">
        <f>O301*H301</f>
        <v>0</v>
      </c>
      <c r="Q301" s="160">
        <v>0.13100000000000001</v>
      </c>
      <c r="R301" s="160">
        <f>Q301*H301</f>
        <v>0.41265000000000002</v>
      </c>
      <c r="S301" s="160">
        <v>0</v>
      </c>
      <c r="T301" s="161">
        <f>S301*H301</f>
        <v>0</v>
      </c>
      <c r="U301" s="33"/>
      <c r="V301" s="33"/>
      <c r="W301" s="33"/>
      <c r="X301" s="33"/>
      <c r="Y301" s="33"/>
      <c r="Z301" s="33"/>
      <c r="AA301" s="33"/>
      <c r="AB301" s="33"/>
      <c r="AC301" s="33"/>
      <c r="AD301" s="33"/>
      <c r="AE301" s="33"/>
      <c r="AR301" s="162" t="s">
        <v>169</v>
      </c>
      <c r="AT301" s="162" t="s">
        <v>165</v>
      </c>
      <c r="AU301" s="162" t="s">
        <v>83</v>
      </c>
      <c r="AY301" s="18" t="s">
        <v>163</v>
      </c>
      <c r="BE301" s="163">
        <f>IF(N301="základní",J301,0)</f>
        <v>0</v>
      </c>
      <c r="BF301" s="163">
        <f>IF(N301="snížená",J301,0)</f>
        <v>0</v>
      </c>
      <c r="BG301" s="163">
        <f>IF(N301="zákl. přenesená",J301,0)</f>
        <v>0</v>
      </c>
      <c r="BH301" s="163">
        <f>IF(N301="sníž. přenesená",J301,0)</f>
        <v>0</v>
      </c>
      <c r="BI301" s="163">
        <f>IF(N301="nulová",J301,0)</f>
        <v>0</v>
      </c>
      <c r="BJ301" s="18" t="s">
        <v>30</v>
      </c>
      <c r="BK301" s="163">
        <f>ROUND(I301*H301,2)</f>
        <v>0</v>
      </c>
      <c r="BL301" s="18" t="s">
        <v>169</v>
      </c>
      <c r="BM301" s="162" t="s">
        <v>607</v>
      </c>
    </row>
    <row r="302" spans="1:65" s="13" customFormat="1">
      <c r="B302" s="171"/>
      <c r="D302" s="169" t="s">
        <v>175</v>
      </c>
      <c r="E302" s="172" t="s">
        <v>1</v>
      </c>
      <c r="F302" s="173" t="s">
        <v>2458</v>
      </c>
      <c r="H302" s="174">
        <v>3.15</v>
      </c>
      <c r="I302" s="175"/>
      <c r="L302" s="171"/>
      <c r="M302" s="176"/>
      <c r="N302" s="177"/>
      <c r="O302" s="177"/>
      <c r="P302" s="177"/>
      <c r="Q302" s="177"/>
      <c r="R302" s="177"/>
      <c r="S302" s="177"/>
      <c r="T302" s="178"/>
      <c r="AT302" s="172" t="s">
        <v>175</v>
      </c>
      <c r="AU302" s="172" t="s">
        <v>83</v>
      </c>
      <c r="AV302" s="13" t="s">
        <v>83</v>
      </c>
      <c r="AW302" s="13" t="s">
        <v>29</v>
      </c>
      <c r="AX302" s="13" t="s">
        <v>73</v>
      </c>
      <c r="AY302" s="172" t="s">
        <v>163</v>
      </c>
    </row>
    <row r="303" spans="1:65" s="14" customFormat="1">
      <c r="B303" s="179"/>
      <c r="D303" s="169" t="s">
        <v>175</v>
      </c>
      <c r="E303" s="180" t="s">
        <v>1</v>
      </c>
      <c r="F303" s="181" t="s">
        <v>179</v>
      </c>
      <c r="H303" s="182">
        <v>3.15</v>
      </c>
      <c r="I303" s="183"/>
      <c r="L303" s="179"/>
      <c r="M303" s="184"/>
      <c r="N303" s="185"/>
      <c r="O303" s="185"/>
      <c r="P303" s="185"/>
      <c r="Q303" s="185"/>
      <c r="R303" s="185"/>
      <c r="S303" s="185"/>
      <c r="T303" s="186"/>
      <c r="AT303" s="180" t="s">
        <v>175</v>
      </c>
      <c r="AU303" s="180" t="s">
        <v>83</v>
      </c>
      <c r="AV303" s="14" t="s">
        <v>169</v>
      </c>
      <c r="AW303" s="14" t="s">
        <v>29</v>
      </c>
      <c r="AX303" s="14" t="s">
        <v>30</v>
      </c>
      <c r="AY303" s="180" t="s">
        <v>163</v>
      </c>
    </row>
    <row r="304" spans="1:65" s="12" customFormat="1" ht="22.9" customHeight="1">
      <c r="B304" s="137"/>
      <c r="D304" s="138" t="s">
        <v>72</v>
      </c>
      <c r="E304" s="148" t="s">
        <v>562</v>
      </c>
      <c r="F304" s="148" t="s">
        <v>2459</v>
      </c>
      <c r="I304" s="140"/>
      <c r="J304" s="149">
        <f>BK304</f>
        <v>0</v>
      </c>
      <c r="L304" s="137"/>
      <c r="M304" s="142"/>
      <c r="N304" s="143"/>
      <c r="O304" s="143"/>
      <c r="P304" s="144">
        <f>SUM(P305:P307)</f>
        <v>0</v>
      </c>
      <c r="Q304" s="143"/>
      <c r="R304" s="144">
        <f>SUM(R305:R307)</f>
        <v>1.2078405000000001</v>
      </c>
      <c r="S304" s="143"/>
      <c r="T304" s="145">
        <f>SUM(T305:T307)</f>
        <v>0</v>
      </c>
      <c r="AR304" s="138" t="s">
        <v>30</v>
      </c>
      <c r="AT304" s="146" t="s">
        <v>72</v>
      </c>
      <c r="AU304" s="146" t="s">
        <v>30</v>
      </c>
      <c r="AY304" s="138" t="s">
        <v>163</v>
      </c>
      <c r="BK304" s="147">
        <f>SUM(BK305:BK307)</f>
        <v>0</v>
      </c>
    </row>
    <row r="305" spans="1:65" s="2" customFormat="1" ht="16.5" customHeight="1">
      <c r="A305" s="33"/>
      <c r="B305" s="150"/>
      <c r="C305" s="151" t="s">
        <v>447</v>
      </c>
      <c r="D305" s="151" t="s">
        <v>165</v>
      </c>
      <c r="E305" s="152" t="s">
        <v>2460</v>
      </c>
      <c r="F305" s="153" t="s">
        <v>2461</v>
      </c>
      <c r="G305" s="154" t="s">
        <v>114</v>
      </c>
      <c r="H305" s="155">
        <v>20.85</v>
      </c>
      <c r="I305" s="156"/>
      <c r="J305" s="157">
        <f>ROUND(I305*H305,2)</f>
        <v>0</v>
      </c>
      <c r="K305" s="153" t="s">
        <v>1</v>
      </c>
      <c r="L305" s="34"/>
      <c r="M305" s="158" t="s">
        <v>1</v>
      </c>
      <c r="N305" s="159" t="s">
        <v>38</v>
      </c>
      <c r="O305" s="59"/>
      <c r="P305" s="160">
        <f>O305*H305</f>
        <v>0</v>
      </c>
      <c r="Q305" s="160">
        <v>5.7930000000000002E-2</v>
      </c>
      <c r="R305" s="160">
        <f>Q305*H305</f>
        <v>1.2078405000000001</v>
      </c>
      <c r="S305" s="160">
        <v>0</v>
      </c>
      <c r="T305" s="161">
        <f>S305*H305</f>
        <v>0</v>
      </c>
      <c r="U305" s="33"/>
      <c r="V305" s="33"/>
      <c r="W305" s="33"/>
      <c r="X305" s="33"/>
      <c r="Y305" s="33"/>
      <c r="Z305" s="33"/>
      <c r="AA305" s="33"/>
      <c r="AB305" s="33"/>
      <c r="AC305" s="33"/>
      <c r="AD305" s="33"/>
      <c r="AE305" s="33"/>
      <c r="AR305" s="162" t="s">
        <v>169</v>
      </c>
      <c r="AT305" s="162" t="s">
        <v>165</v>
      </c>
      <c r="AU305" s="162" t="s">
        <v>83</v>
      </c>
      <c r="AY305" s="18" t="s">
        <v>163</v>
      </c>
      <c r="BE305" s="163">
        <f>IF(N305="základní",J305,0)</f>
        <v>0</v>
      </c>
      <c r="BF305" s="163">
        <f>IF(N305="snížená",J305,0)</f>
        <v>0</v>
      </c>
      <c r="BG305" s="163">
        <f>IF(N305="zákl. přenesená",J305,0)</f>
        <v>0</v>
      </c>
      <c r="BH305" s="163">
        <f>IF(N305="sníž. přenesená",J305,0)</f>
        <v>0</v>
      </c>
      <c r="BI305" s="163">
        <f>IF(N305="nulová",J305,0)</f>
        <v>0</v>
      </c>
      <c r="BJ305" s="18" t="s">
        <v>30</v>
      </c>
      <c r="BK305" s="163">
        <f>ROUND(I305*H305,2)</f>
        <v>0</v>
      </c>
      <c r="BL305" s="18" t="s">
        <v>169</v>
      </c>
      <c r="BM305" s="162" t="s">
        <v>631</v>
      </c>
    </row>
    <row r="306" spans="1:65" s="13" customFormat="1">
      <c r="B306" s="171"/>
      <c r="D306" s="169" t="s">
        <v>175</v>
      </c>
      <c r="E306" s="172" t="s">
        <v>1</v>
      </c>
      <c r="F306" s="173" t="s">
        <v>2462</v>
      </c>
      <c r="H306" s="174">
        <v>20.85</v>
      </c>
      <c r="I306" s="175"/>
      <c r="L306" s="171"/>
      <c r="M306" s="176"/>
      <c r="N306" s="177"/>
      <c r="O306" s="177"/>
      <c r="P306" s="177"/>
      <c r="Q306" s="177"/>
      <c r="R306" s="177"/>
      <c r="S306" s="177"/>
      <c r="T306" s="178"/>
      <c r="AT306" s="172" t="s">
        <v>175</v>
      </c>
      <c r="AU306" s="172" t="s">
        <v>83</v>
      </c>
      <c r="AV306" s="13" t="s">
        <v>83</v>
      </c>
      <c r="AW306" s="13" t="s">
        <v>29</v>
      </c>
      <c r="AX306" s="13" t="s">
        <v>73</v>
      </c>
      <c r="AY306" s="172" t="s">
        <v>163</v>
      </c>
    </row>
    <row r="307" spans="1:65" s="14" customFormat="1">
      <c r="B307" s="179"/>
      <c r="D307" s="169" t="s">
        <v>175</v>
      </c>
      <c r="E307" s="180" t="s">
        <v>1</v>
      </c>
      <c r="F307" s="181" t="s">
        <v>179</v>
      </c>
      <c r="H307" s="182">
        <v>20.85</v>
      </c>
      <c r="I307" s="183"/>
      <c r="L307" s="179"/>
      <c r="M307" s="184"/>
      <c r="N307" s="185"/>
      <c r="O307" s="185"/>
      <c r="P307" s="185"/>
      <c r="Q307" s="185"/>
      <c r="R307" s="185"/>
      <c r="S307" s="185"/>
      <c r="T307" s="186"/>
      <c r="AT307" s="180" t="s">
        <v>175</v>
      </c>
      <c r="AU307" s="180" t="s">
        <v>83</v>
      </c>
      <c r="AV307" s="14" t="s">
        <v>169</v>
      </c>
      <c r="AW307" s="14" t="s">
        <v>29</v>
      </c>
      <c r="AX307" s="14" t="s">
        <v>30</v>
      </c>
      <c r="AY307" s="180" t="s">
        <v>163</v>
      </c>
    </row>
    <row r="308" spans="1:65" s="12" customFormat="1" ht="22.9" customHeight="1">
      <c r="B308" s="137"/>
      <c r="D308" s="138" t="s">
        <v>72</v>
      </c>
      <c r="E308" s="148" t="s">
        <v>215</v>
      </c>
      <c r="F308" s="148" t="s">
        <v>568</v>
      </c>
      <c r="I308" s="140"/>
      <c r="J308" s="149">
        <f>BK308</f>
        <v>0</v>
      </c>
      <c r="L308" s="137"/>
      <c r="M308" s="142"/>
      <c r="N308" s="143"/>
      <c r="O308" s="143"/>
      <c r="P308" s="144">
        <f>SUM(P309:P310)</f>
        <v>0</v>
      </c>
      <c r="Q308" s="143"/>
      <c r="R308" s="144">
        <f>SUM(R309:R310)</f>
        <v>4.0440400000000007</v>
      </c>
      <c r="S308" s="143"/>
      <c r="T308" s="145">
        <f>SUM(T309:T310)</f>
        <v>0</v>
      </c>
      <c r="AR308" s="138" t="s">
        <v>30</v>
      </c>
      <c r="AT308" s="146" t="s">
        <v>72</v>
      </c>
      <c r="AU308" s="146" t="s">
        <v>30</v>
      </c>
      <c r="AY308" s="138" t="s">
        <v>163</v>
      </c>
      <c r="BK308" s="147">
        <f>SUM(BK309:BK310)</f>
        <v>0</v>
      </c>
    </row>
    <row r="309" spans="1:65" s="2" customFormat="1" ht="21.75" customHeight="1">
      <c r="A309" s="33"/>
      <c r="B309" s="150"/>
      <c r="C309" s="151" t="s">
        <v>456</v>
      </c>
      <c r="D309" s="151" t="s">
        <v>165</v>
      </c>
      <c r="E309" s="152" t="s">
        <v>2026</v>
      </c>
      <c r="F309" s="153" t="s">
        <v>2027</v>
      </c>
      <c r="G309" s="154" t="s">
        <v>436</v>
      </c>
      <c r="H309" s="155">
        <v>13</v>
      </c>
      <c r="I309" s="156"/>
      <c r="J309" s="157">
        <f>ROUND(I309*H309,2)</f>
        <v>0</v>
      </c>
      <c r="K309" s="153" t="s">
        <v>1</v>
      </c>
      <c r="L309" s="34"/>
      <c r="M309" s="158" t="s">
        <v>1</v>
      </c>
      <c r="N309" s="159" t="s">
        <v>38</v>
      </c>
      <c r="O309" s="59"/>
      <c r="P309" s="160">
        <f>O309*H309</f>
        <v>0</v>
      </c>
      <c r="Q309" s="160">
        <v>0.31108000000000002</v>
      </c>
      <c r="R309" s="160">
        <f>Q309*H309</f>
        <v>4.0440400000000007</v>
      </c>
      <c r="S309" s="160">
        <v>0</v>
      </c>
      <c r="T309" s="161">
        <f>S309*H309</f>
        <v>0</v>
      </c>
      <c r="U309" s="33"/>
      <c r="V309" s="33"/>
      <c r="W309" s="33"/>
      <c r="X309" s="33"/>
      <c r="Y309" s="33"/>
      <c r="Z309" s="33"/>
      <c r="AA309" s="33"/>
      <c r="AB309" s="33"/>
      <c r="AC309" s="33"/>
      <c r="AD309" s="33"/>
      <c r="AE309" s="33"/>
      <c r="AR309" s="162" t="s">
        <v>169</v>
      </c>
      <c r="AT309" s="162" t="s">
        <v>165</v>
      </c>
      <c r="AU309" s="162" t="s">
        <v>83</v>
      </c>
      <c r="AY309" s="18" t="s">
        <v>163</v>
      </c>
      <c r="BE309" s="163">
        <f>IF(N309="základní",J309,0)</f>
        <v>0</v>
      </c>
      <c r="BF309" s="163">
        <f>IF(N309="snížená",J309,0)</f>
        <v>0</v>
      </c>
      <c r="BG309" s="163">
        <f>IF(N309="zákl. přenesená",J309,0)</f>
        <v>0</v>
      </c>
      <c r="BH309" s="163">
        <f>IF(N309="sníž. přenesená",J309,0)</f>
        <v>0</v>
      </c>
      <c r="BI309" s="163">
        <f>IF(N309="nulová",J309,0)</f>
        <v>0</v>
      </c>
      <c r="BJ309" s="18" t="s">
        <v>30</v>
      </c>
      <c r="BK309" s="163">
        <f>ROUND(I309*H309,2)</f>
        <v>0</v>
      </c>
      <c r="BL309" s="18" t="s">
        <v>169</v>
      </c>
      <c r="BM309" s="162" t="s">
        <v>642</v>
      </c>
    </row>
    <row r="310" spans="1:65" s="2" customFormat="1" ht="58.5">
      <c r="A310" s="33"/>
      <c r="B310" s="34"/>
      <c r="C310" s="33"/>
      <c r="D310" s="169" t="s">
        <v>173</v>
      </c>
      <c r="E310" s="33"/>
      <c r="F310" s="170" t="s">
        <v>2023</v>
      </c>
      <c r="G310" s="33"/>
      <c r="H310" s="33"/>
      <c r="I310" s="166"/>
      <c r="J310" s="33"/>
      <c r="K310" s="33"/>
      <c r="L310" s="34"/>
      <c r="M310" s="167"/>
      <c r="N310" s="168"/>
      <c r="O310" s="59"/>
      <c r="P310" s="59"/>
      <c r="Q310" s="59"/>
      <c r="R310" s="59"/>
      <c r="S310" s="59"/>
      <c r="T310" s="60"/>
      <c r="U310" s="33"/>
      <c r="V310" s="33"/>
      <c r="W310" s="33"/>
      <c r="X310" s="33"/>
      <c r="Y310" s="33"/>
      <c r="Z310" s="33"/>
      <c r="AA310" s="33"/>
      <c r="AB310" s="33"/>
      <c r="AC310" s="33"/>
      <c r="AD310" s="33"/>
      <c r="AE310" s="33"/>
      <c r="AT310" s="18" t="s">
        <v>173</v>
      </c>
      <c r="AU310" s="18" t="s">
        <v>83</v>
      </c>
    </row>
    <row r="311" spans="1:65" s="12" customFormat="1" ht="22.9" customHeight="1">
      <c r="B311" s="137"/>
      <c r="D311" s="138" t="s">
        <v>72</v>
      </c>
      <c r="E311" s="148" t="s">
        <v>228</v>
      </c>
      <c r="F311" s="148" t="s">
        <v>729</v>
      </c>
      <c r="I311" s="140"/>
      <c r="J311" s="149">
        <f>BK311</f>
        <v>0</v>
      </c>
      <c r="L311" s="137"/>
      <c r="M311" s="142"/>
      <c r="N311" s="143"/>
      <c r="O311" s="143"/>
      <c r="P311" s="144">
        <f>SUM(P312:P330)</f>
        <v>0</v>
      </c>
      <c r="Q311" s="143"/>
      <c r="R311" s="144">
        <f>SUM(R312:R330)</f>
        <v>28.440905000000001</v>
      </c>
      <c r="S311" s="143"/>
      <c r="T311" s="145">
        <f>SUM(T312:T330)</f>
        <v>0</v>
      </c>
      <c r="AR311" s="138" t="s">
        <v>30</v>
      </c>
      <c r="AT311" s="146" t="s">
        <v>72</v>
      </c>
      <c r="AU311" s="146" t="s">
        <v>30</v>
      </c>
      <c r="AY311" s="138" t="s">
        <v>163</v>
      </c>
      <c r="BK311" s="147">
        <f>SUM(BK312:BK330)</f>
        <v>0</v>
      </c>
    </row>
    <row r="312" spans="1:65" s="2" customFormat="1" ht="16.5" customHeight="1">
      <c r="A312" s="33"/>
      <c r="B312" s="150"/>
      <c r="C312" s="151" t="s">
        <v>463</v>
      </c>
      <c r="D312" s="151" t="s">
        <v>165</v>
      </c>
      <c r="E312" s="152" t="s">
        <v>2056</v>
      </c>
      <c r="F312" s="153" t="s">
        <v>2057</v>
      </c>
      <c r="G312" s="154" t="s">
        <v>206</v>
      </c>
      <c r="H312" s="155">
        <v>128.5</v>
      </c>
      <c r="I312" s="156"/>
      <c r="J312" s="157">
        <f>ROUND(I312*H312,2)</f>
        <v>0</v>
      </c>
      <c r="K312" s="153" t="s">
        <v>1</v>
      </c>
      <c r="L312" s="34"/>
      <c r="M312" s="158" t="s">
        <v>1</v>
      </c>
      <c r="N312" s="159" t="s">
        <v>38</v>
      </c>
      <c r="O312" s="59"/>
      <c r="P312" s="160">
        <f>O312*H312</f>
        <v>0</v>
      </c>
      <c r="Q312" s="160">
        <v>0.22133</v>
      </c>
      <c r="R312" s="160">
        <f>Q312*H312</f>
        <v>28.440905000000001</v>
      </c>
      <c r="S312" s="160">
        <v>0</v>
      </c>
      <c r="T312" s="161">
        <f>S312*H312</f>
        <v>0</v>
      </c>
      <c r="U312" s="33"/>
      <c r="V312" s="33"/>
      <c r="W312" s="33"/>
      <c r="X312" s="33"/>
      <c r="Y312" s="33"/>
      <c r="Z312" s="33"/>
      <c r="AA312" s="33"/>
      <c r="AB312" s="33"/>
      <c r="AC312" s="33"/>
      <c r="AD312" s="33"/>
      <c r="AE312" s="33"/>
      <c r="AR312" s="162" t="s">
        <v>169</v>
      </c>
      <c r="AT312" s="162" t="s">
        <v>165</v>
      </c>
      <c r="AU312" s="162" t="s">
        <v>83</v>
      </c>
      <c r="AY312" s="18" t="s">
        <v>163</v>
      </c>
      <c r="BE312" s="163">
        <f>IF(N312="základní",J312,0)</f>
        <v>0</v>
      </c>
      <c r="BF312" s="163">
        <f>IF(N312="snížená",J312,0)</f>
        <v>0</v>
      </c>
      <c r="BG312" s="163">
        <f>IF(N312="zákl. přenesená",J312,0)</f>
        <v>0</v>
      </c>
      <c r="BH312" s="163">
        <f>IF(N312="sníž. přenesená",J312,0)</f>
        <v>0</v>
      </c>
      <c r="BI312" s="163">
        <f>IF(N312="nulová",J312,0)</f>
        <v>0</v>
      </c>
      <c r="BJ312" s="18" t="s">
        <v>30</v>
      </c>
      <c r="BK312" s="163">
        <f>ROUND(I312*H312,2)</f>
        <v>0</v>
      </c>
      <c r="BL312" s="18" t="s">
        <v>169</v>
      </c>
      <c r="BM312" s="162" t="s">
        <v>651</v>
      </c>
    </row>
    <row r="313" spans="1:65" s="13" customFormat="1">
      <c r="B313" s="171"/>
      <c r="D313" s="169" t="s">
        <v>175</v>
      </c>
      <c r="E313" s="172" t="s">
        <v>1</v>
      </c>
      <c r="F313" s="173" t="s">
        <v>2463</v>
      </c>
      <c r="H313" s="174">
        <v>128.5</v>
      </c>
      <c r="I313" s="175"/>
      <c r="L313" s="171"/>
      <c r="M313" s="176"/>
      <c r="N313" s="177"/>
      <c r="O313" s="177"/>
      <c r="P313" s="177"/>
      <c r="Q313" s="177"/>
      <c r="R313" s="177"/>
      <c r="S313" s="177"/>
      <c r="T313" s="178"/>
      <c r="AT313" s="172" t="s">
        <v>175</v>
      </c>
      <c r="AU313" s="172" t="s">
        <v>83</v>
      </c>
      <c r="AV313" s="13" t="s">
        <v>83</v>
      </c>
      <c r="AW313" s="13" t="s">
        <v>29</v>
      </c>
      <c r="AX313" s="13" t="s">
        <v>30</v>
      </c>
      <c r="AY313" s="172" t="s">
        <v>163</v>
      </c>
    </row>
    <row r="314" spans="1:65" s="2" customFormat="1" ht="16.5" customHeight="1">
      <c r="A314" s="33"/>
      <c r="B314" s="150"/>
      <c r="C314" s="151" t="s">
        <v>469</v>
      </c>
      <c r="D314" s="151" t="s">
        <v>165</v>
      </c>
      <c r="E314" s="152" t="s">
        <v>2073</v>
      </c>
      <c r="F314" s="153" t="s">
        <v>2074</v>
      </c>
      <c r="G314" s="154" t="s">
        <v>601</v>
      </c>
      <c r="H314" s="155">
        <v>1</v>
      </c>
      <c r="I314" s="156"/>
      <c r="J314" s="157">
        <f>ROUND(I314*H314,2)</f>
        <v>0</v>
      </c>
      <c r="K314" s="153" t="s">
        <v>1</v>
      </c>
      <c r="L314" s="34"/>
      <c r="M314" s="158" t="s">
        <v>1</v>
      </c>
      <c r="N314" s="159" t="s">
        <v>38</v>
      </c>
      <c r="O314" s="59"/>
      <c r="P314" s="160">
        <f>O314*H314</f>
        <v>0</v>
      </c>
      <c r="Q314" s="160">
        <v>0</v>
      </c>
      <c r="R314" s="160">
        <f>Q314*H314</f>
        <v>0</v>
      </c>
      <c r="S314" s="160">
        <v>0</v>
      </c>
      <c r="T314" s="161">
        <f>S314*H314</f>
        <v>0</v>
      </c>
      <c r="U314" s="33"/>
      <c r="V314" s="33"/>
      <c r="W314" s="33"/>
      <c r="X314" s="33"/>
      <c r="Y314" s="33"/>
      <c r="Z314" s="33"/>
      <c r="AA314" s="33"/>
      <c r="AB314" s="33"/>
      <c r="AC314" s="33"/>
      <c r="AD314" s="33"/>
      <c r="AE314" s="33"/>
      <c r="AR314" s="162" t="s">
        <v>169</v>
      </c>
      <c r="AT314" s="162" t="s">
        <v>165</v>
      </c>
      <c r="AU314" s="162" t="s">
        <v>83</v>
      </c>
      <c r="AY314" s="18" t="s">
        <v>163</v>
      </c>
      <c r="BE314" s="163">
        <f>IF(N314="základní",J314,0)</f>
        <v>0</v>
      </c>
      <c r="BF314" s="163">
        <f>IF(N314="snížená",J314,0)</f>
        <v>0</v>
      </c>
      <c r="BG314" s="163">
        <f>IF(N314="zákl. přenesená",J314,0)</f>
        <v>0</v>
      </c>
      <c r="BH314" s="163">
        <f>IF(N314="sníž. přenesená",J314,0)</f>
        <v>0</v>
      </c>
      <c r="BI314" s="163">
        <f>IF(N314="nulová",J314,0)</f>
        <v>0</v>
      </c>
      <c r="BJ314" s="18" t="s">
        <v>30</v>
      </c>
      <c r="BK314" s="163">
        <f>ROUND(I314*H314,2)</f>
        <v>0</v>
      </c>
      <c r="BL314" s="18" t="s">
        <v>169</v>
      </c>
      <c r="BM314" s="162" t="s">
        <v>2464</v>
      </c>
    </row>
    <row r="315" spans="1:65" s="13" customFormat="1">
      <c r="B315" s="171"/>
      <c r="D315" s="169" t="s">
        <v>175</v>
      </c>
      <c r="E315" s="172" t="s">
        <v>1</v>
      </c>
      <c r="F315" s="173" t="s">
        <v>30</v>
      </c>
      <c r="H315" s="174">
        <v>1</v>
      </c>
      <c r="I315" s="175"/>
      <c r="L315" s="171"/>
      <c r="M315" s="176"/>
      <c r="N315" s="177"/>
      <c r="O315" s="177"/>
      <c r="P315" s="177"/>
      <c r="Q315" s="177"/>
      <c r="R315" s="177"/>
      <c r="S315" s="177"/>
      <c r="T315" s="178"/>
      <c r="AT315" s="172" t="s">
        <v>175</v>
      </c>
      <c r="AU315" s="172" t="s">
        <v>83</v>
      </c>
      <c r="AV315" s="13" t="s">
        <v>83</v>
      </c>
      <c r="AW315" s="13" t="s">
        <v>29</v>
      </c>
      <c r="AX315" s="13" t="s">
        <v>30</v>
      </c>
      <c r="AY315" s="172" t="s">
        <v>163</v>
      </c>
    </row>
    <row r="316" spans="1:65" s="2" customFormat="1" ht="16.5" customHeight="1">
      <c r="A316" s="33"/>
      <c r="B316" s="150"/>
      <c r="C316" s="151" t="s">
        <v>474</v>
      </c>
      <c r="D316" s="151" t="s">
        <v>165</v>
      </c>
      <c r="E316" s="152" t="s">
        <v>2076</v>
      </c>
      <c r="F316" s="153" t="s">
        <v>2077</v>
      </c>
      <c r="G316" s="154" t="s">
        <v>601</v>
      </c>
      <c r="H316" s="155">
        <v>1</v>
      </c>
      <c r="I316" s="156"/>
      <c r="J316" s="157">
        <f>ROUND(I316*H316,2)</f>
        <v>0</v>
      </c>
      <c r="K316" s="153" t="s">
        <v>1</v>
      </c>
      <c r="L316" s="34"/>
      <c r="M316" s="158" t="s">
        <v>1</v>
      </c>
      <c r="N316" s="159" t="s">
        <v>38</v>
      </c>
      <c r="O316" s="59"/>
      <c r="P316" s="160">
        <f>O316*H316</f>
        <v>0</v>
      </c>
      <c r="Q316" s="160">
        <v>0</v>
      </c>
      <c r="R316" s="160">
        <f>Q316*H316</f>
        <v>0</v>
      </c>
      <c r="S316" s="160">
        <v>0</v>
      </c>
      <c r="T316" s="161">
        <f>S316*H316</f>
        <v>0</v>
      </c>
      <c r="U316" s="33"/>
      <c r="V316" s="33"/>
      <c r="W316" s="33"/>
      <c r="X316" s="33"/>
      <c r="Y316" s="33"/>
      <c r="Z316" s="33"/>
      <c r="AA316" s="33"/>
      <c r="AB316" s="33"/>
      <c r="AC316" s="33"/>
      <c r="AD316" s="33"/>
      <c r="AE316" s="33"/>
      <c r="AR316" s="162" t="s">
        <v>169</v>
      </c>
      <c r="AT316" s="162" t="s">
        <v>165</v>
      </c>
      <c r="AU316" s="162" t="s">
        <v>83</v>
      </c>
      <c r="AY316" s="18" t="s">
        <v>163</v>
      </c>
      <c r="BE316" s="163">
        <f>IF(N316="základní",J316,0)</f>
        <v>0</v>
      </c>
      <c r="BF316" s="163">
        <f>IF(N316="snížená",J316,0)</f>
        <v>0</v>
      </c>
      <c r="BG316" s="163">
        <f>IF(N316="zákl. přenesená",J316,0)</f>
        <v>0</v>
      </c>
      <c r="BH316" s="163">
        <f>IF(N316="sníž. přenesená",J316,0)</f>
        <v>0</v>
      </c>
      <c r="BI316" s="163">
        <f>IF(N316="nulová",J316,0)</f>
        <v>0</v>
      </c>
      <c r="BJ316" s="18" t="s">
        <v>30</v>
      </c>
      <c r="BK316" s="163">
        <f>ROUND(I316*H316,2)</f>
        <v>0</v>
      </c>
      <c r="BL316" s="18" t="s">
        <v>169</v>
      </c>
      <c r="BM316" s="162" t="s">
        <v>2465</v>
      </c>
    </row>
    <row r="317" spans="1:65" s="13" customFormat="1">
      <c r="B317" s="171"/>
      <c r="D317" s="169" t="s">
        <v>175</v>
      </c>
      <c r="E317" s="172" t="s">
        <v>1</v>
      </c>
      <c r="F317" s="173" t="s">
        <v>30</v>
      </c>
      <c r="H317" s="174">
        <v>1</v>
      </c>
      <c r="I317" s="175"/>
      <c r="L317" s="171"/>
      <c r="M317" s="176"/>
      <c r="N317" s="177"/>
      <c r="O317" s="177"/>
      <c r="P317" s="177"/>
      <c r="Q317" s="177"/>
      <c r="R317" s="177"/>
      <c r="S317" s="177"/>
      <c r="T317" s="178"/>
      <c r="AT317" s="172" t="s">
        <v>175</v>
      </c>
      <c r="AU317" s="172" t="s">
        <v>83</v>
      </c>
      <c r="AV317" s="13" t="s">
        <v>83</v>
      </c>
      <c r="AW317" s="13" t="s">
        <v>29</v>
      </c>
      <c r="AX317" s="13" t="s">
        <v>30</v>
      </c>
      <c r="AY317" s="172" t="s">
        <v>163</v>
      </c>
    </row>
    <row r="318" spans="1:65" s="2" customFormat="1" ht="16.5" customHeight="1">
      <c r="A318" s="33"/>
      <c r="B318" s="150"/>
      <c r="C318" s="151" t="s">
        <v>482</v>
      </c>
      <c r="D318" s="151" t="s">
        <v>165</v>
      </c>
      <c r="E318" s="152" t="s">
        <v>769</v>
      </c>
      <c r="F318" s="153" t="s">
        <v>770</v>
      </c>
      <c r="G318" s="154" t="s">
        <v>384</v>
      </c>
      <c r="H318" s="155">
        <v>62.655999999999999</v>
      </c>
      <c r="I318" s="156"/>
      <c r="J318" s="157">
        <f>ROUND(I318*H318,2)</f>
        <v>0</v>
      </c>
      <c r="K318" s="153" t="s">
        <v>168</v>
      </c>
      <c r="L318" s="34"/>
      <c r="M318" s="158" t="s">
        <v>1</v>
      </c>
      <c r="N318" s="159" t="s">
        <v>38</v>
      </c>
      <c r="O318" s="59"/>
      <c r="P318" s="160">
        <f>O318*H318</f>
        <v>0</v>
      </c>
      <c r="Q318" s="160">
        <v>0</v>
      </c>
      <c r="R318" s="160">
        <f>Q318*H318</f>
        <v>0</v>
      </c>
      <c r="S318" s="160">
        <v>0</v>
      </c>
      <c r="T318" s="161">
        <f>S318*H318</f>
        <v>0</v>
      </c>
      <c r="U318" s="33"/>
      <c r="V318" s="33"/>
      <c r="W318" s="33"/>
      <c r="X318" s="33"/>
      <c r="Y318" s="33"/>
      <c r="Z318" s="33"/>
      <c r="AA318" s="33"/>
      <c r="AB318" s="33"/>
      <c r="AC318" s="33"/>
      <c r="AD318" s="33"/>
      <c r="AE318" s="33"/>
      <c r="AR318" s="162" t="s">
        <v>169</v>
      </c>
      <c r="AT318" s="162" t="s">
        <v>165</v>
      </c>
      <c r="AU318" s="162" t="s">
        <v>83</v>
      </c>
      <c r="AY318" s="18" t="s">
        <v>163</v>
      </c>
      <c r="BE318" s="163">
        <f>IF(N318="základní",J318,0)</f>
        <v>0</v>
      </c>
      <c r="BF318" s="163">
        <f>IF(N318="snížená",J318,0)</f>
        <v>0</v>
      </c>
      <c r="BG318" s="163">
        <f>IF(N318="zákl. přenesená",J318,0)</f>
        <v>0</v>
      </c>
      <c r="BH318" s="163">
        <f>IF(N318="sníž. přenesená",J318,0)</f>
        <v>0</v>
      </c>
      <c r="BI318" s="163">
        <f>IF(N318="nulová",J318,0)</f>
        <v>0</v>
      </c>
      <c r="BJ318" s="18" t="s">
        <v>30</v>
      </c>
      <c r="BK318" s="163">
        <f>ROUND(I318*H318,2)</f>
        <v>0</v>
      </c>
      <c r="BL318" s="18" t="s">
        <v>169</v>
      </c>
      <c r="BM318" s="162" t="s">
        <v>2466</v>
      </c>
    </row>
    <row r="319" spans="1:65" s="2" customFormat="1">
      <c r="A319" s="33"/>
      <c r="B319" s="34"/>
      <c r="C319" s="33"/>
      <c r="D319" s="164" t="s">
        <v>171</v>
      </c>
      <c r="E319" s="33"/>
      <c r="F319" s="165" t="s">
        <v>772</v>
      </c>
      <c r="G319" s="33"/>
      <c r="H319" s="33"/>
      <c r="I319" s="166"/>
      <c r="J319" s="33"/>
      <c r="K319" s="33"/>
      <c r="L319" s="34"/>
      <c r="M319" s="167"/>
      <c r="N319" s="168"/>
      <c r="O319" s="59"/>
      <c r="P319" s="59"/>
      <c r="Q319" s="59"/>
      <c r="R319" s="59"/>
      <c r="S319" s="59"/>
      <c r="T319" s="60"/>
      <c r="U319" s="33"/>
      <c r="V319" s="33"/>
      <c r="W319" s="33"/>
      <c r="X319" s="33"/>
      <c r="Y319" s="33"/>
      <c r="Z319" s="33"/>
      <c r="AA319" s="33"/>
      <c r="AB319" s="33"/>
      <c r="AC319" s="33"/>
      <c r="AD319" s="33"/>
      <c r="AE319" s="33"/>
      <c r="AT319" s="18" t="s">
        <v>171</v>
      </c>
      <c r="AU319" s="18" t="s">
        <v>83</v>
      </c>
    </row>
    <row r="320" spans="1:65" s="13" customFormat="1">
      <c r="B320" s="171"/>
      <c r="D320" s="169" t="s">
        <v>175</v>
      </c>
      <c r="E320" s="172" t="s">
        <v>1</v>
      </c>
      <c r="F320" s="173" t="s">
        <v>2467</v>
      </c>
      <c r="H320" s="174">
        <v>62.655999999999999</v>
      </c>
      <c r="I320" s="175"/>
      <c r="L320" s="171"/>
      <c r="M320" s="176"/>
      <c r="N320" s="177"/>
      <c r="O320" s="177"/>
      <c r="P320" s="177"/>
      <c r="Q320" s="177"/>
      <c r="R320" s="177"/>
      <c r="S320" s="177"/>
      <c r="T320" s="178"/>
      <c r="AT320" s="172" t="s">
        <v>175</v>
      </c>
      <c r="AU320" s="172" t="s">
        <v>83</v>
      </c>
      <c r="AV320" s="13" t="s">
        <v>83</v>
      </c>
      <c r="AW320" s="13" t="s">
        <v>29</v>
      </c>
      <c r="AX320" s="13" t="s">
        <v>30</v>
      </c>
      <c r="AY320" s="172" t="s">
        <v>163</v>
      </c>
    </row>
    <row r="321" spans="1:65" s="2" customFormat="1" ht="16.5" customHeight="1">
      <c r="A321" s="33"/>
      <c r="B321" s="150"/>
      <c r="C321" s="151" t="s">
        <v>488</v>
      </c>
      <c r="D321" s="151" t="s">
        <v>165</v>
      </c>
      <c r="E321" s="152" t="s">
        <v>775</v>
      </c>
      <c r="F321" s="153" t="s">
        <v>776</v>
      </c>
      <c r="G321" s="154" t="s">
        <v>384</v>
      </c>
      <c r="H321" s="155">
        <v>438.59199999999998</v>
      </c>
      <c r="I321" s="156"/>
      <c r="J321" s="157">
        <f>ROUND(I321*H321,2)</f>
        <v>0</v>
      </c>
      <c r="K321" s="153" t="s">
        <v>168</v>
      </c>
      <c r="L321" s="34"/>
      <c r="M321" s="158" t="s">
        <v>1</v>
      </c>
      <c r="N321" s="159" t="s">
        <v>38</v>
      </c>
      <c r="O321" s="59"/>
      <c r="P321" s="160">
        <f>O321*H321</f>
        <v>0</v>
      </c>
      <c r="Q321" s="160">
        <v>0</v>
      </c>
      <c r="R321" s="160">
        <f>Q321*H321</f>
        <v>0</v>
      </c>
      <c r="S321" s="160">
        <v>0</v>
      </c>
      <c r="T321" s="161">
        <f>S321*H321</f>
        <v>0</v>
      </c>
      <c r="U321" s="33"/>
      <c r="V321" s="33"/>
      <c r="W321" s="33"/>
      <c r="X321" s="33"/>
      <c r="Y321" s="33"/>
      <c r="Z321" s="33"/>
      <c r="AA321" s="33"/>
      <c r="AB321" s="33"/>
      <c r="AC321" s="33"/>
      <c r="AD321" s="33"/>
      <c r="AE321" s="33"/>
      <c r="AR321" s="162" t="s">
        <v>169</v>
      </c>
      <c r="AT321" s="162" t="s">
        <v>165</v>
      </c>
      <c r="AU321" s="162" t="s">
        <v>83</v>
      </c>
      <c r="AY321" s="18" t="s">
        <v>163</v>
      </c>
      <c r="BE321" s="163">
        <f>IF(N321="základní",J321,0)</f>
        <v>0</v>
      </c>
      <c r="BF321" s="163">
        <f>IF(N321="snížená",J321,0)</f>
        <v>0</v>
      </c>
      <c r="BG321" s="163">
        <f>IF(N321="zákl. přenesená",J321,0)</f>
        <v>0</v>
      </c>
      <c r="BH321" s="163">
        <f>IF(N321="sníž. přenesená",J321,0)</f>
        <v>0</v>
      </c>
      <c r="BI321" s="163">
        <f>IF(N321="nulová",J321,0)</f>
        <v>0</v>
      </c>
      <c r="BJ321" s="18" t="s">
        <v>30</v>
      </c>
      <c r="BK321" s="163">
        <f>ROUND(I321*H321,2)</f>
        <v>0</v>
      </c>
      <c r="BL321" s="18" t="s">
        <v>169</v>
      </c>
      <c r="BM321" s="162" t="s">
        <v>2468</v>
      </c>
    </row>
    <row r="322" spans="1:65" s="2" customFormat="1">
      <c r="A322" s="33"/>
      <c r="B322" s="34"/>
      <c r="C322" s="33"/>
      <c r="D322" s="164" t="s">
        <v>171</v>
      </c>
      <c r="E322" s="33"/>
      <c r="F322" s="165" t="s">
        <v>778</v>
      </c>
      <c r="G322" s="33"/>
      <c r="H322" s="33"/>
      <c r="I322" s="166"/>
      <c r="J322" s="33"/>
      <c r="K322" s="33"/>
      <c r="L322" s="34"/>
      <c r="M322" s="167"/>
      <c r="N322" s="168"/>
      <c r="O322" s="59"/>
      <c r="P322" s="59"/>
      <c r="Q322" s="59"/>
      <c r="R322" s="59"/>
      <c r="S322" s="59"/>
      <c r="T322" s="60"/>
      <c r="U322" s="33"/>
      <c r="V322" s="33"/>
      <c r="W322" s="33"/>
      <c r="X322" s="33"/>
      <c r="Y322" s="33"/>
      <c r="Z322" s="33"/>
      <c r="AA322" s="33"/>
      <c r="AB322" s="33"/>
      <c r="AC322" s="33"/>
      <c r="AD322" s="33"/>
      <c r="AE322" s="33"/>
      <c r="AT322" s="18" t="s">
        <v>171</v>
      </c>
      <c r="AU322" s="18" t="s">
        <v>83</v>
      </c>
    </row>
    <row r="323" spans="1:65" s="13" customFormat="1">
      <c r="B323" s="171"/>
      <c r="D323" s="169" t="s">
        <v>175</v>
      </c>
      <c r="E323" s="172" t="s">
        <v>1</v>
      </c>
      <c r="F323" s="173" t="s">
        <v>2469</v>
      </c>
      <c r="H323" s="174">
        <v>438.59199999999998</v>
      </c>
      <c r="I323" s="175"/>
      <c r="L323" s="171"/>
      <c r="M323" s="176"/>
      <c r="N323" s="177"/>
      <c r="O323" s="177"/>
      <c r="P323" s="177"/>
      <c r="Q323" s="177"/>
      <c r="R323" s="177"/>
      <c r="S323" s="177"/>
      <c r="T323" s="178"/>
      <c r="AT323" s="172" t="s">
        <v>175</v>
      </c>
      <c r="AU323" s="172" t="s">
        <v>83</v>
      </c>
      <c r="AV323" s="13" t="s">
        <v>83</v>
      </c>
      <c r="AW323" s="13" t="s">
        <v>29</v>
      </c>
      <c r="AX323" s="13" t="s">
        <v>73</v>
      </c>
      <c r="AY323" s="172" t="s">
        <v>163</v>
      </c>
    </row>
    <row r="324" spans="1:65" s="14" customFormat="1">
      <c r="B324" s="179"/>
      <c r="D324" s="169" t="s">
        <v>175</v>
      </c>
      <c r="E324" s="180" t="s">
        <v>1</v>
      </c>
      <c r="F324" s="181" t="s">
        <v>179</v>
      </c>
      <c r="H324" s="182">
        <v>438.59199999999998</v>
      </c>
      <c r="I324" s="183"/>
      <c r="L324" s="179"/>
      <c r="M324" s="184"/>
      <c r="N324" s="185"/>
      <c r="O324" s="185"/>
      <c r="P324" s="185"/>
      <c r="Q324" s="185"/>
      <c r="R324" s="185"/>
      <c r="S324" s="185"/>
      <c r="T324" s="186"/>
      <c r="AT324" s="180" t="s">
        <v>175</v>
      </c>
      <c r="AU324" s="180" t="s">
        <v>83</v>
      </c>
      <c r="AV324" s="14" t="s">
        <v>169</v>
      </c>
      <c r="AW324" s="14" t="s">
        <v>29</v>
      </c>
      <c r="AX324" s="14" t="s">
        <v>30</v>
      </c>
      <c r="AY324" s="180" t="s">
        <v>163</v>
      </c>
    </row>
    <row r="325" spans="1:65" s="2" customFormat="1" ht="16.5" customHeight="1">
      <c r="A325" s="33"/>
      <c r="B325" s="150"/>
      <c r="C325" s="151" t="s">
        <v>490</v>
      </c>
      <c r="D325" s="151" t="s">
        <v>165</v>
      </c>
      <c r="E325" s="152" t="s">
        <v>781</v>
      </c>
      <c r="F325" s="153" t="s">
        <v>782</v>
      </c>
      <c r="G325" s="154" t="s">
        <v>384</v>
      </c>
      <c r="H325" s="155">
        <v>18.423999999999999</v>
      </c>
      <c r="I325" s="156"/>
      <c r="J325" s="157">
        <f>ROUND(I325*H325,2)</f>
        <v>0</v>
      </c>
      <c r="K325" s="153" t="s">
        <v>1</v>
      </c>
      <c r="L325" s="34"/>
      <c r="M325" s="158" t="s">
        <v>1</v>
      </c>
      <c r="N325" s="159" t="s">
        <v>38</v>
      </c>
      <c r="O325" s="59"/>
      <c r="P325" s="160">
        <f>O325*H325</f>
        <v>0</v>
      </c>
      <c r="Q325" s="160">
        <v>0</v>
      </c>
      <c r="R325" s="160">
        <f>Q325*H325</f>
        <v>0</v>
      </c>
      <c r="S325" s="160">
        <v>0</v>
      </c>
      <c r="T325" s="161">
        <f>S325*H325</f>
        <v>0</v>
      </c>
      <c r="U325" s="33"/>
      <c r="V325" s="33"/>
      <c r="W325" s="33"/>
      <c r="X325" s="33"/>
      <c r="Y325" s="33"/>
      <c r="Z325" s="33"/>
      <c r="AA325" s="33"/>
      <c r="AB325" s="33"/>
      <c r="AC325" s="33"/>
      <c r="AD325" s="33"/>
      <c r="AE325" s="33"/>
      <c r="AR325" s="162" t="s">
        <v>169</v>
      </c>
      <c r="AT325" s="162" t="s">
        <v>165</v>
      </c>
      <c r="AU325" s="162" t="s">
        <v>83</v>
      </c>
      <c r="AY325" s="18" t="s">
        <v>163</v>
      </c>
      <c r="BE325" s="163">
        <f>IF(N325="základní",J325,0)</f>
        <v>0</v>
      </c>
      <c r="BF325" s="163">
        <f>IF(N325="snížená",J325,0)</f>
        <v>0</v>
      </c>
      <c r="BG325" s="163">
        <f>IF(N325="zákl. přenesená",J325,0)</f>
        <v>0</v>
      </c>
      <c r="BH325" s="163">
        <f>IF(N325="sníž. přenesená",J325,0)</f>
        <v>0</v>
      </c>
      <c r="BI325" s="163">
        <f>IF(N325="nulová",J325,0)</f>
        <v>0</v>
      </c>
      <c r="BJ325" s="18" t="s">
        <v>30</v>
      </c>
      <c r="BK325" s="163">
        <f>ROUND(I325*H325,2)</f>
        <v>0</v>
      </c>
      <c r="BL325" s="18" t="s">
        <v>169</v>
      </c>
      <c r="BM325" s="162" t="s">
        <v>2470</v>
      </c>
    </row>
    <row r="326" spans="1:65" s="13" customFormat="1">
      <c r="B326" s="171"/>
      <c r="D326" s="169" t="s">
        <v>175</v>
      </c>
      <c r="E326" s="172" t="s">
        <v>1</v>
      </c>
      <c r="F326" s="173" t="s">
        <v>2471</v>
      </c>
      <c r="H326" s="174">
        <v>18.423999999999999</v>
      </c>
      <c r="I326" s="175"/>
      <c r="L326" s="171"/>
      <c r="M326" s="176"/>
      <c r="N326" s="177"/>
      <c r="O326" s="177"/>
      <c r="P326" s="177"/>
      <c r="Q326" s="177"/>
      <c r="R326" s="177"/>
      <c r="S326" s="177"/>
      <c r="T326" s="178"/>
      <c r="AT326" s="172" t="s">
        <v>175</v>
      </c>
      <c r="AU326" s="172" t="s">
        <v>83</v>
      </c>
      <c r="AV326" s="13" t="s">
        <v>83</v>
      </c>
      <c r="AW326" s="13" t="s">
        <v>29</v>
      </c>
      <c r="AX326" s="13" t="s">
        <v>30</v>
      </c>
      <c r="AY326" s="172" t="s">
        <v>163</v>
      </c>
    </row>
    <row r="327" spans="1:65" s="2" customFormat="1" ht="16.5" customHeight="1">
      <c r="A327" s="33"/>
      <c r="B327" s="150"/>
      <c r="C327" s="151" t="s">
        <v>498</v>
      </c>
      <c r="D327" s="151" t="s">
        <v>165</v>
      </c>
      <c r="E327" s="152" t="s">
        <v>786</v>
      </c>
      <c r="F327" s="153" t="s">
        <v>471</v>
      </c>
      <c r="G327" s="154" t="s">
        <v>384</v>
      </c>
      <c r="H327" s="155">
        <v>44.231999999999999</v>
      </c>
      <c r="I327" s="156"/>
      <c r="J327" s="157">
        <f>ROUND(I327*H327,2)</f>
        <v>0</v>
      </c>
      <c r="K327" s="153" t="s">
        <v>1</v>
      </c>
      <c r="L327" s="34"/>
      <c r="M327" s="158" t="s">
        <v>1</v>
      </c>
      <c r="N327" s="159" t="s">
        <v>38</v>
      </c>
      <c r="O327" s="59"/>
      <c r="P327" s="160">
        <f>O327*H327</f>
        <v>0</v>
      </c>
      <c r="Q327" s="160">
        <v>0</v>
      </c>
      <c r="R327" s="160">
        <f>Q327*H327</f>
        <v>0</v>
      </c>
      <c r="S327" s="160">
        <v>0</v>
      </c>
      <c r="T327" s="161">
        <f>S327*H327</f>
        <v>0</v>
      </c>
      <c r="U327" s="33"/>
      <c r="V327" s="33"/>
      <c r="W327" s="33"/>
      <c r="X327" s="33"/>
      <c r="Y327" s="33"/>
      <c r="Z327" s="33"/>
      <c r="AA327" s="33"/>
      <c r="AB327" s="33"/>
      <c r="AC327" s="33"/>
      <c r="AD327" s="33"/>
      <c r="AE327" s="33"/>
      <c r="AR327" s="162" t="s">
        <v>169</v>
      </c>
      <c r="AT327" s="162" t="s">
        <v>165</v>
      </c>
      <c r="AU327" s="162" t="s">
        <v>83</v>
      </c>
      <c r="AY327" s="18" t="s">
        <v>163</v>
      </c>
      <c r="BE327" s="163">
        <f>IF(N327="základní",J327,0)</f>
        <v>0</v>
      </c>
      <c r="BF327" s="163">
        <f>IF(N327="snížená",J327,0)</f>
        <v>0</v>
      </c>
      <c r="BG327" s="163">
        <f>IF(N327="zákl. přenesená",J327,0)</f>
        <v>0</v>
      </c>
      <c r="BH327" s="163">
        <f>IF(N327="sníž. přenesená",J327,0)</f>
        <v>0</v>
      </c>
      <c r="BI327" s="163">
        <f>IF(N327="nulová",J327,0)</f>
        <v>0</v>
      </c>
      <c r="BJ327" s="18" t="s">
        <v>30</v>
      </c>
      <c r="BK327" s="163">
        <f>ROUND(I327*H327,2)</f>
        <v>0</v>
      </c>
      <c r="BL327" s="18" t="s">
        <v>169</v>
      </c>
      <c r="BM327" s="162" t="s">
        <v>2472</v>
      </c>
    </row>
    <row r="328" spans="1:65" s="13" customFormat="1">
      <c r="B328" s="171"/>
      <c r="D328" s="169" t="s">
        <v>175</v>
      </c>
      <c r="E328" s="172" t="s">
        <v>1</v>
      </c>
      <c r="F328" s="173" t="s">
        <v>2473</v>
      </c>
      <c r="H328" s="174">
        <v>44.231999999999999</v>
      </c>
      <c r="I328" s="175"/>
      <c r="L328" s="171"/>
      <c r="M328" s="176"/>
      <c r="N328" s="177"/>
      <c r="O328" s="177"/>
      <c r="P328" s="177"/>
      <c r="Q328" s="177"/>
      <c r="R328" s="177"/>
      <c r="S328" s="177"/>
      <c r="T328" s="178"/>
      <c r="AT328" s="172" t="s">
        <v>175</v>
      </c>
      <c r="AU328" s="172" t="s">
        <v>83</v>
      </c>
      <c r="AV328" s="13" t="s">
        <v>83</v>
      </c>
      <c r="AW328" s="13" t="s">
        <v>29</v>
      </c>
      <c r="AX328" s="13" t="s">
        <v>30</v>
      </c>
      <c r="AY328" s="172" t="s">
        <v>163</v>
      </c>
    </row>
    <row r="329" spans="1:65" s="2" customFormat="1" ht="16.5" customHeight="1">
      <c r="A329" s="33"/>
      <c r="B329" s="150"/>
      <c r="C329" s="151" t="s">
        <v>505</v>
      </c>
      <c r="D329" s="151" t="s">
        <v>165</v>
      </c>
      <c r="E329" s="152" t="s">
        <v>2147</v>
      </c>
      <c r="F329" s="153" t="s">
        <v>2148</v>
      </c>
      <c r="G329" s="154" t="s">
        <v>384</v>
      </c>
      <c r="H329" s="155">
        <v>261.05099999999999</v>
      </c>
      <c r="I329" s="156"/>
      <c r="J329" s="157">
        <f>ROUND(I329*H329,2)</f>
        <v>0</v>
      </c>
      <c r="K329" s="153" t="s">
        <v>168</v>
      </c>
      <c r="L329" s="34"/>
      <c r="M329" s="158" t="s">
        <v>1</v>
      </c>
      <c r="N329" s="159" t="s">
        <v>38</v>
      </c>
      <c r="O329" s="59"/>
      <c r="P329" s="160">
        <f>O329*H329</f>
        <v>0</v>
      </c>
      <c r="Q329" s="160">
        <v>0</v>
      </c>
      <c r="R329" s="160">
        <f>Q329*H329</f>
        <v>0</v>
      </c>
      <c r="S329" s="160">
        <v>0</v>
      </c>
      <c r="T329" s="161">
        <f>S329*H329</f>
        <v>0</v>
      </c>
      <c r="U329" s="33"/>
      <c r="V329" s="33"/>
      <c r="W329" s="33"/>
      <c r="X329" s="33"/>
      <c r="Y329" s="33"/>
      <c r="Z329" s="33"/>
      <c r="AA329" s="33"/>
      <c r="AB329" s="33"/>
      <c r="AC329" s="33"/>
      <c r="AD329" s="33"/>
      <c r="AE329" s="33"/>
      <c r="AR329" s="162" t="s">
        <v>169</v>
      </c>
      <c r="AT329" s="162" t="s">
        <v>165</v>
      </c>
      <c r="AU329" s="162" t="s">
        <v>83</v>
      </c>
      <c r="AY329" s="18" t="s">
        <v>163</v>
      </c>
      <c r="BE329" s="163">
        <f>IF(N329="základní",J329,0)</f>
        <v>0</v>
      </c>
      <c r="BF329" s="163">
        <f>IF(N329="snížená",J329,0)</f>
        <v>0</v>
      </c>
      <c r="BG329" s="163">
        <f>IF(N329="zákl. přenesená",J329,0)</f>
        <v>0</v>
      </c>
      <c r="BH329" s="163">
        <f>IF(N329="sníž. přenesená",J329,0)</f>
        <v>0</v>
      </c>
      <c r="BI329" s="163">
        <f>IF(N329="nulová",J329,0)</f>
        <v>0</v>
      </c>
      <c r="BJ329" s="18" t="s">
        <v>30</v>
      </c>
      <c r="BK329" s="163">
        <f>ROUND(I329*H329,2)</f>
        <v>0</v>
      </c>
      <c r="BL329" s="18" t="s">
        <v>169</v>
      </c>
      <c r="BM329" s="162" t="s">
        <v>2474</v>
      </c>
    </row>
    <row r="330" spans="1:65" s="2" customFormat="1">
      <c r="A330" s="33"/>
      <c r="B330" s="34"/>
      <c r="C330" s="33"/>
      <c r="D330" s="164" t="s">
        <v>171</v>
      </c>
      <c r="E330" s="33"/>
      <c r="F330" s="165" t="s">
        <v>2150</v>
      </c>
      <c r="G330" s="33"/>
      <c r="H330" s="33"/>
      <c r="I330" s="166"/>
      <c r="J330" s="33"/>
      <c r="K330" s="33"/>
      <c r="L330" s="34"/>
      <c r="M330" s="167"/>
      <c r="N330" s="168"/>
      <c r="O330" s="59"/>
      <c r="P330" s="59"/>
      <c r="Q330" s="59"/>
      <c r="R330" s="59"/>
      <c r="S330" s="59"/>
      <c r="T330" s="60"/>
      <c r="U330" s="33"/>
      <c r="V330" s="33"/>
      <c r="W330" s="33"/>
      <c r="X330" s="33"/>
      <c r="Y330" s="33"/>
      <c r="Z330" s="33"/>
      <c r="AA330" s="33"/>
      <c r="AB330" s="33"/>
      <c r="AC330" s="33"/>
      <c r="AD330" s="33"/>
      <c r="AE330" s="33"/>
      <c r="AT330" s="18" t="s">
        <v>171</v>
      </c>
      <c r="AU330" s="18" t="s">
        <v>83</v>
      </c>
    </row>
    <row r="331" spans="1:65" s="12" customFormat="1" ht="25.9" customHeight="1">
      <c r="B331" s="137"/>
      <c r="D331" s="138" t="s">
        <v>72</v>
      </c>
      <c r="E331" s="139" t="s">
        <v>381</v>
      </c>
      <c r="F331" s="139" t="s">
        <v>2475</v>
      </c>
      <c r="I331" s="140"/>
      <c r="J331" s="141">
        <f>BK331</f>
        <v>0</v>
      </c>
      <c r="L331" s="137"/>
      <c r="M331" s="142"/>
      <c r="N331" s="143"/>
      <c r="O331" s="143"/>
      <c r="P331" s="144">
        <f>P332+P334</f>
        <v>0</v>
      </c>
      <c r="Q331" s="143"/>
      <c r="R331" s="144">
        <f>R332+R334</f>
        <v>4.0708799999999998</v>
      </c>
      <c r="S331" s="143"/>
      <c r="T331" s="145">
        <f>T332+T334</f>
        <v>0</v>
      </c>
      <c r="AR331" s="138" t="s">
        <v>186</v>
      </c>
      <c r="AT331" s="146" t="s">
        <v>72</v>
      </c>
      <c r="AU331" s="146" t="s">
        <v>73</v>
      </c>
      <c r="AY331" s="138" t="s">
        <v>163</v>
      </c>
      <c r="BK331" s="147">
        <f>BK332+BK334</f>
        <v>0</v>
      </c>
    </row>
    <row r="332" spans="1:65" s="12" customFormat="1" ht="22.9" customHeight="1">
      <c r="B332" s="137"/>
      <c r="D332" s="138" t="s">
        <v>72</v>
      </c>
      <c r="E332" s="148" t="s">
        <v>2476</v>
      </c>
      <c r="F332" s="148" t="s">
        <v>2477</v>
      </c>
      <c r="I332" s="140"/>
      <c r="J332" s="149">
        <f>BK332</f>
        <v>0</v>
      </c>
      <c r="L332" s="137"/>
      <c r="M332" s="142"/>
      <c r="N332" s="143"/>
      <c r="O332" s="143"/>
      <c r="P332" s="144">
        <f>P333</f>
        <v>0</v>
      </c>
      <c r="Q332" s="143"/>
      <c r="R332" s="144">
        <f>R333</f>
        <v>0</v>
      </c>
      <c r="S332" s="143"/>
      <c r="T332" s="145">
        <f>T333</f>
        <v>0</v>
      </c>
      <c r="AR332" s="138" t="s">
        <v>30</v>
      </c>
      <c r="AT332" s="146" t="s">
        <v>72</v>
      </c>
      <c r="AU332" s="146" t="s">
        <v>30</v>
      </c>
      <c r="AY332" s="138" t="s">
        <v>163</v>
      </c>
      <c r="BK332" s="147">
        <f>BK333</f>
        <v>0</v>
      </c>
    </row>
    <row r="333" spans="1:65" s="2" customFormat="1" ht="16.5" customHeight="1">
      <c r="A333" s="33"/>
      <c r="B333" s="150"/>
      <c r="C333" s="151" t="s">
        <v>510</v>
      </c>
      <c r="D333" s="151" t="s">
        <v>165</v>
      </c>
      <c r="E333" s="152" t="s">
        <v>2478</v>
      </c>
      <c r="F333" s="153" t="s">
        <v>2479</v>
      </c>
      <c r="G333" s="154" t="s">
        <v>206</v>
      </c>
      <c r="H333" s="155">
        <v>106.8</v>
      </c>
      <c r="I333" s="156"/>
      <c r="J333" s="157">
        <f>ROUND(I333*H333,2)</f>
        <v>0</v>
      </c>
      <c r="K333" s="153" t="s">
        <v>1</v>
      </c>
      <c r="L333" s="34"/>
      <c r="M333" s="158" t="s">
        <v>1</v>
      </c>
      <c r="N333" s="159" t="s">
        <v>38</v>
      </c>
      <c r="O333" s="59"/>
      <c r="P333" s="160">
        <f>O333*H333</f>
        <v>0</v>
      </c>
      <c r="Q333" s="160">
        <v>0</v>
      </c>
      <c r="R333" s="160">
        <f>Q333*H333</f>
        <v>0</v>
      </c>
      <c r="S333" s="160">
        <v>0</v>
      </c>
      <c r="T333" s="161">
        <f>S333*H333</f>
        <v>0</v>
      </c>
      <c r="U333" s="33"/>
      <c r="V333" s="33"/>
      <c r="W333" s="33"/>
      <c r="X333" s="33"/>
      <c r="Y333" s="33"/>
      <c r="Z333" s="33"/>
      <c r="AA333" s="33"/>
      <c r="AB333" s="33"/>
      <c r="AC333" s="33"/>
      <c r="AD333" s="33"/>
      <c r="AE333" s="33"/>
      <c r="AR333" s="162" t="s">
        <v>169</v>
      </c>
      <c r="AT333" s="162" t="s">
        <v>165</v>
      </c>
      <c r="AU333" s="162" t="s">
        <v>83</v>
      </c>
      <c r="AY333" s="18" t="s">
        <v>163</v>
      </c>
      <c r="BE333" s="163">
        <f>IF(N333="základní",J333,0)</f>
        <v>0</v>
      </c>
      <c r="BF333" s="163">
        <f>IF(N333="snížená",J333,0)</f>
        <v>0</v>
      </c>
      <c r="BG333" s="163">
        <f>IF(N333="zákl. přenesená",J333,0)</f>
        <v>0</v>
      </c>
      <c r="BH333" s="163">
        <f>IF(N333="sníž. přenesená",J333,0)</f>
        <v>0</v>
      </c>
      <c r="BI333" s="163">
        <f>IF(N333="nulová",J333,0)</f>
        <v>0</v>
      </c>
      <c r="BJ333" s="18" t="s">
        <v>30</v>
      </c>
      <c r="BK333" s="163">
        <f>ROUND(I333*H333,2)</f>
        <v>0</v>
      </c>
      <c r="BL333" s="18" t="s">
        <v>169</v>
      </c>
      <c r="BM333" s="162" t="s">
        <v>691</v>
      </c>
    </row>
    <row r="334" spans="1:65" s="12" customFormat="1" ht="22.9" customHeight="1">
      <c r="B334" s="137"/>
      <c r="D334" s="138" t="s">
        <v>72</v>
      </c>
      <c r="E334" s="148" t="s">
        <v>2480</v>
      </c>
      <c r="F334" s="148" t="s">
        <v>2481</v>
      </c>
      <c r="I334" s="140"/>
      <c r="J334" s="149">
        <f>BK334</f>
        <v>0</v>
      </c>
      <c r="L334" s="137"/>
      <c r="M334" s="142"/>
      <c r="N334" s="143"/>
      <c r="O334" s="143"/>
      <c r="P334" s="144">
        <f>P335</f>
        <v>0</v>
      </c>
      <c r="Q334" s="143"/>
      <c r="R334" s="144">
        <f>R335</f>
        <v>4.0708799999999998</v>
      </c>
      <c r="S334" s="143"/>
      <c r="T334" s="145">
        <f>T335</f>
        <v>0</v>
      </c>
      <c r="AR334" s="138" t="s">
        <v>30</v>
      </c>
      <c r="AT334" s="146" t="s">
        <v>72</v>
      </c>
      <c r="AU334" s="146" t="s">
        <v>30</v>
      </c>
      <c r="AY334" s="138" t="s">
        <v>163</v>
      </c>
      <c r="BK334" s="147">
        <f>BK335</f>
        <v>0</v>
      </c>
    </row>
    <row r="335" spans="1:65" s="2" customFormat="1" ht="21.75" customHeight="1">
      <c r="A335" s="33"/>
      <c r="B335" s="150"/>
      <c r="C335" s="151" t="s">
        <v>516</v>
      </c>
      <c r="D335" s="151" t="s">
        <v>165</v>
      </c>
      <c r="E335" s="152" t="s">
        <v>254</v>
      </c>
      <c r="F335" s="153" t="s">
        <v>255</v>
      </c>
      <c r="G335" s="154" t="s">
        <v>206</v>
      </c>
      <c r="H335" s="155">
        <v>51.4</v>
      </c>
      <c r="I335" s="156"/>
      <c r="J335" s="157">
        <f>ROUND(I335*H335,2)</f>
        <v>0</v>
      </c>
      <c r="K335" s="153" t="s">
        <v>1</v>
      </c>
      <c r="L335" s="34"/>
      <c r="M335" s="221" t="s">
        <v>1</v>
      </c>
      <c r="N335" s="222" t="s">
        <v>38</v>
      </c>
      <c r="O335" s="209"/>
      <c r="P335" s="223">
        <f>O335*H335</f>
        <v>0</v>
      </c>
      <c r="Q335" s="223">
        <v>7.9200000000000007E-2</v>
      </c>
      <c r="R335" s="223">
        <f>Q335*H335</f>
        <v>4.0708799999999998</v>
      </c>
      <c r="S335" s="223">
        <v>0</v>
      </c>
      <c r="T335" s="224">
        <f>S335*H335</f>
        <v>0</v>
      </c>
      <c r="U335" s="33"/>
      <c r="V335" s="33"/>
      <c r="W335" s="33"/>
      <c r="X335" s="33"/>
      <c r="Y335" s="33"/>
      <c r="Z335" s="33"/>
      <c r="AA335" s="33"/>
      <c r="AB335" s="33"/>
      <c r="AC335" s="33"/>
      <c r="AD335" s="33"/>
      <c r="AE335" s="33"/>
      <c r="AR335" s="162" t="s">
        <v>169</v>
      </c>
      <c r="AT335" s="162" t="s">
        <v>165</v>
      </c>
      <c r="AU335" s="162" t="s">
        <v>83</v>
      </c>
      <c r="AY335" s="18" t="s">
        <v>163</v>
      </c>
      <c r="BE335" s="163">
        <f>IF(N335="základní",J335,0)</f>
        <v>0</v>
      </c>
      <c r="BF335" s="163">
        <f>IF(N335="snížená",J335,0)</f>
        <v>0</v>
      </c>
      <c r="BG335" s="163">
        <f>IF(N335="zákl. přenesená",J335,0)</f>
        <v>0</v>
      </c>
      <c r="BH335" s="163">
        <f>IF(N335="sníž. přenesená",J335,0)</f>
        <v>0</v>
      </c>
      <c r="BI335" s="163">
        <f>IF(N335="nulová",J335,0)</f>
        <v>0</v>
      </c>
      <c r="BJ335" s="18" t="s">
        <v>30</v>
      </c>
      <c r="BK335" s="163">
        <f>ROUND(I335*H335,2)</f>
        <v>0</v>
      </c>
      <c r="BL335" s="18" t="s">
        <v>169</v>
      </c>
      <c r="BM335" s="162" t="s">
        <v>2482</v>
      </c>
    </row>
    <row r="336" spans="1:65" s="2" customFormat="1" ht="6.95" customHeight="1">
      <c r="A336" s="33"/>
      <c r="B336" s="48"/>
      <c r="C336" s="49"/>
      <c r="D336" s="49"/>
      <c r="E336" s="49"/>
      <c r="F336" s="49"/>
      <c r="G336" s="49"/>
      <c r="H336" s="49"/>
      <c r="I336" s="49"/>
      <c r="J336" s="49"/>
      <c r="K336" s="49"/>
      <c r="L336" s="34"/>
      <c r="M336" s="33"/>
      <c r="O336" s="33"/>
      <c r="P336" s="33"/>
      <c r="Q336" s="33"/>
      <c r="R336" s="33"/>
      <c r="S336" s="33"/>
      <c r="T336" s="33"/>
      <c r="U336" s="33"/>
      <c r="V336" s="33"/>
      <c r="W336" s="33"/>
      <c r="X336" s="33"/>
      <c r="Y336" s="33"/>
      <c r="Z336" s="33"/>
      <c r="AA336" s="33"/>
      <c r="AB336" s="33"/>
      <c r="AC336" s="33"/>
      <c r="AD336" s="33"/>
      <c r="AE336" s="33"/>
    </row>
  </sheetData>
  <autoFilter ref="C129:K335"/>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34" r:id="rId1"/>
    <hyperlink ref="F138" r:id="rId2"/>
    <hyperlink ref="F142" r:id="rId3"/>
    <hyperlink ref="F146" r:id="rId4"/>
    <hyperlink ref="F153" r:id="rId5"/>
    <hyperlink ref="F156" r:id="rId6"/>
    <hyperlink ref="F161" r:id="rId7"/>
    <hyperlink ref="F166" r:id="rId8"/>
    <hyperlink ref="F178" r:id="rId9"/>
    <hyperlink ref="F184" r:id="rId10"/>
    <hyperlink ref="F205" r:id="rId11"/>
    <hyperlink ref="F210" r:id="rId12"/>
    <hyperlink ref="F213" r:id="rId13"/>
    <hyperlink ref="F219" r:id="rId14"/>
    <hyperlink ref="F226" r:id="rId15"/>
    <hyperlink ref="F230" r:id="rId16"/>
    <hyperlink ref="F236" r:id="rId17"/>
    <hyperlink ref="F239" r:id="rId18"/>
    <hyperlink ref="F244" r:id="rId19"/>
    <hyperlink ref="F247" r:id="rId20"/>
    <hyperlink ref="F251" r:id="rId21"/>
    <hyperlink ref="F255" r:id="rId22"/>
    <hyperlink ref="F259" r:id="rId23"/>
    <hyperlink ref="F265" r:id="rId24"/>
    <hyperlink ref="F271" r:id="rId25"/>
    <hyperlink ref="F276" r:id="rId26"/>
    <hyperlink ref="F280" r:id="rId27"/>
    <hyperlink ref="F284" r:id="rId28"/>
    <hyperlink ref="F319" r:id="rId29"/>
    <hyperlink ref="F322" r:id="rId30"/>
    <hyperlink ref="F330" r:id="rId31"/>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election activeCell="J12" sqref="J1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6" t="s">
        <v>5</v>
      </c>
      <c r="M2" s="237"/>
      <c r="N2" s="237"/>
      <c r="O2" s="237"/>
      <c r="P2" s="237"/>
      <c r="Q2" s="237"/>
      <c r="R2" s="237"/>
      <c r="S2" s="237"/>
      <c r="T2" s="237"/>
      <c r="U2" s="237"/>
      <c r="V2" s="237"/>
      <c r="AT2" s="18" t="s">
        <v>111</v>
      </c>
    </row>
    <row r="3" spans="1:46" s="1" customFormat="1" ht="6.95" customHeight="1">
      <c r="B3" s="19"/>
      <c r="C3" s="20"/>
      <c r="D3" s="20"/>
      <c r="E3" s="20"/>
      <c r="F3" s="20"/>
      <c r="G3" s="20"/>
      <c r="H3" s="20"/>
      <c r="I3" s="20"/>
      <c r="J3" s="20"/>
      <c r="K3" s="20"/>
      <c r="L3" s="21"/>
      <c r="AT3" s="18" t="s">
        <v>83</v>
      </c>
    </row>
    <row r="4" spans="1:46" s="1" customFormat="1" ht="24.95" customHeight="1">
      <c r="B4" s="21"/>
      <c r="D4" s="22" t="s">
        <v>120</v>
      </c>
      <c r="L4" s="21"/>
      <c r="M4" s="100" t="s">
        <v>10</v>
      </c>
      <c r="AT4" s="18" t="s">
        <v>3</v>
      </c>
    </row>
    <row r="5" spans="1:46" s="1" customFormat="1" ht="6.95" customHeight="1">
      <c r="B5" s="21"/>
      <c r="L5" s="21"/>
    </row>
    <row r="6" spans="1:46" s="1" customFormat="1" ht="12" customHeight="1">
      <c r="B6" s="21"/>
      <c r="D6" s="28" t="s">
        <v>16</v>
      </c>
      <c r="L6" s="21"/>
    </row>
    <row r="7" spans="1:46" s="1" customFormat="1" ht="16.5" customHeight="1">
      <c r="B7" s="21"/>
      <c r="E7" s="280" t="str">
        <f>'Rekapitulace stavby'!K6</f>
        <v>Brno, Sobotkova - rekonstrukce kanalizace a vodovodu</v>
      </c>
      <c r="F7" s="281"/>
      <c r="G7" s="281"/>
      <c r="H7" s="281"/>
      <c r="L7" s="21"/>
    </row>
    <row r="8" spans="1:46" s="2" customFormat="1" ht="12" customHeight="1">
      <c r="A8" s="33"/>
      <c r="B8" s="34"/>
      <c r="C8" s="33"/>
      <c r="D8" s="28" t="s">
        <v>130</v>
      </c>
      <c r="E8" s="33"/>
      <c r="F8" s="33"/>
      <c r="G8" s="33"/>
      <c r="H8" s="33"/>
      <c r="I8" s="33"/>
      <c r="J8" s="33"/>
      <c r="K8" s="33"/>
      <c r="L8" s="43"/>
      <c r="S8" s="33"/>
      <c r="T8" s="33"/>
      <c r="U8" s="33"/>
      <c r="V8" s="33"/>
      <c r="W8" s="33"/>
      <c r="X8" s="33"/>
      <c r="Y8" s="33"/>
      <c r="Z8" s="33"/>
      <c r="AA8" s="33"/>
      <c r="AB8" s="33"/>
      <c r="AC8" s="33"/>
      <c r="AD8" s="33"/>
      <c r="AE8" s="33"/>
    </row>
    <row r="9" spans="1:46" s="2" customFormat="1" ht="16.5" customHeight="1">
      <c r="A9" s="33"/>
      <c r="B9" s="34"/>
      <c r="C9" s="33"/>
      <c r="D9" s="33"/>
      <c r="E9" s="270" t="s">
        <v>2483</v>
      </c>
      <c r="F9" s="279"/>
      <c r="G9" s="279"/>
      <c r="H9" s="279"/>
      <c r="I9" s="3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94</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1089</v>
      </c>
      <c r="G12" s="33"/>
      <c r="H12" s="33"/>
      <c r="I12" s="28" t="s">
        <v>22</v>
      </c>
      <c r="J12" s="56"/>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23</v>
      </c>
      <c r="E14" s="33"/>
      <c r="F14" s="33"/>
      <c r="G14" s="33"/>
      <c r="H14" s="33"/>
      <c r="I14" s="28" t="s">
        <v>24</v>
      </c>
      <c r="J14" s="26" t="s">
        <v>1</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
        <v>1090</v>
      </c>
      <c r="F15" s="33"/>
      <c r="G15" s="33"/>
      <c r="H15" s="33"/>
      <c r="I15" s="28" t="s">
        <v>25</v>
      </c>
      <c r="J15" s="26" t="s">
        <v>1</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28"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2" t="str">
        <f>'Rekapitulace stavby'!E14</f>
        <v>Vyplň údaj</v>
      </c>
      <c r="F18" s="248"/>
      <c r="G18" s="248"/>
      <c r="H18" s="248"/>
      <c r="I18" s="28"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28"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28"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28" t="s">
        <v>24</v>
      </c>
      <c r="J23" s="26" t="s">
        <v>1</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
        <v>1091</v>
      </c>
      <c r="F24" s="33"/>
      <c r="G24" s="33"/>
      <c r="H24" s="33"/>
      <c r="I24" s="28" t="s">
        <v>25</v>
      </c>
      <c r="J24" s="26" t="s">
        <v>1</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customHeight="1">
      <c r="A27" s="101"/>
      <c r="B27" s="102"/>
      <c r="C27" s="101"/>
      <c r="D27" s="101"/>
      <c r="E27" s="252" t="s">
        <v>1</v>
      </c>
      <c r="F27" s="252"/>
      <c r="G27" s="252"/>
      <c r="H27" s="252"/>
      <c r="I27" s="101"/>
      <c r="J27" s="101"/>
      <c r="K27" s="101"/>
      <c r="L27" s="103"/>
      <c r="S27" s="101"/>
      <c r="T27" s="101"/>
      <c r="U27" s="101"/>
      <c r="V27" s="101"/>
      <c r="W27" s="101"/>
      <c r="X27" s="101"/>
      <c r="Y27" s="101"/>
      <c r="Z27" s="101"/>
      <c r="AA27" s="101"/>
      <c r="AB27" s="101"/>
      <c r="AC27" s="101"/>
      <c r="AD27" s="101"/>
      <c r="AE27" s="101"/>
    </row>
    <row r="28" spans="1:31" s="2" customFormat="1" ht="6.95"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4" t="s">
        <v>33</v>
      </c>
      <c r="E30" s="33"/>
      <c r="F30" s="33"/>
      <c r="G30" s="33"/>
      <c r="H30" s="33"/>
      <c r="I30" s="33"/>
      <c r="J30" s="72">
        <f>ROUND(J118, 0)</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5" t="s">
        <v>37</v>
      </c>
      <c r="E33" s="28" t="s">
        <v>38</v>
      </c>
      <c r="F33" s="106">
        <f>ROUND((SUM(BE118:BE200)),  0)</f>
        <v>0</v>
      </c>
      <c r="G33" s="33"/>
      <c r="H33" s="33"/>
      <c r="I33" s="107">
        <v>0.21</v>
      </c>
      <c r="J33" s="106">
        <f>ROUND(((SUM(BE118:BE200))*I33),  0)</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06">
        <f>ROUND((SUM(BF118:BF200)),  0)</f>
        <v>0</v>
      </c>
      <c r="G34" s="33"/>
      <c r="H34" s="33"/>
      <c r="I34" s="107">
        <v>0.12</v>
      </c>
      <c r="J34" s="106">
        <f>ROUND(((SUM(BF118:BF200))*I34),  0)</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6">
        <f>ROUND((SUM(BG118:BG200)),  0)</f>
        <v>0</v>
      </c>
      <c r="G35" s="33"/>
      <c r="H35" s="33"/>
      <c r="I35" s="107">
        <v>0.21</v>
      </c>
      <c r="J35" s="106">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6">
        <f>ROUND((SUM(BH118:BH200)),  0)</f>
        <v>0</v>
      </c>
      <c r="G36" s="33"/>
      <c r="H36" s="33"/>
      <c r="I36" s="107">
        <v>0.12</v>
      </c>
      <c r="J36" s="106">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6">
        <f>ROUND((SUM(BI118:BI200)),  0)</f>
        <v>0</v>
      </c>
      <c r="G37" s="33"/>
      <c r="H37" s="33"/>
      <c r="I37" s="107">
        <v>0</v>
      </c>
      <c r="J37" s="106">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customHeight="1">
      <c r="A39" s="33"/>
      <c r="B39" s="34"/>
      <c r="C39" s="108"/>
      <c r="D39" s="109" t="s">
        <v>43</v>
      </c>
      <c r="E39" s="61"/>
      <c r="F39" s="61"/>
      <c r="G39" s="110" t="s">
        <v>44</v>
      </c>
      <c r="H39" s="111" t="s">
        <v>45</v>
      </c>
      <c r="I39" s="61"/>
      <c r="J39" s="112">
        <f>SUM(J30:J37)</f>
        <v>0</v>
      </c>
      <c r="K39" s="113"/>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3"/>
      <c r="D50" s="44" t="s">
        <v>46</v>
      </c>
      <c r="E50" s="45"/>
      <c r="F50" s="45"/>
      <c r="G50" s="44" t="s">
        <v>47</v>
      </c>
      <c r="H50" s="45"/>
      <c r="I50" s="45"/>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14" t="s">
        <v>49</v>
      </c>
      <c r="G61" s="46" t="s">
        <v>48</v>
      </c>
      <c r="H61" s="36"/>
      <c r="I61" s="36"/>
      <c r="J61" s="115"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14" t="s">
        <v>49</v>
      </c>
      <c r="G76" s="46" t="s">
        <v>48</v>
      </c>
      <c r="H76" s="36"/>
      <c r="I76" s="36"/>
      <c r="J76" s="115"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132</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80" t="str">
        <f>E7</f>
        <v>Brno, Sobotkova - rekonstrukce kanalizace a vodovodu</v>
      </c>
      <c r="F85" s="281"/>
      <c r="G85" s="281"/>
      <c r="H85" s="281"/>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130</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70" t="str">
        <f>E9</f>
        <v>SO 90 - Vedlejší a ostatní náklady</v>
      </c>
      <c r="F87" s="279"/>
      <c r="G87" s="279"/>
      <c r="H87" s="279"/>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Brno - město</v>
      </c>
      <c r="G89" s="33"/>
      <c r="H89" s="33"/>
      <c r="I89" s="28" t="s">
        <v>22</v>
      </c>
      <c r="J89" s="56" t="str">
        <f>IF(J12="","",J12)</f>
        <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23</v>
      </c>
      <c r="D91" s="33"/>
      <c r="E91" s="33"/>
      <c r="F91" s="26" t="str">
        <f>E15</f>
        <v>Statutární město Brno</v>
      </c>
      <c r="G91" s="33"/>
      <c r="H91" s="33"/>
      <c r="I91" s="28" t="s">
        <v>28</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26</v>
      </c>
      <c r="D92" s="33"/>
      <c r="E92" s="33"/>
      <c r="F92" s="26" t="str">
        <f>IF(E18="","",E18)</f>
        <v>Vyplň údaj</v>
      </c>
      <c r="G92" s="33"/>
      <c r="H92" s="33"/>
      <c r="I92" s="28" t="s">
        <v>31</v>
      </c>
      <c r="J92" s="31" t="str">
        <f>E24</f>
        <v>AQUATIS a.s.</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6" t="s">
        <v>133</v>
      </c>
      <c r="D94" s="108"/>
      <c r="E94" s="108"/>
      <c r="F94" s="108"/>
      <c r="G94" s="108"/>
      <c r="H94" s="108"/>
      <c r="I94" s="108"/>
      <c r="J94" s="117" t="s">
        <v>134</v>
      </c>
      <c r="K94" s="108"/>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8" t="s">
        <v>135</v>
      </c>
      <c r="D96" s="33"/>
      <c r="E96" s="33"/>
      <c r="F96" s="33"/>
      <c r="G96" s="33"/>
      <c r="H96" s="33"/>
      <c r="I96" s="33"/>
      <c r="J96" s="72">
        <f>J118</f>
        <v>0</v>
      </c>
      <c r="K96" s="33"/>
      <c r="L96" s="43"/>
      <c r="S96" s="33"/>
      <c r="T96" s="33"/>
      <c r="U96" s="33"/>
      <c r="V96" s="33"/>
      <c r="W96" s="33"/>
      <c r="X96" s="33"/>
      <c r="Y96" s="33"/>
      <c r="Z96" s="33"/>
      <c r="AA96" s="33"/>
      <c r="AB96" s="33"/>
      <c r="AC96" s="33"/>
      <c r="AD96" s="33"/>
      <c r="AE96" s="33"/>
      <c r="AU96" s="18" t="s">
        <v>136</v>
      </c>
    </row>
    <row r="97" spans="1:31" s="9" customFormat="1" ht="24.95" customHeight="1">
      <c r="B97" s="119"/>
      <c r="D97" s="120" t="s">
        <v>137</v>
      </c>
      <c r="E97" s="121"/>
      <c r="F97" s="121"/>
      <c r="G97" s="121"/>
      <c r="H97" s="121"/>
      <c r="I97" s="121"/>
      <c r="J97" s="122">
        <f>J119</f>
        <v>0</v>
      </c>
      <c r="L97" s="119"/>
    </row>
    <row r="98" spans="1:31" s="10" customFormat="1" ht="19.899999999999999" customHeight="1">
      <c r="B98" s="123"/>
      <c r="D98" s="124" t="s">
        <v>145</v>
      </c>
      <c r="E98" s="125"/>
      <c r="F98" s="125"/>
      <c r="G98" s="125"/>
      <c r="H98" s="125"/>
      <c r="I98" s="125"/>
      <c r="J98" s="126">
        <f>J120</f>
        <v>0</v>
      </c>
      <c r="L98" s="123"/>
    </row>
    <row r="99" spans="1:31" s="2" customFormat="1" ht="21.7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49"/>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51"/>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148</v>
      </c>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16.5" customHeight="1">
      <c r="A108" s="33"/>
      <c r="B108" s="34"/>
      <c r="C108" s="33"/>
      <c r="D108" s="33"/>
      <c r="E108" s="280" t="str">
        <f>E7</f>
        <v>Brno, Sobotkova - rekonstrukce kanalizace a vodovodu</v>
      </c>
      <c r="F108" s="281"/>
      <c r="G108" s="281"/>
      <c r="H108" s="281"/>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130</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70" t="str">
        <f>E9</f>
        <v>SO 90 - Vedlejší a ostatní náklady</v>
      </c>
      <c r="F110" s="279"/>
      <c r="G110" s="279"/>
      <c r="H110" s="279"/>
      <c r="I110" s="3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Brno - město</v>
      </c>
      <c r="G112" s="33"/>
      <c r="H112" s="33"/>
      <c r="I112" s="28" t="s">
        <v>22</v>
      </c>
      <c r="J112" s="56" t="str">
        <f>IF(J12="","",J12)</f>
        <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5.2" customHeight="1">
      <c r="A114" s="33"/>
      <c r="B114" s="34"/>
      <c r="C114" s="28" t="s">
        <v>23</v>
      </c>
      <c r="D114" s="33"/>
      <c r="E114" s="33"/>
      <c r="F114" s="26" t="str">
        <f>E15</f>
        <v>Statutární město Brno</v>
      </c>
      <c r="G114" s="33"/>
      <c r="H114" s="33"/>
      <c r="I114" s="28" t="s">
        <v>28</v>
      </c>
      <c r="J114" s="31" t="str">
        <f>E21</f>
        <v xml:space="preserve"> </v>
      </c>
      <c r="K114" s="33"/>
      <c r="L114" s="43"/>
      <c r="S114" s="33"/>
      <c r="T114" s="33"/>
      <c r="U114" s="33"/>
      <c r="V114" s="33"/>
      <c r="W114" s="33"/>
      <c r="X114" s="33"/>
      <c r="Y114" s="33"/>
      <c r="Z114" s="33"/>
      <c r="AA114" s="33"/>
      <c r="AB114" s="33"/>
      <c r="AC114" s="33"/>
      <c r="AD114" s="33"/>
      <c r="AE114" s="33"/>
    </row>
    <row r="115" spans="1:65" s="2" customFormat="1" ht="15.2" customHeight="1">
      <c r="A115" s="33"/>
      <c r="B115" s="34"/>
      <c r="C115" s="28" t="s">
        <v>26</v>
      </c>
      <c r="D115" s="33"/>
      <c r="E115" s="33"/>
      <c r="F115" s="26" t="str">
        <f>IF(E18="","",E18)</f>
        <v>Vyplň údaj</v>
      </c>
      <c r="G115" s="33"/>
      <c r="H115" s="33"/>
      <c r="I115" s="28" t="s">
        <v>31</v>
      </c>
      <c r="J115" s="31" t="str">
        <f>E24</f>
        <v>AQUATIS a.s.</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11" customFormat="1" ht="29.25" customHeight="1">
      <c r="A117" s="127"/>
      <c r="B117" s="128"/>
      <c r="C117" s="129" t="s">
        <v>149</v>
      </c>
      <c r="D117" s="130" t="s">
        <v>58</v>
      </c>
      <c r="E117" s="130" t="s">
        <v>54</v>
      </c>
      <c r="F117" s="130" t="s">
        <v>55</v>
      </c>
      <c r="G117" s="130" t="s">
        <v>150</v>
      </c>
      <c r="H117" s="130" t="s">
        <v>151</v>
      </c>
      <c r="I117" s="130" t="s">
        <v>152</v>
      </c>
      <c r="J117" s="130" t="s">
        <v>134</v>
      </c>
      <c r="K117" s="131" t="s">
        <v>153</v>
      </c>
      <c r="L117" s="132"/>
      <c r="M117" s="63" t="s">
        <v>1</v>
      </c>
      <c r="N117" s="64" t="s">
        <v>37</v>
      </c>
      <c r="O117" s="64" t="s">
        <v>154</v>
      </c>
      <c r="P117" s="64" t="s">
        <v>155</v>
      </c>
      <c r="Q117" s="64" t="s">
        <v>156</v>
      </c>
      <c r="R117" s="64" t="s">
        <v>157</v>
      </c>
      <c r="S117" s="64" t="s">
        <v>158</v>
      </c>
      <c r="T117" s="65" t="s">
        <v>159</v>
      </c>
      <c r="U117" s="127"/>
      <c r="V117" s="127"/>
      <c r="W117" s="127"/>
      <c r="X117" s="127"/>
      <c r="Y117" s="127"/>
      <c r="Z117" s="127"/>
      <c r="AA117" s="127"/>
      <c r="AB117" s="127"/>
      <c r="AC117" s="127"/>
      <c r="AD117" s="127"/>
      <c r="AE117" s="127"/>
    </row>
    <row r="118" spans="1:65" s="2" customFormat="1" ht="22.9" customHeight="1">
      <c r="A118" s="33"/>
      <c r="B118" s="34"/>
      <c r="C118" s="70" t="s">
        <v>160</v>
      </c>
      <c r="D118" s="33"/>
      <c r="E118" s="33"/>
      <c r="F118" s="33"/>
      <c r="G118" s="33"/>
      <c r="H118" s="33"/>
      <c r="I118" s="33"/>
      <c r="J118" s="133">
        <f>BK118</f>
        <v>0</v>
      </c>
      <c r="K118" s="33"/>
      <c r="L118" s="34"/>
      <c r="M118" s="66"/>
      <c r="N118" s="57"/>
      <c r="O118" s="67"/>
      <c r="P118" s="134">
        <f>P119</f>
        <v>0</v>
      </c>
      <c r="Q118" s="67"/>
      <c r="R118" s="134">
        <f>R119</f>
        <v>4.2000000000000007E-4</v>
      </c>
      <c r="S118" s="67"/>
      <c r="T118" s="135">
        <f>T119</f>
        <v>0</v>
      </c>
      <c r="U118" s="33"/>
      <c r="V118" s="33"/>
      <c r="W118" s="33"/>
      <c r="X118" s="33"/>
      <c r="Y118" s="33"/>
      <c r="Z118" s="33"/>
      <c r="AA118" s="33"/>
      <c r="AB118" s="33"/>
      <c r="AC118" s="33"/>
      <c r="AD118" s="33"/>
      <c r="AE118" s="33"/>
      <c r="AT118" s="18" t="s">
        <v>72</v>
      </c>
      <c r="AU118" s="18" t="s">
        <v>136</v>
      </c>
      <c r="BK118" s="136">
        <f>BK119</f>
        <v>0</v>
      </c>
    </row>
    <row r="119" spans="1:65" s="12" customFormat="1" ht="25.9" customHeight="1">
      <c r="B119" s="137"/>
      <c r="D119" s="138" t="s">
        <v>72</v>
      </c>
      <c r="E119" s="139" t="s">
        <v>161</v>
      </c>
      <c r="F119" s="139" t="s">
        <v>162</v>
      </c>
      <c r="I119" s="140"/>
      <c r="J119" s="141">
        <f>BK119</f>
        <v>0</v>
      </c>
      <c r="L119" s="137"/>
      <c r="M119" s="142"/>
      <c r="N119" s="143"/>
      <c r="O119" s="143"/>
      <c r="P119" s="144">
        <f>P120</f>
        <v>0</v>
      </c>
      <c r="Q119" s="143"/>
      <c r="R119" s="144">
        <f>R120</f>
        <v>4.2000000000000007E-4</v>
      </c>
      <c r="S119" s="143"/>
      <c r="T119" s="145">
        <f>T120</f>
        <v>0</v>
      </c>
      <c r="AR119" s="138" t="s">
        <v>30</v>
      </c>
      <c r="AT119" s="146" t="s">
        <v>72</v>
      </c>
      <c r="AU119" s="146" t="s">
        <v>73</v>
      </c>
      <c r="AY119" s="138" t="s">
        <v>163</v>
      </c>
      <c r="BK119" s="147">
        <f>BK120</f>
        <v>0</v>
      </c>
    </row>
    <row r="120" spans="1:65" s="12" customFormat="1" ht="22.9" customHeight="1">
      <c r="B120" s="137"/>
      <c r="D120" s="138" t="s">
        <v>72</v>
      </c>
      <c r="E120" s="148" t="s">
        <v>228</v>
      </c>
      <c r="F120" s="148" t="s">
        <v>729</v>
      </c>
      <c r="I120" s="140"/>
      <c r="J120" s="149">
        <f>BK120</f>
        <v>0</v>
      </c>
      <c r="L120" s="137"/>
      <c r="M120" s="142"/>
      <c r="N120" s="143"/>
      <c r="O120" s="143"/>
      <c r="P120" s="144">
        <f>SUM(P121:P200)</f>
        <v>0</v>
      </c>
      <c r="Q120" s="143"/>
      <c r="R120" s="144">
        <f>SUM(R121:R200)</f>
        <v>4.2000000000000007E-4</v>
      </c>
      <c r="S120" s="143"/>
      <c r="T120" s="145">
        <f>SUM(T121:T200)</f>
        <v>0</v>
      </c>
      <c r="AR120" s="138" t="s">
        <v>30</v>
      </c>
      <c r="AT120" s="146" t="s">
        <v>72</v>
      </c>
      <c r="AU120" s="146" t="s">
        <v>30</v>
      </c>
      <c r="AY120" s="138" t="s">
        <v>163</v>
      </c>
      <c r="BK120" s="147">
        <f>SUM(BK121:BK200)</f>
        <v>0</v>
      </c>
    </row>
    <row r="121" spans="1:65" s="2" customFormat="1" ht="16.5" customHeight="1">
      <c r="A121" s="33"/>
      <c r="B121" s="150"/>
      <c r="C121" s="151" t="s">
        <v>30</v>
      </c>
      <c r="D121" s="151" t="s">
        <v>165</v>
      </c>
      <c r="E121" s="152" t="s">
        <v>2484</v>
      </c>
      <c r="F121" s="153" t="s">
        <v>2485</v>
      </c>
      <c r="G121" s="154" t="s">
        <v>601</v>
      </c>
      <c r="H121" s="155">
        <v>1</v>
      </c>
      <c r="I121" s="156"/>
      <c r="J121" s="157">
        <f>ROUND(I121*H121,2)</f>
        <v>0</v>
      </c>
      <c r="K121" s="153" t="s">
        <v>1</v>
      </c>
      <c r="L121" s="34"/>
      <c r="M121" s="158" t="s">
        <v>1</v>
      </c>
      <c r="N121" s="159" t="s">
        <v>38</v>
      </c>
      <c r="O121" s="59"/>
      <c r="P121" s="160">
        <f>O121*H121</f>
        <v>0</v>
      </c>
      <c r="Q121" s="160">
        <v>0</v>
      </c>
      <c r="R121" s="160">
        <f>Q121*H121</f>
        <v>0</v>
      </c>
      <c r="S121" s="160">
        <v>0</v>
      </c>
      <c r="T121" s="161">
        <f>S121*H121</f>
        <v>0</v>
      </c>
      <c r="U121" s="33"/>
      <c r="V121" s="33"/>
      <c r="W121" s="33"/>
      <c r="X121" s="33"/>
      <c r="Y121" s="33"/>
      <c r="Z121" s="33"/>
      <c r="AA121" s="33"/>
      <c r="AB121" s="33"/>
      <c r="AC121" s="33"/>
      <c r="AD121" s="33"/>
      <c r="AE121" s="33"/>
      <c r="AR121" s="162" t="s">
        <v>169</v>
      </c>
      <c r="AT121" s="162" t="s">
        <v>165</v>
      </c>
      <c r="AU121" s="162" t="s">
        <v>83</v>
      </c>
      <c r="AY121" s="18" t="s">
        <v>163</v>
      </c>
      <c r="BE121" s="163">
        <f>IF(N121="základní",J121,0)</f>
        <v>0</v>
      </c>
      <c r="BF121" s="163">
        <f>IF(N121="snížená",J121,0)</f>
        <v>0</v>
      </c>
      <c r="BG121" s="163">
        <f>IF(N121="zákl. přenesená",J121,0)</f>
        <v>0</v>
      </c>
      <c r="BH121" s="163">
        <f>IF(N121="sníž. přenesená",J121,0)</f>
        <v>0</v>
      </c>
      <c r="BI121" s="163">
        <f>IF(N121="nulová",J121,0)</f>
        <v>0</v>
      </c>
      <c r="BJ121" s="18" t="s">
        <v>30</v>
      </c>
      <c r="BK121" s="163">
        <f>ROUND(I121*H121,2)</f>
        <v>0</v>
      </c>
      <c r="BL121" s="18" t="s">
        <v>169</v>
      </c>
      <c r="BM121" s="162" t="s">
        <v>2486</v>
      </c>
    </row>
    <row r="122" spans="1:65" s="13" customFormat="1">
      <c r="B122" s="171"/>
      <c r="D122" s="169" t="s">
        <v>175</v>
      </c>
      <c r="E122" s="172" t="s">
        <v>1</v>
      </c>
      <c r="F122" s="173" t="s">
        <v>30</v>
      </c>
      <c r="H122" s="174">
        <v>1</v>
      </c>
      <c r="I122" s="175"/>
      <c r="L122" s="171"/>
      <c r="M122" s="176"/>
      <c r="N122" s="177"/>
      <c r="O122" s="177"/>
      <c r="P122" s="177"/>
      <c r="Q122" s="177"/>
      <c r="R122" s="177"/>
      <c r="S122" s="177"/>
      <c r="T122" s="178"/>
      <c r="AT122" s="172" t="s">
        <v>175</v>
      </c>
      <c r="AU122" s="172" t="s">
        <v>83</v>
      </c>
      <c r="AV122" s="13" t="s">
        <v>83</v>
      </c>
      <c r="AW122" s="13" t="s">
        <v>29</v>
      </c>
      <c r="AX122" s="13" t="s">
        <v>30</v>
      </c>
      <c r="AY122" s="172" t="s">
        <v>163</v>
      </c>
    </row>
    <row r="123" spans="1:65" s="2" customFormat="1" ht="16.5" customHeight="1">
      <c r="A123" s="33"/>
      <c r="B123" s="150"/>
      <c r="C123" s="151" t="s">
        <v>83</v>
      </c>
      <c r="D123" s="151" t="s">
        <v>165</v>
      </c>
      <c r="E123" s="152" t="s">
        <v>2487</v>
      </c>
      <c r="F123" s="153" t="s">
        <v>2488</v>
      </c>
      <c r="G123" s="154" t="s">
        <v>601</v>
      </c>
      <c r="H123" s="155">
        <v>1</v>
      </c>
      <c r="I123" s="156"/>
      <c r="J123" s="157">
        <f>ROUND(I123*H123,2)</f>
        <v>0</v>
      </c>
      <c r="K123" s="153" t="s">
        <v>1</v>
      </c>
      <c r="L123" s="34"/>
      <c r="M123" s="158" t="s">
        <v>1</v>
      </c>
      <c r="N123" s="159" t="s">
        <v>38</v>
      </c>
      <c r="O123" s="59"/>
      <c r="P123" s="160">
        <f>O123*H123</f>
        <v>0</v>
      </c>
      <c r="Q123" s="160">
        <v>0</v>
      </c>
      <c r="R123" s="160">
        <f>Q123*H123</f>
        <v>0</v>
      </c>
      <c r="S123" s="160">
        <v>0</v>
      </c>
      <c r="T123" s="161">
        <f>S123*H123</f>
        <v>0</v>
      </c>
      <c r="U123" s="33"/>
      <c r="V123" s="33"/>
      <c r="W123" s="33"/>
      <c r="X123" s="33"/>
      <c r="Y123" s="33"/>
      <c r="Z123" s="33"/>
      <c r="AA123" s="33"/>
      <c r="AB123" s="33"/>
      <c r="AC123" s="33"/>
      <c r="AD123" s="33"/>
      <c r="AE123" s="33"/>
      <c r="AR123" s="162" t="s">
        <v>169</v>
      </c>
      <c r="AT123" s="162" t="s">
        <v>165</v>
      </c>
      <c r="AU123" s="162" t="s">
        <v>83</v>
      </c>
      <c r="AY123" s="18" t="s">
        <v>163</v>
      </c>
      <c r="BE123" s="163">
        <f>IF(N123="základní",J123,0)</f>
        <v>0</v>
      </c>
      <c r="BF123" s="163">
        <f>IF(N123="snížená",J123,0)</f>
        <v>0</v>
      </c>
      <c r="BG123" s="163">
        <f>IF(N123="zákl. přenesená",J123,0)</f>
        <v>0</v>
      </c>
      <c r="BH123" s="163">
        <f>IF(N123="sníž. přenesená",J123,0)</f>
        <v>0</v>
      </c>
      <c r="BI123" s="163">
        <f>IF(N123="nulová",J123,0)</f>
        <v>0</v>
      </c>
      <c r="BJ123" s="18" t="s">
        <v>30</v>
      </c>
      <c r="BK123" s="163">
        <f>ROUND(I123*H123,2)</f>
        <v>0</v>
      </c>
      <c r="BL123" s="18" t="s">
        <v>169</v>
      </c>
      <c r="BM123" s="162" t="s">
        <v>2489</v>
      </c>
    </row>
    <row r="124" spans="1:65" s="13" customFormat="1">
      <c r="B124" s="171"/>
      <c r="D124" s="169" t="s">
        <v>175</v>
      </c>
      <c r="E124" s="172" t="s">
        <v>1</v>
      </c>
      <c r="F124" s="173" t="s">
        <v>30</v>
      </c>
      <c r="H124" s="174">
        <v>1</v>
      </c>
      <c r="I124" s="175"/>
      <c r="L124" s="171"/>
      <c r="M124" s="176"/>
      <c r="N124" s="177"/>
      <c r="O124" s="177"/>
      <c r="P124" s="177"/>
      <c r="Q124" s="177"/>
      <c r="R124" s="177"/>
      <c r="S124" s="177"/>
      <c r="T124" s="178"/>
      <c r="AT124" s="172" t="s">
        <v>175</v>
      </c>
      <c r="AU124" s="172" t="s">
        <v>83</v>
      </c>
      <c r="AV124" s="13" t="s">
        <v>83</v>
      </c>
      <c r="AW124" s="13" t="s">
        <v>29</v>
      </c>
      <c r="AX124" s="13" t="s">
        <v>30</v>
      </c>
      <c r="AY124" s="172" t="s">
        <v>163</v>
      </c>
    </row>
    <row r="125" spans="1:65" s="2" customFormat="1" ht="16.5" customHeight="1">
      <c r="A125" s="33"/>
      <c r="B125" s="150"/>
      <c r="C125" s="151" t="s">
        <v>186</v>
      </c>
      <c r="D125" s="151" t="s">
        <v>165</v>
      </c>
      <c r="E125" s="152" t="s">
        <v>2490</v>
      </c>
      <c r="F125" s="153" t="s">
        <v>2491</v>
      </c>
      <c r="G125" s="154" t="s">
        <v>601</v>
      </c>
      <c r="H125" s="155">
        <v>1</v>
      </c>
      <c r="I125" s="156"/>
      <c r="J125" s="157">
        <f>ROUND(I125*H125,2)</f>
        <v>0</v>
      </c>
      <c r="K125" s="153" t="s">
        <v>1</v>
      </c>
      <c r="L125" s="34"/>
      <c r="M125" s="158" t="s">
        <v>1</v>
      </c>
      <c r="N125" s="159" t="s">
        <v>38</v>
      </c>
      <c r="O125" s="59"/>
      <c r="P125" s="160">
        <f>O125*H125</f>
        <v>0</v>
      </c>
      <c r="Q125" s="160">
        <v>0</v>
      </c>
      <c r="R125" s="160">
        <f>Q125*H125</f>
        <v>0</v>
      </c>
      <c r="S125" s="160">
        <v>0</v>
      </c>
      <c r="T125" s="161">
        <f>S125*H125</f>
        <v>0</v>
      </c>
      <c r="U125" s="33"/>
      <c r="V125" s="33"/>
      <c r="W125" s="33"/>
      <c r="X125" s="33"/>
      <c r="Y125" s="33"/>
      <c r="Z125" s="33"/>
      <c r="AA125" s="33"/>
      <c r="AB125" s="33"/>
      <c r="AC125" s="33"/>
      <c r="AD125" s="33"/>
      <c r="AE125" s="33"/>
      <c r="AR125" s="162" t="s">
        <v>169</v>
      </c>
      <c r="AT125" s="162" t="s">
        <v>165</v>
      </c>
      <c r="AU125" s="162" t="s">
        <v>83</v>
      </c>
      <c r="AY125" s="18" t="s">
        <v>163</v>
      </c>
      <c r="BE125" s="163">
        <f>IF(N125="základní",J125,0)</f>
        <v>0</v>
      </c>
      <c r="BF125" s="163">
        <f>IF(N125="snížená",J125,0)</f>
        <v>0</v>
      </c>
      <c r="BG125" s="163">
        <f>IF(N125="zákl. přenesená",J125,0)</f>
        <v>0</v>
      </c>
      <c r="BH125" s="163">
        <f>IF(N125="sníž. přenesená",J125,0)</f>
        <v>0</v>
      </c>
      <c r="BI125" s="163">
        <f>IF(N125="nulová",J125,0)</f>
        <v>0</v>
      </c>
      <c r="BJ125" s="18" t="s">
        <v>30</v>
      </c>
      <c r="BK125" s="163">
        <f>ROUND(I125*H125,2)</f>
        <v>0</v>
      </c>
      <c r="BL125" s="18" t="s">
        <v>169</v>
      </c>
      <c r="BM125" s="162" t="s">
        <v>2492</v>
      </c>
    </row>
    <row r="126" spans="1:65" s="13" customFormat="1">
      <c r="B126" s="171"/>
      <c r="D126" s="169" t="s">
        <v>175</v>
      </c>
      <c r="E126" s="172" t="s">
        <v>1</v>
      </c>
      <c r="F126" s="173" t="s">
        <v>30</v>
      </c>
      <c r="H126" s="174">
        <v>1</v>
      </c>
      <c r="I126" s="175"/>
      <c r="L126" s="171"/>
      <c r="M126" s="176"/>
      <c r="N126" s="177"/>
      <c r="O126" s="177"/>
      <c r="P126" s="177"/>
      <c r="Q126" s="177"/>
      <c r="R126" s="177"/>
      <c r="S126" s="177"/>
      <c r="T126" s="178"/>
      <c r="AT126" s="172" t="s">
        <v>175</v>
      </c>
      <c r="AU126" s="172" t="s">
        <v>83</v>
      </c>
      <c r="AV126" s="13" t="s">
        <v>83</v>
      </c>
      <c r="AW126" s="13" t="s">
        <v>29</v>
      </c>
      <c r="AX126" s="13" t="s">
        <v>30</v>
      </c>
      <c r="AY126" s="172" t="s">
        <v>163</v>
      </c>
    </row>
    <row r="127" spans="1:65" s="2" customFormat="1" ht="16.5" customHeight="1">
      <c r="A127" s="33"/>
      <c r="B127" s="150"/>
      <c r="C127" s="151" t="s">
        <v>169</v>
      </c>
      <c r="D127" s="151" t="s">
        <v>165</v>
      </c>
      <c r="E127" s="152" t="s">
        <v>2493</v>
      </c>
      <c r="F127" s="153" t="s">
        <v>2494</v>
      </c>
      <c r="G127" s="154" t="s">
        <v>601</v>
      </c>
      <c r="H127" s="155">
        <v>1</v>
      </c>
      <c r="I127" s="156"/>
      <c r="J127" s="157">
        <f>ROUND(I127*H127,2)</f>
        <v>0</v>
      </c>
      <c r="K127" s="153" t="s">
        <v>1</v>
      </c>
      <c r="L127" s="34"/>
      <c r="M127" s="158" t="s">
        <v>1</v>
      </c>
      <c r="N127" s="159" t="s">
        <v>38</v>
      </c>
      <c r="O127" s="59"/>
      <c r="P127" s="160">
        <f>O127*H127</f>
        <v>0</v>
      </c>
      <c r="Q127" s="160">
        <v>0</v>
      </c>
      <c r="R127" s="160">
        <f>Q127*H127</f>
        <v>0</v>
      </c>
      <c r="S127" s="160">
        <v>0</v>
      </c>
      <c r="T127" s="161">
        <f>S127*H127</f>
        <v>0</v>
      </c>
      <c r="U127" s="33"/>
      <c r="V127" s="33"/>
      <c r="W127" s="33"/>
      <c r="X127" s="33"/>
      <c r="Y127" s="33"/>
      <c r="Z127" s="33"/>
      <c r="AA127" s="33"/>
      <c r="AB127" s="33"/>
      <c r="AC127" s="33"/>
      <c r="AD127" s="33"/>
      <c r="AE127" s="33"/>
      <c r="AR127" s="162" t="s">
        <v>2495</v>
      </c>
      <c r="AT127" s="162" t="s">
        <v>165</v>
      </c>
      <c r="AU127" s="162" t="s">
        <v>83</v>
      </c>
      <c r="AY127" s="18" t="s">
        <v>163</v>
      </c>
      <c r="BE127" s="163">
        <f>IF(N127="základní",J127,0)</f>
        <v>0</v>
      </c>
      <c r="BF127" s="163">
        <f>IF(N127="snížená",J127,0)</f>
        <v>0</v>
      </c>
      <c r="BG127" s="163">
        <f>IF(N127="zákl. přenesená",J127,0)</f>
        <v>0</v>
      </c>
      <c r="BH127" s="163">
        <f>IF(N127="sníž. přenesená",J127,0)</f>
        <v>0</v>
      </c>
      <c r="BI127" s="163">
        <f>IF(N127="nulová",J127,0)</f>
        <v>0</v>
      </c>
      <c r="BJ127" s="18" t="s">
        <v>30</v>
      </c>
      <c r="BK127" s="163">
        <f>ROUND(I127*H127,2)</f>
        <v>0</v>
      </c>
      <c r="BL127" s="18" t="s">
        <v>2495</v>
      </c>
      <c r="BM127" s="162" t="s">
        <v>2496</v>
      </c>
    </row>
    <row r="128" spans="1:65" s="13" customFormat="1">
      <c r="B128" s="171"/>
      <c r="D128" s="169" t="s">
        <v>175</v>
      </c>
      <c r="E128" s="172" t="s">
        <v>1</v>
      </c>
      <c r="F128" s="173" t="s">
        <v>30</v>
      </c>
      <c r="H128" s="174">
        <v>1</v>
      </c>
      <c r="I128" s="175"/>
      <c r="L128" s="171"/>
      <c r="M128" s="176"/>
      <c r="N128" s="177"/>
      <c r="O128" s="177"/>
      <c r="P128" s="177"/>
      <c r="Q128" s="177"/>
      <c r="R128" s="177"/>
      <c r="S128" s="177"/>
      <c r="T128" s="178"/>
      <c r="AT128" s="172" t="s">
        <v>175</v>
      </c>
      <c r="AU128" s="172" t="s">
        <v>83</v>
      </c>
      <c r="AV128" s="13" t="s">
        <v>83</v>
      </c>
      <c r="AW128" s="13" t="s">
        <v>29</v>
      </c>
      <c r="AX128" s="13" t="s">
        <v>30</v>
      </c>
      <c r="AY128" s="172" t="s">
        <v>163</v>
      </c>
    </row>
    <row r="129" spans="1:65" s="2" customFormat="1" ht="16.5" customHeight="1">
      <c r="A129" s="33"/>
      <c r="B129" s="150"/>
      <c r="C129" s="151" t="s">
        <v>197</v>
      </c>
      <c r="D129" s="151" t="s">
        <v>165</v>
      </c>
      <c r="E129" s="152" t="s">
        <v>2497</v>
      </c>
      <c r="F129" s="153" t="s">
        <v>2498</v>
      </c>
      <c r="G129" s="154" t="s">
        <v>601</v>
      </c>
      <c r="H129" s="155">
        <v>1</v>
      </c>
      <c r="I129" s="156"/>
      <c r="J129" s="157">
        <f>ROUND(I129*H129,2)</f>
        <v>0</v>
      </c>
      <c r="K129" s="153" t="s">
        <v>1</v>
      </c>
      <c r="L129" s="34"/>
      <c r="M129" s="158" t="s">
        <v>1</v>
      </c>
      <c r="N129" s="159" t="s">
        <v>38</v>
      </c>
      <c r="O129" s="59"/>
      <c r="P129" s="160">
        <f>O129*H129</f>
        <v>0</v>
      </c>
      <c r="Q129" s="160">
        <v>0</v>
      </c>
      <c r="R129" s="160">
        <f>Q129*H129</f>
        <v>0</v>
      </c>
      <c r="S129" s="160">
        <v>0</v>
      </c>
      <c r="T129" s="161">
        <f>S129*H129</f>
        <v>0</v>
      </c>
      <c r="U129" s="33"/>
      <c r="V129" s="33"/>
      <c r="W129" s="33"/>
      <c r="X129" s="33"/>
      <c r="Y129" s="33"/>
      <c r="Z129" s="33"/>
      <c r="AA129" s="33"/>
      <c r="AB129" s="33"/>
      <c r="AC129" s="33"/>
      <c r="AD129" s="33"/>
      <c r="AE129" s="33"/>
      <c r="AR129" s="162" t="s">
        <v>169</v>
      </c>
      <c r="AT129" s="162" t="s">
        <v>165</v>
      </c>
      <c r="AU129" s="162" t="s">
        <v>83</v>
      </c>
      <c r="AY129" s="18" t="s">
        <v>163</v>
      </c>
      <c r="BE129" s="163">
        <f>IF(N129="základní",J129,0)</f>
        <v>0</v>
      </c>
      <c r="BF129" s="163">
        <f>IF(N129="snížená",J129,0)</f>
        <v>0</v>
      </c>
      <c r="BG129" s="163">
        <f>IF(N129="zákl. přenesená",J129,0)</f>
        <v>0</v>
      </c>
      <c r="BH129" s="163">
        <f>IF(N129="sníž. přenesená",J129,0)</f>
        <v>0</v>
      </c>
      <c r="BI129" s="163">
        <f>IF(N129="nulová",J129,0)</f>
        <v>0</v>
      </c>
      <c r="BJ129" s="18" t="s">
        <v>30</v>
      </c>
      <c r="BK129" s="163">
        <f>ROUND(I129*H129,2)</f>
        <v>0</v>
      </c>
      <c r="BL129" s="18" t="s">
        <v>169</v>
      </c>
      <c r="BM129" s="162" t="s">
        <v>2499</v>
      </c>
    </row>
    <row r="130" spans="1:65" s="13" customFormat="1">
      <c r="B130" s="171"/>
      <c r="D130" s="169" t="s">
        <v>175</v>
      </c>
      <c r="E130" s="172" t="s">
        <v>1</v>
      </c>
      <c r="F130" s="173" t="s">
        <v>30</v>
      </c>
      <c r="H130" s="174">
        <v>1</v>
      </c>
      <c r="I130" s="175"/>
      <c r="L130" s="171"/>
      <c r="M130" s="176"/>
      <c r="N130" s="177"/>
      <c r="O130" s="177"/>
      <c r="P130" s="177"/>
      <c r="Q130" s="177"/>
      <c r="R130" s="177"/>
      <c r="S130" s="177"/>
      <c r="T130" s="178"/>
      <c r="AT130" s="172" t="s">
        <v>175</v>
      </c>
      <c r="AU130" s="172" t="s">
        <v>83</v>
      </c>
      <c r="AV130" s="13" t="s">
        <v>83</v>
      </c>
      <c r="AW130" s="13" t="s">
        <v>29</v>
      </c>
      <c r="AX130" s="13" t="s">
        <v>30</v>
      </c>
      <c r="AY130" s="172" t="s">
        <v>163</v>
      </c>
    </row>
    <row r="131" spans="1:65" s="2" customFormat="1" ht="16.5" customHeight="1">
      <c r="A131" s="33"/>
      <c r="B131" s="150"/>
      <c r="C131" s="151" t="s">
        <v>203</v>
      </c>
      <c r="D131" s="151" t="s">
        <v>165</v>
      </c>
      <c r="E131" s="152" t="s">
        <v>2500</v>
      </c>
      <c r="F131" s="153" t="s">
        <v>2501</v>
      </c>
      <c r="G131" s="154" t="s">
        <v>206</v>
      </c>
      <c r="H131" s="155">
        <v>558.22</v>
      </c>
      <c r="I131" s="156"/>
      <c r="J131" s="157">
        <f>ROUND(I131*H131,2)</f>
        <v>0</v>
      </c>
      <c r="K131" s="153" t="s">
        <v>1</v>
      </c>
      <c r="L131" s="34"/>
      <c r="M131" s="158" t="s">
        <v>1</v>
      </c>
      <c r="N131" s="159" t="s">
        <v>38</v>
      </c>
      <c r="O131" s="59"/>
      <c r="P131" s="160">
        <f>O131*H131</f>
        <v>0</v>
      </c>
      <c r="Q131" s="160">
        <v>0</v>
      </c>
      <c r="R131" s="160">
        <f>Q131*H131</f>
        <v>0</v>
      </c>
      <c r="S131" s="160">
        <v>0</v>
      </c>
      <c r="T131" s="161">
        <f>S131*H131</f>
        <v>0</v>
      </c>
      <c r="U131" s="33"/>
      <c r="V131" s="33"/>
      <c r="W131" s="33"/>
      <c r="X131" s="33"/>
      <c r="Y131" s="33"/>
      <c r="Z131" s="33"/>
      <c r="AA131" s="33"/>
      <c r="AB131" s="33"/>
      <c r="AC131" s="33"/>
      <c r="AD131" s="33"/>
      <c r="AE131" s="33"/>
      <c r="AR131" s="162" t="s">
        <v>169</v>
      </c>
      <c r="AT131" s="162" t="s">
        <v>165</v>
      </c>
      <c r="AU131" s="162" t="s">
        <v>83</v>
      </c>
      <c r="AY131" s="18" t="s">
        <v>163</v>
      </c>
      <c r="BE131" s="163">
        <f>IF(N131="základní",J131,0)</f>
        <v>0</v>
      </c>
      <c r="BF131" s="163">
        <f>IF(N131="snížená",J131,0)</f>
        <v>0</v>
      </c>
      <c r="BG131" s="163">
        <f>IF(N131="zákl. přenesená",J131,0)</f>
        <v>0</v>
      </c>
      <c r="BH131" s="163">
        <f>IF(N131="sníž. přenesená",J131,0)</f>
        <v>0</v>
      </c>
      <c r="BI131" s="163">
        <f>IF(N131="nulová",J131,0)</f>
        <v>0</v>
      </c>
      <c r="BJ131" s="18" t="s">
        <v>30</v>
      </c>
      <c r="BK131" s="163">
        <f>ROUND(I131*H131,2)</f>
        <v>0</v>
      </c>
      <c r="BL131" s="18" t="s">
        <v>169</v>
      </c>
      <c r="BM131" s="162" t="s">
        <v>2502</v>
      </c>
    </row>
    <row r="132" spans="1:65" s="15" customFormat="1">
      <c r="B132" s="190"/>
      <c r="D132" s="169" t="s">
        <v>175</v>
      </c>
      <c r="E132" s="191" t="s">
        <v>1</v>
      </c>
      <c r="F132" s="192" t="s">
        <v>2503</v>
      </c>
      <c r="H132" s="191" t="s">
        <v>1</v>
      </c>
      <c r="I132" s="193"/>
      <c r="L132" s="190"/>
      <c r="M132" s="194"/>
      <c r="N132" s="195"/>
      <c r="O132" s="195"/>
      <c r="P132" s="195"/>
      <c r="Q132" s="195"/>
      <c r="R132" s="195"/>
      <c r="S132" s="195"/>
      <c r="T132" s="196"/>
      <c r="AT132" s="191" t="s">
        <v>175</v>
      </c>
      <c r="AU132" s="191" t="s">
        <v>83</v>
      </c>
      <c r="AV132" s="15" t="s">
        <v>30</v>
      </c>
      <c r="AW132" s="15" t="s">
        <v>29</v>
      </c>
      <c r="AX132" s="15" t="s">
        <v>73</v>
      </c>
      <c r="AY132" s="191" t="s">
        <v>163</v>
      </c>
    </row>
    <row r="133" spans="1:65" s="13" customFormat="1">
      <c r="B133" s="171"/>
      <c r="D133" s="169" t="s">
        <v>175</v>
      </c>
      <c r="E133" s="172" t="s">
        <v>1</v>
      </c>
      <c r="F133" s="173" t="s">
        <v>2504</v>
      </c>
      <c r="H133" s="174">
        <v>296</v>
      </c>
      <c r="I133" s="175"/>
      <c r="L133" s="171"/>
      <c r="M133" s="176"/>
      <c r="N133" s="177"/>
      <c r="O133" s="177"/>
      <c r="P133" s="177"/>
      <c r="Q133" s="177"/>
      <c r="R133" s="177"/>
      <c r="S133" s="177"/>
      <c r="T133" s="178"/>
      <c r="AT133" s="172" t="s">
        <v>175</v>
      </c>
      <c r="AU133" s="172" t="s">
        <v>83</v>
      </c>
      <c r="AV133" s="13" t="s">
        <v>83</v>
      </c>
      <c r="AW133" s="13" t="s">
        <v>29</v>
      </c>
      <c r="AX133" s="13" t="s">
        <v>73</v>
      </c>
      <c r="AY133" s="172" t="s">
        <v>163</v>
      </c>
    </row>
    <row r="134" spans="1:65" s="15" customFormat="1">
      <c r="B134" s="190"/>
      <c r="D134" s="169" t="s">
        <v>175</v>
      </c>
      <c r="E134" s="191" t="s">
        <v>1</v>
      </c>
      <c r="F134" s="192" t="s">
        <v>2505</v>
      </c>
      <c r="H134" s="191" t="s">
        <v>1</v>
      </c>
      <c r="I134" s="193"/>
      <c r="L134" s="190"/>
      <c r="M134" s="194"/>
      <c r="N134" s="195"/>
      <c r="O134" s="195"/>
      <c r="P134" s="195"/>
      <c r="Q134" s="195"/>
      <c r="R134" s="195"/>
      <c r="S134" s="195"/>
      <c r="T134" s="196"/>
      <c r="AT134" s="191" t="s">
        <v>175</v>
      </c>
      <c r="AU134" s="191" t="s">
        <v>83</v>
      </c>
      <c r="AV134" s="15" t="s">
        <v>30</v>
      </c>
      <c r="AW134" s="15" t="s">
        <v>29</v>
      </c>
      <c r="AX134" s="15" t="s">
        <v>73</v>
      </c>
      <c r="AY134" s="191" t="s">
        <v>163</v>
      </c>
    </row>
    <row r="135" spans="1:65" s="13" customFormat="1">
      <c r="B135" s="171"/>
      <c r="D135" s="169" t="s">
        <v>175</v>
      </c>
      <c r="E135" s="172" t="s">
        <v>1</v>
      </c>
      <c r="F135" s="173" t="s">
        <v>2506</v>
      </c>
      <c r="H135" s="174">
        <v>204.62</v>
      </c>
      <c r="I135" s="175"/>
      <c r="L135" s="171"/>
      <c r="M135" s="176"/>
      <c r="N135" s="177"/>
      <c r="O135" s="177"/>
      <c r="P135" s="177"/>
      <c r="Q135" s="177"/>
      <c r="R135" s="177"/>
      <c r="S135" s="177"/>
      <c r="T135" s="178"/>
      <c r="AT135" s="172" t="s">
        <v>175</v>
      </c>
      <c r="AU135" s="172" t="s">
        <v>83</v>
      </c>
      <c r="AV135" s="13" t="s">
        <v>83</v>
      </c>
      <c r="AW135" s="13" t="s">
        <v>29</v>
      </c>
      <c r="AX135" s="13" t="s">
        <v>73</v>
      </c>
      <c r="AY135" s="172" t="s">
        <v>163</v>
      </c>
    </row>
    <row r="136" spans="1:65" s="15" customFormat="1">
      <c r="B136" s="190"/>
      <c r="D136" s="169" t="s">
        <v>175</v>
      </c>
      <c r="E136" s="191" t="s">
        <v>1</v>
      </c>
      <c r="F136" s="192" t="s">
        <v>2507</v>
      </c>
      <c r="H136" s="191" t="s">
        <v>1</v>
      </c>
      <c r="I136" s="193"/>
      <c r="L136" s="190"/>
      <c r="M136" s="194"/>
      <c r="N136" s="195"/>
      <c r="O136" s="195"/>
      <c r="P136" s="195"/>
      <c r="Q136" s="195"/>
      <c r="R136" s="195"/>
      <c r="S136" s="195"/>
      <c r="T136" s="196"/>
      <c r="AT136" s="191" t="s">
        <v>175</v>
      </c>
      <c r="AU136" s="191" t="s">
        <v>83</v>
      </c>
      <c r="AV136" s="15" t="s">
        <v>30</v>
      </c>
      <c r="AW136" s="15" t="s">
        <v>29</v>
      </c>
      <c r="AX136" s="15" t="s">
        <v>73</v>
      </c>
      <c r="AY136" s="191" t="s">
        <v>163</v>
      </c>
    </row>
    <row r="137" spans="1:65" s="13" customFormat="1">
      <c r="B137" s="171"/>
      <c r="D137" s="169" t="s">
        <v>175</v>
      </c>
      <c r="E137" s="172" t="s">
        <v>1</v>
      </c>
      <c r="F137" s="173" t="s">
        <v>2508</v>
      </c>
      <c r="H137" s="174">
        <v>57.6</v>
      </c>
      <c r="I137" s="175"/>
      <c r="L137" s="171"/>
      <c r="M137" s="176"/>
      <c r="N137" s="177"/>
      <c r="O137" s="177"/>
      <c r="P137" s="177"/>
      <c r="Q137" s="177"/>
      <c r="R137" s="177"/>
      <c r="S137" s="177"/>
      <c r="T137" s="178"/>
      <c r="AT137" s="172" t="s">
        <v>175</v>
      </c>
      <c r="AU137" s="172" t="s">
        <v>83</v>
      </c>
      <c r="AV137" s="13" t="s">
        <v>83</v>
      </c>
      <c r="AW137" s="13" t="s">
        <v>29</v>
      </c>
      <c r="AX137" s="13" t="s">
        <v>73</v>
      </c>
      <c r="AY137" s="172" t="s">
        <v>163</v>
      </c>
    </row>
    <row r="138" spans="1:65" s="14" customFormat="1">
      <c r="B138" s="179"/>
      <c r="D138" s="169" t="s">
        <v>175</v>
      </c>
      <c r="E138" s="180" t="s">
        <v>1</v>
      </c>
      <c r="F138" s="181" t="s">
        <v>179</v>
      </c>
      <c r="H138" s="182">
        <v>558.22</v>
      </c>
      <c r="I138" s="183"/>
      <c r="L138" s="179"/>
      <c r="M138" s="184"/>
      <c r="N138" s="185"/>
      <c r="O138" s="185"/>
      <c r="P138" s="185"/>
      <c r="Q138" s="185"/>
      <c r="R138" s="185"/>
      <c r="S138" s="185"/>
      <c r="T138" s="186"/>
      <c r="AT138" s="180" t="s">
        <v>175</v>
      </c>
      <c r="AU138" s="180" t="s">
        <v>83</v>
      </c>
      <c r="AV138" s="14" t="s">
        <v>169</v>
      </c>
      <c r="AW138" s="14" t="s">
        <v>29</v>
      </c>
      <c r="AX138" s="14" t="s">
        <v>30</v>
      </c>
      <c r="AY138" s="180" t="s">
        <v>163</v>
      </c>
    </row>
    <row r="139" spans="1:65" s="2" customFormat="1" ht="16.5" customHeight="1">
      <c r="A139" s="33"/>
      <c r="B139" s="150"/>
      <c r="C139" s="151" t="s">
        <v>209</v>
      </c>
      <c r="D139" s="151" t="s">
        <v>165</v>
      </c>
      <c r="E139" s="152" t="s">
        <v>2509</v>
      </c>
      <c r="F139" s="153" t="s">
        <v>2510</v>
      </c>
      <c r="G139" s="154" t="s">
        <v>601</v>
      </c>
      <c r="H139" s="155">
        <v>1</v>
      </c>
      <c r="I139" s="156"/>
      <c r="J139" s="157">
        <f>ROUND(I139*H139,2)</f>
        <v>0</v>
      </c>
      <c r="K139" s="153" t="s">
        <v>1</v>
      </c>
      <c r="L139" s="34"/>
      <c r="M139" s="158" t="s">
        <v>1</v>
      </c>
      <c r="N139" s="159" t="s">
        <v>38</v>
      </c>
      <c r="O139" s="59"/>
      <c r="P139" s="160">
        <f>O139*H139</f>
        <v>0</v>
      </c>
      <c r="Q139" s="160">
        <v>0</v>
      </c>
      <c r="R139" s="160">
        <f>Q139*H139</f>
        <v>0</v>
      </c>
      <c r="S139" s="160">
        <v>0</v>
      </c>
      <c r="T139" s="161">
        <f>S139*H139</f>
        <v>0</v>
      </c>
      <c r="U139" s="33"/>
      <c r="V139" s="33"/>
      <c r="W139" s="33"/>
      <c r="X139" s="33"/>
      <c r="Y139" s="33"/>
      <c r="Z139" s="33"/>
      <c r="AA139" s="33"/>
      <c r="AB139" s="33"/>
      <c r="AC139" s="33"/>
      <c r="AD139" s="33"/>
      <c r="AE139" s="33"/>
      <c r="AR139" s="162" t="s">
        <v>169</v>
      </c>
      <c r="AT139" s="162" t="s">
        <v>165</v>
      </c>
      <c r="AU139" s="162" t="s">
        <v>83</v>
      </c>
      <c r="AY139" s="18" t="s">
        <v>163</v>
      </c>
      <c r="BE139" s="163">
        <f>IF(N139="základní",J139,0)</f>
        <v>0</v>
      </c>
      <c r="BF139" s="163">
        <f>IF(N139="snížená",J139,0)</f>
        <v>0</v>
      </c>
      <c r="BG139" s="163">
        <f>IF(N139="zákl. přenesená",J139,0)</f>
        <v>0</v>
      </c>
      <c r="BH139" s="163">
        <f>IF(N139="sníž. přenesená",J139,0)</f>
        <v>0</v>
      </c>
      <c r="BI139" s="163">
        <f>IF(N139="nulová",J139,0)</f>
        <v>0</v>
      </c>
      <c r="BJ139" s="18" t="s">
        <v>30</v>
      </c>
      <c r="BK139" s="163">
        <f>ROUND(I139*H139,2)</f>
        <v>0</v>
      </c>
      <c r="BL139" s="18" t="s">
        <v>169</v>
      </c>
      <c r="BM139" s="162" t="s">
        <v>2511</v>
      </c>
    </row>
    <row r="140" spans="1:65" s="13" customFormat="1">
      <c r="B140" s="171"/>
      <c r="D140" s="169" t="s">
        <v>175</v>
      </c>
      <c r="E140" s="172" t="s">
        <v>1</v>
      </c>
      <c r="F140" s="173" t="s">
        <v>30</v>
      </c>
      <c r="H140" s="174">
        <v>1</v>
      </c>
      <c r="I140" s="175"/>
      <c r="L140" s="171"/>
      <c r="M140" s="176"/>
      <c r="N140" s="177"/>
      <c r="O140" s="177"/>
      <c r="P140" s="177"/>
      <c r="Q140" s="177"/>
      <c r="R140" s="177"/>
      <c r="S140" s="177"/>
      <c r="T140" s="178"/>
      <c r="AT140" s="172" t="s">
        <v>175</v>
      </c>
      <c r="AU140" s="172" t="s">
        <v>83</v>
      </c>
      <c r="AV140" s="13" t="s">
        <v>83</v>
      </c>
      <c r="AW140" s="13" t="s">
        <v>29</v>
      </c>
      <c r="AX140" s="13" t="s">
        <v>30</v>
      </c>
      <c r="AY140" s="172" t="s">
        <v>163</v>
      </c>
    </row>
    <row r="141" spans="1:65" s="2" customFormat="1" ht="16.5" customHeight="1">
      <c r="A141" s="33"/>
      <c r="B141" s="150"/>
      <c r="C141" s="151" t="s">
        <v>215</v>
      </c>
      <c r="D141" s="151" t="s">
        <v>165</v>
      </c>
      <c r="E141" s="152" t="s">
        <v>2512</v>
      </c>
      <c r="F141" s="153" t="s">
        <v>2513</v>
      </c>
      <c r="G141" s="154" t="s">
        <v>601</v>
      </c>
      <c r="H141" s="155">
        <v>1</v>
      </c>
      <c r="I141" s="156"/>
      <c r="J141" s="157">
        <f>ROUND(I141*H141,2)</f>
        <v>0</v>
      </c>
      <c r="K141" s="153" t="s">
        <v>1</v>
      </c>
      <c r="L141" s="34"/>
      <c r="M141" s="158" t="s">
        <v>1</v>
      </c>
      <c r="N141" s="159" t="s">
        <v>38</v>
      </c>
      <c r="O141" s="59"/>
      <c r="P141" s="160">
        <f>O141*H141</f>
        <v>0</v>
      </c>
      <c r="Q141" s="160">
        <v>0</v>
      </c>
      <c r="R141" s="160">
        <f>Q141*H141</f>
        <v>0</v>
      </c>
      <c r="S141" s="160">
        <v>0</v>
      </c>
      <c r="T141" s="161">
        <f>S141*H141</f>
        <v>0</v>
      </c>
      <c r="U141" s="33"/>
      <c r="V141" s="33"/>
      <c r="W141" s="33"/>
      <c r="X141" s="33"/>
      <c r="Y141" s="33"/>
      <c r="Z141" s="33"/>
      <c r="AA141" s="33"/>
      <c r="AB141" s="33"/>
      <c r="AC141" s="33"/>
      <c r="AD141" s="33"/>
      <c r="AE141" s="33"/>
      <c r="AR141" s="162" t="s">
        <v>169</v>
      </c>
      <c r="AT141" s="162" t="s">
        <v>165</v>
      </c>
      <c r="AU141" s="162" t="s">
        <v>83</v>
      </c>
      <c r="AY141" s="18" t="s">
        <v>163</v>
      </c>
      <c r="BE141" s="163">
        <f>IF(N141="základní",J141,0)</f>
        <v>0</v>
      </c>
      <c r="BF141" s="163">
        <f>IF(N141="snížená",J141,0)</f>
        <v>0</v>
      </c>
      <c r="BG141" s="163">
        <f>IF(N141="zákl. přenesená",J141,0)</f>
        <v>0</v>
      </c>
      <c r="BH141" s="163">
        <f>IF(N141="sníž. přenesená",J141,0)</f>
        <v>0</v>
      </c>
      <c r="BI141" s="163">
        <f>IF(N141="nulová",J141,0)</f>
        <v>0</v>
      </c>
      <c r="BJ141" s="18" t="s">
        <v>30</v>
      </c>
      <c r="BK141" s="163">
        <f>ROUND(I141*H141,2)</f>
        <v>0</v>
      </c>
      <c r="BL141" s="18" t="s">
        <v>169</v>
      </c>
      <c r="BM141" s="162" t="s">
        <v>2514</v>
      </c>
    </row>
    <row r="142" spans="1:65" s="13" customFormat="1">
      <c r="B142" s="171"/>
      <c r="D142" s="169" t="s">
        <v>175</v>
      </c>
      <c r="E142" s="172" t="s">
        <v>1</v>
      </c>
      <c r="F142" s="173" t="s">
        <v>30</v>
      </c>
      <c r="H142" s="174">
        <v>1</v>
      </c>
      <c r="I142" s="175"/>
      <c r="L142" s="171"/>
      <c r="M142" s="176"/>
      <c r="N142" s="177"/>
      <c r="O142" s="177"/>
      <c r="P142" s="177"/>
      <c r="Q142" s="177"/>
      <c r="R142" s="177"/>
      <c r="S142" s="177"/>
      <c r="T142" s="178"/>
      <c r="AT142" s="172" t="s">
        <v>175</v>
      </c>
      <c r="AU142" s="172" t="s">
        <v>83</v>
      </c>
      <c r="AV142" s="13" t="s">
        <v>83</v>
      </c>
      <c r="AW142" s="13" t="s">
        <v>29</v>
      </c>
      <c r="AX142" s="13" t="s">
        <v>30</v>
      </c>
      <c r="AY142" s="172" t="s">
        <v>163</v>
      </c>
    </row>
    <row r="143" spans="1:65" s="2" customFormat="1" ht="16.5" customHeight="1">
      <c r="A143" s="33"/>
      <c r="B143" s="150"/>
      <c r="C143" s="151" t="s">
        <v>228</v>
      </c>
      <c r="D143" s="151" t="s">
        <v>165</v>
      </c>
      <c r="E143" s="152" t="s">
        <v>2515</v>
      </c>
      <c r="F143" s="153" t="s">
        <v>2516</v>
      </c>
      <c r="G143" s="154" t="s">
        <v>2517</v>
      </c>
      <c r="H143" s="155">
        <v>1</v>
      </c>
      <c r="I143" s="156"/>
      <c r="J143" s="157">
        <f>ROUND(I143*H143,2)</f>
        <v>0</v>
      </c>
      <c r="K143" s="153" t="s">
        <v>1</v>
      </c>
      <c r="L143" s="34"/>
      <c r="M143" s="158" t="s">
        <v>1</v>
      </c>
      <c r="N143" s="159" t="s">
        <v>38</v>
      </c>
      <c r="O143" s="59"/>
      <c r="P143" s="160">
        <f>O143*H143</f>
        <v>0</v>
      </c>
      <c r="Q143" s="160">
        <v>0</v>
      </c>
      <c r="R143" s="160">
        <f>Q143*H143</f>
        <v>0</v>
      </c>
      <c r="S143" s="160">
        <v>0</v>
      </c>
      <c r="T143" s="161">
        <f>S143*H143</f>
        <v>0</v>
      </c>
      <c r="U143" s="33"/>
      <c r="V143" s="33"/>
      <c r="W143" s="33"/>
      <c r="X143" s="33"/>
      <c r="Y143" s="33"/>
      <c r="Z143" s="33"/>
      <c r="AA143" s="33"/>
      <c r="AB143" s="33"/>
      <c r="AC143" s="33"/>
      <c r="AD143" s="33"/>
      <c r="AE143" s="33"/>
      <c r="AR143" s="162" t="s">
        <v>169</v>
      </c>
      <c r="AT143" s="162" t="s">
        <v>165</v>
      </c>
      <c r="AU143" s="162" t="s">
        <v>83</v>
      </c>
      <c r="AY143" s="18" t="s">
        <v>163</v>
      </c>
      <c r="BE143" s="163">
        <f>IF(N143="základní",J143,0)</f>
        <v>0</v>
      </c>
      <c r="BF143" s="163">
        <f>IF(N143="snížená",J143,0)</f>
        <v>0</v>
      </c>
      <c r="BG143" s="163">
        <f>IF(N143="zákl. přenesená",J143,0)</f>
        <v>0</v>
      </c>
      <c r="BH143" s="163">
        <f>IF(N143="sníž. přenesená",J143,0)</f>
        <v>0</v>
      </c>
      <c r="BI143" s="163">
        <f>IF(N143="nulová",J143,0)</f>
        <v>0</v>
      </c>
      <c r="BJ143" s="18" t="s">
        <v>30</v>
      </c>
      <c r="BK143" s="163">
        <f>ROUND(I143*H143,2)</f>
        <v>0</v>
      </c>
      <c r="BL143" s="18" t="s">
        <v>169</v>
      </c>
      <c r="BM143" s="162" t="s">
        <v>2518</v>
      </c>
    </row>
    <row r="144" spans="1:65" s="13" customFormat="1">
      <c r="B144" s="171"/>
      <c r="D144" s="169" t="s">
        <v>175</v>
      </c>
      <c r="E144" s="172" t="s">
        <v>1</v>
      </c>
      <c r="F144" s="173" t="s">
        <v>30</v>
      </c>
      <c r="H144" s="174">
        <v>1</v>
      </c>
      <c r="I144" s="175"/>
      <c r="L144" s="171"/>
      <c r="M144" s="176"/>
      <c r="N144" s="177"/>
      <c r="O144" s="177"/>
      <c r="P144" s="177"/>
      <c r="Q144" s="177"/>
      <c r="R144" s="177"/>
      <c r="S144" s="177"/>
      <c r="T144" s="178"/>
      <c r="AT144" s="172" t="s">
        <v>175</v>
      </c>
      <c r="AU144" s="172" t="s">
        <v>83</v>
      </c>
      <c r="AV144" s="13" t="s">
        <v>83</v>
      </c>
      <c r="AW144" s="13" t="s">
        <v>29</v>
      </c>
      <c r="AX144" s="13" t="s">
        <v>30</v>
      </c>
      <c r="AY144" s="172" t="s">
        <v>163</v>
      </c>
    </row>
    <row r="145" spans="1:65" s="2" customFormat="1" ht="16.5" customHeight="1">
      <c r="A145" s="33"/>
      <c r="B145" s="150"/>
      <c r="C145" s="151" t="s">
        <v>235</v>
      </c>
      <c r="D145" s="151" t="s">
        <v>165</v>
      </c>
      <c r="E145" s="152" t="s">
        <v>2519</v>
      </c>
      <c r="F145" s="153" t="s">
        <v>2520</v>
      </c>
      <c r="G145" s="154" t="s">
        <v>601</v>
      </c>
      <c r="H145" s="155">
        <v>1</v>
      </c>
      <c r="I145" s="156"/>
      <c r="J145" s="157">
        <f>ROUND(I145*H145,2)</f>
        <v>0</v>
      </c>
      <c r="K145" s="153" t="s">
        <v>1</v>
      </c>
      <c r="L145" s="34"/>
      <c r="M145" s="158" t="s">
        <v>1</v>
      </c>
      <c r="N145" s="159" t="s">
        <v>38</v>
      </c>
      <c r="O145" s="59"/>
      <c r="P145" s="160">
        <f>O145*H145</f>
        <v>0</v>
      </c>
      <c r="Q145" s="160">
        <v>0</v>
      </c>
      <c r="R145" s="160">
        <f>Q145*H145</f>
        <v>0</v>
      </c>
      <c r="S145" s="160">
        <v>0</v>
      </c>
      <c r="T145" s="161">
        <f>S145*H145</f>
        <v>0</v>
      </c>
      <c r="U145" s="33"/>
      <c r="V145" s="33"/>
      <c r="W145" s="33"/>
      <c r="X145" s="33"/>
      <c r="Y145" s="33"/>
      <c r="Z145" s="33"/>
      <c r="AA145" s="33"/>
      <c r="AB145" s="33"/>
      <c r="AC145" s="33"/>
      <c r="AD145" s="33"/>
      <c r="AE145" s="33"/>
      <c r="AR145" s="162" t="s">
        <v>169</v>
      </c>
      <c r="AT145" s="162" t="s">
        <v>165</v>
      </c>
      <c r="AU145" s="162" t="s">
        <v>83</v>
      </c>
      <c r="AY145" s="18" t="s">
        <v>163</v>
      </c>
      <c r="BE145" s="163">
        <f>IF(N145="základní",J145,0)</f>
        <v>0</v>
      </c>
      <c r="BF145" s="163">
        <f>IF(N145="snížená",J145,0)</f>
        <v>0</v>
      </c>
      <c r="BG145" s="163">
        <f>IF(N145="zákl. přenesená",J145,0)</f>
        <v>0</v>
      </c>
      <c r="BH145" s="163">
        <f>IF(N145="sníž. přenesená",J145,0)</f>
        <v>0</v>
      </c>
      <c r="BI145" s="163">
        <f>IF(N145="nulová",J145,0)</f>
        <v>0</v>
      </c>
      <c r="BJ145" s="18" t="s">
        <v>30</v>
      </c>
      <c r="BK145" s="163">
        <f>ROUND(I145*H145,2)</f>
        <v>0</v>
      </c>
      <c r="BL145" s="18" t="s">
        <v>169</v>
      </c>
      <c r="BM145" s="162" t="s">
        <v>2521</v>
      </c>
    </row>
    <row r="146" spans="1:65" s="13" customFormat="1">
      <c r="B146" s="171"/>
      <c r="D146" s="169" t="s">
        <v>175</v>
      </c>
      <c r="E146" s="172" t="s">
        <v>1</v>
      </c>
      <c r="F146" s="173" t="s">
        <v>30</v>
      </c>
      <c r="H146" s="174">
        <v>1</v>
      </c>
      <c r="I146" s="175"/>
      <c r="L146" s="171"/>
      <c r="M146" s="176"/>
      <c r="N146" s="177"/>
      <c r="O146" s="177"/>
      <c r="P146" s="177"/>
      <c r="Q146" s="177"/>
      <c r="R146" s="177"/>
      <c r="S146" s="177"/>
      <c r="T146" s="178"/>
      <c r="AT146" s="172" t="s">
        <v>175</v>
      </c>
      <c r="AU146" s="172" t="s">
        <v>83</v>
      </c>
      <c r="AV146" s="13" t="s">
        <v>83</v>
      </c>
      <c r="AW146" s="13" t="s">
        <v>29</v>
      </c>
      <c r="AX146" s="13" t="s">
        <v>30</v>
      </c>
      <c r="AY146" s="172" t="s">
        <v>163</v>
      </c>
    </row>
    <row r="147" spans="1:65" s="2" customFormat="1" ht="16.5" customHeight="1">
      <c r="A147" s="33"/>
      <c r="B147" s="150"/>
      <c r="C147" s="151" t="s">
        <v>242</v>
      </c>
      <c r="D147" s="151" t="s">
        <v>165</v>
      </c>
      <c r="E147" s="152" t="s">
        <v>2522</v>
      </c>
      <c r="F147" s="153" t="s">
        <v>2523</v>
      </c>
      <c r="G147" s="154" t="s">
        <v>436</v>
      </c>
      <c r="H147" s="155">
        <v>1</v>
      </c>
      <c r="I147" s="156"/>
      <c r="J147" s="157">
        <f>ROUND(I147*H147,2)</f>
        <v>0</v>
      </c>
      <c r="K147" s="153" t="s">
        <v>1</v>
      </c>
      <c r="L147" s="34"/>
      <c r="M147" s="158" t="s">
        <v>1</v>
      </c>
      <c r="N147" s="159" t="s">
        <v>38</v>
      </c>
      <c r="O147" s="59"/>
      <c r="P147" s="160">
        <f>O147*H147</f>
        <v>0</v>
      </c>
      <c r="Q147" s="160">
        <v>0</v>
      </c>
      <c r="R147" s="160">
        <f>Q147*H147</f>
        <v>0</v>
      </c>
      <c r="S147" s="160">
        <v>0</v>
      </c>
      <c r="T147" s="161">
        <f>S147*H147</f>
        <v>0</v>
      </c>
      <c r="U147" s="33"/>
      <c r="V147" s="33"/>
      <c r="W147" s="33"/>
      <c r="X147" s="33"/>
      <c r="Y147" s="33"/>
      <c r="Z147" s="33"/>
      <c r="AA147" s="33"/>
      <c r="AB147" s="33"/>
      <c r="AC147" s="33"/>
      <c r="AD147" s="33"/>
      <c r="AE147" s="33"/>
      <c r="AR147" s="162" t="s">
        <v>169</v>
      </c>
      <c r="AT147" s="162" t="s">
        <v>165</v>
      </c>
      <c r="AU147" s="162" t="s">
        <v>83</v>
      </c>
      <c r="AY147" s="18" t="s">
        <v>163</v>
      </c>
      <c r="BE147" s="163">
        <f>IF(N147="základní",J147,0)</f>
        <v>0</v>
      </c>
      <c r="BF147" s="163">
        <f>IF(N147="snížená",J147,0)</f>
        <v>0</v>
      </c>
      <c r="BG147" s="163">
        <f>IF(N147="zákl. přenesená",J147,0)</f>
        <v>0</v>
      </c>
      <c r="BH147" s="163">
        <f>IF(N147="sníž. přenesená",J147,0)</f>
        <v>0</v>
      </c>
      <c r="BI147" s="163">
        <f>IF(N147="nulová",J147,0)</f>
        <v>0</v>
      </c>
      <c r="BJ147" s="18" t="s">
        <v>30</v>
      </c>
      <c r="BK147" s="163">
        <f>ROUND(I147*H147,2)</f>
        <v>0</v>
      </c>
      <c r="BL147" s="18" t="s">
        <v>169</v>
      </c>
      <c r="BM147" s="162" t="s">
        <v>2524</v>
      </c>
    </row>
    <row r="148" spans="1:65" s="13" customFormat="1">
      <c r="B148" s="171"/>
      <c r="D148" s="169" t="s">
        <v>175</v>
      </c>
      <c r="E148" s="172" t="s">
        <v>1</v>
      </c>
      <c r="F148" s="173" t="s">
        <v>30</v>
      </c>
      <c r="H148" s="174">
        <v>1</v>
      </c>
      <c r="I148" s="175"/>
      <c r="L148" s="171"/>
      <c r="M148" s="176"/>
      <c r="N148" s="177"/>
      <c r="O148" s="177"/>
      <c r="P148" s="177"/>
      <c r="Q148" s="177"/>
      <c r="R148" s="177"/>
      <c r="S148" s="177"/>
      <c r="T148" s="178"/>
      <c r="AT148" s="172" t="s">
        <v>175</v>
      </c>
      <c r="AU148" s="172" t="s">
        <v>83</v>
      </c>
      <c r="AV148" s="13" t="s">
        <v>83</v>
      </c>
      <c r="AW148" s="13" t="s">
        <v>29</v>
      </c>
      <c r="AX148" s="13" t="s">
        <v>30</v>
      </c>
      <c r="AY148" s="172" t="s">
        <v>163</v>
      </c>
    </row>
    <row r="149" spans="1:65" s="2" customFormat="1" ht="16.5" customHeight="1">
      <c r="A149" s="33"/>
      <c r="B149" s="150"/>
      <c r="C149" s="151" t="s">
        <v>8</v>
      </c>
      <c r="D149" s="151" t="s">
        <v>165</v>
      </c>
      <c r="E149" s="152" t="s">
        <v>2525</v>
      </c>
      <c r="F149" s="153" t="s">
        <v>2526</v>
      </c>
      <c r="G149" s="154" t="s">
        <v>601</v>
      </c>
      <c r="H149" s="155">
        <v>1</v>
      </c>
      <c r="I149" s="156"/>
      <c r="J149" s="157">
        <f>ROUND(I149*H149,2)</f>
        <v>0</v>
      </c>
      <c r="K149" s="153" t="s">
        <v>1</v>
      </c>
      <c r="L149" s="34"/>
      <c r="M149" s="158" t="s">
        <v>1</v>
      </c>
      <c r="N149" s="159" t="s">
        <v>38</v>
      </c>
      <c r="O149" s="59"/>
      <c r="P149" s="160">
        <f>O149*H149</f>
        <v>0</v>
      </c>
      <c r="Q149" s="160">
        <v>0</v>
      </c>
      <c r="R149" s="160">
        <f>Q149*H149</f>
        <v>0</v>
      </c>
      <c r="S149" s="160">
        <v>0</v>
      </c>
      <c r="T149" s="161">
        <f>S149*H149</f>
        <v>0</v>
      </c>
      <c r="U149" s="33"/>
      <c r="V149" s="33"/>
      <c r="W149" s="33"/>
      <c r="X149" s="33"/>
      <c r="Y149" s="33"/>
      <c r="Z149" s="33"/>
      <c r="AA149" s="33"/>
      <c r="AB149" s="33"/>
      <c r="AC149" s="33"/>
      <c r="AD149" s="33"/>
      <c r="AE149" s="33"/>
      <c r="AR149" s="162" t="s">
        <v>169</v>
      </c>
      <c r="AT149" s="162" t="s">
        <v>165</v>
      </c>
      <c r="AU149" s="162" t="s">
        <v>83</v>
      </c>
      <c r="AY149" s="18" t="s">
        <v>163</v>
      </c>
      <c r="BE149" s="163">
        <f>IF(N149="základní",J149,0)</f>
        <v>0</v>
      </c>
      <c r="BF149" s="163">
        <f>IF(N149="snížená",J149,0)</f>
        <v>0</v>
      </c>
      <c r="BG149" s="163">
        <f>IF(N149="zákl. přenesená",J149,0)</f>
        <v>0</v>
      </c>
      <c r="BH149" s="163">
        <f>IF(N149="sníž. přenesená",J149,0)</f>
        <v>0</v>
      </c>
      <c r="BI149" s="163">
        <f>IF(N149="nulová",J149,0)</f>
        <v>0</v>
      </c>
      <c r="BJ149" s="18" t="s">
        <v>30</v>
      </c>
      <c r="BK149" s="163">
        <f>ROUND(I149*H149,2)</f>
        <v>0</v>
      </c>
      <c r="BL149" s="18" t="s">
        <v>169</v>
      </c>
      <c r="BM149" s="162" t="s">
        <v>2527</v>
      </c>
    </row>
    <row r="150" spans="1:65" s="13" customFormat="1">
      <c r="B150" s="171"/>
      <c r="D150" s="169" t="s">
        <v>175</v>
      </c>
      <c r="E150" s="172" t="s">
        <v>1</v>
      </c>
      <c r="F150" s="173" t="s">
        <v>30</v>
      </c>
      <c r="H150" s="174">
        <v>1</v>
      </c>
      <c r="I150" s="175"/>
      <c r="L150" s="171"/>
      <c r="M150" s="176"/>
      <c r="N150" s="177"/>
      <c r="O150" s="177"/>
      <c r="P150" s="177"/>
      <c r="Q150" s="177"/>
      <c r="R150" s="177"/>
      <c r="S150" s="177"/>
      <c r="T150" s="178"/>
      <c r="AT150" s="172" t="s">
        <v>175</v>
      </c>
      <c r="AU150" s="172" t="s">
        <v>83</v>
      </c>
      <c r="AV150" s="13" t="s">
        <v>83</v>
      </c>
      <c r="AW150" s="13" t="s">
        <v>29</v>
      </c>
      <c r="AX150" s="13" t="s">
        <v>30</v>
      </c>
      <c r="AY150" s="172" t="s">
        <v>163</v>
      </c>
    </row>
    <row r="151" spans="1:65" s="2" customFormat="1" ht="16.5" customHeight="1">
      <c r="A151" s="33"/>
      <c r="B151" s="150"/>
      <c r="C151" s="151" t="s">
        <v>253</v>
      </c>
      <c r="D151" s="151" t="s">
        <v>165</v>
      </c>
      <c r="E151" s="152" t="s">
        <v>2528</v>
      </c>
      <c r="F151" s="153" t="s">
        <v>2529</v>
      </c>
      <c r="G151" s="154" t="s">
        <v>601</v>
      </c>
      <c r="H151" s="155">
        <v>1</v>
      </c>
      <c r="I151" s="156"/>
      <c r="J151" s="157">
        <f>ROUND(I151*H151,2)</f>
        <v>0</v>
      </c>
      <c r="K151" s="153" t="s">
        <v>1</v>
      </c>
      <c r="L151" s="34"/>
      <c r="M151" s="158" t="s">
        <v>1</v>
      </c>
      <c r="N151" s="159" t="s">
        <v>38</v>
      </c>
      <c r="O151" s="59"/>
      <c r="P151" s="160">
        <f>O151*H151</f>
        <v>0</v>
      </c>
      <c r="Q151" s="160">
        <v>0</v>
      </c>
      <c r="R151" s="160">
        <f>Q151*H151</f>
        <v>0</v>
      </c>
      <c r="S151" s="160">
        <v>0</v>
      </c>
      <c r="T151" s="161">
        <f>S151*H151</f>
        <v>0</v>
      </c>
      <c r="U151" s="33"/>
      <c r="V151" s="33"/>
      <c r="W151" s="33"/>
      <c r="X151" s="33"/>
      <c r="Y151" s="33"/>
      <c r="Z151" s="33"/>
      <c r="AA151" s="33"/>
      <c r="AB151" s="33"/>
      <c r="AC151" s="33"/>
      <c r="AD151" s="33"/>
      <c r="AE151" s="33"/>
      <c r="AR151" s="162" t="s">
        <v>169</v>
      </c>
      <c r="AT151" s="162" t="s">
        <v>165</v>
      </c>
      <c r="AU151" s="162" t="s">
        <v>83</v>
      </c>
      <c r="AY151" s="18" t="s">
        <v>163</v>
      </c>
      <c r="BE151" s="163">
        <f>IF(N151="základní",J151,0)</f>
        <v>0</v>
      </c>
      <c r="BF151" s="163">
        <f>IF(N151="snížená",J151,0)</f>
        <v>0</v>
      </c>
      <c r="BG151" s="163">
        <f>IF(N151="zákl. přenesená",J151,0)</f>
        <v>0</v>
      </c>
      <c r="BH151" s="163">
        <f>IF(N151="sníž. přenesená",J151,0)</f>
        <v>0</v>
      </c>
      <c r="BI151" s="163">
        <f>IF(N151="nulová",J151,0)</f>
        <v>0</v>
      </c>
      <c r="BJ151" s="18" t="s">
        <v>30</v>
      </c>
      <c r="BK151" s="163">
        <f>ROUND(I151*H151,2)</f>
        <v>0</v>
      </c>
      <c r="BL151" s="18" t="s">
        <v>169</v>
      </c>
      <c r="BM151" s="162" t="s">
        <v>2530</v>
      </c>
    </row>
    <row r="152" spans="1:65" s="15" customFormat="1">
      <c r="B152" s="190"/>
      <c r="D152" s="169" t="s">
        <v>175</v>
      </c>
      <c r="E152" s="191" t="s">
        <v>1</v>
      </c>
      <c r="F152" s="192" t="s">
        <v>2531</v>
      </c>
      <c r="H152" s="191" t="s">
        <v>1</v>
      </c>
      <c r="I152" s="193"/>
      <c r="L152" s="190"/>
      <c r="M152" s="194"/>
      <c r="N152" s="195"/>
      <c r="O152" s="195"/>
      <c r="P152" s="195"/>
      <c r="Q152" s="195"/>
      <c r="R152" s="195"/>
      <c r="S152" s="195"/>
      <c r="T152" s="196"/>
      <c r="AT152" s="191" t="s">
        <v>175</v>
      </c>
      <c r="AU152" s="191" t="s">
        <v>83</v>
      </c>
      <c r="AV152" s="15" t="s">
        <v>30</v>
      </c>
      <c r="AW152" s="15" t="s">
        <v>29</v>
      </c>
      <c r="AX152" s="15" t="s">
        <v>73</v>
      </c>
      <c r="AY152" s="191" t="s">
        <v>163</v>
      </c>
    </row>
    <row r="153" spans="1:65" s="15" customFormat="1">
      <c r="B153" s="190"/>
      <c r="D153" s="169" t="s">
        <v>175</v>
      </c>
      <c r="E153" s="191" t="s">
        <v>1</v>
      </c>
      <c r="F153" s="192" t="s">
        <v>2532</v>
      </c>
      <c r="H153" s="191" t="s">
        <v>1</v>
      </c>
      <c r="I153" s="193"/>
      <c r="L153" s="190"/>
      <c r="M153" s="194"/>
      <c r="N153" s="195"/>
      <c r="O153" s="195"/>
      <c r="P153" s="195"/>
      <c r="Q153" s="195"/>
      <c r="R153" s="195"/>
      <c r="S153" s="195"/>
      <c r="T153" s="196"/>
      <c r="AT153" s="191" t="s">
        <v>175</v>
      </c>
      <c r="AU153" s="191" t="s">
        <v>83</v>
      </c>
      <c r="AV153" s="15" t="s">
        <v>30</v>
      </c>
      <c r="AW153" s="15" t="s">
        <v>29</v>
      </c>
      <c r="AX153" s="15" t="s">
        <v>73</v>
      </c>
      <c r="AY153" s="191" t="s">
        <v>163</v>
      </c>
    </row>
    <row r="154" spans="1:65" s="13" customFormat="1">
      <c r="B154" s="171"/>
      <c r="D154" s="169" t="s">
        <v>175</v>
      </c>
      <c r="E154" s="172" t="s">
        <v>1</v>
      </c>
      <c r="F154" s="173" t="s">
        <v>30</v>
      </c>
      <c r="H154" s="174">
        <v>1</v>
      </c>
      <c r="I154" s="175"/>
      <c r="L154" s="171"/>
      <c r="M154" s="176"/>
      <c r="N154" s="177"/>
      <c r="O154" s="177"/>
      <c r="P154" s="177"/>
      <c r="Q154" s="177"/>
      <c r="R154" s="177"/>
      <c r="S154" s="177"/>
      <c r="T154" s="178"/>
      <c r="AT154" s="172" t="s">
        <v>175</v>
      </c>
      <c r="AU154" s="172" t="s">
        <v>83</v>
      </c>
      <c r="AV154" s="13" t="s">
        <v>83</v>
      </c>
      <c r="AW154" s="13" t="s">
        <v>29</v>
      </c>
      <c r="AX154" s="13" t="s">
        <v>30</v>
      </c>
      <c r="AY154" s="172" t="s">
        <v>163</v>
      </c>
    </row>
    <row r="155" spans="1:65" s="2" customFormat="1" ht="16.5" customHeight="1">
      <c r="A155" s="33"/>
      <c r="B155" s="150"/>
      <c r="C155" s="151" t="s">
        <v>257</v>
      </c>
      <c r="D155" s="151" t="s">
        <v>165</v>
      </c>
      <c r="E155" s="152" t="s">
        <v>2533</v>
      </c>
      <c r="F155" s="153" t="s">
        <v>2534</v>
      </c>
      <c r="G155" s="154" t="s">
        <v>601</v>
      </c>
      <c r="H155" s="155">
        <v>1</v>
      </c>
      <c r="I155" s="156"/>
      <c r="J155" s="157">
        <f>ROUND(I155*H155,2)</f>
        <v>0</v>
      </c>
      <c r="K155" s="153" t="s">
        <v>1</v>
      </c>
      <c r="L155" s="34"/>
      <c r="M155" s="158" t="s">
        <v>1</v>
      </c>
      <c r="N155" s="159" t="s">
        <v>38</v>
      </c>
      <c r="O155" s="59"/>
      <c r="P155" s="160">
        <f>O155*H155</f>
        <v>0</v>
      </c>
      <c r="Q155" s="160">
        <v>0</v>
      </c>
      <c r="R155" s="160">
        <f>Q155*H155</f>
        <v>0</v>
      </c>
      <c r="S155" s="160">
        <v>0</v>
      </c>
      <c r="T155" s="161">
        <f>S155*H155</f>
        <v>0</v>
      </c>
      <c r="U155" s="33"/>
      <c r="V155" s="33"/>
      <c r="W155" s="33"/>
      <c r="X155" s="33"/>
      <c r="Y155" s="33"/>
      <c r="Z155" s="33"/>
      <c r="AA155" s="33"/>
      <c r="AB155" s="33"/>
      <c r="AC155" s="33"/>
      <c r="AD155" s="33"/>
      <c r="AE155" s="33"/>
      <c r="AR155" s="162" t="s">
        <v>169</v>
      </c>
      <c r="AT155" s="162" t="s">
        <v>165</v>
      </c>
      <c r="AU155" s="162" t="s">
        <v>83</v>
      </c>
      <c r="AY155" s="18" t="s">
        <v>163</v>
      </c>
      <c r="BE155" s="163">
        <f>IF(N155="základní",J155,0)</f>
        <v>0</v>
      </c>
      <c r="BF155" s="163">
        <f>IF(N155="snížená",J155,0)</f>
        <v>0</v>
      </c>
      <c r="BG155" s="163">
        <f>IF(N155="zákl. přenesená",J155,0)</f>
        <v>0</v>
      </c>
      <c r="BH155" s="163">
        <f>IF(N155="sníž. přenesená",J155,0)</f>
        <v>0</v>
      </c>
      <c r="BI155" s="163">
        <f>IF(N155="nulová",J155,0)</f>
        <v>0</v>
      </c>
      <c r="BJ155" s="18" t="s">
        <v>30</v>
      </c>
      <c r="BK155" s="163">
        <f>ROUND(I155*H155,2)</f>
        <v>0</v>
      </c>
      <c r="BL155" s="18" t="s">
        <v>169</v>
      </c>
      <c r="BM155" s="162" t="s">
        <v>2535</v>
      </c>
    </row>
    <row r="156" spans="1:65" s="13" customFormat="1">
      <c r="B156" s="171"/>
      <c r="D156" s="169" t="s">
        <v>175</v>
      </c>
      <c r="E156" s="172" t="s">
        <v>1</v>
      </c>
      <c r="F156" s="173" t="s">
        <v>30</v>
      </c>
      <c r="H156" s="174">
        <v>1</v>
      </c>
      <c r="I156" s="175"/>
      <c r="L156" s="171"/>
      <c r="M156" s="176"/>
      <c r="N156" s="177"/>
      <c r="O156" s="177"/>
      <c r="P156" s="177"/>
      <c r="Q156" s="177"/>
      <c r="R156" s="177"/>
      <c r="S156" s="177"/>
      <c r="T156" s="178"/>
      <c r="AT156" s="172" t="s">
        <v>175</v>
      </c>
      <c r="AU156" s="172" t="s">
        <v>83</v>
      </c>
      <c r="AV156" s="13" t="s">
        <v>83</v>
      </c>
      <c r="AW156" s="13" t="s">
        <v>29</v>
      </c>
      <c r="AX156" s="13" t="s">
        <v>30</v>
      </c>
      <c r="AY156" s="172" t="s">
        <v>163</v>
      </c>
    </row>
    <row r="157" spans="1:65" s="2" customFormat="1" ht="16.5" customHeight="1">
      <c r="A157" s="33"/>
      <c r="B157" s="150"/>
      <c r="C157" s="151" t="s">
        <v>268</v>
      </c>
      <c r="D157" s="151" t="s">
        <v>165</v>
      </c>
      <c r="E157" s="152" t="s">
        <v>2536</v>
      </c>
      <c r="F157" s="153" t="s">
        <v>2537</v>
      </c>
      <c r="G157" s="154" t="s">
        <v>601</v>
      </c>
      <c r="H157" s="155">
        <v>1</v>
      </c>
      <c r="I157" s="156"/>
      <c r="J157" s="157">
        <f>ROUND(I157*H157,2)</f>
        <v>0</v>
      </c>
      <c r="K157" s="153" t="s">
        <v>1</v>
      </c>
      <c r="L157" s="34"/>
      <c r="M157" s="158" t="s">
        <v>1</v>
      </c>
      <c r="N157" s="159" t="s">
        <v>38</v>
      </c>
      <c r="O157" s="59"/>
      <c r="P157" s="160">
        <f>O157*H157</f>
        <v>0</v>
      </c>
      <c r="Q157" s="160">
        <v>0</v>
      </c>
      <c r="R157" s="160">
        <f>Q157*H157</f>
        <v>0</v>
      </c>
      <c r="S157" s="160">
        <v>0</v>
      </c>
      <c r="T157" s="161">
        <f>S157*H157</f>
        <v>0</v>
      </c>
      <c r="U157" s="33"/>
      <c r="V157" s="33"/>
      <c r="W157" s="33"/>
      <c r="X157" s="33"/>
      <c r="Y157" s="33"/>
      <c r="Z157" s="33"/>
      <c r="AA157" s="33"/>
      <c r="AB157" s="33"/>
      <c r="AC157" s="33"/>
      <c r="AD157" s="33"/>
      <c r="AE157" s="33"/>
      <c r="AR157" s="162" t="s">
        <v>169</v>
      </c>
      <c r="AT157" s="162" t="s">
        <v>165</v>
      </c>
      <c r="AU157" s="162" t="s">
        <v>83</v>
      </c>
      <c r="AY157" s="18" t="s">
        <v>163</v>
      </c>
      <c r="BE157" s="163">
        <f>IF(N157="základní",J157,0)</f>
        <v>0</v>
      </c>
      <c r="BF157" s="163">
        <f>IF(N157="snížená",J157,0)</f>
        <v>0</v>
      </c>
      <c r="BG157" s="163">
        <f>IF(N157="zákl. přenesená",J157,0)</f>
        <v>0</v>
      </c>
      <c r="BH157" s="163">
        <f>IF(N157="sníž. přenesená",J157,0)</f>
        <v>0</v>
      </c>
      <c r="BI157" s="163">
        <f>IF(N157="nulová",J157,0)</f>
        <v>0</v>
      </c>
      <c r="BJ157" s="18" t="s">
        <v>30</v>
      </c>
      <c r="BK157" s="163">
        <f>ROUND(I157*H157,2)</f>
        <v>0</v>
      </c>
      <c r="BL157" s="18" t="s">
        <v>169</v>
      </c>
      <c r="BM157" s="162" t="s">
        <v>2538</v>
      </c>
    </row>
    <row r="158" spans="1:65" s="13" customFormat="1">
      <c r="B158" s="171"/>
      <c r="D158" s="169" t="s">
        <v>175</v>
      </c>
      <c r="E158" s="172" t="s">
        <v>1</v>
      </c>
      <c r="F158" s="173" t="s">
        <v>30</v>
      </c>
      <c r="H158" s="174">
        <v>1</v>
      </c>
      <c r="I158" s="175"/>
      <c r="L158" s="171"/>
      <c r="M158" s="176"/>
      <c r="N158" s="177"/>
      <c r="O158" s="177"/>
      <c r="P158" s="177"/>
      <c r="Q158" s="177"/>
      <c r="R158" s="177"/>
      <c r="S158" s="177"/>
      <c r="T158" s="178"/>
      <c r="AT158" s="172" t="s">
        <v>175</v>
      </c>
      <c r="AU158" s="172" t="s">
        <v>83</v>
      </c>
      <c r="AV158" s="13" t="s">
        <v>83</v>
      </c>
      <c r="AW158" s="13" t="s">
        <v>29</v>
      </c>
      <c r="AX158" s="13" t="s">
        <v>30</v>
      </c>
      <c r="AY158" s="172" t="s">
        <v>163</v>
      </c>
    </row>
    <row r="159" spans="1:65" s="2" customFormat="1" ht="16.5" customHeight="1">
      <c r="A159" s="33"/>
      <c r="B159" s="150"/>
      <c r="C159" s="151" t="s">
        <v>274</v>
      </c>
      <c r="D159" s="151" t="s">
        <v>165</v>
      </c>
      <c r="E159" s="152" t="s">
        <v>2539</v>
      </c>
      <c r="F159" s="153" t="s">
        <v>2540</v>
      </c>
      <c r="G159" s="154" t="s">
        <v>601</v>
      </c>
      <c r="H159" s="155">
        <v>1</v>
      </c>
      <c r="I159" s="156"/>
      <c r="J159" s="157">
        <f>ROUND(I159*H159,2)</f>
        <v>0</v>
      </c>
      <c r="K159" s="153" t="s">
        <v>1</v>
      </c>
      <c r="L159" s="34"/>
      <c r="M159" s="158" t="s">
        <v>1</v>
      </c>
      <c r="N159" s="159" t="s">
        <v>38</v>
      </c>
      <c r="O159" s="59"/>
      <c r="P159" s="160">
        <f>O159*H159</f>
        <v>0</v>
      </c>
      <c r="Q159" s="160">
        <v>0</v>
      </c>
      <c r="R159" s="160">
        <f>Q159*H159</f>
        <v>0</v>
      </c>
      <c r="S159" s="160">
        <v>0</v>
      </c>
      <c r="T159" s="161">
        <f>S159*H159</f>
        <v>0</v>
      </c>
      <c r="U159" s="33"/>
      <c r="V159" s="33"/>
      <c r="W159" s="33"/>
      <c r="X159" s="33"/>
      <c r="Y159" s="33"/>
      <c r="Z159" s="33"/>
      <c r="AA159" s="33"/>
      <c r="AB159" s="33"/>
      <c r="AC159" s="33"/>
      <c r="AD159" s="33"/>
      <c r="AE159" s="33"/>
      <c r="AR159" s="162" t="s">
        <v>169</v>
      </c>
      <c r="AT159" s="162" t="s">
        <v>165</v>
      </c>
      <c r="AU159" s="162" t="s">
        <v>83</v>
      </c>
      <c r="AY159" s="18" t="s">
        <v>163</v>
      </c>
      <c r="BE159" s="163">
        <f>IF(N159="základní",J159,0)</f>
        <v>0</v>
      </c>
      <c r="BF159" s="163">
        <f>IF(N159="snížená",J159,0)</f>
        <v>0</v>
      </c>
      <c r="BG159" s="163">
        <f>IF(N159="zákl. přenesená",J159,0)</f>
        <v>0</v>
      </c>
      <c r="BH159" s="163">
        <f>IF(N159="sníž. přenesená",J159,0)</f>
        <v>0</v>
      </c>
      <c r="BI159" s="163">
        <f>IF(N159="nulová",J159,0)</f>
        <v>0</v>
      </c>
      <c r="BJ159" s="18" t="s">
        <v>30</v>
      </c>
      <c r="BK159" s="163">
        <f>ROUND(I159*H159,2)</f>
        <v>0</v>
      </c>
      <c r="BL159" s="18" t="s">
        <v>169</v>
      </c>
      <c r="BM159" s="162" t="s">
        <v>2541</v>
      </c>
    </row>
    <row r="160" spans="1:65" s="13" customFormat="1">
      <c r="B160" s="171"/>
      <c r="D160" s="169" t="s">
        <v>175</v>
      </c>
      <c r="E160" s="172" t="s">
        <v>1</v>
      </c>
      <c r="F160" s="173" t="s">
        <v>30</v>
      </c>
      <c r="H160" s="174">
        <v>1</v>
      </c>
      <c r="I160" s="175"/>
      <c r="L160" s="171"/>
      <c r="M160" s="176"/>
      <c r="N160" s="177"/>
      <c r="O160" s="177"/>
      <c r="P160" s="177"/>
      <c r="Q160" s="177"/>
      <c r="R160" s="177"/>
      <c r="S160" s="177"/>
      <c r="T160" s="178"/>
      <c r="AT160" s="172" t="s">
        <v>175</v>
      </c>
      <c r="AU160" s="172" t="s">
        <v>83</v>
      </c>
      <c r="AV160" s="13" t="s">
        <v>83</v>
      </c>
      <c r="AW160" s="13" t="s">
        <v>29</v>
      </c>
      <c r="AX160" s="13" t="s">
        <v>30</v>
      </c>
      <c r="AY160" s="172" t="s">
        <v>163</v>
      </c>
    </row>
    <row r="161" spans="1:65" s="2" customFormat="1" ht="16.5" customHeight="1">
      <c r="A161" s="33"/>
      <c r="B161" s="150"/>
      <c r="C161" s="151" t="s">
        <v>280</v>
      </c>
      <c r="D161" s="151" t="s">
        <v>165</v>
      </c>
      <c r="E161" s="152" t="s">
        <v>2542</v>
      </c>
      <c r="F161" s="153" t="s">
        <v>2543</v>
      </c>
      <c r="G161" s="154" t="s">
        <v>601</v>
      </c>
      <c r="H161" s="155">
        <v>1</v>
      </c>
      <c r="I161" s="156"/>
      <c r="J161" s="157">
        <f>ROUND(I161*H161,2)</f>
        <v>0</v>
      </c>
      <c r="K161" s="153" t="s">
        <v>1</v>
      </c>
      <c r="L161" s="34"/>
      <c r="M161" s="158" t="s">
        <v>1</v>
      </c>
      <c r="N161" s="159" t="s">
        <v>38</v>
      </c>
      <c r="O161" s="59"/>
      <c r="P161" s="160">
        <f>O161*H161</f>
        <v>0</v>
      </c>
      <c r="Q161" s="160">
        <v>0</v>
      </c>
      <c r="R161" s="160">
        <f>Q161*H161</f>
        <v>0</v>
      </c>
      <c r="S161" s="160">
        <v>0</v>
      </c>
      <c r="T161" s="161">
        <f>S161*H161</f>
        <v>0</v>
      </c>
      <c r="U161" s="33"/>
      <c r="V161" s="33"/>
      <c r="W161" s="33"/>
      <c r="X161" s="33"/>
      <c r="Y161" s="33"/>
      <c r="Z161" s="33"/>
      <c r="AA161" s="33"/>
      <c r="AB161" s="33"/>
      <c r="AC161" s="33"/>
      <c r="AD161" s="33"/>
      <c r="AE161" s="33"/>
      <c r="AR161" s="162" t="s">
        <v>169</v>
      </c>
      <c r="AT161" s="162" t="s">
        <v>165</v>
      </c>
      <c r="AU161" s="162" t="s">
        <v>83</v>
      </c>
      <c r="AY161" s="18" t="s">
        <v>163</v>
      </c>
      <c r="BE161" s="163">
        <f>IF(N161="základní",J161,0)</f>
        <v>0</v>
      </c>
      <c r="BF161" s="163">
        <f>IF(N161="snížená",J161,0)</f>
        <v>0</v>
      </c>
      <c r="BG161" s="163">
        <f>IF(N161="zákl. přenesená",J161,0)</f>
        <v>0</v>
      </c>
      <c r="BH161" s="163">
        <f>IF(N161="sníž. přenesená",J161,0)</f>
        <v>0</v>
      </c>
      <c r="BI161" s="163">
        <f>IF(N161="nulová",J161,0)</f>
        <v>0</v>
      </c>
      <c r="BJ161" s="18" t="s">
        <v>30</v>
      </c>
      <c r="BK161" s="163">
        <f>ROUND(I161*H161,2)</f>
        <v>0</v>
      </c>
      <c r="BL161" s="18" t="s">
        <v>169</v>
      </c>
      <c r="BM161" s="162" t="s">
        <v>2544</v>
      </c>
    </row>
    <row r="162" spans="1:65" s="15" customFormat="1">
      <c r="B162" s="190"/>
      <c r="D162" s="169" t="s">
        <v>175</v>
      </c>
      <c r="E162" s="191" t="s">
        <v>1</v>
      </c>
      <c r="F162" s="192" t="s">
        <v>2545</v>
      </c>
      <c r="H162" s="191" t="s">
        <v>1</v>
      </c>
      <c r="I162" s="193"/>
      <c r="L162" s="190"/>
      <c r="M162" s="194"/>
      <c r="N162" s="195"/>
      <c r="O162" s="195"/>
      <c r="P162" s="195"/>
      <c r="Q162" s="195"/>
      <c r="R162" s="195"/>
      <c r="S162" s="195"/>
      <c r="T162" s="196"/>
      <c r="AT162" s="191" t="s">
        <v>175</v>
      </c>
      <c r="AU162" s="191" t="s">
        <v>83</v>
      </c>
      <c r="AV162" s="15" t="s">
        <v>30</v>
      </c>
      <c r="AW162" s="15" t="s">
        <v>29</v>
      </c>
      <c r="AX162" s="15" t="s">
        <v>73</v>
      </c>
      <c r="AY162" s="191" t="s">
        <v>163</v>
      </c>
    </row>
    <row r="163" spans="1:65" s="15" customFormat="1">
      <c r="B163" s="190"/>
      <c r="D163" s="169" t="s">
        <v>175</v>
      </c>
      <c r="E163" s="191" t="s">
        <v>1</v>
      </c>
      <c r="F163" s="192" t="s">
        <v>2546</v>
      </c>
      <c r="H163" s="191" t="s">
        <v>1</v>
      </c>
      <c r="I163" s="193"/>
      <c r="L163" s="190"/>
      <c r="M163" s="194"/>
      <c r="N163" s="195"/>
      <c r="O163" s="195"/>
      <c r="P163" s="195"/>
      <c r="Q163" s="195"/>
      <c r="R163" s="195"/>
      <c r="S163" s="195"/>
      <c r="T163" s="196"/>
      <c r="AT163" s="191" t="s">
        <v>175</v>
      </c>
      <c r="AU163" s="191" t="s">
        <v>83</v>
      </c>
      <c r="AV163" s="15" t="s">
        <v>30</v>
      </c>
      <c r="AW163" s="15" t="s">
        <v>29</v>
      </c>
      <c r="AX163" s="15" t="s">
        <v>73</v>
      </c>
      <c r="AY163" s="191" t="s">
        <v>163</v>
      </c>
    </row>
    <row r="164" spans="1:65" s="15" customFormat="1">
      <c r="B164" s="190"/>
      <c r="D164" s="169" t="s">
        <v>175</v>
      </c>
      <c r="E164" s="191" t="s">
        <v>1</v>
      </c>
      <c r="F164" s="192" t="s">
        <v>2547</v>
      </c>
      <c r="H164" s="191" t="s">
        <v>1</v>
      </c>
      <c r="I164" s="193"/>
      <c r="L164" s="190"/>
      <c r="M164" s="194"/>
      <c r="N164" s="195"/>
      <c r="O164" s="195"/>
      <c r="P164" s="195"/>
      <c r="Q164" s="195"/>
      <c r="R164" s="195"/>
      <c r="S164" s="195"/>
      <c r="T164" s="196"/>
      <c r="AT164" s="191" t="s">
        <v>175</v>
      </c>
      <c r="AU164" s="191" t="s">
        <v>83</v>
      </c>
      <c r="AV164" s="15" t="s">
        <v>30</v>
      </c>
      <c r="AW164" s="15" t="s">
        <v>29</v>
      </c>
      <c r="AX164" s="15" t="s">
        <v>73</v>
      </c>
      <c r="AY164" s="191" t="s">
        <v>163</v>
      </c>
    </row>
    <row r="165" spans="1:65" s="15" customFormat="1">
      <c r="B165" s="190"/>
      <c r="D165" s="169" t="s">
        <v>175</v>
      </c>
      <c r="E165" s="191" t="s">
        <v>1</v>
      </c>
      <c r="F165" s="192" t="s">
        <v>2548</v>
      </c>
      <c r="H165" s="191" t="s">
        <v>1</v>
      </c>
      <c r="I165" s="193"/>
      <c r="L165" s="190"/>
      <c r="M165" s="194"/>
      <c r="N165" s="195"/>
      <c r="O165" s="195"/>
      <c r="P165" s="195"/>
      <c r="Q165" s="195"/>
      <c r="R165" s="195"/>
      <c r="S165" s="195"/>
      <c r="T165" s="196"/>
      <c r="AT165" s="191" t="s">
        <v>175</v>
      </c>
      <c r="AU165" s="191" t="s">
        <v>83</v>
      </c>
      <c r="AV165" s="15" t="s">
        <v>30</v>
      </c>
      <c r="AW165" s="15" t="s">
        <v>29</v>
      </c>
      <c r="AX165" s="15" t="s">
        <v>73</v>
      </c>
      <c r="AY165" s="191" t="s">
        <v>163</v>
      </c>
    </row>
    <row r="166" spans="1:65" s="15" customFormat="1">
      <c r="B166" s="190"/>
      <c r="D166" s="169" t="s">
        <v>175</v>
      </c>
      <c r="E166" s="191" t="s">
        <v>1</v>
      </c>
      <c r="F166" s="192" t="s">
        <v>2549</v>
      </c>
      <c r="H166" s="191" t="s">
        <v>1</v>
      </c>
      <c r="I166" s="193"/>
      <c r="L166" s="190"/>
      <c r="M166" s="194"/>
      <c r="N166" s="195"/>
      <c r="O166" s="195"/>
      <c r="P166" s="195"/>
      <c r="Q166" s="195"/>
      <c r="R166" s="195"/>
      <c r="S166" s="195"/>
      <c r="T166" s="196"/>
      <c r="AT166" s="191" t="s">
        <v>175</v>
      </c>
      <c r="AU166" s="191" t="s">
        <v>83</v>
      </c>
      <c r="AV166" s="15" t="s">
        <v>30</v>
      </c>
      <c r="AW166" s="15" t="s">
        <v>29</v>
      </c>
      <c r="AX166" s="15" t="s">
        <v>73</v>
      </c>
      <c r="AY166" s="191" t="s">
        <v>163</v>
      </c>
    </row>
    <row r="167" spans="1:65" s="15" customFormat="1">
      <c r="B167" s="190"/>
      <c r="D167" s="169" t="s">
        <v>175</v>
      </c>
      <c r="E167" s="191" t="s">
        <v>1</v>
      </c>
      <c r="F167" s="192" t="s">
        <v>2550</v>
      </c>
      <c r="H167" s="191" t="s">
        <v>1</v>
      </c>
      <c r="I167" s="193"/>
      <c r="L167" s="190"/>
      <c r="M167" s="194"/>
      <c r="N167" s="195"/>
      <c r="O167" s="195"/>
      <c r="P167" s="195"/>
      <c r="Q167" s="195"/>
      <c r="R167" s="195"/>
      <c r="S167" s="195"/>
      <c r="T167" s="196"/>
      <c r="AT167" s="191" t="s">
        <v>175</v>
      </c>
      <c r="AU167" s="191" t="s">
        <v>83</v>
      </c>
      <c r="AV167" s="15" t="s">
        <v>30</v>
      </c>
      <c r="AW167" s="15" t="s">
        <v>29</v>
      </c>
      <c r="AX167" s="15" t="s">
        <v>73</v>
      </c>
      <c r="AY167" s="191" t="s">
        <v>163</v>
      </c>
    </row>
    <row r="168" spans="1:65" s="13" customFormat="1">
      <c r="B168" s="171"/>
      <c r="D168" s="169" t="s">
        <v>175</v>
      </c>
      <c r="E168" s="172" t="s">
        <v>1</v>
      </c>
      <c r="F168" s="173" t="s">
        <v>30</v>
      </c>
      <c r="H168" s="174">
        <v>1</v>
      </c>
      <c r="I168" s="175"/>
      <c r="L168" s="171"/>
      <c r="M168" s="176"/>
      <c r="N168" s="177"/>
      <c r="O168" s="177"/>
      <c r="P168" s="177"/>
      <c r="Q168" s="177"/>
      <c r="R168" s="177"/>
      <c r="S168" s="177"/>
      <c r="T168" s="178"/>
      <c r="AT168" s="172" t="s">
        <v>175</v>
      </c>
      <c r="AU168" s="172" t="s">
        <v>83</v>
      </c>
      <c r="AV168" s="13" t="s">
        <v>83</v>
      </c>
      <c r="AW168" s="13" t="s">
        <v>29</v>
      </c>
      <c r="AX168" s="13" t="s">
        <v>30</v>
      </c>
      <c r="AY168" s="172" t="s">
        <v>163</v>
      </c>
    </row>
    <row r="169" spans="1:65" s="2" customFormat="1" ht="16.5" customHeight="1">
      <c r="A169" s="33"/>
      <c r="B169" s="150"/>
      <c r="C169" s="151" t="s">
        <v>286</v>
      </c>
      <c r="D169" s="151" t="s">
        <v>165</v>
      </c>
      <c r="E169" s="152" t="s">
        <v>2551</v>
      </c>
      <c r="F169" s="153" t="s">
        <v>2552</v>
      </c>
      <c r="G169" s="154" t="s">
        <v>601</v>
      </c>
      <c r="H169" s="155">
        <v>1</v>
      </c>
      <c r="I169" s="156"/>
      <c r="J169" s="157">
        <f>ROUND(I169*H169,2)</f>
        <v>0</v>
      </c>
      <c r="K169" s="153" t="s">
        <v>1</v>
      </c>
      <c r="L169" s="34"/>
      <c r="M169" s="158" t="s">
        <v>1</v>
      </c>
      <c r="N169" s="159" t="s">
        <v>38</v>
      </c>
      <c r="O169" s="59"/>
      <c r="P169" s="160">
        <f>O169*H169</f>
        <v>0</v>
      </c>
      <c r="Q169" s="160">
        <v>0</v>
      </c>
      <c r="R169" s="160">
        <f>Q169*H169</f>
        <v>0</v>
      </c>
      <c r="S169" s="160">
        <v>0</v>
      </c>
      <c r="T169" s="161">
        <f>S169*H169</f>
        <v>0</v>
      </c>
      <c r="U169" s="33"/>
      <c r="V169" s="33"/>
      <c r="W169" s="33"/>
      <c r="X169" s="33"/>
      <c r="Y169" s="33"/>
      <c r="Z169" s="33"/>
      <c r="AA169" s="33"/>
      <c r="AB169" s="33"/>
      <c r="AC169" s="33"/>
      <c r="AD169" s="33"/>
      <c r="AE169" s="33"/>
      <c r="AR169" s="162" t="s">
        <v>169</v>
      </c>
      <c r="AT169" s="162" t="s">
        <v>165</v>
      </c>
      <c r="AU169" s="162" t="s">
        <v>83</v>
      </c>
      <c r="AY169" s="18" t="s">
        <v>163</v>
      </c>
      <c r="BE169" s="163">
        <f>IF(N169="základní",J169,0)</f>
        <v>0</v>
      </c>
      <c r="BF169" s="163">
        <f>IF(N169="snížená",J169,0)</f>
        <v>0</v>
      </c>
      <c r="BG169" s="163">
        <f>IF(N169="zákl. přenesená",J169,0)</f>
        <v>0</v>
      </c>
      <c r="BH169" s="163">
        <f>IF(N169="sníž. přenesená",J169,0)</f>
        <v>0</v>
      </c>
      <c r="BI169" s="163">
        <f>IF(N169="nulová",J169,0)</f>
        <v>0</v>
      </c>
      <c r="BJ169" s="18" t="s">
        <v>30</v>
      </c>
      <c r="BK169" s="163">
        <f>ROUND(I169*H169,2)</f>
        <v>0</v>
      </c>
      <c r="BL169" s="18" t="s">
        <v>169</v>
      </c>
      <c r="BM169" s="162" t="s">
        <v>2553</v>
      </c>
    </row>
    <row r="170" spans="1:65" s="13" customFormat="1">
      <c r="B170" s="171"/>
      <c r="D170" s="169" t="s">
        <v>175</v>
      </c>
      <c r="E170" s="172" t="s">
        <v>1</v>
      </c>
      <c r="F170" s="173" t="s">
        <v>30</v>
      </c>
      <c r="H170" s="174">
        <v>1</v>
      </c>
      <c r="I170" s="175"/>
      <c r="L170" s="171"/>
      <c r="M170" s="176"/>
      <c r="N170" s="177"/>
      <c r="O170" s="177"/>
      <c r="P170" s="177"/>
      <c r="Q170" s="177"/>
      <c r="R170" s="177"/>
      <c r="S170" s="177"/>
      <c r="T170" s="178"/>
      <c r="AT170" s="172" t="s">
        <v>175</v>
      </c>
      <c r="AU170" s="172" t="s">
        <v>83</v>
      </c>
      <c r="AV170" s="13" t="s">
        <v>83</v>
      </c>
      <c r="AW170" s="13" t="s">
        <v>29</v>
      </c>
      <c r="AX170" s="13" t="s">
        <v>30</v>
      </c>
      <c r="AY170" s="172" t="s">
        <v>163</v>
      </c>
    </row>
    <row r="171" spans="1:65" s="2" customFormat="1" ht="21.75" customHeight="1">
      <c r="A171" s="33"/>
      <c r="B171" s="150"/>
      <c r="C171" s="151" t="s">
        <v>292</v>
      </c>
      <c r="D171" s="151" t="s">
        <v>165</v>
      </c>
      <c r="E171" s="152" t="s">
        <v>2554</v>
      </c>
      <c r="F171" s="153" t="s">
        <v>2555</v>
      </c>
      <c r="G171" s="154" t="s">
        <v>601</v>
      </c>
      <c r="H171" s="155">
        <v>1</v>
      </c>
      <c r="I171" s="156"/>
      <c r="J171" s="157">
        <f>ROUND(I171*H171,2)</f>
        <v>0</v>
      </c>
      <c r="K171" s="153" t="s">
        <v>1</v>
      </c>
      <c r="L171" s="34"/>
      <c r="M171" s="158" t="s">
        <v>1</v>
      </c>
      <c r="N171" s="159" t="s">
        <v>38</v>
      </c>
      <c r="O171" s="59"/>
      <c r="P171" s="160">
        <f>O171*H171</f>
        <v>0</v>
      </c>
      <c r="Q171" s="160">
        <v>4.0000000000000002E-4</v>
      </c>
      <c r="R171" s="160">
        <f>Q171*H171</f>
        <v>4.0000000000000002E-4</v>
      </c>
      <c r="S171" s="160">
        <v>0</v>
      </c>
      <c r="T171" s="161">
        <f>S171*H171</f>
        <v>0</v>
      </c>
      <c r="U171" s="33"/>
      <c r="V171" s="33"/>
      <c r="W171" s="33"/>
      <c r="X171" s="33"/>
      <c r="Y171" s="33"/>
      <c r="Z171" s="33"/>
      <c r="AA171" s="33"/>
      <c r="AB171" s="33"/>
      <c r="AC171" s="33"/>
      <c r="AD171" s="33"/>
      <c r="AE171" s="33"/>
      <c r="AR171" s="162" t="s">
        <v>169</v>
      </c>
      <c r="AT171" s="162" t="s">
        <v>165</v>
      </c>
      <c r="AU171" s="162" t="s">
        <v>83</v>
      </c>
      <c r="AY171" s="18" t="s">
        <v>163</v>
      </c>
      <c r="BE171" s="163">
        <f>IF(N171="základní",J171,0)</f>
        <v>0</v>
      </c>
      <c r="BF171" s="163">
        <f>IF(N171="snížená",J171,0)</f>
        <v>0</v>
      </c>
      <c r="BG171" s="163">
        <f>IF(N171="zákl. přenesená",J171,0)</f>
        <v>0</v>
      </c>
      <c r="BH171" s="163">
        <f>IF(N171="sníž. přenesená",J171,0)</f>
        <v>0</v>
      </c>
      <c r="BI171" s="163">
        <f>IF(N171="nulová",J171,0)</f>
        <v>0</v>
      </c>
      <c r="BJ171" s="18" t="s">
        <v>30</v>
      </c>
      <c r="BK171" s="163">
        <f>ROUND(I171*H171,2)</f>
        <v>0</v>
      </c>
      <c r="BL171" s="18" t="s">
        <v>169</v>
      </c>
      <c r="BM171" s="162" t="s">
        <v>2556</v>
      </c>
    </row>
    <row r="172" spans="1:65" s="13" customFormat="1">
      <c r="B172" s="171"/>
      <c r="D172" s="169" t="s">
        <v>175</v>
      </c>
      <c r="E172" s="172" t="s">
        <v>1</v>
      </c>
      <c r="F172" s="173" t="s">
        <v>30</v>
      </c>
      <c r="H172" s="174">
        <v>1</v>
      </c>
      <c r="I172" s="175"/>
      <c r="L172" s="171"/>
      <c r="M172" s="176"/>
      <c r="N172" s="177"/>
      <c r="O172" s="177"/>
      <c r="P172" s="177"/>
      <c r="Q172" s="177"/>
      <c r="R172" s="177"/>
      <c r="S172" s="177"/>
      <c r="T172" s="178"/>
      <c r="AT172" s="172" t="s">
        <v>175</v>
      </c>
      <c r="AU172" s="172" t="s">
        <v>83</v>
      </c>
      <c r="AV172" s="13" t="s">
        <v>83</v>
      </c>
      <c r="AW172" s="13" t="s">
        <v>29</v>
      </c>
      <c r="AX172" s="13" t="s">
        <v>30</v>
      </c>
      <c r="AY172" s="172" t="s">
        <v>163</v>
      </c>
    </row>
    <row r="173" spans="1:65" s="2" customFormat="1" ht="21.75" customHeight="1">
      <c r="A173" s="33"/>
      <c r="B173" s="150"/>
      <c r="C173" s="151" t="s">
        <v>300</v>
      </c>
      <c r="D173" s="151" t="s">
        <v>165</v>
      </c>
      <c r="E173" s="152" t="s">
        <v>2557</v>
      </c>
      <c r="F173" s="153" t="s">
        <v>2558</v>
      </c>
      <c r="G173" s="154" t="s">
        <v>212</v>
      </c>
      <c r="H173" s="155">
        <v>23</v>
      </c>
      <c r="I173" s="156"/>
      <c r="J173" s="157">
        <f>ROUND(I173*H173,2)</f>
        <v>0</v>
      </c>
      <c r="K173" s="153" t="s">
        <v>1</v>
      </c>
      <c r="L173" s="34"/>
      <c r="M173" s="158" t="s">
        <v>1</v>
      </c>
      <c r="N173" s="159" t="s">
        <v>38</v>
      </c>
      <c r="O173" s="59"/>
      <c r="P173" s="160">
        <f>O173*H173</f>
        <v>0</v>
      </c>
      <c r="Q173" s="160">
        <v>0</v>
      </c>
      <c r="R173" s="160">
        <f>Q173*H173</f>
        <v>0</v>
      </c>
      <c r="S173" s="160">
        <v>0</v>
      </c>
      <c r="T173" s="161">
        <f>S173*H173</f>
        <v>0</v>
      </c>
      <c r="U173" s="33"/>
      <c r="V173" s="33"/>
      <c r="W173" s="33"/>
      <c r="X173" s="33"/>
      <c r="Y173" s="33"/>
      <c r="Z173" s="33"/>
      <c r="AA173" s="33"/>
      <c r="AB173" s="33"/>
      <c r="AC173" s="33"/>
      <c r="AD173" s="33"/>
      <c r="AE173" s="33"/>
      <c r="AR173" s="162" t="s">
        <v>169</v>
      </c>
      <c r="AT173" s="162" t="s">
        <v>165</v>
      </c>
      <c r="AU173" s="162" t="s">
        <v>83</v>
      </c>
      <c r="AY173" s="18" t="s">
        <v>163</v>
      </c>
      <c r="BE173" s="163">
        <f>IF(N173="základní",J173,0)</f>
        <v>0</v>
      </c>
      <c r="BF173" s="163">
        <f>IF(N173="snížená",J173,0)</f>
        <v>0</v>
      </c>
      <c r="BG173" s="163">
        <f>IF(N173="zákl. přenesená",J173,0)</f>
        <v>0</v>
      </c>
      <c r="BH173" s="163">
        <f>IF(N173="sníž. přenesená",J173,0)</f>
        <v>0</v>
      </c>
      <c r="BI173" s="163">
        <f>IF(N173="nulová",J173,0)</f>
        <v>0</v>
      </c>
      <c r="BJ173" s="18" t="s">
        <v>30</v>
      </c>
      <c r="BK173" s="163">
        <f>ROUND(I173*H173,2)</f>
        <v>0</v>
      </c>
      <c r="BL173" s="18" t="s">
        <v>169</v>
      </c>
      <c r="BM173" s="162" t="s">
        <v>2559</v>
      </c>
    </row>
    <row r="174" spans="1:65" s="15" customFormat="1">
      <c r="B174" s="190"/>
      <c r="D174" s="169" t="s">
        <v>175</v>
      </c>
      <c r="E174" s="191" t="s">
        <v>1</v>
      </c>
      <c r="F174" s="192" t="s">
        <v>2560</v>
      </c>
      <c r="H174" s="191" t="s">
        <v>1</v>
      </c>
      <c r="I174" s="193"/>
      <c r="L174" s="190"/>
      <c r="M174" s="194"/>
      <c r="N174" s="195"/>
      <c r="O174" s="195"/>
      <c r="P174" s="195"/>
      <c r="Q174" s="195"/>
      <c r="R174" s="195"/>
      <c r="S174" s="195"/>
      <c r="T174" s="196"/>
      <c r="AT174" s="191" t="s">
        <v>175</v>
      </c>
      <c r="AU174" s="191" t="s">
        <v>83</v>
      </c>
      <c r="AV174" s="15" t="s">
        <v>30</v>
      </c>
      <c r="AW174" s="15" t="s">
        <v>29</v>
      </c>
      <c r="AX174" s="15" t="s">
        <v>73</v>
      </c>
      <c r="AY174" s="191" t="s">
        <v>163</v>
      </c>
    </row>
    <row r="175" spans="1:65" s="13" customFormat="1">
      <c r="B175" s="171"/>
      <c r="D175" s="169" t="s">
        <v>175</v>
      </c>
      <c r="E175" s="172" t="s">
        <v>1</v>
      </c>
      <c r="F175" s="173" t="s">
        <v>280</v>
      </c>
      <c r="H175" s="174">
        <v>17</v>
      </c>
      <c r="I175" s="175"/>
      <c r="L175" s="171"/>
      <c r="M175" s="176"/>
      <c r="N175" s="177"/>
      <c r="O175" s="177"/>
      <c r="P175" s="177"/>
      <c r="Q175" s="177"/>
      <c r="R175" s="177"/>
      <c r="S175" s="177"/>
      <c r="T175" s="178"/>
      <c r="AT175" s="172" t="s">
        <v>175</v>
      </c>
      <c r="AU175" s="172" t="s">
        <v>83</v>
      </c>
      <c r="AV175" s="13" t="s">
        <v>83</v>
      </c>
      <c r="AW175" s="13" t="s">
        <v>29</v>
      </c>
      <c r="AX175" s="13" t="s">
        <v>73</v>
      </c>
      <c r="AY175" s="172" t="s">
        <v>163</v>
      </c>
    </row>
    <row r="176" spans="1:65" s="15" customFormat="1">
      <c r="B176" s="190"/>
      <c r="D176" s="169" t="s">
        <v>175</v>
      </c>
      <c r="E176" s="191" t="s">
        <v>1</v>
      </c>
      <c r="F176" s="192" t="s">
        <v>2561</v>
      </c>
      <c r="H176" s="191" t="s">
        <v>1</v>
      </c>
      <c r="I176" s="193"/>
      <c r="L176" s="190"/>
      <c r="M176" s="194"/>
      <c r="N176" s="195"/>
      <c r="O176" s="195"/>
      <c r="P176" s="195"/>
      <c r="Q176" s="195"/>
      <c r="R176" s="195"/>
      <c r="S176" s="195"/>
      <c r="T176" s="196"/>
      <c r="AT176" s="191" t="s">
        <v>175</v>
      </c>
      <c r="AU176" s="191" t="s">
        <v>83</v>
      </c>
      <c r="AV176" s="15" t="s">
        <v>30</v>
      </c>
      <c r="AW176" s="15" t="s">
        <v>29</v>
      </c>
      <c r="AX176" s="15" t="s">
        <v>73</v>
      </c>
      <c r="AY176" s="191" t="s">
        <v>163</v>
      </c>
    </row>
    <row r="177" spans="1:65" s="13" customFormat="1">
      <c r="B177" s="171"/>
      <c r="D177" s="169" t="s">
        <v>175</v>
      </c>
      <c r="E177" s="172" t="s">
        <v>1</v>
      </c>
      <c r="F177" s="173" t="s">
        <v>203</v>
      </c>
      <c r="H177" s="174">
        <v>6</v>
      </c>
      <c r="I177" s="175"/>
      <c r="L177" s="171"/>
      <c r="M177" s="176"/>
      <c r="N177" s="177"/>
      <c r="O177" s="177"/>
      <c r="P177" s="177"/>
      <c r="Q177" s="177"/>
      <c r="R177" s="177"/>
      <c r="S177" s="177"/>
      <c r="T177" s="178"/>
      <c r="AT177" s="172" t="s">
        <v>175</v>
      </c>
      <c r="AU177" s="172" t="s">
        <v>83</v>
      </c>
      <c r="AV177" s="13" t="s">
        <v>83</v>
      </c>
      <c r="AW177" s="13" t="s">
        <v>29</v>
      </c>
      <c r="AX177" s="13" t="s">
        <v>73</v>
      </c>
      <c r="AY177" s="172" t="s">
        <v>163</v>
      </c>
    </row>
    <row r="178" spans="1:65" s="14" customFormat="1">
      <c r="B178" s="179"/>
      <c r="D178" s="169" t="s">
        <v>175</v>
      </c>
      <c r="E178" s="180" t="s">
        <v>1</v>
      </c>
      <c r="F178" s="181" t="s">
        <v>179</v>
      </c>
      <c r="H178" s="182">
        <v>23</v>
      </c>
      <c r="I178" s="183"/>
      <c r="L178" s="179"/>
      <c r="M178" s="184"/>
      <c r="N178" s="185"/>
      <c r="O178" s="185"/>
      <c r="P178" s="185"/>
      <c r="Q178" s="185"/>
      <c r="R178" s="185"/>
      <c r="S178" s="185"/>
      <c r="T178" s="186"/>
      <c r="AT178" s="180" t="s">
        <v>175</v>
      </c>
      <c r="AU178" s="180" t="s">
        <v>83</v>
      </c>
      <c r="AV178" s="14" t="s">
        <v>169</v>
      </c>
      <c r="AW178" s="14" t="s">
        <v>29</v>
      </c>
      <c r="AX178" s="14" t="s">
        <v>30</v>
      </c>
      <c r="AY178" s="180" t="s">
        <v>163</v>
      </c>
    </row>
    <row r="179" spans="1:65" s="2" customFormat="1" ht="21.75" customHeight="1">
      <c r="A179" s="33"/>
      <c r="B179" s="150"/>
      <c r="C179" s="151" t="s">
        <v>7</v>
      </c>
      <c r="D179" s="151" t="s">
        <v>165</v>
      </c>
      <c r="E179" s="152" t="s">
        <v>2562</v>
      </c>
      <c r="F179" s="153" t="s">
        <v>2563</v>
      </c>
      <c r="G179" s="154" t="s">
        <v>601</v>
      </c>
      <c r="H179" s="155">
        <v>1</v>
      </c>
      <c r="I179" s="156"/>
      <c r="J179" s="157">
        <f>ROUND(I179*H179,2)</f>
        <v>0</v>
      </c>
      <c r="K179" s="153" t="s">
        <v>1</v>
      </c>
      <c r="L179" s="34"/>
      <c r="M179" s="158" t="s">
        <v>1</v>
      </c>
      <c r="N179" s="159" t="s">
        <v>38</v>
      </c>
      <c r="O179" s="59"/>
      <c r="P179" s="160">
        <f>O179*H179</f>
        <v>0</v>
      </c>
      <c r="Q179" s="160">
        <v>1.0000000000000001E-5</v>
      </c>
      <c r="R179" s="160">
        <f>Q179*H179</f>
        <v>1.0000000000000001E-5</v>
      </c>
      <c r="S179" s="160">
        <v>0</v>
      </c>
      <c r="T179" s="161">
        <f>S179*H179</f>
        <v>0</v>
      </c>
      <c r="U179" s="33"/>
      <c r="V179" s="33"/>
      <c r="W179" s="33"/>
      <c r="X179" s="33"/>
      <c r="Y179" s="33"/>
      <c r="Z179" s="33"/>
      <c r="AA179" s="33"/>
      <c r="AB179" s="33"/>
      <c r="AC179" s="33"/>
      <c r="AD179" s="33"/>
      <c r="AE179" s="33"/>
      <c r="AR179" s="162" t="s">
        <v>169</v>
      </c>
      <c r="AT179" s="162" t="s">
        <v>165</v>
      </c>
      <c r="AU179" s="162" t="s">
        <v>83</v>
      </c>
      <c r="AY179" s="18" t="s">
        <v>163</v>
      </c>
      <c r="BE179" s="163">
        <f>IF(N179="základní",J179,0)</f>
        <v>0</v>
      </c>
      <c r="BF179" s="163">
        <f>IF(N179="snížená",J179,0)</f>
        <v>0</v>
      </c>
      <c r="BG179" s="163">
        <f>IF(N179="zákl. přenesená",J179,0)</f>
        <v>0</v>
      </c>
      <c r="BH179" s="163">
        <f>IF(N179="sníž. přenesená",J179,0)</f>
        <v>0</v>
      </c>
      <c r="BI179" s="163">
        <f>IF(N179="nulová",J179,0)</f>
        <v>0</v>
      </c>
      <c r="BJ179" s="18" t="s">
        <v>30</v>
      </c>
      <c r="BK179" s="163">
        <f>ROUND(I179*H179,2)</f>
        <v>0</v>
      </c>
      <c r="BL179" s="18" t="s">
        <v>169</v>
      </c>
      <c r="BM179" s="162" t="s">
        <v>2564</v>
      </c>
    </row>
    <row r="180" spans="1:65" s="13" customFormat="1">
      <c r="B180" s="171"/>
      <c r="D180" s="169" t="s">
        <v>175</v>
      </c>
      <c r="E180" s="172" t="s">
        <v>1</v>
      </c>
      <c r="F180" s="173" t="s">
        <v>30</v>
      </c>
      <c r="H180" s="174">
        <v>1</v>
      </c>
      <c r="I180" s="175"/>
      <c r="L180" s="171"/>
      <c r="M180" s="176"/>
      <c r="N180" s="177"/>
      <c r="O180" s="177"/>
      <c r="P180" s="177"/>
      <c r="Q180" s="177"/>
      <c r="R180" s="177"/>
      <c r="S180" s="177"/>
      <c r="T180" s="178"/>
      <c r="AT180" s="172" t="s">
        <v>175</v>
      </c>
      <c r="AU180" s="172" t="s">
        <v>83</v>
      </c>
      <c r="AV180" s="13" t="s">
        <v>83</v>
      </c>
      <c r="AW180" s="13" t="s">
        <v>29</v>
      </c>
      <c r="AX180" s="13" t="s">
        <v>30</v>
      </c>
      <c r="AY180" s="172" t="s">
        <v>163</v>
      </c>
    </row>
    <row r="181" spans="1:65" s="2" customFormat="1" ht="16.5" customHeight="1">
      <c r="A181" s="33"/>
      <c r="B181" s="150"/>
      <c r="C181" s="151" t="s">
        <v>312</v>
      </c>
      <c r="D181" s="151" t="s">
        <v>165</v>
      </c>
      <c r="E181" s="152" t="s">
        <v>2565</v>
      </c>
      <c r="F181" s="153" t="s">
        <v>2566</v>
      </c>
      <c r="G181" s="154" t="s">
        <v>601</v>
      </c>
      <c r="H181" s="155">
        <v>1</v>
      </c>
      <c r="I181" s="156"/>
      <c r="J181" s="157">
        <f>ROUND(I181*H181,2)</f>
        <v>0</v>
      </c>
      <c r="K181" s="153" t="s">
        <v>1</v>
      </c>
      <c r="L181" s="34"/>
      <c r="M181" s="158" t="s">
        <v>1</v>
      </c>
      <c r="N181" s="159" t="s">
        <v>38</v>
      </c>
      <c r="O181" s="59"/>
      <c r="P181" s="160">
        <f>O181*H181</f>
        <v>0</v>
      </c>
      <c r="Q181" s="160">
        <v>0</v>
      </c>
      <c r="R181" s="160">
        <f>Q181*H181</f>
        <v>0</v>
      </c>
      <c r="S181" s="160">
        <v>0</v>
      </c>
      <c r="T181" s="161">
        <f>S181*H181</f>
        <v>0</v>
      </c>
      <c r="U181" s="33"/>
      <c r="V181" s="33"/>
      <c r="W181" s="33"/>
      <c r="X181" s="33"/>
      <c r="Y181" s="33"/>
      <c r="Z181" s="33"/>
      <c r="AA181" s="33"/>
      <c r="AB181" s="33"/>
      <c r="AC181" s="33"/>
      <c r="AD181" s="33"/>
      <c r="AE181" s="33"/>
      <c r="AR181" s="162" t="s">
        <v>169</v>
      </c>
      <c r="AT181" s="162" t="s">
        <v>165</v>
      </c>
      <c r="AU181" s="162" t="s">
        <v>83</v>
      </c>
      <c r="AY181" s="18" t="s">
        <v>163</v>
      </c>
      <c r="BE181" s="163">
        <f>IF(N181="základní",J181,0)</f>
        <v>0</v>
      </c>
      <c r="BF181" s="163">
        <f>IF(N181="snížená",J181,0)</f>
        <v>0</v>
      </c>
      <c r="BG181" s="163">
        <f>IF(N181="zákl. přenesená",J181,0)</f>
        <v>0</v>
      </c>
      <c r="BH181" s="163">
        <f>IF(N181="sníž. přenesená",J181,0)</f>
        <v>0</v>
      </c>
      <c r="BI181" s="163">
        <f>IF(N181="nulová",J181,0)</f>
        <v>0</v>
      </c>
      <c r="BJ181" s="18" t="s">
        <v>30</v>
      </c>
      <c r="BK181" s="163">
        <f>ROUND(I181*H181,2)</f>
        <v>0</v>
      </c>
      <c r="BL181" s="18" t="s">
        <v>169</v>
      </c>
      <c r="BM181" s="162" t="s">
        <v>2567</v>
      </c>
    </row>
    <row r="182" spans="1:65" s="13" customFormat="1">
      <c r="B182" s="171"/>
      <c r="D182" s="169" t="s">
        <v>175</v>
      </c>
      <c r="E182" s="172" t="s">
        <v>1</v>
      </c>
      <c r="F182" s="173" t="s">
        <v>30</v>
      </c>
      <c r="H182" s="174">
        <v>1</v>
      </c>
      <c r="I182" s="175"/>
      <c r="L182" s="171"/>
      <c r="M182" s="176"/>
      <c r="N182" s="177"/>
      <c r="O182" s="177"/>
      <c r="P182" s="177"/>
      <c r="Q182" s="177"/>
      <c r="R182" s="177"/>
      <c r="S182" s="177"/>
      <c r="T182" s="178"/>
      <c r="AT182" s="172" t="s">
        <v>175</v>
      </c>
      <c r="AU182" s="172" t="s">
        <v>83</v>
      </c>
      <c r="AV182" s="13" t="s">
        <v>83</v>
      </c>
      <c r="AW182" s="13" t="s">
        <v>29</v>
      </c>
      <c r="AX182" s="13" t="s">
        <v>30</v>
      </c>
      <c r="AY182" s="172" t="s">
        <v>163</v>
      </c>
    </row>
    <row r="183" spans="1:65" s="2" customFormat="1" ht="24.2" customHeight="1">
      <c r="A183" s="33"/>
      <c r="B183" s="150"/>
      <c r="C183" s="151" t="s">
        <v>317</v>
      </c>
      <c r="D183" s="151" t="s">
        <v>165</v>
      </c>
      <c r="E183" s="152" t="s">
        <v>2568</v>
      </c>
      <c r="F183" s="153" t="s">
        <v>2569</v>
      </c>
      <c r="G183" s="154" t="s">
        <v>601</v>
      </c>
      <c r="H183" s="155">
        <v>1</v>
      </c>
      <c r="I183" s="156"/>
      <c r="J183" s="157">
        <f>ROUND(I183*H183,2)</f>
        <v>0</v>
      </c>
      <c r="K183" s="153" t="s">
        <v>1</v>
      </c>
      <c r="L183" s="34"/>
      <c r="M183" s="158" t="s">
        <v>1</v>
      </c>
      <c r="N183" s="159" t="s">
        <v>38</v>
      </c>
      <c r="O183" s="59"/>
      <c r="P183" s="160">
        <f>O183*H183</f>
        <v>0</v>
      </c>
      <c r="Q183" s="160">
        <v>1.0000000000000001E-5</v>
      </c>
      <c r="R183" s="160">
        <f>Q183*H183</f>
        <v>1.0000000000000001E-5</v>
      </c>
      <c r="S183" s="160">
        <v>0</v>
      </c>
      <c r="T183" s="161">
        <f>S183*H183</f>
        <v>0</v>
      </c>
      <c r="U183" s="33"/>
      <c r="V183" s="33"/>
      <c r="W183" s="33"/>
      <c r="X183" s="33"/>
      <c r="Y183" s="33"/>
      <c r="Z183" s="33"/>
      <c r="AA183" s="33"/>
      <c r="AB183" s="33"/>
      <c r="AC183" s="33"/>
      <c r="AD183" s="33"/>
      <c r="AE183" s="33"/>
      <c r="AR183" s="162" t="s">
        <v>169</v>
      </c>
      <c r="AT183" s="162" t="s">
        <v>165</v>
      </c>
      <c r="AU183" s="162" t="s">
        <v>83</v>
      </c>
      <c r="AY183" s="18" t="s">
        <v>163</v>
      </c>
      <c r="BE183" s="163">
        <f>IF(N183="základní",J183,0)</f>
        <v>0</v>
      </c>
      <c r="BF183" s="163">
        <f>IF(N183="snížená",J183,0)</f>
        <v>0</v>
      </c>
      <c r="BG183" s="163">
        <f>IF(N183="zákl. přenesená",J183,0)</f>
        <v>0</v>
      </c>
      <c r="BH183" s="163">
        <f>IF(N183="sníž. přenesená",J183,0)</f>
        <v>0</v>
      </c>
      <c r="BI183" s="163">
        <f>IF(N183="nulová",J183,0)</f>
        <v>0</v>
      </c>
      <c r="BJ183" s="18" t="s">
        <v>30</v>
      </c>
      <c r="BK183" s="163">
        <f>ROUND(I183*H183,2)</f>
        <v>0</v>
      </c>
      <c r="BL183" s="18" t="s">
        <v>169</v>
      </c>
      <c r="BM183" s="162" t="s">
        <v>2570</v>
      </c>
    </row>
    <row r="184" spans="1:65" s="13" customFormat="1">
      <c r="B184" s="171"/>
      <c r="D184" s="169" t="s">
        <v>175</v>
      </c>
      <c r="E184" s="172" t="s">
        <v>1</v>
      </c>
      <c r="F184" s="173" t="s">
        <v>30</v>
      </c>
      <c r="H184" s="174">
        <v>1</v>
      </c>
      <c r="I184" s="175"/>
      <c r="L184" s="171"/>
      <c r="M184" s="176"/>
      <c r="N184" s="177"/>
      <c r="O184" s="177"/>
      <c r="P184" s="177"/>
      <c r="Q184" s="177"/>
      <c r="R184" s="177"/>
      <c r="S184" s="177"/>
      <c r="T184" s="178"/>
      <c r="AT184" s="172" t="s">
        <v>175</v>
      </c>
      <c r="AU184" s="172" t="s">
        <v>83</v>
      </c>
      <c r="AV184" s="13" t="s">
        <v>83</v>
      </c>
      <c r="AW184" s="13" t="s">
        <v>29</v>
      </c>
      <c r="AX184" s="13" t="s">
        <v>30</v>
      </c>
      <c r="AY184" s="172" t="s">
        <v>163</v>
      </c>
    </row>
    <row r="185" spans="1:65" s="2" customFormat="1" ht="16.5" customHeight="1">
      <c r="A185" s="33"/>
      <c r="B185" s="150"/>
      <c r="C185" s="151" t="s">
        <v>323</v>
      </c>
      <c r="D185" s="151" t="s">
        <v>165</v>
      </c>
      <c r="E185" s="152" t="s">
        <v>2571</v>
      </c>
      <c r="F185" s="153" t="s">
        <v>2572</v>
      </c>
      <c r="G185" s="154" t="s">
        <v>601</v>
      </c>
      <c r="H185" s="155">
        <v>1</v>
      </c>
      <c r="I185" s="156"/>
      <c r="J185" s="157">
        <f>ROUND(I185*H185,2)</f>
        <v>0</v>
      </c>
      <c r="K185" s="153" t="s">
        <v>1</v>
      </c>
      <c r="L185" s="34"/>
      <c r="M185" s="158" t="s">
        <v>1</v>
      </c>
      <c r="N185" s="159" t="s">
        <v>38</v>
      </c>
      <c r="O185" s="59"/>
      <c r="P185" s="160">
        <f>O185*H185</f>
        <v>0</v>
      </c>
      <c r="Q185" s="160">
        <v>0</v>
      </c>
      <c r="R185" s="160">
        <f>Q185*H185</f>
        <v>0</v>
      </c>
      <c r="S185" s="160">
        <v>0</v>
      </c>
      <c r="T185" s="161">
        <f>S185*H185</f>
        <v>0</v>
      </c>
      <c r="U185" s="33"/>
      <c r="V185" s="33"/>
      <c r="W185" s="33"/>
      <c r="X185" s="33"/>
      <c r="Y185" s="33"/>
      <c r="Z185" s="33"/>
      <c r="AA185" s="33"/>
      <c r="AB185" s="33"/>
      <c r="AC185" s="33"/>
      <c r="AD185" s="33"/>
      <c r="AE185" s="33"/>
      <c r="AR185" s="162" t="s">
        <v>169</v>
      </c>
      <c r="AT185" s="162" t="s">
        <v>165</v>
      </c>
      <c r="AU185" s="162" t="s">
        <v>83</v>
      </c>
      <c r="AY185" s="18" t="s">
        <v>163</v>
      </c>
      <c r="BE185" s="163">
        <f>IF(N185="základní",J185,0)</f>
        <v>0</v>
      </c>
      <c r="BF185" s="163">
        <f>IF(N185="snížená",J185,0)</f>
        <v>0</v>
      </c>
      <c r="BG185" s="163">
        <f>IF(N185="zákl. přenesená",J185,0)</f>
        <v>0</v>
      </c>
      <c r="BH185" s="163">
        <f>IF(N185="sníž. přenesená",J185,0)</f>
        <v>0</v>
      </c>
      <c r="BI185" s="163">
        <f>IF(N185="nulová",J185,0)</f>
        <v>0</v>
      </c>
      <c r="BJ185" s="18" t="s">
        <v>30</v>
      </c>
      <c r="BK185" s="163">
        <f>ROUND(I185*H185,2)</f>
        <v>0</v>
      </c>
      <c r="BL185" s="18" t="s">
        <v>169</v>
      </c>
      <c r="BM185" s="162" t="s">
        <v>2573</v>
      </c>
    </row>
    <row r="186" spans="1:65" s="13" customFormat="1">
      <c r="B186" s="171"/>
      <c r="D186" s="169" t="s">
        <v>175</v>
      </c>
      <c r="E186" s="172" t="s">
        <v>1</v>
      </c>
      <c r="F186" s="173" t="s">
        <v>30</v>
      </c>
      <c r="H186" s="174">
        <v>1</v>
      </c>
      <c r="I186" s="175"/>
      <c r="L186" s="171"/>
      <c r="M186" s="176"/>
      <c r="N186" s="177"/>
      <c r="O186" s="177"/>
      <c r="P186" s="177"/>
      <c r="Q186" s="177"/>
      <c r="R186" s="177"/>
      <c r="S186" s="177"/>
      <c r="T186" s="178"/>
      <c r="AT186" s="172" t="s">
        <v>175</v>
      </c>
      <c r="AU186" s="172" t="s">
        <v>83</v>
      </c>
      <c r="AV186" s="13" t="s">
        <v>83</v>
      </c>
      <c r="AW186" s="13" t="s">
        <v>29</v>
      </c>
      <c r="AX186" s="13" t="s">
        <v>30</v>
      </c>
      <c r="AY186" s="172" t="s">
        <v>163</v>
      </c>
    </row>
    <row r="187" spans="1:65" s="2" customFormat="1" ht="16.5" customHeight="1">
      <c r="A187" s="33"/>
      <c r="B187" s="150"/>
      <c r="C187" s="151" t="s">
        <v>329</v>
      </c>
      <c r="D187" s="151" t="s">
        <v>165</v>
      </c>
      <c r="E187" s="152" t="s">
        <v>2574</v>
      </c>
      <c r="F187" s="153" t="s">
        <v>2575</v>
      </c>
      <c r="G187" s="154" t="s">
        <v>601</v>
      </c>
      <c r="H187" s="155">
        <v>1</v>
      </c>
      <c r="I187" s="156"/>
      <c r="J187" s="157">
        <f>ROUND(I187*H187,2)</f>
        <v>0</v>
      </c>
      <c r="K187" s="153" t="s">
        <v>1</v>
      </c>
      <c r="L187" s="34"/>
      <c r="M187" s="158" t="s">
        <v>1</v>
      </c>
      <c r="N187" s="159" t="s">
        <v>38</v>
      </c>
      <c r="O187" s="59"/>
      <c r="P187" s="160">
        <f>O187*H187</f>
        <v>0</v>
      </c>
      <c r="Q187" s="160">
        <v>0</v>
      </c>
      <c r="R187" s="160">
        <f>Q187*H187</f>
        <v>0</v>
      </c>
      <c r="S187" s="160">
        <v>0</v>
      </c>
      <c r="T187" s="161">
        <f>S187*H187</f>
        <v>0</v>
      </c>
      <c r="U187" s="33"/>
      <c r="V187" s="33"/>
      <c r="W187" s="33"/>
      <c r="X187" s="33"/>
      <c r="Y187" s="33"/>
      <c r="Z187" s="33"/>
      <c r="AA187" s="33"/>
      <c r="AB187" s="33"/>
      <c r="AC187" s="33"/>
      <c r="AD187" s="33"/>
      <c r="AE187" s="33"/>
      <c r="AR187" s="162" t="s">
        <v>169</v>
      </c>
      <c r="AT187" s="162" t="s">
        <v>165</v>
      </c>
      <c r="AU187" s="162" t="s">
        <v>83</v>
      </c>
      <c r="AY187" s="18" t="s">
        <v>163</v>
      </c>
      <c r="BE187" s="163">
        <f>IF(N187="základní",J187,0)</f>
        <v>0</v>
      </c>
      <c r="BF187" s="163">
        <f>IF(N187="snížená",J187,0)</f>
        <v>0</v>
      </c>
      <c r="BG187" s="163">
        <f>IF(N187="zákl. přenesená",J187,0)</f>
        <v>0</v>
      </c>
      <c r="BH187" s="163">
        <f>IF(N187="sníž. přenesená",J187,0)</f>
        <v>0</v>
      </c>
      <c r="BI187" s="163">
        <f>IF(N187="nulová",J187,0)</f>
        <v>0</v>
      </c>
      <c r="BJ187" s="18" t="s">
        <v>30</v>
      </c>
      <c r="BK187" s="163">
        <f>ROUND(I187*H187,2)</f>
        <v>0</v>
      </c>
      <c r="BL187" s="18" t="s">
        <v>169</v>
      </c>
      <c r="BM187" s="162" t="s">
        <v>2576</v>
      </c>
    </row>
    <row r="188" spans="1:65" s="13" customFormat="1">
      <c r="B188" s="171"/>
      <c r="D188" s="169" t="s">
        <v>175</v>
      </c>
      <c r="E188" s="172" t="s">
        <v>1</v>
      </c>
      <c r="F188" s="173" t="s">
        <v>30</v>
      </c>
      <c r="H188" s="174">
        <v>1</v>
      </c>
      <c r="I188" s="175"/>
      <c r="L188" s="171"/>
      <c r="M188" s="176"/>
      <c r="N188" s="177"/>
      <c r="O188" s="177"/>
      <c r="P188" s="177"/>
      <c r="Q188" s="177"/>
      <c r="R188" s="177"/>
      <c r="S188" s="177"/>
      <c r="T188" s="178"/>
      <c r="AT188" s="172" t="s">
        <v>175</v>
      </c>
      <c r="AU188" s="172" t="s">
        <v>83</v>
      </c>
      <c r="AV188" s="13" t="s">
        <v>83</v>
      </c>
      <c r="AW188" s="13" t="s">
        <v>29</v>
      </c>
      <c r="AX188" s="13" t="s">
        <v>30</v>
      </c>
      <c r="AY188" s="172" t="s">
        <v>163</v>
      </c>
    </row>
    <row r="189" spans="1:65" s="2" customFormat="1" ht="16.5" customHeight="1">
      <c r="A189" s="33"/>
      <c r="B189" s="150"/>
      <c r="C189" s="151" t="s">
        <v>334</v>
      </c>
      <c r="D189" s="151" t="s">
        <v>165</v>
      </c>
      <c r="E189" s="152" t="s">
        <v>2577</v>
      </c>
      <c r="F189" s="153" t="s">
        <v>2578</v>
      </c>
      <c r="G189" s="154" t="s">
        <v>601</v>
      </c>
      <c r="H189" s="155">
        <v>1</v>
      </c>
      <c r="I189" s="156"/>
      <c r="J189" s="157">
        <f>ROUND(I189*H189,2)</f>
        <v>0</v>
      </c>
      <c r="K189" s="153" t="s">
        <v>1</v>
      </c>
      <c r="L189" s="34"/>
      <c r="M189" s="158" t="s">
        <v>1</v>
      </c>
      <c r="N189" s="159" t="s">
        <v>38</v>
      </c>
      <c r="O189" s="59"/>
      <c r="P189" s="160">
        <f>O189*H189</f>
        <v>0</v>
      </c>
      <c r="Q189" s="160">
        <v>0</v>
      </c>
      <c r="R189" s="160">
        <f>Q189*H189</f>
        <v>0</v>
      </c>
      <c r="S189" s="160">
        <v>0</v>
      </c>
      <c r="T189" s="161">
        <f>S189*H189</f>
        <v>0</v>
      </c>
      <c r="U189" s="33"/>
      <c r="V189" s="33"/>
      <c r="W189" s="33"/>
      <c r="X189" s="33"/>
      <c r="Y189" s="33"/>
      <c r="Z189" s="33"/>
      <c r="AA189" s="33"/>
      <c r="AB189" s="33"/>
      <c r="AC189" s="33"/>
      <c r="AD189" s="33"/>
      <c r="AE189" s="33"/>
      <c r="AR189" s="162" t="s">
        <v>169</v>
      </c>
      <c r="AT189" s="162" t="s">
        <v>165</v>
      </c>
      <c r="AU189" s="162" t="s">
        <v>83</v>
      </c>
      <c r="AY189" s="18" t="s">
        <v>163</v>
      </c>
      <c r="BE189" s="163">
        <f>IF(N189="základní",J189,0)</f>
        <v>0</v>
      </c>
      <c r="BF189" s="163">
        <f>IF(N189="snížená",J189,0)</f>
        <v>0</v>
      </c>
      <c r="BG189" s="163">
        <f>IF(N189="zákl. přenesená",J189,0)</f>
        <v>0</v>
      </c>
      <c r="BH189" s="163">
        <f>IF(N189="sníž. přenesená",J189,0)</f>
        <v>0</v>
      </c>
      <c r="BI189" s="163">
        <f>IF(N189="nulová",J189,0)</f>
        <v>0</v>
      </c>
      <c r="BJ189" s="18" t="s">
        <v>30</v>
      </c>
      <c r="BK189" s="163">
        <f>ROUND(I189*H189,2)</f>
        <v>0</v>
      </c>
      <c r="BL189" s="18" t="s">
        <v>169</v>
      </c>
      <c r="BM189" s="162" t="s">
        <v>2579</v>
      </c>
    </row>
    <row r="190" spans="1:65" s="15" customFormat="1">
      <c r="B190" s="190"/>
      <c r="D190" s="169" t="s">
        <v>175</v>
      </c>
      <c r="E190" s="191" t="s">
        <v>1</v>
      </c>
      <c r="F190" s="192" t="s">
        <v>2580</v>
      </c>
      <c r="H190" s="191" t="s">
        <v>1</v>
      </c>
      <c r="I190" s="193"/>
      <c r="L190" s="190"/>
      <c r="M190" s="194"/>
      <c r="N190" s="195"/>
      <c r="O190" s="195"/>
      <c r="P190" s="195"/>
      <c r="Q190" s="195"/>
      <c r="R190" s="195"/>
      <c r="S190" s="195"/>
      <c r="T190" s="196"/>
      <c r="AT190" s="191" t="s">
        <v>175</v>
      </c>
      <c r="AU190" s="191" t="s">
        <v>83</v>
      </c>
      <c r="AV190" s="15" t="s">
        <v>30</v>
      </c>
      <c r="AW190" s="15" t="s">
        <v>29</v>
      </c>
      <c r="AX190" s="15" t="s">
        <v>73</v>
      </c>
      <c r="AY190" s="191" t="s">
        <v>163</v>
      </c>
    </row>
    <row r="191" spans="1:65" s="15" customFormat="1">
      <c r="B191" s="190"/>
      <c r="D191" s="169" t="s">
        <v>175</v>
      </c>
      <c r="E191" s="191" t="s">
        <v>1</v>
      </c>
      <c r="F191" s="192" t="s">
        <v>2581</v>
      </c>
      <c r="H191" s="191" t="s">
        <v>1</v>
      </c>
      <c r="I191" s="193"/>
      <c r="L191" s="190"/>
      <c r="M191" s="194"/>
      <c r="N191" s="195"/>
      <c r="O191" s="195"/>
      <c r="P191" s="195"/>
      <c r="Q191" s="195"/>
      <c r="R191" s="195"/>
      <c r="S191" s="195"/>
      <c r="T191" s="196"/>
      <c r="AT191" s="191" t="s">
        <v>175</v>
      </c>
      <c r="AU191" s="191" t="s">
        <v>83</v>
      </c>
      <c r="AV191" s="15" t="s">
        <v>30</v>
      </c>
      <c r="AW191" s="15" t="s">
        <v>29</v>
      </c>
      <c r="AX191" s="15" t="s">
        <v>73</v>
      </c>
      <c r="AY191" s="191" t="s">
        <v>163</v>
      </c>
    </row>
    <row r="192" spans="1:65" s="15" customFormat="1">
      <c r="B192" s="190"/>
      <c r="D192" s="169" t="s">
        <v>175</v>
      </c>
      <c r="E192" s="191" t="s">
        <v>1</v>
      </c>
      <c r="F192" s="192" t="s">
        <v>2582</v>
      </c>
      <c r="H192" s="191" t="s">
        <v>1</v>
      </c>
      <c r="I192" s="193"/>
      <c r="L192" s="190"/>
      <c r="M192" s="194"/>
      <c r="N192" s="195"/>
      <c r="O192" s="195"/>
      <c r="P192" s="195"/>
      <c r="Q192" s="195"/>
      <c r="R192" s="195"/>
      <c r="S192" s="195"/>
      <c r="T192" s="196"/>
      <c r="AT192" s="191" t="s">
        <v>175</v>
      </c>
      <c r="AU192" s="191" t="s">
        <v>83</v>
      </c>
      <c r="AV192" s="15" t="s">
        <v>30</v>
      </c>
      <c r="AW192" s="15" t="s">
        <v>29</v>
      </c>
      <c r="AX192" s="15" t="s">
        <v>73</v>
      </c>
      <c r="AY192" s="191" t="s">
        <v>163</v>
      </c>
    </row>
    <row r="193" spans="1:65" s="15" customFormat="1">
      <c r="B193" s="190"/>
      <c r="D193" s="169" t="s">
        <v>175</v>
      </c>
      <c r="E193" s="191" t="s">
        <v>1</v>
      </c>
      <c r="F193" s="192" t="s">
        <v>2583</v>
      </c>
      <c r="H193" s="191" t="s">
        <v>1</v>
      </c>
      <c r="I193" s="193"/>
      <c r="L193" s="190"/>
      <c r="M193" s="194"/>
      <c r="N193" s="195"/>
      <c r="O193" s="195"/>
      <c r="P193" s="195"/>
      <c r="Q193" s="195"/>
      <c r="R193" s="195"/>
      <c r="S193" s="195"/>
      <c r="T193" s="196"/>
      <c r="AT193" s="191" t="s">
        <v>175</v>
      </c>
      <c r="AU193" s="191" t="s">
        <v>83</v>
      </c>
      <c r="AV193" s="15" t="s">
        <v>30</v>
      </c>
      <c r="AW193" s="15" t="s">
        <v>29</v>
      </c>
      <c r="AX193" s="15" t="s">
        <v>73</v>
      </c>
      <c r="AY193" s="191" t="s">
        <v>163</v>
      </c>
    </row>
    <row r="194" spans="1:65" s="13" customFormat="1">
      <c r="B194" s="171"/>
      <c r="D194" s="169" t="s">
        <v>175</v>
      </c>
      <c r="E194" s="172" t="s">
        <v>1</v>
      </c>
      <c r="F194" s="173" t="s">
        <v>30</v>
      </c>
      <c r="H194" s="174">
        <v>1</v>
      </c>
      <c r="I194" s="175"/>
      <c r="L194" s="171"/>
      <c r="M194" s="176"/>
      <c r="N194" s="177"/>
      <c r="O194" s="177"/>
      <c r="P194" s="177"/>
      <c r="Q194" s="177"/>
      <c r="R194" s="177"/>
      <c r="S194" s="177"/>
      <c r="T194" s="178"/>
      <c r="AT194" s="172" t="s">
        <v>175</v>
      </c>
      <c r="AU194" s="172" t="s">
        <v>83</v>
      </c>
      <c r="AV194" s="13" t="s">
        <v>83</v>
      </c>
      <c r="AW194" s="13" t="s">
        <v>29</v>
      </c>
      <c r="AX194" s="13" t="s">
        <v>30</v>
      </c>
      <c r="AY194" s="172" t="s">
        <v>163</v>
      </c>
    </row>
    <row r="195" spans="1:65" s="2" customFormat="1" ht="16.5" customHeight="1">
      <c r="A195" s="33"/>
      <c r="B195" s="150"/>
      <c r="C195" s="151" t="s">
        <v>340</v>
      </c>
      <c r="D195" s="151" t="s">
        <v>165</v>
      </c>
      <c r="E195" s="152" t="s">
        <v>2584</v>
      </c>
      <c r="F195" s="153" t="s">
        <v>2585</v>
      </c>
      <c r="G195" s="154" t="s">
        <v>601</v>
      </c>
      <c r="H195" s="155">
        <v>1</v>
      </c>
      <c r="I195" s="156"/>
      <c r="J195" s="157">
        <f>ROUND(I195*H195,2)</f>
        <v>0</v>
      </c>
      <c r="K195" s="153" t="s">
        <v>1</v>
      </c>
      <c r="L195" s="34"/>
      <c r="M195" s="158" t="s">
        <v>1</v>
      </c>
      <c r="N195" s="159" t="s">
        <v>38</v>
      </c>
      <c r="O195" s="59"/>
      <c r="P195" s="160">
        <f>O195*H195</f>
        <v>0</v>
      </c>
      <c r="Q195" s="160">
        <v>0</v>
      </c>
      <c r="R195" s="160">
        <f>Q195*H195</f>
        <v>0</v>
      </c>
      <c r="S195" s="160">
        <v>0</v>
      </c>
      <c r="T195" s="161">
        <f>S195*H195</f>
        <v>0</v>
      </c>
      <c r="U195" s="33"/>
      <c r="V195" s="33"/>
      <c r="W195" s="33"/>
      <c r="X195" s="33"/>
      <c r="Y195" s="33"/>
      <c r="Z195" s="33"/>
      <c r="AA195" s="33"/>
      <c r="AB195" s="33"/>
      <c r="AC195" s="33"/>
      <c r="AD195" s="33"/>
      <c r="AE195" s="33"/>
      <c r="AR195" s="162" t="s">
        <v>169</v>
      </c>
      <c r="AT195" s="162" t="s">
        <v>165</v>
      </c>
      <c r="AU195" s="162" t="s">
        <v>83</v>
      </c>
      <c r="AY195" s="18" t="s">
        <v>163</v>
      </c>
      <c r="BE195" s="163">
        <f>IF(N195="základní",J195,0)</f>
        <v>0</v>
      </c>
      <c r="BF195" s="163">
        <f>IF(N195="snížená",J195,0)</f>
        <v>0</v>
      </c>
      <c r="BG195" s="163">
        <f>IF(N195="zákl. přenesená",J195,0)</f>
        <v>0</v>
      </c>
      <c r="BH195" s="163">
        <f>IF(N195="sníž. přenesená",J195,0)</f>
        <v>0</v>
      </c>
      <c r="BI195" s="163">
        <f>IF(N195="nulová",J195,0)</f>
        <v>0</v>
      </c>
      <c r="BJ195" s="18" t="s">
        <v>30</v>
      </c>
      <c r="BK195" s="163">
        <f>ROUND(I195*H195,2)</f>
        <v>0</v>
      </c>
      <c r="BL195" s="18" t="s">
        <v>169</v>
      </c>
      <c r="BM195" s="162" t="s">
        <v>2586</v>
      </c>
    </row>
    <row r="196" spans="1:65" s="13" customFormat="1">
      <c r="B196" s="171"/>
      <c r="D196" s="169" t="s">
        <v>175</v>
      </c>
      <c r="E196" s="172" t="s">
        <v>1</v>
      </c>
      <c r="F196" s="173" t="s">
        <v>30</v>
      </c>
      <c r="H196" s="174">
        <v>1</v>
      </c>
      <c r="I196" s="175"/>
      <c r="L196" s="171"/>
      <c r="M196" s="176"/>
      <c r="N196" s="177"/>
      <c r="O196" s="177"/>
      <c r="P196" s="177"/>
      <c r="Q196" s="177"/>
      <c r="R196" s="177"/>
      <c r="S196" s="177"/>
      <c r="T196" s="178"/>
      <c r="AT196" s="172" t="s">
        <v>175</v>
      </c>
      <c r="AU196" s="172" t="s">
        <v>83</v>
      </c>
      <c r="AV196" s="13" t="s">
        <v>83</v>
      </c>
      <c r="AW196" s="13" t="s">
        <v>29</v>
      </c>
      <c r="AX196" s="13" t="s">
        <v>30</v>
      </c>
      <c r="AY196" s="172" t="s">
        <v>163</v>
      </c>
    </row>
    <row r="197" spans="1:65" s="2" customFormat="1" ht="16.5" customHeight="1">
      <c r="A197" s="33"/>
      <c r="B197" s="150"/>
      <c r="C197" s="151" t="s">
        <v>346</v>
      </c>
      <c r="D197" s="151" t="s">
        <v>165</v>
      </c>
      <c r="E197" s="152" t="s">
        <v>2587</v>
      </c>
      <c r="F197" s="153" t="s">
        <v>2588</v>
      </c>
      <c r="G197" s="154" t="s">
        <v>601</v>
      </c>
      <c r="H197" s="155">
        <v>1</v>
      </c>
      <c r="I197" s="156"/>
      <c r="J197" s="157">
        <f>ROUND(I197*H197,2)</f>
        <v>0</v>
      </c>
      <c r="K197" s="153" t="s">
        <v>1</v>
      </c>
      <c r="L197" s="34"/>
      <c r="M197" s="158" t="s">
        <v>1</v>
      </c>
      <c r="N197" s="159" t="s">
        <v>38</v>
      </c>
      <c r="O197" s="59"/>
      <c r="P197" s="160">
        <f>O197*H197</f>
        <v>0</v>
      </c>
      <c r="Q197" s="160">
        <v>0</v>
      </c>
      <c r="R197" s="160">
        <f>Q197*H197</f>
        <v>0</v>
      </c>
      <c r="S197" s="160">
        <v>0</v>
      </c>
      <c r="T197" s="161">
        <f>S197*H197</f>
        <v>0</v>
      </c>
      <c r="U197" s="33"/>
      <c r="V197" s="33"/>
      <c r="W197" s="33"/>
      <c r="X197" s="33"/>
      <c r="Y197" s="33"/>
      <c r="Z197" s="33"/>
      <c r="AA197" s="33"/>
      <c r="AB197" s="33"/>
      <c r="AC197" s="33"/>
      <c r="AD197" s="33"/>
      <c r="AE197" s="33"/>
      <c r="AR197" s="162" t="s">
        <v>169</v>
      </c>
      <c r="AT197" s="162" t="s">
        <v>165</v>
      </c>
      <c r="AU197" s="162" t="s">
        <v>83</v>
      </c>
      <c r="AY197" s="18" t="s">
        <v>163</v>
      </c>
      <c r="BE197" s="163">
        <f>IF(N197="základní",J197,0)</f>
        <v>0</v>
      </c>
      <c r="BF197" s="163">
        <f>IF(N197="snížená",J197,0)</f>
        <v>0</v>
      </c>
      <c r="BG197" s="163">
        <f>IF(N197="zákl. přenesená",J197,0)</f>
        <v>0</v>
      </c>
      <c r="BH197" s="163">
        <f>IF(N197="sníž. přenesená",J197,0)</f>
        <v>0</v>
      </c>
      <c r="BI197" s="163">
        <f>IF(N197="nulová",J197,0)</f>
        <v>0</v>
      </c>
      <c r="BJ197" s="18" t="s">
        <v>30</v>
      </c>
      <c r="BK197" s="163">
        <f>ROUND(I197*H197,2)</f>
        <v>0</v>
      </c>
      <c r="BL197" s="18" t="s">
        <v>169</v>
      </c>
      <c r="BM197" s="162" t="s">
        <v>2589</v>
      </c>
    </row>
    <row r="198" spans="1:65" s="13" customFormat="1">
      <c r="B198" s="171"/>
      <c r="D198" s="169" t="s">
        <v>175</v>
      </c>
      <c r="E198" s="172" t="s">
        <v>1</v>
      </c>
      <c r="F198" s="173" t="s">
        <v>30</v>
      </c>
      <c r="H198" s="174">
        <v>1</v>
      </c>
      <c r="I198" s="175"/>
      <c r="L198" s="171"/>
      <c r="M198" s="176"/>
      <c r="N198" s="177"/>
      <c r="O198" s="177"/>
      <c r="P198" s="177"/>
      <c r="Q198" s="177"/>
      <c r="R198" s="177"/>
      <c r="S198" s="177"/>
      <c r="T198" s="178"/>
      <c r="AT198" s="172" t="s">
        <v>175</v>
      </c>
      <c r="AU198" s="172" t="s">
        <v>83</v>
      </c>
      <c r="AV198" s="13" t="s">
        <v>83</v>
      </c>
      <c r="AW198" s="13" t="s">
        <v>29</v>
      </c>
      <c r="AX198" s="13" t="s">
        <v>30</v>
      </c>
      <c r="AY198" s="172" t="s">
        <v>163</v>
      </c>
    </row>
    <row r="199" spans="1:65" s="2" customFormat="1" ht="24.2" customHeight="1">
      <c r="A199" s="33"/>
      <c r="B199" s="150"/>
      <c r="C199" s="151" t="s">
        <v>352</v>
      </c>
      <c r="D199" s="151" t="s">
        <v>165</v>
      </c>
      <c r="E199" s="152" t="s">
        <v>2590</v>
      </c>
      <c r="F199" s="153" t="s">
        <v>2591</v>
      </c>
      <c r="G199" s="154" t="s">
        <v>601</v>
      </c>
      <c r="H199" s="155">
        <v>1</v>
      </c>
      <c r="I199" s="156"/>
      <c r="J199" s="157">
        <f>ROUND(I199*H199,2)</f>
        <v>0</v>
      </c>
      <c r="K199" s="153" t="s">
        <v>1</v>
      </c>
      <c r="L199" s="34"/>
      <c r="M199" s="158" t="s">
        <v>1</v>
      </c>
      <c r="N199" s="159" t="s">
        <v>38</v>
      </c>
      <c r="O199" s="59"/>
      <c r="P199" s="160">
        <f>O199*H199</f>
        <v>0</v>
      </c>
      <c r="Q199" s="160">
        <v>0</v>
      </c>
      <c r="R199" s="160">
        <f>Q199*H199</f>
        <v>0</v>
      </c>
      <c r="S199" s="160">
        <v>0</v>
      </c>
      <c r="T199" s="161">
        <f>S199*H199</f>
        <v>0</v>
      </c>
      <c r="U199" s="33"/>
      <c r="V199" s="33"/>
      <c r="W199" s="33"/>
      <c r="X199" s="33"/>
      <c r="Y199" s="33"/>
      <c r="Z199" s="33"/>
      <c r="AA199" s="33"/>
      <c r="AB199" s="33"/>
      <c r="AC199" s="33"/>
      <c r="AD199" s="33"/>
      <c r="AE199" s="33"/>
      <c r="AR199" s="162" t="s">
        <v>169</v>
      </c>
      <c r="AT199" s="162" t="s">
        <v>165</v>
      </c>
      <c r="AU199" s="162" t="s">
        <v>83</v>
      </c>
      <c r="AY199" s="18" t="s">
        <v>163</v>
      </c>
      <c r="BE199" s="163">
        <f>IF(N199="základní",J199,0)</f>
        <v>0</v>
      </c>
      <c r="BF199" s="163">
        <f>IF(N199="snížená",J199,0)</f>
        <v>0</v>
      </c>
      <c r="BG199" s="163">
        <f>IF(N199="zákl. přenesená",J199,0)</f>
        <v>0</v>
      </c>
      <c r="BH199" s="163">
        <f>IF(N199="sníž. přenesená",J199,0)</f>
        <v>0</v>
      </c>
      <c r="BI199" s="163">
        <f>IF(N199="nulová",J199,0)</f>
        <v>0</v>
      </c>
      <c r="BJ199" s="18" t="s">
        <v>30</v>
      </c>
      <c r="BK199" s="163">
        <f>ROUND(I199*H199,2)</f>
        <v>0</v>
      </c>
      <c r="BL199" s="18" t="s">
        <v>169</v>
      </c>
      <c r="BM199" s="162" t="s">
        <v>2592</v>
      </c>
    </row>
    <row r="200" spans="1:65" s="13" customFormat="1">
      <c r="B200" s="171"/>
      <c r="D200" s="169" t="s">
        <v>175</v>
      </c>
      <c r="E200" s="172" t="s">
        <v>1</v>
      </c>
      <c r="F200" s="173" t="s">
        <v>30</v>
      </c>
      <c r="H200" s="174">
        <v>1</v>
      </c>
      <c r="I200" s="175"/>
      <c r="L200" s="171"/>
      <c r="M200" s="225"/>
      <c r="N200" s="226"/>
      <c r="O200" s="226"/>
      <c r="P200" s="226"/>
      <c r="Q200" s="226"/>
      <c r="R200" s="226"/>
      <c r="S200" s="226"/>
      <c r="T200" s="227"/>
      <c r="AT200" s="172" t="s">
        <v>175</v>
      </c>
      <c r="AU200" s="172" t="s">
        <v>83</v>
      </c>
      <c r="AV200" s="13" t="s">
        <v>83</v>
      </c>
      <c r="AW200" s="13" t="s">
        <v>29</v>
      </c>
      <c r="AX200" s="13" t="s">
        <v>30</v>
      </c>
      <c r="AY200" s="172" t="s">
        <v>163</v>
      </c>
    </row>
    <row r="201" spans="1:65" s="2" customFormat="1" ht="6.95" customHeight="1">
      <c r="A201" s="33"/>
      <c r="B201" s="48"/>
      <c r="C201" s="49"/>
      <c r="D201" s="49"/>
      <c r="E201" s="49"/>
      <c r="F201" s="49"/>
      <c r="G201" s="49"/>
      <c r="H201" s="49"/>
      <c r="I201" s="49"/>
      <c r="J201" s="49"/>
      <c r="K201" s="49"/>
      <c r="L201" s="34"/>
      <c r="M201" s="33"/>
      <c r="O201" s="33"/>
      <c r="P201" s="33"/>
      <c r="Q201" s="33"/>
      <c r="R201" s="33"/>
      <c r="S201" s="33"/>
      <c r="T201" s="33"/>
      <c r="U201" s="33"/>
      <c r="V201" s="33"/>
      <c r="W201" s="33"/>
      <c r="X201" s="33"/>
      <c r="Y201" s="33"/>
      <c r="Z201" s="33"/>
      <c r="AA201" s="33"/>
      <c r="AB201" s="33"/>
      <c r="AC201" s="33"/>
      <c r="AD201" s="33"/>
      <c r="AE201" s="33"/>
    </row>
  </sheetData>
  <autoFilter ref="C117:K2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6"/>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9"/>
      <c r="C3" s="20"/>
      <c r="D3" s="20"/>
      <c r="E3" s="20"/>
      <c r="F3" s="20"/>
      <c r="G3" s="20"/>
      <c r="H3" s="21"/>
    </row>
    <row r="4" spans="1:8" s="1" customFormat="1" ht="24.95" customHeight="1">
      <c r="B4" s="21"/>
      <c r="C4" s="22" t="s">
        <v>2593</v>
      </c>
      <c r="H4" s="21"/>
    </row>
    <row r="5" spans="1:8" s="1" customFormat="1" ht="12" customHeight="1">
      <c r="B5" s="21"/>
      <c r="C5" s="25" t="s">
        <v>13</v>
      </c>
      <c r="D5" s="252" t="s">
        <v>14</v>
      </c>
      <c r="E5" s="237"/>
      <c r="F5" s="237"/>
      <c r="H5" s="21"/>
    </row>
    <row r="6" spans="1:8" s="1" customFormat="1" ht="36.950000000000003" customHeight="1">
      <c r="B6" s="21"/>
      <c r="C6" s="27" t="s">
        <v>16</v>
      </c>
      <c r="D6" s="249" t="s">
        <v>17</v>
      </c>
      <c r="E6" s="237"/>
      <c r="F6" s="237"/>
      <c r="H6" s="21"/>
    </row>
    <row r="7" spans="1:8" s="1" customFormat="1" ht="16.5" customHeight="1">
      <c r="B7" s="21"/>
      <c r="C7" s="28" t="s">
        <v>22</v>
      </c>
      <c r="D7" s="56">
        <f>'Rekapitulace stavby'!AN8</f>
        <v>0</v>
      </c>
      <c r="H7" s="21"/>
    </row>
    <row r="8" spans="1:8" s="2" customFormat="1" ht="10.9" customHeight="1">
      <c r="A8" s="33"/>
      <c r="B8" s="34"/>
      <c r="C8" s="33"/>
      <c r="D8" s="33"/>
      <c r="E8" s="33"/>
      <c r="F8" s="33"/>
      <c r="G8" s="33"/>
      <c r="H8" s="34"/>
    </row>
    <row r="9" spans="1:8" s="11" customFormat="1" ht="29.25" customHeight="1">
      <c r="A9" s="127"/>
      <c r="B9" s="128"/>
      <c r="C9" s="129" t="s">
        <v>54</v>
      </c>
      <c r="D9" s="130" t="s">
        <v>55</v>
      </c>
      <c r="E9" s="130" t="s">
        <v>150</v>
      </c>
      <c r="F9" s="131" t="s">
        <v>2594</v>
      </c>
      <c r="G9" s="127"/>
      <c r="H9" s="128"/>
    </row>
    <row r="10" spans="1:8" s="2" customFormat="1" ht="26.45" customHeight="1">
      <c r="A10" s="33"/>
      <c r="B10" s="34"/>
      <c r="C10" s="228" t="s">
        <v>2595</v>
      </c>
      <c r="D10" s="228" t="s">
        <v>79</v>
      </c>
      <c r="E10" s="33"/>
      <c r="F10" s="33"/>
      <c r="G10" s="33"/>
      <c r="H10" s="34"/>
    </row>
    <row r="11" spans="1:8" s="2" customFormat="1" ht="16.899999999999999" customHeight="1">
      <c r="A11" s="33"/>
      <c r="B11" s="34"/>
      <c r="C11" s="229" t="s">
        <v>112</v>
      </c>
      <c r="D11" s="230" t="s">
        <v>113</v>
      </c>
      <c r="E11" s="231" t="s">
        <v>114</v>
      </c>
      <c r="F11" s="232">
        <v>251.02699999999999</v>
      </c>
      <c r="G11" s="33"/>
      <c r="H11" s="34"/>
    </row>
    <row r="12" spans="1:8" s="2" customFormat="1" ht="16.899999999999999" customHeight="1">
      <c r="A12" s="33"/>
      <c r="B12" s="34"/>
      <c r="C12" s="233" t="s">
        <v>1</v>
      </c>
      <c r="D12" s="233" t="s">
        <v>176</v>
      </c>
      <c r="E12" s="18" t="s">
        <v>1</v>
      </c>
      <c r="F12" s="234">
        <v>240.732</v>
      </c>
      <c r="G12" s="33"/>
      <c r="H12" s="34"/>
    </row>
    <row r="13" spans="1:8" s="2" customFormat="1" ht="16.899999999999999" customHeight="1">
      <c r="A13" s="33"/>
      <c r="B13" s="34"/>
      <c r="C13" s="233" t="s">
        <v>1</v>
      </c>
      <c r="D13" s="233" t="s">
        <v>177</v>
      </c>
      <c r="E13" s="18" t="s">
        <v>1</v>
      </c>
      <c r="F13" s="234">
        <v>6.6</v>
      </c>
      <c r="G13" s="33"/>
      <c r="H13" s="34"/>
    </row>
    <row r="14" spans="1:8" s="2" customFormat="1" ht="16.899999999999999" customHeight="1">
      <c r="A14" s="33"/>
      <c r="B14" s="34"/>
      <c r="C14" s="233" t="s">
        <v>1</v>
      </c>
      <c r="D14" s="233" t="s">
        <v>178</v>
      </c>
      <c r="E14" s="18" t="s">
        <v>1</v>
      </c>
      <c r="F14" s="234">
        <v>3.6949999999999998</v>
      </c>
      <c r="G14" s="33"/>
      <c r="H14" s="34"/>
    </row>
    <row r="15" spans="1:8" s="2" customFormat="1" ht="16.899999999999999" customHeight="1">
      <c r="A15" s="33"/>
      <c r="B15" s="34"/>
      <c r="C15" s="233" t="s">
        <v>112</v>
      </c>
      <c r="D15" s="233" t="s">
        <v>179</v>
      </c>
      <c r="E15" s="18" t="s">
        <v>1</v>
      </c>
      <c r="F15" s="234">
        <v>251.02699999999999</v>
      </c>
      <c r="G15" s="33"/>
      <c r="H15" s="34"/>
    </row>
    <row r="16" spans="1:8" s="2" customFormat="1" ht="16.899999999999999" customHeight="1">
      <c r="A16" s="33"/>
      <c r="B16" s="34"/>
      <c r="C16" s="235" t="s">
        <v>2596</v>
      </c>
      <c r="D16" s="33"/>
      <c r="E16" s="33"/>
      <c r="F16" s="33"/>
      <c r="G16" s="33"/>
      <c r="H16" s="34"/>
    </row>
    <row r="17" spans="1:8" s="2" customFormat="1" ht="16.899999999999999" customHeight="1">
      <c r="A17" s="33"/>
      <c r="B17" s="34"/>
      <c r="C17" s="233" t="s">
        <v>166</v>
      </c>
      <c r="D17" s="233" t="s">
        <v>167</v>
      </c>
      <c r="E17" s="18" t="s">
        <v>114</v>
      </c>
      <c r="F17" s="234">
        <v>251.02699999999999</v>
      </c>
      <c r="G17" s="33"/>
      <c r="H17" s="34"/>
    </row>
    <row r="18" spans="1:8" s="2" customFormat="1" ht="16.899999999999999" customHeight="1">
      <c r="A18" s="33"/>
      <c r="B18" s="34"/>
      <c r="C18" s="233" t="s">
        <v>180</v>
      </c>
      <c r="D18" s="233" t="s">
        <v>181</v>
      </c>
      <c r="E18" s="18" t="s">
        <v>114</v>
      </c>
      <c r="F18" s="234">
        <v>251.02699999999999</v>
      </c>
      <c r="G18" s="33"/>
      <c r="H18" s="34"/>
    </row>
    <row r="19" spans="1:8" s="2" customFormat="1" ht="16.899999999999999" customHeight="1">
      <c r="A19" s="33"/>
      <c r="B19" s="34"/>
      <c r="C19" s="233" t="s">
        <v>187</v>
      </c>
      <c r="D19" s="233" t="s">
        <v>188</v>
      </c>
      <c r="E19" s="18" t="s">
        <v>114</v>
      </c>
      <c r="F19" s="234">
        <v>251.02699999999999</v>
      </c>
      <c r="G19" s="33"/>
      <c r="H19" s="34"/>
    </row>
    <row r="20" spans="1:8" s="2" customFormat="1" ht="16.899999999999999" customHeight="1">
      <c r="A20" s="33"/>
      <c r="B20" s="34"/>
      <c r="C20" s="229" t="s">
        <v>116</v>
      </c>
      <c r="D20" s="230" t="s">
        <v>117</v>
      </c>
      <c r="E20" s="231" t="s">
        <v>118</v>
      </c>
      <c r="F20" s="232">
        <v>899.18</v>
      </c>
      <c r="G20" s="33"/>
      <c r="H20" s="34"/>
    </row>
    <row r="21" spans="1:8" s="2" customFormat="1" ht="16.899999999999999" customHeight="1">
      <c r="A21" s="33"/>
      <c r="B21" s="34"/>
      <c r="C21" s="233" t="s">
        <v>1</v>
      </c>
      <c r="D21" s="233" t="s">
        <v>265</v>
      </c>
      <c r="E21" s="18" t="s">
        <v>1</v>
      </c>
      <c r="F21" s="234">
        <v>899.18</v>
      </c>
      <c r="G21" s="33"/>
      <c r="H21" s="34"/>
    </row>
    <row r="22" spans="1:8" s="2" customFormat="1" ht="16.899999999999999" customHeight="1">
      <c r="A22" s="33"/>
      <c r="B22" s="34"/>
      <c r="C22" s="233" t="s">
        <v>116</v>
      </c>
      <c r="D22" s="233" t="s">
        <v>179</v>
      </c>
      <c r="E22" s="18" t="s">
        <v>1</v>
      </c>
      <c r="F22" s="234">
        <v>899.18</v>
      </c>
      <c r="G22" s="33"/>
      <c r="H22" s="34"/>
    </row>
    <row r="23" spans="1:8" s="2" customFormat="1" ht="16.899999999999999" customHeight="1">
      <c r="A23" s="33"/>
      <c r="B23" s="34"/>
      <c r="C23" s="235" t="s">
        <v>2596</v>
      </c>
      <c r="D23" s="33"/>
      <c r="E23" s="33"/>
      <c r="F23" s="33"/>
      <c r="G23" s="33"/>
      <c r="H23" s="34"/>
    </row>
    <row r="24" spans="1:8" s="2" customFormat="1" ht="16.899999999999999" customHeight="1">
      <c r="A24" s="33"/>
      <c r="B24" s="34"/>
      <c r="C24" s="233" t="s">
        <v>269</v>
      </c>
      <c r="D24" s="233" t="s">
        <v>270</v>
      </c>
      <c r="E24" s="18" t="s">
        <v>118</v>
      </c>
      <c r="F24" s="234">
        <v>865.20600000000002</v>
      </c>
      <c r="G24" s="33"/>
      <c r="H24" s="34"/>
    </row>
    <row r="25" spans="1:8" s="2" customFormat="1" ht="16.899999999999999" customHeight="1">
      <c r="A25" s="33"/>
      <c r="B25" s="34"/>
      <c r="C25" s="233" t="s">
        <v>275</v>
      </c>
      <c r="D25" s="233" t="s">
        <v>276</v>
      </c>
      <c r="E25" s="18" t="s">
        <v>118</v>
      </c>
      <c r="F25" s="234">
        <v>8.7390000000000008</v>
      </c>
      <c r="G25" s="33"/>
      <c r="H25" s="34"/>
    </row>
    <row r="26" spans="1:8" s="2" customFormat="1" ht="16.899999999999999" customHeight="1">
      <c r="A26" s="33"/>
      <c r="B26" s="34"/>
      <c r="C26" s="233" t="s">
        <v>258</v>
      </c>
      <c r="D26" s="233" t="s">
        <v>259</v>
      </c>
      <c r="E26" s="18" t="s">
        <v>118</v>
      </c>
      <c r="F26" s="234">
        <v>174.78899999999999</v>
      </c>
      <c r="G26" s="33"/>
      <c r="H26" s="34"/>
    </row>
    <row r="27" spans="1:8" s="2" customFormat="1" ht="16.899999999999999" customHeight="1">
      <c r="A27" s="33"/>
      <c r="B27" s="34"/>
      <c r="C27" s="229" t="s">
        <v>121</v>
      </c>
      <c r="D27" s="230" t="s">
        <v>122</v>
      </c>
      <c r="E27" s="231" t="s">
        <v>118</v>
      </c>
      <c r="F27" s="232">
        <v>25.234999999999999</v>
      </c>
      <c r="G27" s="33"/>
      <c r="H27" s="34"/>
    </row>
    <row r="28" spans="1:8" s="2" customFormat="1" ht="16.899999999999999" customHeight="1">
      <c r="A28" s="33"/>
      <c r="B28" s="34"/>
      <c r="C28" s="233" t="s">
        <v>121</v>
      </c>
      <c r="D28" s="233" t="s">
        <v>267</v>
      </c>
      <c r="E28" s="18" t="s">
        <v>1</v>
      </c>
      <c r="F28" s="234">
        <v>25.234999999999999</v>
      </c>
      <c r="G28" s="33"/>
      <c r="H28" s="34"/>
    </row>
    <row r="29" spans="1:8" s="2" customFormat="1" ht="16.899999999999999" customHeight="1">
      <c r="A29" s="33"/>
      <c r="B29" s="34"/>
      <c r="C29" s="235" t="s">
        <v>2596</v>
      </c>
      <c r="D29" s="33"/>
      <c r="E29" s="33"/>
      <c r="F29" s="33"/>
      <c r="G29" s="33"/>
      <c r="H29" s="34"/>
    </row>
    <row r="30" spans="1:8" s="2" customFormat="1" ht="16.899999999999999" customHeight="1">
      <c r="A30" s="33"/>
      <c r="B30" s="34"/>
      <c r="C30" s="233" t="s">
        <v>281</v>
      </c>
      <c r="D30" s="233" t="s">
        <v>282</v>
      </c>
      <c r="E30" s="18" t="s">
        <v>118</v>
      </c>
      <c r="F30" s="234">
        <v>24.983000000000001</v>
      </c>
      <c r="G30" s="33"/>
      <c r="H30" s="34"/>
    </row>
    <row r="31" spans="1:8" s="2" customFormat="1" ht="16.899999999999999" customHeight="1">
      <c r="A31" s="33"/>
      <c r="B31" s="34"/>
      <c r="C31" s="233" t="s">
        <v>269</v>
      </c>
      <c r="D31" s="233" t="s">
        <v>270</v>
      </c>
      <c r="E31" s="18" t="s">
        <v>118</v>
      </c>
      <c r="F31" s="234">
        <v>865.20600000000002</v>
      </c>
      <c r="G31" s="33"/>
      <c r="H31" s="34"/>
    </row>
    <row r="32" spans="1:8" s="2" customFormat="1" ht="16.899999999999999" customHeight="1">
      <c r="A32" s="33"/>
      <c r="B32" s="34"/>
      <c r="C32" s="233" t="s">
        <v>287</v>
      </c>
      <c r="D32" s="233" t="s">
        <v>288</v>
      </c>
      <c r="E32" s="18" t="s">
        <v>118</v>
      </c>
      <c r="F32" s="234">
        <v>0.252</v>
      </c>
      <c r="G32" s="33"/>
      <c r="H32" s="34"/>
    </row>
    <row r="33" spans="1:8" s="2" customFormat="1" ht="16.899999999999999" customHeight="1">
      <c r="A33" s="33"/>
      <c r="B33" s="34"/>
      <c r="C33" s="233" t="s">
        <v>275</v>
      </c>
      <c r="D33" s="233" t="s">
        <v>276</v>
      </c>
      <c r="E33" s="18" t="s">
        <v>118</v>
      </c>
      <c r="F33" s="234">
        <v>8.7390000000000008</v>
      </c>
      <c r="G33" s="33"/>
      <c r="H33" s="34"/>
    </row>
    <row r="34" spans="1:8" s="2" customFormat="1" ht="16.899999999999999" customHeight="1">
      <c r="A34" s="33"/>
      <c r="B34" s="34"/>
      <c r="C34" s="233" t="s">
        <v>258</v>
      </c>
      <c r="D34" s="233" t="s">
        <v>259</v>
      </c>
      <c r="E34" s="18" t="s">
        <v>118</v>
      </c>
      <c r="F34" s="234">
        <v>174.78899999999999</v>
      </c>
      <c r="G34" s="33"/>
      <c r="H34" s="34"/>
    </row>
    <row r="35" spans="1:8" s="2" customFormat="1" ht="16.899999999999999" customHeight="1">
      <c r="A35" s="33"/>
      <c r="B35" s="34"/>
      <c r="C35" s="229" t="s">
        <v>124</v>
      </c>
      <c r="D35" s="230" t="s">
        <v>125</v>
      </c>
      <c r="E35" s="231" t="s">
        <v>118</v>
      </c>
      <c r="F35" s="232">
        <v>1.131</v>
      </c>
      <c r="G35" s="33"/>
      <c r="H35" s="34"/>
    </row>
    <row r="36" spans="1:8" s="2" customFormat="1" ht="16.899999999999999" customHeight="1">
      <c r="A36" s="33"/>
      <c r="B36" s="34"/>
      <c r="C36" s="233" t="s">
        <v>124</v>
      </c>
      <c r="D36" s="233" t="s">
        <v>297</v>
      </c>
      <c r="E36" s="18" t="s">
        <v>1</v>
      </c>
      <c r="F36" s="234">
        <v>1.131</v>
      </c>
      <c r="G36" s="33"/>
      <c r="H36" s="34"/>
    </row>
    <row r="37" spans="1:8" s="2" customFormat="1" ht="16.899999999999999" customHeight="1">
      <c r="A37" s="33"/>
      <c r="B37" s="34"/>
      <c r="C37" s="235" t="s">
        <v>2596</v>
      </c>
      <c r="D37" s="33"/>
      <c r="E37" s="33"/>
      <c r="F37" s="33"/>
      <c r="G37" s="33"/>
      <c r="H37" s="34"/>
    </row>
    <row r="38" spans="1:8" s="2" customFormat="1" ht="16.899999999999999" customHeight="1">
      <c r="A38" s="33"/>
      <c r="B38" s="34"/>
      <c r="C38" s="233" t="s">
        <v>293</v>
      </c>
      <c r="D38" s="233" t="s">
        <v>294</v>
      </c>
      <c r="E38" s="18" t="s">
        <v>118</v>
      </c>
      <c r="F38" s="234">
        <v>1.1200000000000001</v>
      </c>
      <c r="G38" s="33"/>
      <c r="H38" s="34"/>
    </row>
    <row r="39" spans="1:8" s="2" customFormat="1" ht="16.899999999999999" customHeight="1">
      <c r="A39" s="33"/>
      <c r="B39" s="34"/>
      <c r="C39" s="233" t="s">
        <v>301</v>
      </c>
      <c r="D39" s="233" t="s">
        <v>302</v>
      </c>
      <c r="E39" s="18" t="s">
        <v>118</v>
      </c>
      <c r="F39" s="234">
        <v>1.0999999999999999E-2</v>
      </c>
      <c r="G39" s="33"/>
      <c r="H39" s="34"/>
    </row>
    <row r="40" spans="1:8" s="2" customFormat="1" ht="16.899999999999999" customHeight="1">
      <c r="A40" s="33"/>
      <c r="B40" s="34"/>
      <c r="C40" s="233" t="s">
        <v>371</v>
      </c>
      <c r="D40" s="233" t="s">
        <v>372</v>
      </c>
      <c r="E40" s="18" t="s">
        <v>118</v>
      </c>
      <c r="F40" s="234">
        <v>997.07100000000003</v>
      </c>
      <c r="G40" s="33"/>
      <c r="H40" s="34"/>
    </row>
    <row r="41" spans="1:8" s="2" customFormat="1" ht="16.899999999999999" customHeight="1">
      <c r="A41" s="33"/>
      <c r="B41" s="34"/>
      <c r="C41" s="229" t="s">
        <v>379</v>
      </c>
      <c r="D41" s="230" t="s">
        <v>2597</v>
      </c>
      <c r="E41" s="231" t="s">
        <v>118</v>
      </c>
      <c r="F41" s="232">
        <v>997.07100000000003</v>
      </c>
      <c r="G41" s="33"/>
      <c r="H41" s="34"/>
    </row>
    <row r="42" spans="1:8" s="2" customFormat="1" ht="16.899999999999999" customHeight="1">
      <c r="A42" s="33"/>
      <c r="B42" s="34"/>
      <c r="C42" s="233" t="s">
        <v>127</v>
      </c>
      <c r="D42" s="233" t="s">
        <v>376</v>
      </c>
      <c r="E42" s="18" t="s">
        <v>1</v>
      </c>
      <c r="F42" s="234">
        <v>884.50099999999998</v>
      </c>
      <c r="G42" s="33"/>
      <c r="H42" s="34"/>
    </row>
    <row r="43" spans="1:8" s="2" customFormat="1" ht="16.899999999999999" customHeight="1">
      <c r="A43" s="33"/>
      <c r="B43" s="34"/>
      <c r="C43" s="233" t="s">
        <v>1</v>
      </c>
      <c r="D43" s="233" t="s">
        <v>377</v>
      </c>
      <c r="E43" s="18" t="s">
        <v>1</v>
      </c>
      <c r="F43" s="234">
        <v>0</v>
      </c>
      <c r="G43" s="33"/>
      <c r="H43" s="34"/>
    </row>
    <row r="44" spans="1:8" s="2" customFormat="1" ht="16.899999999999999" customHeight="1">
      <c r="A44" s="33"/>
      <c r="B44" s="34"/>
      <c r="C44" s="233" t="s">
        <v>1</v>
      </c>
      <c r="D44" s="233" t="s">
        <v>378</v>
      </c>
      <c r="E44" s="18" t="s">
        <v>1</v>
      </c>
      <c r="F44" s="234">
        <v>112.57</v>
      </c>
      <c r="G44" s="33"/>
      <c r="H44" s="34"/>
    </row>
    <row r="45" spans="1:8" s="2" customFormat="1" ht="16.899999999999999" customHeight="1">
      <c r="A45" s="33"/>
      <c r="B45" s="34"/>
      <c r="C45" s="233" t="s">
        <v>379</v>
      </c>
      <c r="D45" s="233" t="s">
        <v>179</v>
      </c>
      <c r="E45" s="18" t="s">
        <v>1</v>
      </c>
      <c r="F45" s="234">
        <v>997.07100000000003</v>
      </c>
      <c r="G45" s="33"/>
      <c r="H45" s="34"/>
    </row>
    <row r="46" spans="1:8" s="2" customFormat="1" ht="16.899999999999999" customHeight="1">
      <c r="A46" s="33"/>
      <c r="B46" s="34"/>
      <c r="C46" s="229" t="s">
        <v>127</v>
      </c>
      <c r="D46" s="230" t="s">
        <v>128</v>
      </c>
      <c r="E46" s="231" t="s">
        <v>118</v>
      </c>
      <c r="F46" s="232">
        <v>884.50099999999998</v>
      </c>
      <c r="G46" s="33"/>
      <c r="H46" s="34"/>
    </row>
    <row r="47" spans="1:8" s="2" customFormat="1" ht="16.899999999999999" customHeight="1">
      <c r="A47" s="33"/>
      <c r="B47" s="34"/>
      <c r="C47" s="233" t="s">
        <v>127</v>
      </c>
      <c r="D47" s="233" t="s">
        <v>376</v>
      </c>
      <c r="E47" s="18" t="s">
        <v>1</v>
      </c>
      <c r="F47" s="234">
        <v>884.50099999999998</v>
      </c>
      <c r="G47" s="33"/>
      <c r="H47" s="34"/>
    </row>
    <row r="48" spans="1:8" s="2" customFormat="1" ht="16.899999999999999" customHeight="1">
      <c r="A48" s="33"/>
      <c r="B48" s="34"/>
      <c r="C48" s="235" t="s">
        <v>2596</v>
      </c>
      <c r="D48" s="33"/>
      <c r="E48" s="33"/>
      <c r="F48" s="33"/>
      <c r="G48" s="33"/>
      <c r="H48" s="34"/>
    </row>
    <row r="49" spans="1:8" s="2" customFormat="1" ht="16.899999999999999" customHeight="1">
      <c r="A49" s="33"/>
      <c r="B49" s="34"/>
      <c r="C49" s="233" t="s">
        <v>371</v>
      </c>
      <c r="D49" s="233" t="s">
        <v>372</v>
      </c>
      <c r="E49" s="18" t="s">
        <v>118</v>
      </c>
      <c r="F49" s="234">
        <v>997.07100000000003</v>
      </c>
      <c r="G49" s="33"/>
      <c r="H49" s="34"/>
    </row>
    <row r="50" spans="1:8" s="2" customFormat="1" ht="16.899999999999999" customHeight="1">
      <c r="A50" s="33"/>
      <c r="B50" s="34"/>
      <c r="C50" s="233" t="s">
        <v>399</v>
      </c>
      <c r="D50" s="233" t="s">
        <v>400</v>
      </c>
      <c r="E50" s="18" t="s">
        <v>118</v>
      </c>
      <c r="F50" s="234">
        <v>1151.6179999999999</v>
      </c>
      <c r="G50" s="33"/>
      <c r="H50" s="34"/>
    </row>
    <row r="51" spans="1:8" s="2" customFormat="1" ht="16.899999999999999" customHeight="1">
      <c r="A51" s="33"/>
      <c r="B51" s="34"/>
      <c r="C51" s="233" t="s">
        <v>382</v>
      </c>
      <c r="D51" s="233" t="s">
        <v>383</v>
      </c>
      <c r="E51" s="18" t="s">
        <v>384</v>
      </c>
      <c r="F51" s="234">
        <v>1838.8779999999999</v>
      </c>
      <c r="G51" s="33"/>
      <c r="H51" s="34"/>
    </row>
    <row r="52" spans="1:8" s="2" customFormat="1" ht="26.45" customHeight="1">
      <c r="A52" s="33"/>
      <c r="B52" s="34"/>
      <c r="C52" s="228" t="s">
        <v>2598</v>
      </c>
      <c r="D52" s="228" t="s">
        <v>85</v>
      </c>
      <c r="E52" s="33"/>
      <c r="F52" s="33"/>
      <c r="G52" s="33"/>
      <c r="H52" s="34"/>
    </row>
    <row r="53" spans="1:8" s="2" customFormat="1" ht="16.899999999999999" customHeight="1">
      <c r="A53" s="33"/>
      <c r="B53" s="34"/>
      <c r="C53" s="229" t="s">
        <v>116</v>
      </c>
      <c r="D53" s="230" t="s">
        <v>828</v>
      </c>
      <c r="E53" s="231" t="s">
        <v>118</v>
      </c>
      <c r="F53" s="232">
        <v>457.81</v>
      </c>
      <c r="G53" s="33"/>
      <c r="H53" s="34"/>
    </row>
    <row r="54" spans="1:8" s="2" customFormat="1" ht="16.899999999999999" customHeight="1">
      <c r="A54" s="33"/>
      <c r="B54" s="34"/>
      <c r="C54" s="233" t="s">
        <v>1</v>
      </c>
      <c r="D54" s="233" t="s">
        <v>914</v>
      </c>
      <c r="E54" s="18" t="s">
        <v>1</v>
      </c>
      <c r="F54" s="234">
        <v>0</v>
      </c>
      <c r="G54" s="33"/>
      <c r="H54" s="34"/>
    </row>
    <row r="55" spans="1:8" s="2" customFormat="1" ht="16.899999999999999" customHeight="1">
      <c r="A55" s="33"/>
      <c r="B55" s="34"/>
      <c r="C55" s="233" t="s">
        <v>1</v>
      </c>
      <c r="D55" s="233" t="s">
        <v>829</v>
      </c>
      <c r="E55" s="18" t="s">
        <v>1</v>
      </c>
      <c r="F55" s="234">
        <v>457.81</v>
      </c>
      <c r="G55" s="33"/>
      <c r="H55" s="34"/>
    </row>
    <row r="56" spans="1:8" s="2" customFormat="1" ht="16.899999999999999" customHeight="1">
      <c r="A56" s="33"/>
      <c r="B56" s="34"/>
      <c r="C56" s="233" t="s">
        <v>116</v>
      </c>
      <c r="D56" s="233" t="s">
        <v>179</v>
      </c>
      <c r="E56" s="18" t="s">
        <v>1</v>
      </c>
      <c r="F56" s="234">
        <v>457.81</v>
      </c>
      <c r="G56" s="33"/>
      <c r="H56" s="34"/>
    </row>
    <row r="57" spans="1:8" s="2" customFormat="1" ht="16.899999999999999" customHeight="1">
      <c r="A57" s="33"/>
      <c r="B57" s="34"/>
      <c r="C57" s="235" t="s">
        <v>2596</v>
      </c>
      <c r="D57" s="33"/>
      <c r="E57" s="33"/>
      <c r="F57" s="33"/>
      <c r="G57" s="33"/>
      <c r="H57" s="34"/>
    </row>
    <row r="58" spans="1:8" s="2" customFormat="1" ht="16.899999999999999" customHeight="1">
      <c r="A58" s="33"/>
      <c r="B58" s="34"/>
      <c r="C58" s="233" t="s">
        <v>910</v>
      </c>
      <c r="D58" s="233" t="s">
        <v>911</v>
      </c>
      <c r="E58" s="18" t="s">
        <v>118</v>
      </c>
      <c r="F58" s="234">
        <v>453.23200000000003</v>
      </c>
      <c r="G58" s="33"/>
      <c r="H58" s="34"/>
    </row>
    <row r="59" spans="1:8" s="2" customFormat="1" ht="16.899999999999999" customHeight="1">
      <c r="A59" s="33"/>
      <c r="B59" s="34"/>
      <c r="C59" s="233" t="s">
        <v>916</v>
      </c>
      <c r="D59" s="233" t="s">
        <v>917</v>
      </c>
      <c r="E59" s="18" t="s">
        <v>118</v>
      </c>
      <c r="F59" s="234">
        <v>4.5780000000000003</v>
      </c>
      <c r="G59" s="33"/>
      <c r="H59" s="34"/>
    </row>
    <row r="60" spans="1:8" s="2" customFormat="1" ht="16.899999999999999" customHeight="1">
      <c r="A60" s="33"/>
      <c r="B60" s="34"/>
      <c r="C60" s="229" t="s">
        <v>830</v>
      </c>
      <c r="D60" s="230" t="s">
        <v>831</v>
      </c>
      <c r="E60" s="231" t="s">
        <v>118</v>
      </c>
      <c r="F60" s="232">
        <v>6.7249999999999996</v>
      </c>
      <c r="G60" s="33"/>
      <c r="H60" s="34"/>
    </row>
    <row r="61" spans="1:8" s="2" customFormat="1" ht="16.899999999999999" customHeight="1">
      <c r="A61" s="33"/>
      <c r="B61" s="34"/>
      <c r="C61" s="233" t="s">
        <v>1</v>
      </c>
      <c r="D61" s="233" t="s">
        <v>960</v>
      </c>
      <c r="E61" s="18" t="s">
        <v>1</v>
      </c>
      <c r="F61" s="234">
        <v>0</v>
      </c>
      <c r="G61" s="33"/>
      <c r="H61" s="34"/>
    </row>
    <row r="62" spans="1:8" s="2" customFormat="1" ht="16.899999999999999" customHeight="1">
      <c r="A62" s="33"/>
      <c r="B62" s="34"/>
      <c r="C62" s="233" t="s">
        <v>830</v>
      </c>
      <c r="D62" s="233" t="s">
        <v>961</v>
      </c>
      <c r="E62" s="18" t="s">
        <v>1</v>
      </c>
      <c r="F62" s="234">
        <v>6.7249999999999996</v>
      </c>
      <c r="G62" s="33"/>
      <c r="H62" s="34"/>
    </row>
    <row r="63" spans="1:8" s="2" customFormat="1" ht="16.899999999999999" customHeight="1">
      <c r="A63" s="33"/>
      <c r="B63" s="34"/>
      <c r="C63" s="235" t="s">
        <v>2596</v>
      </c>
      <c r="D63" s="33"/>
      <c r="E63" s="33"/>
      <c r="F63" s="33"/>
      <c r="G63" s="33"/>
      <c r="H63" s="34"/>
    </row>
    <row r="64" spans="1:8" s="2" customFormat="1" ht="16.899999999999999" customHeight="1">
      <c r="A64" s="33"/>
      <c r="B64" s="34"/>
      <c r="C64" s="233" t="s">
        <v>399</v>
      </c>
      <c r="D64" s="233" t="s">
        <v>400</v>
      </c>
      <c r="E64" s="18" t="s">
        <v>118</v>
      </c>
      <c r="F64" s="234">
        <v>548.34199999999998</v>
      </c>
      <c r="G64" s="33"/>
      <c r="H64" s="34"/>
    </row>
    <row r="65" spans="1:8" s="2" customFormat="1" ht="16.899999999999999" customHeight="1">
      <c r="A65" s="33"/>
      <c r="B65" s="34"/>
      <c r="C65" s="233" t="s">
        <v>389</v>
      </c>
      <c r="D65" s="233" t="s">
        <v>390</v>
      </c>
      <c r="E65" s="18" t="s">
        <v>384</v>
      </c>
      <c r="F65" s="234">
        <v>17.088000000000001</v>
      </c>
      <c r="G65" s="33"/>
      <c r="H65" s="34"/>
    </row>
    <row r="66" spans="1:8" s="2" customFormat="1" ht="16.899999999999999" customHeight="1">
      <c r="A66" s="33"/>
      <c r="B66" s="34"/>
      <c r="C66" s="229" t="s">
        <v>833</v>
      </c>
      <c r="D66" s="230" t="s">
        <v>834</v>
      </c>
      <c r="E66" s="231" t="s">
        <v>118</v>
      </c>
      <c r="F66" s="232">
        <v>43.232999999999997</v>
      </c>
      <c r="G66" s="33"/>
      <c r="H66" s="34"/>
    </row>
    <row r="67" spans="1:8" s="2" customFormat="1" ht="16.899999999999999" customHeight="1">
      <c r="A67" s="33"/>
      <c r="B67" s="34"/>
      <c r="C67" s="233" t="s">
        <v>833</v>
      </c>
      <c r="D67" s="233" t="s">
        <v>965</v>
      </c>
      <c r="E67" s="18" t="s">
        <v>1</v>
      </c>
      <c r="F67" s="234">
        <v>43.232999999999997</v>
      </c>
      <c r="G67" s="33"/>
      <c r="H67" s="34"/>
    </row>
    <row r="68" spans="1:8" s="2" customFormat="1" ht="16.899999999999999" customHeight="1">
      <c r="A68" s="33"/>
      <c r="B68" s="34"/>
      <c r="C68" s="235" t="s">
        <v>2596</v>
      </c>
      <c r="D68" s="33"/>
      <c r="E68" s="33"/>
      <c r="F68" s="33"/>
      <c r="G68" s="33"/>
      <c r="H68" s="34"/>
    </row>
    <row r="69" spans="1:8" s="2" customFormat="1" ht="16.899999999999999" customHeight="1">
      <c r="A69" s="33"/>
      <c r="B69" s="34"/>
      <c r="C69" s="233" t="s">
        <v>399</v>
      </c>
      <c r="D69" s="233" t="s">
        <v>400</v>
      </c>
      <c r="E69" s="18" t="s">
        <v>118</v>
      </c>
      <c r="F69" s="234">
        <v>548.34199999999998</v>
      </c>
      <c r="G69" s="33"/>
      <c r="H69" s="34"/>
    </row>
    <row r="70" spans="1:8" s="2" customFormat="1" ht="16.899999999999999" customHeight="1">
      <c r="A70" s="33"/>
      <c r="B70" s="34"/>
      <c r="C70" s="233" t="s">
        <v>394</v>
      </c>
      <c r="D70" s="233" t="s">
        <v>395</v>
      </c>
      <c r="E70" s="18" t="s">
        <v>384</v>
      </c>
      <c r="F70" s="234">
        <v>99.867999999999995</v>
      </c>
      <c r="G70" s="33"/>
      <c r="H70" s="34"/>
    </row>
    <row r="71" spans="1:8" s="2" customFormat="1" ht="16.899999999999999" customHeight="1">
      <c r="A71" s="33"/>
      <c r="B71" s="34"/>
      <c r="C71" s="229" t="s">
        <v>127</v>
      </c>
      <c r="D71" s="230" t="s">
        <v>836</v>
      </c>
      <c r="E71" s="231" t="s">
        <v>118</v>
      </c>
      <c r="F71" s="232">
        <v>415.40499999999997</v>
      </c>
      <c r="G71" s="33"/>
      <c r="H71" s="34"/>
    </row>
    <row r="72" spans="1:8" s="2" customFormat="1" ht="16.899999999999999" customHeight="1">
      <c r="A72" s="33"/>
      <c r="B72" s="34"/>
      <c r="C72" s="233" t="s">
        <v>1</v>
      </c>
      <c r="D72" s="233" t="s">
        <v>954</v>
      </c>
      <c r="E72" s="18" t="s">
        <v>1</v>
      </c>
      <c r="F72" s="234">
        <v>0</v>
      </c>
      <c r="G72" s="33"/>
      <c r="H72" s="34"/>
    </row>
    <row r="73" spans="1:8" s="2" customFormat="1" ht="16.899999999999999" customHeight="1">
      <c r="A73" s="33"/>
      <c r="B73" s="34"/>
      <c r="C73" s="233" t="s">
        <v>1</v>
      </c>
      <c r="D73" s="233" t="s">
        <v>955</v>
      </c>
      <c r="E73" s="18" t="s">
        <v>1</v>
      </c>
      <c r="F73" s="234">
        <v>392.81599999999997</v>
      </c>
      <c r="G73" s="33"/>
      <c r="H73" s="34"/>
    </row>
    <row r="74" spans="1:8" s="2" customFormat="1" ht="16.899999999999999" customHeight="1">
      <c r="A74" s="33"/>
      <c r="B74" s="34"/>
      <c r="C74" s="233" t="s">
        <v>1</v>
      </c>
      <c r="D74" s="233" t="s">
        <v>956</v>
      </c>
      <c r="E74" s="18" t="s">
        <v>1</v>
      </c>
      <c r="F74" s="234">
        <v>22.588999999999999</v>
      </c>
      <c r="G74" s="33"/>
      <c r="H74" s="34"/>
    </row>
    <row r="75" spans="1:8" s="2" customFormat="1" ht="16.899999999999999" customHeight="1">
      <c r="A75" s="33"/>
      <c r="B75" s="34"/>
      <c r="C75" s="233" t="s">
        <v>127</v>
      </c>
      <c r="D75" s="233" t="s">
        <v>947</v>
      </c>
      <c r="E75" s="18" t="s">
        <v>1</v>
      </c>
      <c r="F75" s="234">
        <v>415.40499999999997</v>
      </c>
      <c r="G75" s="33"/>
      <c r="H75" s="34"/>
    </row>
    <row r="76" spans="1:8" s="2" customFormat="1" ht="16.899999999999999" customHeight="1">
      <c r="A76" s="33"/>
      <c r="B76" s="34"/>
      <c r="C76" s="235" t="s">
        <v>2596</v>
      </c>
      <c r="D76" s="33"/>
      <c r="E76" s="33"/>
      <c r="F76" s="33"/>
      <c r="G76" s="33"/>
      <c r="H76" s="34"/>
    </row>
    <row r="77" spans="1:8" s="2" customFormat="1" ht="16.899999999999999" customHeight="1">
      <c r="A77" s="33"/>
      <c r="B77" s="34"/>
      <c r="C77" s="233" t="s">
        <v>399</v>
      </c>
      <c r="D77" s="233" t="s">
        <v>400</v>
      </c>
      <c r="E77" s="18" t="s">
        <v>118</v>
      </c>
      <c r="F77" s="234">
        <v>548.34199999999998</v>
      </c>
      <c r="G77" s="33"/>
      <c r="H77" s="34"/>
    </row>
    <row r="78" spans="1:8" s="2" customFormat="1" ht="16.899999999999999" customHeight="1">
      <c r="A78" s="33"/>
      <c r="B78" s="34"/>
      <c r="C78" s="233" t="s">
        <v>382</v>
      </c>
      <c r="D78" s="233" t="s">
        <v>383</v>
      </c>
      <c r="E78" s="18" t="s">
        <v>384</v>
      </c>
      <c r="F78" s="234">
        <v>863.62699999999995</v>
      </c>
      <c r="G78" s="33"/>
      <c r="H78" s="34"/>
    </row>
    <row r="79" spans="1:8" s="2" customFormat="1" ht="16.899999999999999" customHeight="1">
      <c r="A79" s="33"/>
      <c r="B79" s="34"/>
      <c r="C79" s="229" t="s">
        <v>838</v>
      </c>
      <c r="D79" s="230" t="s">
        <v>839</v>
      </c>
      <c r="E79" s="231" t="s">
        <v>118</v>
      </c>
      <c r="F79" s="232">
        <v>10.500999999999999</v>
      </c>
      <c r="G79" s="33"/>
      <c r="H79" s="34"/>
    </row>
    <row r="80" spans="1:8" s="2" customFormat="1" ht="16.899999999999999" customHeight="1">
      <c r="A80" s="33"/>
      <c r="B80" s="34"/>
      <c r="C80" s="233" t="s">
        <v>838</v>
      </c>
      <c r="D80" s="233" t="s">
        <v>948</v>
      </c>
      <c r="E80" s="18" t="s">
        <v>1</v>
      </c>
      <c r="F80" s="234">
        <v>10.500999999999999</v>
      </c>
      <c r="G80" s="33"/>
      <c r="H80" s="34"/>
    </row>
    <row r="81" spans="1:8" s="2" customFormat="1" ht="16.899999999999999" customHeight="1">
      <c r="A81" s="33"/>
      <c r="B81" s="34"/>
      <c r="C81" s="235" t="s">
        <v>2596</v>
      </c>
      <c r="D81" s="33"/>
      <c r="E81" s="33"/>
      <c r="F81" s="33"/>
      <c r="G81" s="33"/>
      <c r="H81" s="34"/>
    </row>
    <row r="82" spans="1:8" s="2" customFormat="1" ht="16.899999999999999" customHeight="1">
      <c r="A82" s="33"/>
      <c r="B82" s="34"/>
      <c r="C82" s="233" t="s">
        <v>371</v>
      </c>
      <c r="D82" s="233" t="s">
        <v>372</v>
      </c>
      <c r="E82" s="18" t="s">
        <v>118</v>
      </c>
      <c r="F82" s="234">
        <v>475.86399999999998</v>
      </c>
      <c r="G82" s="33"/>
      <c r="H82" s="34"/>
    </row>
    <row r="83" spans="1:8" s="2" customFormat="1" ht="26.45" customHeight="1">
      <c r="A83" s="33"/>
      <c r="B83" s="34"/>
      <c r="C83" s="228" t="s">
        <v>2599</v>
      </c>
      <c r="D83" s="228" t="s">
        <v>88</v>
      </c>
      <c r="E83" s="33"/>
      <c r="F83" s="33"/>
      <c r="G83" s="33"/>
      <c r="H83" s="34"/>
    </row>
    <row r="84" spans="1:8" s="2" customFormat="1" ht="16.899999999999999" customHeight="1">
      <c r="A84" s="33"/>
      <c r="B84" s="34"/>
      <c r="C84" s="229" t="s">
        <v>1081</v>
      </c>
      <c r="D84" s="230" t="s">
        <v>1082</v>
      </c>
      <c r="E84" s="231" t="s">
        <v>118</v>
      </c>
      <c r="F84" s="232">
        <v>3.5</v>
      </c>
      <c r="G84" s="33"/>
      <c r="H84" s="34"/>
    </row>
    <row r="85" spans="1:8" s="2" customFormat="1" ht="16.899999999999999" customHeight="1">
      <c r="A85" s="33"/>
      <c r="B85" s="34"/>
      <c r="C85" s="233" t="s">
        <v>1</v>
      </c>
      <c r="D85" s="233" t="s">
        <v>1153</v>
      </c>
      <c r="E85" s="18" t="s">
        <v>1</v>
      </c>
      <c r="F85" s="234">
        <v>0</v>
      </c>
      <c r="G85" s="33"/>
      <c r="H85" s="34"/>
    </row>
    <row r="86" spans="1:8" s="2" customFormat="1" ht="16.899999999999999" customHeight="1">
      <c r="A86" s="33"/>
      <c r="B86" s="34"/>
      <c r="C86" s="233" t="s">
        <v>1</v>
      </c>
      <c r="D86" s="233" t="s">
        <v>1144</v>
      </c>
      <c r="E86" s="18" t="s">
        <v>1</v>
      </c>
      <c r="F86" s="234">
        <v>0</v>
      </c>
      <c r="G86" s="33"/>
      <c r="H86" s="34"/>
    </row>
    <row r="87" spans="1:8" s="2" customFormat="1" ht="16.899999999999999" customHeight="1">
      <c r="A87" s="33"/>
      <c r="B87" s="34"/>
      <c r="C87" s="233" t="s">
        <v>1081</v>
      </c>
      <c r="D87" s="233" t="s">
        <v>1154</v>
      </c>
      <c r="E87" s="18" t="s">
        <v>1</v>
      </c>
      <c r="F87" s="234">
        <v>3.5</v>
      </c>
      <c r="G87" s="33"/>
      <c r="H87" s="34"/>
    </row>
    <row r="88" spans="1:8" s="2" customFormat="1" ht="16.899999999999999" customHeight="1">
      <c r="A88" s="33"/>
      <c r="B88" s="34"/>
      <c r="C88" s="235" t="s">
        <v>2596</v>
      </c>
      <c r="D88" s="33"/>
      <c r="E88" s="33"/>
      <c r="F88" s="33"/>
      <c r="G88" s="33"/>
      <c r="H88" s="34"/>
    </row>
    <row r="89" spans="1:8" s="2" customFormat="1" ht="16.899999999999999" customHeight="1">
      <c r="A89" s="33"/>
      <c r="B89" s="34"/>
      <c r="C89" s="233" t="s">
        <v>1149</v>
      </c>
      <c r="D89" s="233" t="s">
        <v>1150</v>
      </c>
      <c r="E89" s="18" t="s">
        <v>118</v>
      </c>
      <c r="F89" s="234">
        <v>3.4649999999999999</v>
      </c>
      <c r="G89" s="33"/>
      <c r="H89" s="34"/>
    </row>
    <row r="90" spans="1:8" s="2" customFormat="1" ht="16.899999999999999" customHeight="1">
      <c r="A90" s="33"/>
      <c r="B90" s="34"/>
      <c r="C90" s="233" t="s">
        <v>1157</v>
      </c>
      <c r="D90" s="233" t="s">
        <v>1158</v>
      </c>
      <c r="E90" s="18" t="s">
        <v>118</v>
      </c>
      <c r="F90" s="234">
        <v>3.5000000000000003E-2</v>
      </c>
      <c r="G90" s="33"/>
      <c r="H90" s="34"/>
    </row>
    <row r="91" spans="1:8" s="2" customFormat="1" ht="16.899999999999999" customHeight="1">
      <c r="A91" s="33"/>
      <c r="B91" s="34"/>
      <c r="C91" s="229" t="s">
        <v>1084</v>
      </c>
      <c r="D91" s="230" t="s">
        <v>1085</v>
      </c>
      <c r="E91" s="231" t="s">
        <v>118</v>
      </c>
      <c r="F91" s="232">
        <v>133.6</v>
      </c>
      <c r="G91" s="33"/>
      <c r="H91" s="34"/>
    </row>
    <row r="92" spans="1:8" s="2" customFormat="1" ht="16.899999999999999" customHeight="1">
      <c r="A92" s="33"/>
      <c r="B92" s="34"/>
      <c r="C92" s="233" t="s">
        <v>1084</v>
      </c>
      <c r="D92" s="233" t="s">
        <v>1143</v>
      </c>
      <c r="E92" s="18" t="s">
        <v>1</v>
      </c>
      <c r="F92" s="234">
        <v>133.6</v>
      </c>
      <c r="G92" s="33"/>
      <c r="H92" s="34"/>
    </row>
    <row r="93" spans="1:8" s="2" customFormat="1" ht="16.899999999999999" customHeight="1">
      <c r="A93" s="33"/>
      <c r="B93" s="34"/>
      <c r="C93" s="235" t="s">
        <v>2596</v>
      </c>
      <c r="D93" s="33"/>
      <c r="E93" s="33"/>
      <c r="F93" s="33"/>
      <c r="G93" s="33"/>
      <c r="H93" s="34"/>
    </row>
    <row r="94" spans="1:8" s="2" customFormat="1" ht="16.899999999999999" customHeight="1">
      <c r="A94" s="33"/>
      <c r="B94" s="34"/>
      <c r="C94" s="233" t="s">
        <v>910</v>
      </c>
      <c r="D94" s="233" t="s">
        <v>911</v>
      </c>
      <c r="E94" s="18" t="s">
        <v>118</v>
      </c>
      <c r="F94" s="234">
        <v>132.26400000000001</v>
      </c>
      <c r="G94" s="33"/>
      <c r="H94" s="34"/>
    </row>
    <row r="95" spans="1:8" s="2" customFormat="1" ht="16.899999999999999" customHeight="1">
      <c r="A95" s="33"/>
      <c r="B95" s="34"/>
      <c r="C95" s="233" t="s">
        <v>916</v>
      </c>
      <c r="D95" s="233" t="s">
        <v>917</v>
      </c>
      <c r="E95" s="18" t="s">
        <v>118</v>
      </c>
      <c r="F95" s="234">
        <v>1.3360000000000001</v>
      </c>
      <c r="G95" s="33"/>
      <c r="H95" s="34"/>
    </row>
    <row r="96" spans="1:8" s="2" customFormat="1" ht="16.899999999999999" customHeight="1">
      <c r="A96" s="33"/>
      <c r="B96" s="34"/>
      <c r="C96" s="229" t="s">
        <v>1277</v>
      </c>
      <c r="D96" s="230" t="s">
        <v>2600</v>
      </c>
      <c r="E96" s="231" t="s">
        <v>118</v>
      </c>
      <c r="F96" s="232">
        <v>15.708</v>
      </c>
      <c r="G96" s="33"/>
      <c r="H96" s="34"/>
    </row>
    <row r="97" spans="1:8" s="2" customFormat="1" ht="16.899999999999999" customHeight="1">
      <c r="A97" s="33"/>
      <c r="B97" s="34"/>
      <c r="C97" s="233" t="s">
        <v>1277</v>
      </c>
      <c r="D97" s="233" t="s">
        <v>1278</v>
      </c>
      <c r="E97" s="18" t="s">
        <v>1</v>
      </c>
      <c r="F97" s="234">
        <v>15.708</v>
      </c>
      <c r="G97" s="33"/>
      <c r="H97" s="34"/>
    </row>
    <row r="98" spans="1:8" s="2" customFormat="1" ht="16.899999999999999" customHeight="1">
      <c r="A98" s="33"/>
      <c r="B98" s="34"/>
      <c r="C98" s="229" t="s">
        <v>2601</v>
      </c>
      <c r="D98" s="230" t="s">
        <v>2602</v>
      </c>
      <c r="E98" s="231" t="s">
        <v>118</v>
      </c>
      <c r="F98" s="232">
        <v>62.119</v>
      </c>
      <c r="G98" s="33"/>
      <c r="H98" s="34"/>
    </row>
    <row r="99" spans="1:8" s="2" customFormat="1" ht="16.899999999999999" customHeight="1">
      <c r="A99" s="33"/>
      <c r="B99" s="34"/>
      <c r="C99" s="233" t="s">
        <v>2601</v>
      </c>
      <c r="D99" s="233" t="s">
        <v>1236</v>
      </c>
      <c r="E99" s="18" t="s">
        <v>1</v>
      </c>
      <c r="F99" s="234">
        <v>62.119</v>
      </c>
      <c r="G99" s="33"/>
      <c r="H99" s="34"/>
    </row>
    <row r="100" spans="1:8" s="2" customFormat="1" ht="16.899999999999999" customHeight="1">
      <c r="A100" s="33"/>
      <c r="B100" s="34"/>
      <c r="C100" s="229" t="s">
        <v>2603</v>
      </c>
      <c r="D100" s="230" t="s">
        <v>2604</v>
      </c>
      <c r="E100" s="231" t="s">
        <v>118</v>
      </c>
      <c r="F100" s="232">
        <v>106.253</v>
      </c>
      <c r="G100" s="33"/>
      <c r="H100" s="34"/>
    </row>
    <row r="101" spans="1:8" s="2" customFormat="1" ht="16.899999999999999" customHeight="1">
      <c r="A101" s="33"/>
      <c r="B101" s="34"/>
      <c r="C101" s="233" t="s">
        <v>1</v>
      </c>
      <c r="D101" s="233" t="s">
        <v>1207</v>
      </c>
      <c r="E101" s="18" t="s">
        <v>1</v>
      </c>
      <c r="F101" s="234">
        <v>0</v>
      </c>
      <c r="G101" s="33"/>
      <c r="H101" s="34"/>
    </row>
    <row r="102" spans="1:8" s="2" customFormat="1" ht="16.899999999999999" customHeight="1">
      <c r="A102" s="33"/>
      <c r="B102" s="34"/>
      <c r="C102" s="233" t="s">
        <v>1</v>
      </c>
      <c r="D102" s="233" t="s">
        <v>1208</v>
      </c>
      <c r="E102" s="18" t="s">
        <v>1</v>
      </c>
      <c r="F102" s="234">
        <v>0</v>
      </c>
      <c r="G102" s="33"/>
      <c r="H102" s="34"/>
    </row>
    <row r="103" spans="1:8" s="2" customFormat="1" ht="16.899999999999999" customHeight="1">
      <c r="A103" s="33"/>
      <c r="B103" s="34"/>
      <c r="C103" s="233" t="s">
        <v>1</v>
      </c>
      <c r="D103" s="233" t="s">
        <v>1209</v>
      </c>
      <c r="E103" s="18" t="s">
        <v>1</v>
      </c>
      <c r="F103" s="234">
        <v>251.702</v>
      </c>
      <c r="G103" s="33"/>
      <c r="H103" s="34"/>
    </row>
    <row r="104" spans="1:8" s="2" customFormat="1" ht="16.899999999999999" customHeight="1">
      <c r="A104" s="33"/>
      <c r="B104" s="34"/>
      <c r="C104" s="233" t="s">
        <v>1</v>
      </c>
      <c r="D104" s="233" t="s">
        <v>1210</v>
      </c>
      <c r="E104" s="18" t="s">
        <v>1</v>
      </c>
      <c r="F104" s="234">
        <v>-74.03</v>
      </c>
      <c r="G104" s="33"/>
      <c r="H104" s="34"/>
    </row>
    <row r="105" spans="1:8" s="2" customFormat="1" ht="16.899999999999999" customHeight="1">
      <c r="A105" s="33"/>
      <c r="B105" s="34"/>
      <c r="C105" s="233" t="s">
        <v>1</v>
      </c>
      <c r="D105" s="233" t="s">
        <v>1211</v>
      </c>
      <c r="E105" s="18" t="s">
        <v>1</v>
      </c>
      <c r="F105" s="234">
        <v>-72.549000000000007</v>
      </c>
      <c r="G105" s="33"/>
      <c r="H105" s="34"/>
    </row>
    <row r="106" spans="1:8" s="2" customFormat="1" ht="16.899999999999999" customHeight="1">
      <c r="A106" s="33"/>
      <c r="B106" s="34"/>
      <c r="C106" s="233" t="s">
        <v>1</v>
      </c>
      <c r="D106" s="233" t="s">
        <v>1212</v>
      </c>
      <c r="E106" s="18" t="s">
        <v>1</v>
      </c>
      <c r="F106" s="234">
        <v>0</v>
      </c>
      <c r="G106" s="33"/>
      <c r="H106" s="34"/>
    </row>
    <row r="107" spans="1:8" s="2" customFormat="1" ht="16.899999999999999" customHeight="1">
      <c r="A107" s="33"/>
      <c r="B107" s="34"/>
      <c r="C107" s="233" t="s">
        <v>1</v>
      </c>
      <c r="D107" s="233" t="s">
        <v>1213</v>
      </c>
      <c r="E107" s="18" t="s">
        <v>1</v>
      </c>
      <c r="F107" s="234">
        <v>1.1299999999999999</v>
      </c>
      <c r="G107" s="33"/>
      <c r="H107" s="34"/>
    </row>
    <row r="108" spans="1:8" s="2" customFormat="1" ht="16.899999999999999" customHeight="1">
      <c r="A108" s="33"/>
      <c r="B108" s="34"/>
      <c r="C108" s="233" t="s">
        <v>2603</v>
      </c>
      <c r="D108" s="233" t="s">
        <v>947</v>
      </c>
      <c r="E108" s="18" t="s">
        <v>1</v>
      </c>
      <c r="F108" s="234">
        <v>106.253</v>
      </c>
      <c r="G108" s="33"/>
      <c r="H108" s="34"/>
    </row>
    <row r="109" spans="1:8" s="2" customFormat="1" ht="16.899999999999999" customHeight="1">
      <c r="A109" s="33"/>
      <c r="B109" s="34"/>
      <c r="C109" s="229" t="s">
        <v>2605</v>
      </c>
      <c r="D109" s="230" t="s">
        <v>831</v>
      </c>
      <c r="E109" s="231" t="s">
        <v>118</v>
      </c>
      <c r="F109" s="232">
        <v>59.223999999999997</v>
      </c>
      <c r="G109" s="33"/>
      <c r="H109" s="34"/>
    </row>
    <row r="110" spans="1:8" s="2" customFormat="1" ht="16.899999999999999" customHeight="1">
      <c r="A110" s="33"/>
      <c r="B110" s="34"/>
      <c r="C110" s="233" t="s">
        <v>1</v>
      </c>
      <c r="D110" s="233" t="s">
        <v>1214</v>
      </c>
      <c r="E110" s="18" t="s">
        <v>1</v>
      </c>
      <c r="F110" s="234">
        <v>0</v>
      </c>
      <c r="G110" s="33"/>
      <c r="H110" s="34"/>
    </row>
    <row r="111" spans="1:8" s="2" customFormat="1" ht="16.899999999999999" customHeight="1">
      <c r="A111" s="33"/>
      <c r="B111" s="34"/>
      <c r="C111" s="233" t="s">
        <v>1</v>
      </c>
      <c r="D111" s="233" t="s">
        <v>1208</v>
      </c>
      <c r="E111" s="18" t="s">
        <v>1</v>
      </c>
      <c r="F111" s="234">
        <v>0</v>
      </c>
      <c r="G111" s="33"/>
      <c r="H111" s="34"/>
    </row>
    <row r="112" spans="1:8" s="2" customFormat="1" ht="16.899999999999999" customHeight="1">
      <c r="A112" s="33"/>
      <c r="B112" s="34"/>
      <c r="C112" s="233" t="s">
        <v>1</v>
      </c>
      <c r="D112" s="233" t="s">
        <v>1215</v>
      </c>
      <c r="E112" s="18" t="s">
        <v>1</v>
      </c>
      <c r="F112" s="234">
        <v>59.223999999999997</v>
      </c>
      <c r="G112" s="33"/>
      <c r="H112" s="34"/>
    </row>
    <row r="113" spans="1:8" s="2" customFormat="1" ht="16.899999999999999" customHeight="1">
      <c r="A113" s="33"/>
      <c r="B113" s="34"/>
      <c r="C113" s="233" t="s">
        <v>2605</v>
      </c>
      <c r="D113" s="233" t="s">
        <v>947</v>
      </c>
      <c r="E113" s="18" t="s">
        <v>1</v>
      </c>
      <c r="F113" s="234">
        <v>59.223999999999997</v>
      </c>
      <c r="G113" s="33"/>
      <c r="H113" s="34"/>
    </row>
    <row r="114" spans="1:8" s="2" customFormat="1" ht="16.899999999999999" customHeight="1">
      <c r="A114" s="33"/>
      <c r="B114" s="34"/>
      <c r="C114" s="229" t="s">
        <v>2606</v>
      </c>
      <c r="D114" s="230" t="s">
        <v>2607</v>
      </c>
      <c r="E114" s="231" t="s">
        <v>118</v>
      </c>
      <c r="F114" s="232">
        <v>9.0660000000000007</v>
      </c>
      <c r="G114" s="33"/>
      <c r="H114" s="34"/>
    </row>
    <row r="115" spans="1:8" s="2" customFormat="1" ht="16.899999999999999" customHeight="1">
      <c r="A115" s="33"/>
      <c r="B115" s="34"/>
      <c r="C115" s="233" t="s">
        <v>1</v>
      </c>
      <c r="D115" s="233" t="s">
        <v>1207</v>
      </c>
      <c r="E115" s="18" t="s">
        <v>1</v>
      </c>
      <c r="F115" s="234">
        <v>0</v>
      </c>
      <c r="G115" s="33"/>
      <c r="H115" s="34"/>
    </row>
    <row r="116" spans="1:8" s="2" customFormat="1" ht="16.899999999999999" customHeight="1">
      <c r="A116" s="33"/>
      <c r="B116" s="34"/>
      <c r="C116" s="233" t="s">
        <v>1</v>
      </c>
      <c r="D116" s="233" t="s">
        <v>1216</v>
      </c>
      <c r="E116" s="18" t="s">
        <v>1</v>
      </c>
      <c r="F116" s="234">
        <v>0</v>
      </c>
      <c r="G116" s="33"/>
      <c r="H116" s="34"/>
    </row>
    <row r="117" spans="1:8" s="2" customFormat="1" ht="16.899999999999999" customHeight="1">
      <c r="A117" s="33"/>
      <c r="B117" s="34"/>
      <c r="C117" s="233" t="s">
        <v>1</v>
      </c>
      <c r="D117" s="233" t="s">
        <v>1217</v>
      </c>
      <c r="E117" s="18" t="s">
        <v>1</v>
      </c>
      <c r="F117" s="234">
        <v>19.074000000000002</v>
      </c>
      <c r="G117" s="33"/>
      <c r="H117" s="34"/>
    </row>
    <row r="118" spans="1:8" s="2" customFormat="1" ht="16.899999999999999" customHeight="1">
      <c r="A118" s="33"/>
      <c r="B118" s="34"/>
      <c r="C118" s="233" t="s">
        <v>1</v>
      </c>
      <c r="D118" s="233" t="s">
        <v>1218</v>
      </c>
      <c r="E118" s="18" t="s">
        <v>1</v>
      </c>
      <c r="F118" s="234">
        <v>-5.61</v>
      </c>
      <c r="G118" s="33"/>
      <c r="H118" s="34"/>
    </row>
    <row r="119" spans="1:8" s="2" customFormat="1" ht="16.899999999999999" customHeight="1">
      <c r="A119" s="33"/>
      <c r="B119" s="34"/>
      <c r="C119" s="233" t="s">
        <v>1</v>
      </c>
      <c r="D119" s="233" t="s">
        <v>1219</v>
      </c>
      <c r="E119" s="18" t="s">
        <v>1</v>
      </c>
      <c r="F119" s="234">
        <v>-5.4980000000000002</v>
      </c>
      <c r="G119" s="33"/>
      <c r="H119" s="34"/>
    </row>
    <row r="120" spans="1:8" s="2" customFormat="1" ht="16.899999999999999" customHeight="1">
      <c r="A120" s="33"/>
      <c r="B120" s="34"/>
      <c r="C120" s="233" t="s">
        <v>1</v>
      </c>
      <c r="D120" s="233" t="s">
        <v>1220</v>
      </c>
      <c r="E120" s="18" t="s">
        <v>1</v>
      </c>
      <c r="F120" s="234">
        <v>1.1000000000000001</v>
      </c>
      <c r="G120" s="33"/>
      <c r="H120" s="34"/>
    </row>
    <row r="121" spans="1:8" s="2" customFormat="1" ht="16.899999999999999" customHeight="1">
      <c r="A121" s="33"/>
      <c r="B121" s="34"/>
      <c r="C121" s="233" t="s">
        <v>2606</v>
      </c>
      <c r="D121" s="233" t="s">
        <v>947</v>
      </c>
      <c r="E121" s="18" t="s">
        <v>1</v>
      </c>
      <c r="F121" s="234">
        <v>9.0660000000000007</v>
      </c>
      <c r="G121" s="33"/>
      <c r="H121" s="34"/>
    </row>
    <row r="122" spans="1:8" s="2" customFormat="1" ht="16.899999999999999" customHeight="1">
      <c r="A122" s="33"/>
      <c r="B122" s="34"/>
      <c r="C122" s="229" t="s">
        <v>2608</v>
      </c>
      <c r="D122" s="230" t="s">
        <v>839</v>
      </c>
      <c r="E122" s="231" t="s">
        <v>118</v>
      </c>
      <c r="F122" s="232">
        <v>1.6</v>
      </c>
      <c r="G122" s="33"/>
      <c r="H122" s="34"/>
    </row>
    <row r="123" spans="1:8" s="2" customFormat="1" ht="16.899999999999999" customHeight="1">
      <c r="A123" s="33"/>
      <c r="B123" s="34"/>
      <c r="C123" s="233" t="s">
        <v>1</v>
      </c>
      <c r="D123" s="233" t="s">
        <v>1221</v>
      </c>
      <c r="E123" s="18" t="s">
        <v>1</v>
      </c>
      <c r="F123" s="234">
        <v>0</v>
      </c>
      <c r="G123" s="33"/>
      <c r="H123" s="34"/>
    </row>
    <row r="124" spans="1:8" s="2" customFormat="1" ht="16.899999999999999" customHeight="1">
      <c r="A124" s="33"/>
      <c r="B124" s="34"/>
      <c r="C124" s="233" t="s">
        <v>1</v>
      </c>
      <c r="D124" s="233" t="s">
        <v>1222</v>
      </c>
      <c r="E124" s="18" t="s">
        <v>1</v>
      </c>
      <c r="F124" s="234">
        <v>1.6</v>
      </c>
      <c r="G124" s="33"/>
      <c r="H124" s="34"/>
    </row>
    <row r="125" spans="1:8" s="2" customFormat="1" ht="16.899999999999999" customHeight="1">
      <c r="A125" s="33"/>
      <c r="B125" s="34"/>
      <c r="C125" s="233" t="s">
        <v>2608</v>
      </c>
      <c r="D125" s="233" t="s">
        <v>947</v>
      </c>
      <c r="E125" s="18" t="s">
        <v>1</v>
      </c>
      <c r="F125" s="234">
        <v>1.6</v>
      </c>
      <c r="G125" s="33"/>
      <c r="H125" s="34"/>
    </row>
    <row r="126" spans="1:8" s="2" customFormat="1" ht="16.899999999999999" customHeight="1">
      <c r="A126" s="33"/>
      <c r="B126" s="34"/>
      <c r="C126" s="229" t="s">
        <v>2609</v>
      </c>
      <c r="D126" s="230" t="s">
        <v>2610</v>
      </c>
      <c r="E126" s="231" t="s">
        <v>118</v>
      </c>
      <c r="F126" s="232">
        <v>176.143</v>
      </c>
      <c r="G126" s="33"/>
      <c r="H126" s="34"/>
    </row>
    <row r="127" spans="1:8" s="2" customFormat="1" ht="16.899999999999999" customHeight="1">
      <c r="A127" s="33"/>
      <c r="B127" s="34"/>
      <c r="C127" s="233" t="s">
        <v>1</v>
      </c>
      <c r="D127" s="233" t="s">
        <v>1207</v>
      </c>
      <c r="E127" s="18" t="s">
        <v>1</v>
      </c>
      <c r="F127" s="234">
        <v>0</v>
      </c>
      <c r="G127" s="33"/>
      <c r="H127" s="34"/>
    </row>
    <row r="128" spans="1:8" s="2" customFormat="1" ht="16.899999999999999" customHeight="1">
      <c r="A128" s="33"/>
      <c r="B128" s="34"/>
      <c r="C128" s="233" t="s">
        <v>1</v>
      </c>
      <c r="D128" s="233" t="s">
        <v>1208</v>
      </c>
      <c r="E128" s="18" t="s">
        <v>1</v>
      </c>
      <c r="F128" s="234">
        <v>0</v>
      </c>
      <c r="G128" s="33"/>
      <c r="H128" s="34"/>
    </row>
    <row r="129" spans="1:8" s="2" customFormat="1" ht="16.899999999999999" customHeight="1">
      <c r="A129" s="33"/>
      <c r="B129" s="34"/>
      <c r="C129" s="233" t="s">
        <v>1</v>
      </c>
      <c r="D129" s="233" t="s">
        <v>1209</v>
      </c>
      <c r="E129" s="18" t="s">
        <v>1</v>
      </c>
      <c r="F129" s="234">
        <v>251.702</v>
      </c>
      <c r="G129" s="33"/>
      <c r="H129" s="34"/>
    </row>
    <row r="130" spans="1:8" s="2" customFormat="1" ht="16.899999999999999" customHeight="1">
      <c r="A130" s="33"/>
      <c r="B130" s="34"/>
      <c r="C130" s="233" t="s">
        <v>1</v>
      </c>
      <c r="D130" s="233" t="s">
        <v>1210</v>
      </c>
      <c r="E130" s="18" t="s">
        <v>1</v>
      </c>
      <c r="F130" s="234">
        <v>-74.03</v>
      </c>
      <c r="G130" s="33"/>
      <c r="H130" s="34"/>
    </row>
    <row r="131" spans="1:8" s="2" customFormat="1" ht="16.899999999999999" customHeight="1">
      <c r="A131" s="33"/>
      <c r="B131" s="34"/>
      <c r="C131" s="233" t="s">
        <v>1</v>
      </c>
      <c r="D131" s="233" t="s">
        <v>1211</v>
      </c>
      <c r="E131" s="18" t="s">
        <v>1</v>
      </c>
      <c r="F131" s="234">
        <v>-72.549000000000007</v>
      </c>
      <c r="G131" s="33"/>
      <c r="H131" s="34"/>
    </row>
    <row r="132" spans="1:8" s="2" customFormat="1" ht="16.899999999999999" customHeight="1">
      <c r="A132" s="33"/>
      <c r="B132" s="34"/>
      <c r="C132" s="233" t="s">
        <v>1</v>
      </c>
      <c r="D132" s="233" t="s">
        <v>1212</v>
      </c>
      <c r="E132" s="18" t="s">
        <v>1</v>
      </c>
      <c r="F132" s="234">
        <v>0</v>
      </c>
      <c r="G132" s="33"/>
      <c r="H132" s="34"/>
    </row>
    <row r="133" spans="1:8" s="2" customFormat="1" ht="16.899999999999999" customHeight="1">
      <c r="A133" s="33"/>
      <c r="B133" s="34"/>
      <c r="C133" s="233" t="s">
        <v>1</v>
      </c>
      <c r="D133" s="233" t="s">
        <v>1213</v>
      </c>
      <c r="E133" s="18" t="s">
        <v>1</v>
      </c>
      <c r="F133" s="234">
        <v>1.1299999999999999</v>
      </c>
      <c r="G133" s="33"/>
      <c r="H133" s="34"/>
    </row>
    <row r="134" spans="1:8" s="2" customFormat="1" ht="16.899999999999999" customHeight="1">
      <c r="A134" s="33"/>
      <c r="B134" s="34"/>
      <c r="C134" s="233" t="s">
        <v>1</v>
      </c>
      <c r="D134" s="233" t="s">
        <v>1214</v>
      </c>
      <c r="E134" s="18" t="s">
        <v>1</v>
      </c>
      <c r="F134" s="234">
        <v>0</v>
      </c>
      <c r="G134" s="33"/>
      <c r="H134" s="34"/>
    </row>
    <row r="135" spans="1:8" s="2" customFormat="1" ht="16.899999999999999" customHeight="1">
      <c r="A135" s="33"/>
      <c r="B135" s="34"/>
      <c r="C135" s="233" t="s">
        <v>1</v>
      </c>
      <c r="D135" s="233" t="s">
        <v>1208</v>
      </c>
      <c r="E135" s="18" t="s">
        <v>1</v>
      </c>
      <c r="F135" s="234">
        <v>0</v>
      </c>
      <c r="G135" s="33"/>
      <c r="H135" s="34"/>
    </row>
    <row r="136" spans="1:8" s="2" customFormat="1" ht="16.899999999999999" customHeight="1">
      <c r="A136" s="33"/>
      <c r="B136" s="34"/>
      <c r="C136" s="233" t="s">
        <v>1</v>
      </c>
      <c r="D136" s="233" t="s">
        <v>1215</v>
      </c>
      <c r="E136" s="18" t="s">
        <v>1</v>
      </c>
      <c r="F136" s="234">
        <v>59.223999999999997</v>
      </c>
      <c r="G136" s="33"/>
      <c r="H136" s="34"/>
    </row>
    <row r="137" spans="1:8" s="2" customFormat="1" ht="16.899999999999999" customHeight="1">
      <c r="A137" s="33"/>
      <c r="B137" s="34"/>
      <c r="C137" s="233" t="s">
        <v>1</v>
      </c>
      <c r="D137" s="233" t="s">
        <v>1207</v>
      </c>
      <c r="E137" s="18" t="s">
        <v>1</v>
      </c>
      <c r="F137" s="234">
        <v>0</v>
      </c>
      <c r="G137" s="33"/>
      <c r="H137" s="34"/>
    </row>
    <row r="138" spans="1:8" s="2" customFormat="1" ht="16.899999999999999" customHeight="1">
      <c r="A138" s="33"/>
      <c r="B138" s="34"/>
      <c r="C138" s="233" t="s">
        <v>1</v>
      </c>
      <c r="D138" s="233" t="s">
        <v>1216</v>
      </c>
      <c r="E138" s="18" t="s">
        <v>1</v>
      </c>
      <c r="F138" s="234">
        <v>0</v>
      </c>
      <c r="G138" s="33"/>
      <c r="H138" s="34"/>
    </row>
    <row r="139" spans="1:8" s="2" customFormat="1" ht="16.899999999999999" customHeight="1">
      <c r="A139" s="33"/>
      <c r="B139" s="34"/>
      <c r="C139" s="233" t="s">
        <v>1</v>
      </c>
      <c r="D139" s="233" t="s">
        <v>1217</v>
      </c>
      <c r="E139" s="18" t="s">
        <v>1</v>
      </c>
      <c r="F139" s="234">
        <v>19.074000000000002</v>
      </c>
      <c r="G139" s="33"/>
      <c r="H139" s="34"/>
    </row>
    <row r="140" spans="1:8" s="2" customFormat="1" ht="16.899999999999999" customHeight="1">
      <c r="A140" s="33"/>
      <c r="B140" s="34"/>
      <c r="C140" s="233" t="s">
        <v>1</v>
      </c>
      <c r="D140" s="233" t="s">
        <v>1218</v>
      </c>
      <c r="E140" s="18" t="s">
        <v>1</v>
      </c>
      <c r="F140" s="234">
        <v>-5.61</v>
      </c>
      <c r="G140" s="33"/>
      <c r="H140" s="34"/>
    </row>
    <row r="141" spans="1:8" s="2" customFormat="1" ht="16.899999999999999" customHeight="1">
      <c r="A141" s="33"/>
      <c r="B141" s="34"/>
      <c r="C141" s="233" t="s">
        <v>1</v>
      </c>
      <c r="D141" s="233" t="s">
        <v>1219</v>
      </c>
      <c r="E141" s="18" t="s">
        <v>1</v>
      </c>
      <c r="F141" s="234">
        <v>-5.4980000000000002</v>
      </c>
      <c r="G141" s="33"/>
      <c r="H141" s="34"/>
    </row>
    <row r="142" spans="1:8" s="2" customFormat="1" ht="16.899999999999999" customHeight="1">
      <c r="A142" s="33"/>
      <c r="B142" s="34"/>
      <c r="C142" s="233" t="s">
        <v>1</v>
      </c>
      <c r="D142" s="233" t="s">
        <v>1220</v>
      </c>
      <c r="E142" s="18" t="s">
        <v>1</v>
      </c>
      <c r="F142" s="234">
        <v>1.1000000000000001</v>
      </c>
      <c r="G142" s="33"/>
      <c r="H142" s="34"/>
    </row>
    <row r="143" spans="1:8" s="2" customFormat="1" ht="16.899999999999999" customHeight="1">
      <c r="A143" s="33"/>
      <c r="B143" s="34"/>
      <c r="C143" s="233" t="s">
        <v>1</v>
      </c>
      <c r="D143" s="233" t="s">
        <v>1221</v>
      </c>
      <c r="E143" s="18" t="s">
        <v>1</v>
      </c>
      <c r="F143" s="234">
        <v>0</v>
      </c>
      <c r="G143" s="33"/>
      <c r="H143" s="34"/>
    </row>
    <row r="144" spans="1:8" s="2" customFormat="1" ht="16.899999999999999" customHeight="1">
      <c r="A144" s="33"/>
      <c r="B144" s="34"/>
      <c r="C144" s="233" t="s">
        <v>1</v>
      </c>
      <c r="D144" s="233" t="s">
        <v>1222</v>
      </c>
      <c r="E144" s="18" t="s">
        <v>1</v>
      </c>
      <c r="F144" s="234">
        <v>1.6</v>
      </c>
      <c r="G144" s="33"/>
      <c r="H144" s="34"/>
    </row>
    <row r="145" spans="1:8" s="2" customFormat="1" ht="16.899999999999999" customHeight="1">
      <c r="A145" s="33"/>
      <c r="B145" s="34"/>
      <c r="C145" s="233" t="s">
        <v>2609</v>
      </c>
      <c r="D145" s="233" t="s">
        <v>179</v>
      </c>
      <c r="E145" s="18" t="s">
        <v>1</v>
      </c>
      <c r="F145" s="234">
        <v>176.143</v>
      </c>
      <c r="G145" s="33"/>
      <c r="H145" s="34"/>
    </row>
    <row r="146" spans="1:8" s="2" customFormat="1" ht="16.899999999999999" customHeight="1">
      <c r="A146" s="33"/>
      <c r="B146" s="34"/>
      <c r="C146" s="229" t="s">
        <v>2611</v>
      </c>
      <c r="D146" s="230" t="s">
        <v>2612</v>
      </c>
      <c r="E146" s="231" t="s">
        <v>118</v>
      </c>
      <c r="F146" s="232">
        <v>135.5</v>
      </c>
      <c r="G146" s="33"/>
      <c r="H146" s="34"/>
    </row>
    <row r="147" spans="1:8" s="2" customFormat="1" ht="16.899999999999999" customHeight="1">
      <c r="A147" s="33"/>
      <c r="B147" s="34"/>
      <c r="C147" s="229" t="s">
        <v>2613</v>
      </c>
      <c r="D147" s="230" t="s">
        <v>2614</v>
      </c>
      <c r="E147" s="231" t="s">
        <v>384</v>
      </c>
      <c r="F147" s="232">
        <v>308.39400000000001</v>
      </c>
      <c r="G147" s="33"/>
      <c r="H147" s="34"/>
    </row>
    <row r="148" spans="1:8" s="2" customFormat="1" ht="16.899999999999999" customHeight="1">
      <c r="A148" s="33"/>
      <c r="B148" s="34"/>
      <c r="C148" s="233" t="s">
        <v>1</v>
      </c>
      <c r="D148" s="233" t="s">
        <v>2615</v>
      </c>
      <c r="E148" s="18" t="s">
        <v>1</v>
      </c>
      <c r="F148" s="234">
        <v>29.295999999999999</v>
      </c>
      <c r="G148" s="33"/>
      <c r="H148" s="34"/>
    </row>
    <row r="149" spans="1:8" s="2" customFormat="1" ht="16.899999999999999" customHeight="1">
      <c r="A149" s="33"/>
      <c r="B149" s="34"/>
      <c r="C149" s="233" t="s">
        <v>1</v>
      </c>
      <c r="D149" s="233" t="s">
        <v>2616</v>
      </c>
      <c r="E149" s="18" t="s">
        <v>1</v>
      </c>
      <c r="F149" s="234">
        <v>96.549000000000007</v>
      </c>
      <c r="G149" s="33"/>
      <c r="H149" s="34"/>
    </row>
    <row r="150" spans="1:8" s="2" customFormat="1" ht="16.899999999999999" customHeight="1">
      <c r="A150" s="33"/>
      <c r="B150" s="34"/>
      <c r="C150" s="233" t="s">
        <v>1</v>
      </c>
      <c r="D150" s="233" t="s">
        <v>2617</v>
      </c>
      <c r="E150" s="18" t="s">
        <v>1</v>
      </c>
      <c r="F150" s="234">
        <v>182.54900000000001</v>
      </c>
      <c r="G150" s="33"/>
      <c r="H150" s="34"/>
    </row>
    <row r="151" spans="1:8" s="2" customFormat="1" ht="16.899999999999999" customHeight="1">
      <c r="A151" s="33"/>
      <c r="B151" s="34"/>
      <c r="C151" s="233" t="s">
        <v>2613</v>
      </c>
      <c r="D151" s="233" t="s">
        <v>179</v>
      </c>
      <c r="E151" s="18" t="s">
        <v>1</v>
      </c>
      <c r="F151" s="234">
        <v>308.39400000000001</v>
      </c>
      <c r="G151" s="33"/>
      <c r="H151" s="34"/>
    </row>
    <row r="152" spans="1:8" s="2" customFormat="1" ht="16.899999999999999" customHeight="1">
      <c r="A152" s="33"/>
      <c r="B152" s="34"/>
      <c r="C152" s="229" t="s">
        <v>2618</v>
      </c>
      <c r="D152" s="230" t="s">
        <v>2619</v>
      </c>
      <c r="E152" s="231" t="s">
        <v>118</v>
      </c>
      <c r="F152" s="232">
        <v>236.66200000000001</v>
      </c>
      <c r="G152" s="33"/>
      <c r="H152" s="34"/>
    </row>
    <row r="153" spans="1:8" s="2" customFormat="1" ht="16.899999999999999" customHeight="1">
      <c r="A153" s="33"/>
      <c r="B153" s="34"/>
      <c r="C153" s="233" t="s">
        <v>1</v>
      </c>
      <c r="D153" s="233" t="s">
        <v>2620</v>
      </c>
      <c r="E153" s="18" t="s">
        <v>1</v>
      </c>
      <c r="F153" s="234">
        <v>0</v>
      </c>
      <c r="G153" s="33"/>
      <c r="H153" s="34"/>
    </row>
    <row r="154" spans="1:8" s="2" customFormat="1" ht="16.899999999999999" customHeight="1">
      <c r="A154" s="33"/>
      <c r="B154" s="34"/>
      <c r="C154" s="233" t="s">
        <v>1</v>
      </c>
      <c r="D154" s="233" t="s">
        <v>2621</v>
      </c>
      <c r="E154" s="18" t="s">
        <v>1</v>
      </c>
      <c r="F154" s="234">
        <v>174.54300000000001</v>
      </c>
      <c r="G154" s="33"/>
      <c r="H154" s="34"/>
    </row>
    <row r="155" spans="1:8" s="2" customFormat="1" ht="16.899999999999999" customHeight="1">
      <c r="A155" s="33"/>
      <c r="B155" s="34"/>
      <c r="C155" s="233" t="s">
        <v>1</v>
      </c>
      <c r="D155" s="233" t="s">
        <v>2622</v>
      </c>
      <c r="E155" s="18" t="s">
        <v>1</v>
      </c>
      <c r="F155" s="234">
        <v>62.119</v>
      </c>
      <c r="G155" s="33"/>
      <c r="H155" s="34"/>
    </row>
    <row r="156" spans="1:8" s="2" customFormat="1" ht="16.899999999999999" customHeight="1">
      <c r="A156" s="33"/>
      <c r="B156" s="34"/>
      <c r="C156" s="233" t="s">
        <v>2618</v>
      </c>
      <c r="D156" s="233" t="s">
        <v>179</v>
      </c>
      <c r="E156" s="18" t="s">
        <v>1</v>
      </c>
      <c r="F156" s="234">
        <v>236.66200000000001</v>
      </c>
      <c r="G156" s="33"/>
      <c r="H156" s="34"/>
    </row>
    <row r="157" spans="1:8" s="2" customFormat="1" ht="26.45" customHeight="1">
      <c r="A157" s="33"/>
      <c r="B157" s="34"/>
      <c r="C157" s="228" t="s">
        <v>2623</v>
      </c>
      <c r="D157" s="228" t="s">
        <v>92</v>
      </c>
      <c r="E157" s="33"/>
      <c r="F157" s="33"/>
      <c r="G157" s="33"/>
      <c r="H157" s="34"/>
    </row>
    <row r="158" spans="1:8" s="2" customFormat="1" ht="16.899999999999999" customHeight="1">
      <c r="A158" s="33"/>
      <c r="B158" s="34"/>
      <c r="C158" s="229" t="s">
        <v>1084</v>
      </c>
      <c r="D158" s="230" t="s">
        <v>2624</v>
      </c>
      <c r="E158" s="231" t="s">
        <v>118</v>
      </c>
      <c r="F158" s="232">
        <v>7.52</v>
      </c>
      <c r="G158" s="33"/>
      <c r="H158" s="34"/>
    </row>
    <row r="159" spans="1:8" s="2" customFormat="1" ht="16.899999999999999" customHeight="1">
      <c r="A159" s="33"/>
      <c r="B159" s="34"/>
      <c r="C159" s="233" t="s">
        <v>1084</v>
      </c>
      <c r="D159" s="233" t="s">
        <v>1663</v>
      </c>
      <c r="E159" s="18" t="s">
        <v>1</v>
      </c>
      <c r="F159" s="234">
        <v>7.52</v>
      </c>
      <c r="G159" s="33"/>
      <c r="H159" s="34"/>
    </row>
    <row r="160" spans="1:8" s="2" customFormat="1" ht="16.899999999999999" customHeight="1">
      <c r="A160" s="33"/>
      <c r="B160" s="34"/>
      <c r="C160" s="229" t="s">
        <v>1277</v>
      </c>
      <c r="D160" s="230" t="s">
        <v>2625</v>
      </c>
      <c r="E160" s="231" t="s">
        <v>118</v>
      </c>
      <c r="F160" s="232">
        <v>24.966000000000001</v>
      </c>
      <c r="G160" s="33"/>
      <c r="H160" s="34"/>
    </row>
    <row r="161" spans="1:8" s="2" customFormat="1" ht="16.899999999999999" customHeight="1">
      <c r="A161" s="33"/>
      <c r="B161" s="34"/>
      <c r="C161" s="233" t="s">
        <v>1277</v>
      </c>
      <c r="D161" s="233" t="s">
        <v>1616</v>
      </c>
      <c r="E161" s="18" t="s">
        <v>1</v>
      </c>
      <c r="F161" s="234">
        <v>24.966000000000001</v>
      </c>
      <c r="G161" s="33"/>
      <c r="H161" s="34"/>
    </row>
    <row r="162" spans="1:8" s="2" customFormat="1" ht="16.899999999999999" customHeight="1">
      <c r="A162" s="33"/>
      <c r="B162" s="34"/>
      <c r="C162" s="229" t="s">
        <v>1497</v>
      </c>
      <c r="D162" s="230" t="s">
        <v>1498</v>
      </c>
      <c r="E162" s="231" t="s">
        <v>118</v>
      </c>
      <c r="F162" s="232">
        <v>95.5</v>
      </c>
      <c r="G162" s="33"/>
      <c r="H162" s="34"/>
    </row>
    <row r="163" spans="1:8" s="2" customFormat="1" ht="16.899999999999999" customHeight="1">
      <c r="A163" s="33"/>
      <c r="B163" s="34"/>
      <c r="C163" s="233" t="s">
        <v>1</v>
      </c>
      <c r="D163" s="233" t="s">
        <v>1144</v>
      </c>
      <c r="E163" s="18" t="s">
        <v>1</v>
      </c>
      <c r="F163" s="234">
        <v>0</v>
      </c>
      <c r="G163" s="33"/>
      <c r="H163" s="34"/>
    </row>
    <row r="164" spans="1:8" s="2" customFormat="1" ht="16.899999999999999" customHeight="1">
      <c r="A164" s="33"/>
      <c r="B164" s="34"/>
      <c r="C164" s="233" t="s">
        <v>1497</v>
      </c>
      <c r="D164" s="233" t="s">
        <v>1560</v>
      </c>
      <c r="E164" s="18" t="s">
        <v>1</v>
      </c>
      <c r="F164" s="234">
        <v>95.5</v>
      </c>
      <c r="G164" s="33"/>
      <c r="H164" s="34"/>
    </row>
    <row r="165" spans="1:8" s="2" customFormat="1" ht="16.899999999999999" customHeight="1">
      <c r="A165" s="33"/>
      <c r="B165" s="34"/>
      <c r="C165" s="235" t="s">
        <v>2596</v>
      </c>
      <c r="D165" s="33"/>
      <c r="E165" s="33"/>
      <c r="F165" s="33"/>
      <c r="G165" s="33"/>
      <c r="H165" s="34"/>
    </row>
    <row r="166" spans="1:8" s="2" customFormat="1" ht="16.899999999999999" customHeight="1">
      <c r="A166" s="33"/>
      <c r="B166" s="34"/>
      <c r="C166" s="233" t="s">
        <v>1556</v>
      </c>
      <c r="D166" s="233" t="s">
        <v>1557</v>
      </c>
      <c r="E166" s="18" t="s">
        <v>118</v>
      </c>
      <c r="F166" s="234">
        <v>94.545000000000002</v>
      </c>
      <c r="G166" s="33"/>
      <c r="H166" s="34"/>
    </row>
    <row r="167" spans="1:8" s="2" customFormat="1" ht="16.899999999999999" customHeight="1">
      <c r="A167" s="33"/>
      <c r="B167" s="34"/>
      <c r="C167" s="233" t="s">
        <v>1563</v>
      </c>
      <c r="D167" s="233" t="s">
        <v>1564</v>
      </c>
      <c r="E167" s="18" t="s">
        <v>118</v>
      </c>
      <c r="F167" s="234">
        <v>0.95499999999999996</v>
      </c>
      <c r="G167" s="33"/>
      <c r="H167" s="34"/>
    </row>
    <row r="168" spans="1:8" s="2" customFormat="1" ht="16.899999999999999" customHeight="1">
      <c r="A168" s="33"/>
      <c r="B168" s="34"/>
      <c r="C168" s="229" t="s">
        <v>2613</v>
      </c>
      <c r="D168" s="230" t="s">
        <v>2614</v>
      </c>
      <c r="E168" s="231" t="s">
        <v>384</v>
      </c>
      <c r="F168" s="232">
        <v>68.823999999999998</v>
      </c>
      <c r="G168" s="33"/>
      <c r="H168" s="34"/>
    </row>
    <row r="169" spans="1:8" s="2" customFormat="1" ht="16.899999999999999" customHeight="1">
      <c r="A169" s="33"/>
      <c r="B169" s="34"/>
      <c r="C169" s="233" t="s">
        <v>1</v>
      </c>
      <c r="D169" s="233" t="s">
        <v>2626</v>
      </c>
      <c r="E169" s="18" t="s">
        <v>1</v>
      </c>
      <c r="F169" s="234">
        <v>11.766999999999999</v>
      </c>
      <c r="G169" s="33"/>
      <c r="H169" s="34"/>
    </row>
    <row r="170" spans="1:8" s="2" customFormat="1" ht="16.899999999999999" customHeight="1">
      <c r="A170" s="33"/>
      <c r="B170" s="34"/>
      <c r="C170" s="233" t="s">
        <v>1</v>
      </c>
      <c r="D170" s="233" t="s">
        <v>2627</v>
      </c>
      <c r="E170" s="18" t="s">
        <v>1</v>
      </c>
      <c r="F170" s="234">
        <v>27.927</v>
      </c>
      <c r="G170" s="33"/>
      <c r="H170" s="34"/>
    </row>
    <row r="171" spans="1:8" s="2" customFormat="1" ht="16.899999999999999" customHeight="1">
      <c r="A171" s="33"/>
      <c r="B171" s="34"/>
      <c r="C171" s="233" t="s">
        <v>1</v>
      </c>
      <c r="D171" s="233" t="s">
        <v>2628</v>
      </c>
      <c r="E171" s="18" t="s">
        <v>1</v>
      </c>
      <c r="F171" s="234">
        <v>29.13</v>
      </c>
      <c r="G171" s="33"/>
      <c r="H171" s="34"/>
    </row>
    <row r="172" spans="1:8" s="2" customFormat="1" ht="16.899999999999999" customHeight="1">
      <c r="A172" s="33"/>
      <c r="B172" s="34"/>
      <c r="C172" s="233" t="s">
        <v>2613</v>
      </c>
      <c r="D172" s="233" t="s">
        <v>179</v>
      </c>
      <c r="E172" s="18" t="s">
        <v>1</v>
      </c>
      <c r="F172" s="234">
        <v>68.823999999999998</v>
      </c>
      <c r="G172" s="33"/>
      <c r="H172" s="34"/>
    </row>
    <row r="173" spans="1:8" s="2" customFormat="1" ht="16.899999999999999" customHeight="1">
      <c r="A173" s="33"/>
      <c r="B173" s="34"/>
      <c r="C173" s="229" t="s">
        <v>2629</v>
      </c>
      <c r="D173" s="230" t="s">
        <v>839</v>
      </c>
      <c r="E173" s="231" t="s">
        <v>118</v>
      </c>
      <c r="F173" s="232">
        <v>9.6370000000000005</v>
      </c>
      <c r="G173" s="33"/>
      <c r="H173" s="34"/>
    </row>
    <row r="174" spans="1:8" s="2" customFormat="1" ht="16.899999999999999" customHeight="1">
      <c r="A174" s="33"/>
      <c r="B174" s="34"/>
      <c r="C174" s="233" t="s">
        <v>1</v>
      </c>
      <c r="D174" s="233" t="s">
        <v>1221</v>
      </c>
      <c r="E174" s="18" t="s">
        <v>1</v>
      </c>
      <c r="F174" s="234">
        <v>0</v>
      </c>
      <c r="G174" s="33"/>
      <c r="H174" s="34"/>
    </row>
    <row r="175" spans="1:8" s="2" customFormat="1" ht="16.899999999999999" customHeight="1">
      <c r="A175" s="33"/>
      <c r="B175" s="34"/>
      <c r="C175" s="233" t="s">
        <v>1</v>
      </c>
      <c r="D175" s="233" t="s">
        <v>1593</v>
      </c>
      <c r="E175" s="18" t="s">
        <v>1</v>
      </c>
      <c r="F175" s="234">
        <v>12.16</v>
      </c>
      <c r="G175" s="33"/>
      <c r="H175" s="34"/>
    </row>
    <row r="176" spans="1:8" s="2" customFormat="1" ht="16.899999999999999" customHeight="1">
      <c r="A176" s="33"/>
      <c r="B176" s="34"/>
      <c r="C176" s="233" t="s">
        <v>1</v>
      </c>
      <c r="D176" s="233" t="s">
        <v>1594</v>
      </c>
      <c r="E176" s="18" t="s">
        <v>1</v>
      </c>
      <c r="F176" s="234">
        <v>-2.5230000000000001</v>
      </c>
      <c r="G176" s="33"/>
      <c r="H176" s="34"/>
    </row>
    <row r="177" spans="1:8" s="2" customFormat="1" ht="16.899999999999999" customHeight="1">
      <c r="A177" s="33"/>
      <c r="B177" s="34"/>
      <c r="C177" s="233" t="s">
        <v>2629</v>
      </c>
      <c r="D177" s="233" t="s">
        <v>947</v>
      </c>
      <c r="E177" s="18" t="s">
        <v>1</v>
      </c>
      <c r="F177" s="234">
        <v>9.6370000000000005</v>
      </c>
      <c r="G177" s="33"/>
      <c r="H177" s="34"/>
    </row>
    <row r="178" spans="1:8" s="2" customFormat="1" ht="16.899999999999999" customHeight="1">
      <c r="A178" s="33"/>
      <c r="B178" s="34"/>
      <c r="C178" s="229" t="s">
        <v>1500</v>
      </c>
      <c r="D178" s="230" t="s">
        <v>1501</v>
      </c>
      <c r="E178" s="231" t="s">
        <v>118</v>
      </c>
      <c r="F178" s="232">
        <v>50.9</v>
      </c>
      <c r="G178" s="33"/>
      <c r="H178" s="34"/>
    </row>
    <row r="179" spans="1:8" s="2" customFormat="1" ht="16.899999999999999" customHeight="1">
      <c r="A179" s="33"/>
      <c r="B179" s="34"/>
      <c r="C179" s="233" t="s">
        <v>1</v>
      </c>
      <c r="D179" s="233" t="s">
        <v>1595</v>
      </c>
      <c r="E179" s="18" t="s">
        <v>1</v>
      </c>
      <c r="F179" s="234">
        <v>0</v>
      </c>
      <c r="G179" s="33"/>
      <c r="H179" s="34"/>
    </row>
    <row r="180" spans="1:8" s="2" customFormat="1" ht="16.899999999999999" customHeight="1">
      <c r="A180" s="33"/>
      <c r="B180" s="34"/>
      <c r="C180" s="233" t="s">
        <v>1</v>
      </c>
      <c r="D180" s="233" t="s">
        <v>1596</v>
      </c>
      <c r="E180" s="18" t="s">
        <v>1</v>
      </c>
      <c r="F180" s="234">
        <v>70.367999999999995</v>
      </c>
      <c r="G180" s="33"/>
      <c r="H180" s="34"/>
    </row>
    <row r="181" spans="1:8" s="2" customFormat="1" ht="16.899999999999999" customHeight="1">
      <c r="A181" s="33"/>
      <c r="B181" s="34"/>
      <c r="C181" s="233" t="s">
        <v>1</v>
      </c>
      <c r="D181" s="233" t="s">
        <v>1597</v>
      </c>
      <c r="E181" s="18" t="s">
        <v>1</v>
      </c>
      <c r="F181" s="234">
        <v>-19.468</v>
      </c>
      <c r="G181" s="33"/>
      <c r="H181" s="34"/>
    </row>
    <row r="182" spans="1:8" s="2" customFormat="1" ht="16.899999999999999" customHeight="1">
      <c r="A182" s="33"/>
      <c r="B182" s="34"/>
      <c r="C182" s="233" t="s">
        <v>1500</v>
      </c>
      <c r="D182" s="233" t="s">
        <v>947</v>
      </c>
      <c r="E182" s="18" t="s">
        <v>1</v>
      </c>
      <c r="F182" s="234">
        <v>50.9</v>
      </c>
      <c r="G182" s="33"/>
      <c r="H182" s="34"/>
    </row>
    <row r="183" spans="1:8" s="2" customFormat="1" ht="16.899999999999999" customHeight="1">
      <c r="A183" s="33"/>
      <c r="B183" s="34"/>
      <c r="C183" s="235" t="s">
        <v>2596</v>
      </c>
      <c r="D183" s="33"/>
      <c r="E183" s="33"/>
      <c r="F183" s="33"/>
      <c r="G183" s="33"/>
      <c r="H183" s="34"/>
    </row>
    <row r="184" spans="1:8" s="2" customFormat="1" ht="16.899999999999999" customHeight="1">
      <c r="A184" s="33"/>
      <c r="B184" s="34"/>
      <c r="C184" s="233" t="s">
        <v>399</v>
      </c>
      <c r="D184" s="233" t="s">
        <v>400</v>
      </c>
      <c r="E184" s="18" t="s">
        <v>118</v>
      </c>
      <c r="F184" s="234">
        <v>143.45699999999999</v>
      </c>
      <c r="G184" s="33"/>
      <c r="H184" s="34"/>
    </row>
    <row r="185" spans="1:8" s="2" customFormat="1" ht="16.899999999999999" customHeight="1">
      <c r="A185" s="33"/>
      <c r="B185" s="34"/>
      <c r="C185" s="233" t="s">
        <v>382</v>
      </c>
      <c r="D185" s="233" t="s">
        <v>383</v>
      </c>
      <c r="E185" s="18" t="s">
        <v>384</v>
      </c>
      <c r="F185" s="234">
        <v>126.646</v>
      </c>
      <c r="G185" s="33"/>
      <c r="H185" s="34"/>
    </row>
    <row r="186" spans="1:8" s="2" customFormat="1" ht="16.899999999999999" customHeight="1">
      <c r="A186" s="33"/>
      <c r="B186" s="34"/>
      <c r="C186" s="229" t="s">
        <v>1503</v>
      </c>
      <c r="D186" s="230" t="s">
        <v>1504</v>
      </c>
      <c r="E186" s="231" t="s">
        <v>118</v>
      </c>
      <c r="F186" s="232">
        <v>10.016999999999999</v>
      </c>
      <c r="G186" s="33"/>
      <c r="H186" s="34"/>
    </row>
    <row r="187" spans="1:8" s="2" customFormat="1" ht="16.899999999999999" customHeight="1">
      <c r="A187" s="33"/>
      <c r="B187" s="34"/>
      <c r="C187" s="233" t="s">
        <v>1</v>
      </c>
      <c r="D187" s="233" t="s">
        <v>1598</v>
      </c>
      <c r="E187" s="18" t="s">
        <v>1</v>
      </c>
      <c r="F187" s="234">
        <v>0</v>
      </c>
      <c r="G187" s="33"/>
      <c r="H187" s="34"/>
    </row>
    <row r="188" spans="1:8" s="2" customFormat="1" ht="16.899999999999999" customHeight="1">
      <c r="A188" s="33"/>
      <c r="B188" s="34"/>
      <c r="C188" s="233" t="s">
        <v>1</v>
      </c>
      <c r="D188" s="233" t="s">
        <v>1599</v>
      </c>
      <c r="E188" s="18" t="s">
        <v>1</v>
      </c>
      <c r="F188" s="234">
        <v>12.992000000000001</v>
      </c>
      <c r="G188" s="33"/>
      <c r="H188" s="34"/>
    </row>
    <row r="189" spans="1:8" s="2" customFormat="1" ht="16.899999999999999" customHeight="1">
      <c r="A189" s="33"/>
      <c r="B189" s="34"/>
      <c r="C189" s="233" t="s">
        <v>1</v>
      </c>
      <c r="D189" s="233" t="s">
        <v>1600</v>
      </c>
      <c r="E189" s="18" t="s">
        <v>1</v>
      </c>
      <c r="F189" s="234">
        <v>-2.9750000000000001</v>
      </c>
      <c r="G189" s="33"/>
      <c r="H189" s="34"/>
    </row>
    <row r="190" spans="1:8" s="2" customFormat="1" ht="16.899999999999999" customHeight="1">
      <c r="A190" s="33"/>
      <c r="B190" s="34"/>
      <c r="C190" s="233" t="s">
        <v>1503</v>
      </c>
      <c r="D190" s="233" t="s">
        <v>947</v>
      </c>
      <c r="E190" s="18" t="s">
        <v>1</v>
      </c>
      <c r="F190" s="234">
        <v>10.016999999999999</v>
      </c>
      <c r="G190" s="33"/>
      <c r="H190" s="34"/>
    </row>
    <row r="191" spans="1:8" s="2" customFormat="1" ht="16.899999999999999" customHeight="1">
      <c r="A191" s="33"/>
      <c r="B191" s="34"/>
      <c r="C191" s="235" t="s">
        <v>2596</v>
      </c>
      <c r="D191" s="33"/>
      <c r="E191" s="33"/>
      <c r="F191" s="33"/>
      <c r="G191" s="33"/>
      <c r="H191" s="34"/>
    </row>
    <row r="192" spans="1:8" s="2" customFormat="1" ht="16.899999999999999" customHeight="1">
      <c r="A192" s="33"/>
      <c r="B192" s="34"/>
      <c r="C192" s="233" t="s">
        <v>399</v>
      </c>
      <c r="D192" s="233" t="s">
        <v>400</v>
      </c>
      <c r="E192" s="18" t="s">
        <v>118</v>
      </c>
      <c r="F192" s="234">
        <v>143.45699999999999</v>
      </c>
      <c r="G192" s="33"/>
      <c r="H192" s="34"/>
    </row>
    <row r="193" spans="1:8" s="2" customFormat="1" ht="16.899999999999999" customHeight="1">
      <c r="A193" s="33"/>
      <c r="B193" s="34"/>
      <c r="C193" s="233" t="s">
        <v>382</v>
      </c>
      <c r="D193" s="233" t="s">
        <v>383</v>
      </c>
      <c r="E193" s="18" t="s">
        <v>384</v>
      </c>
      <c r="F193" s="234">
        <v>126.646</v>
      </c>
      <c r="G193" s="33"/>
      <c r="H193" s="34"/>
    </row>
    <row r="194" spans="1:8" s="2" customFormat="1" ht="16.899999999999999" customHeight="1">
      <c r="A194" s="33"/>
      <c r="B194" s="34"/>
      <c r="C194" s="229" t="s">
        <v>1506</v>
      </c>
      <c r="D194" s="230" t="s">
        <v>1507</v>
      </c>
      <c r="E194" s="231" t="s">
        <v>118</v>
      </c>
      <c r="F194" s="232">
        <v>29.32</v>
      </c>
      <c r="G194" s="33"/>
      <c r="H194" s="34"/>
    </row>
    <row r="195" spans="1:8" s="2" customFormat="1" ht="16.899999999999999" customHeight="1">
      <c r="A195" s="33"/>
      <c r="B195" s="34"/>
      <c r="C195" s="233" t="s">
        <v>1</v>
      </c>
      <c r="D195" s="233" t="s">
        <v>1601</v>
      </c>
      <c r="E195" s="18" t="s">
        <v>1</v>
      </c>
      <c r="F195" s="234">
        <v>0</v>
      </c>
      <c r="G195" s="33"/>
      <c r="H195" s="34"/>
    </row>
    <row r="196" spans="1:8" s="2" customFormat="1" ht="16.899999999999999" customHeight="1">
      <c r="A196" s="33"/>
      <c r="B196" s="34"/>
      <c r="C196" s="233" t="s">
        <v>1</v>
      </c>
      <c r="D196" s="233" t="s">
        <v>1602</v>
      </c>
      <c r="E196" s="18" t="s">
        <v>1</v>
      </c>
      <c r="F196" s="234">
        <v>29.32</v>
      </c>
      <c r="G196" s="33"/>
      <c r="H196" s="34"/>
    </row>
    <row r="197" spans="1:8" s="2" customFormat="1" ht="16.899999999999999" customHeight="1">
      <c r="A197" s="33"/>
      <c r="B197" s="34"/>
      <c r="C197" s="233" t="s">
        <v>1506</v>
      </c>
      <c r="D197" s="233" t="s">
        <v>947</v>
      </c>
      <c r="E197" s="18" t="s">
        <v>1</v>
      </c>
      <c r="F197" s="234">
        <v>29.32</v>
      </c>
      <c r="G197" s="33"/>
      <c r="H197" s="34"/>
    </row>
    <row r="198" spans="1:8" s="2" customFormat="1" ht="16.899999999999999" customHeight="1">
      <c r="A198" s="33"/>
      <c r="B198" s="34"/>
      <c r="C198" s="235" t="s">
        <v>2596</v>
      </c>
      <c r="D198" s="33"/>
      <c r="E198" s="33"/>
      <c r="F198" s="33"/>
      <c r="G198" s="33"/>
      <c r="H198" s="34"/>
    </row>
    <row r="199" spans="1:8" s="2" customFormat="1" ht="16.899999999999999" customHeight="1">
      <c r="A199" s="33"/>
      <c r="B199" s="34"/>
      <c r="C199" s="233" t="s">
        <v>399</v>
      </c>
      <c r="D199" s="233" t="s">
        <v>400</v>
      </c>
      <c r="E199" s="18" t="s">
        <v>118</v>
      </c>
      <c r="F199" s="234">
        <v>143.45699999999999</v>
      </c>
      <c r="G199" s="33"/>
      <c r="H199" s="34"/>
    </row>
    <row r="200" spans="1:8" s="2" customFormat="1" ht="16.899999999999999" customHeight="1">
      <c r="A200" s="33"/>
      <c r="B200" s="34"/>
      <c r="C200" s="233" t="s">
        <v>394</v>
      </c>
      <c r="D200" s="233" t="s">
        <v>395</v>
      </c>
      <c r="E200" s="18" t="s">
        <v>384</v>
      </c>
      <c r="F200" s="234">
        <v>67.728999999999999</v>
      </c>
      <c r="G200" s="33"/>
      <c r="H200" s="34"/>
    </row>
    <row r="201" spans="1:8" s="2" customFormat="1" ht="16.899999999999999" customHeight="1">
      <c r="A201" s="33"/>
      <c r="B201" s="34"/>
      <c r="C201" s="229" t="s">
        <v>2630</v>
      </c>
      <c r="D201" s="230" t="s">
        <v>2610</v>
      </c>
      <c r="E201" s="231" t="s">
        <v>118</v>
      </c>
      <c r="F201" s="232">
        <v>99.873999999999995</v>
      </c>
      <c r="G201" s="33"/>
      <c r="H201" s="34"/>
    </row>
    <row r="202" spans="1:8" s="2" customFormat="1" ht="16.899999999999999" customHeight="1">
      <c r="A202" s="33"/>
      <c r="B202" s="34"/>
      <c r="C202" s="233" t="s">
        <v>1</v>
      </c>
      <c r="D202" s="233" t="s">
        <v>1221</v>
      </c>
      <c r="E202" s="18" t="s">
        <v>1</v>
      </c>
      <c r="F202" s="234">
        <v>0</v>
      </c>
      <c r="G202" s="33"/>
      <c r="H202" s="34"/>
    </row>
    <row r="203" spans="1:8" s="2" customFormat="1" ht="16.899999999999999" customHeight="1">
      <c r="A203" s="33"/>
      <c r="B203" s="34"/>
      <c r="C203" s="233" t="s">
        <v>1</v>
      </c>
      <c r="D203" s="233" t="s">
        <v>1593</v>
      </c>
      <c r="E203" s="18" t="s">
        <v>1</v>
      </c>
      <c r="F203" s="234">
        <v>12.16</v>
      </c>
      <c r="G203" s="33"/>
      <c r="H203" s="34"/>
    </row>
    <row r="204" spans="1:8" s="2" customFormat="1" ht="16.899999999999999" customHeight="1">
      <c r="A204" s="33"/>
      <c r="B204" s="34"/>
      <c r="C204" s="233" t="s">
        <v>1</v>
      </c>
      <c r="D204" s="233" t="s">
        <v>1594</v>
      </c>
      <c r="E204" s="18" t="s">
        <v>1</v>
      </c>
      <c r="F204" s="234">
        <v>-2.5230000000000001</v>
      </c>
      <c r="G204" s="33"/>
      <c r="H204" s="34"/>
    </row>
    <row r="205" spans="1:8" s="2" customFormat="1" ht="16.899999999999999" customHeight="1">
      <c r="A205" s="33"/>
      <c r="B205" s="34"/>
      <c r="C205" s="233" t="s">
        <v>1</v>
      </c>
      <c r="D205" s="233" t="s">
        <v>1595</v>
      </c>
      <c r="E205" s="18" t="s">
        <v>1</v>
      </c>
      <c r="F205" s="234">
        <v>0</v>
      </c>
      <c r="G205" s="33"/>
      <c r="H205" s="34"/>
    </row>
    <row r="206" spans="1:8" s="2" customFormat="1" ht="16.899999999999999" customHeight="1">
      <c r="A206" s="33"/>
      <c r="B206" s="34"/>
      <c r="C206" s="233" t="s">
        <v>1</v>
      </c>
      <c r="D206" s="233" t="s">
        <v>1596</v>
      </c>
      <c r="E206" s="18" t="s">
        <v>1</v>
      </c>
      <c r="F206" s="234">
        <v>70.367999999999995</v>
      </c>
      <c r="G206" s="33"/>
      <c r="H206" s="34"/>
    </row>
    <row r="207" spans="1:8" s="2" customFormat="1" ht="16.899999999999999" customHeight="1">
      <c r="A207" s="33"/>
      <c r="B207" s="34"/>
      <c r="C207" s="233" t="s">
        <v>1</v>
      </c>
      <c r="D207" s="233" t="s">
        <v>1597</v>
      </c>
      <c r="E207" s="18" t="s">
        <v>1</v>
      </c>
      <c r="F207" s="234">
        <v>-19.468</v>
      </c>
      <c r="G207" s="33"/>
      <c r="H207" s="34"/>
    </row>
    <row r="208" spans="1:8" s="2" customFormat="1" ht="16.899999999999999" customHeight="1">
      <c r="A208" s="33"/>
      <c r="B208" s="34"/>
      <c r="C208" s="233" t="s">
        <v>1</v>
      </c>
      <c r="D208" s="233" t="s">
        <v>1598</v>
      </c>
      <c r="E208" s="18" t="s">
        <v>1</v>
      </c>
      <c r="F208" s="234">
        <v>0</v>
      </c>
      <c r="G208" s="33"/>
      <c r="H208" s="34"/>
    </row>
    <row r="209" spans="1:8" s="2" customFormat="1" ht="16.899999999999999" customHeight="1">
      <c r="A209" s="33"/>
      <c r="B209" s="34"/>
      <c r="C209" s="233" t="s">
        <v>1</v>
      </c>
      <c r="D209" s="233" t="s">
        <v>1599</v>
      </c>
      <c r="E209" s="18" t="s">
        <v>1</v>
      </c>
      <c r="F209" s="234">
        <v>12.992000000000001</v>
      </c>
      <c r="G209" s="33"/>
      <c r="H209" s="34"/>
    </row>
    <row r="210" spans="1:8" s="2" customFormat="1" ht="16.899999999999999" customHeight="1">
      <c r="A210" s="33"/>
      <c r="B210" s="34"/>
      <c r="C210" s="233" t="s">
        <v>1</v>
      </c>
      <c r="D210" s="233" t="s">
        <v>1600</v>
      </c>
      <c r="E210" s="18" t="s">
        <v>1</v>
      </c>
      <c r="F210" s="234">
        <v>-2.9750000000000001</v>
      </c>
      <c r="G210" s="33"/>
      <c r="H210" s="34"/>
    </row>
    <row r="211" spans="1:8" s="2" customFormat="1" ht="16.899999999999999" customHeight="1">
      <c r="A211" s="33"/>
      <c r="B211" s="34"/>
      <c r="C211" s="233" t="s">
        <v>1</v>
      </c>
      <c r="D211" s="233" t="s">
        <v>1601</v>
      </c>
      <c r="E211" s="18" t="s">
        <v>1</v>
      </c>
      <c r="F211" s="234">
        <v>0</v>
      </c>
      <c r="G211" s="33"/>
      <c r="H211" s="34"/>
    </row>
    <row r="212" spans="1:8" s="2" customFormat="1" ht="16.899999999999999" customHeight="1">
      <c r="A212" s="33"/>
      <c r="B212" s="34"/>
      <c r="C212" s="233" t="s">
        <v>1</v>
      </c>
      <c r="D212" s="233" t="s">
        <v>1602</v>
      </c>
      <c r="E212" s="18" t="s">
        <v>1</v>
      </c>
      <c r="F212" s="234">
        <v>29.32</v>
      </c>
      <c r="G212" s="33"/>
      <c r="H212" s="34"/>
    </row>
    <row r="213" spans="1:8" s="2" customFormat="1" ht="16.899999999999999" customHeight="1">
      <c r="A213" s="33"/>
      <c r="B213" s="34"/>
      <c r="C213" s="233" t="s">
        <v>2630</v>
      </c>
      <c r="D213" s="233" t="s">
        <v>179</v>
      </c>
      <c r="E213" s="18" t="s">
        <v>1</v>
      </c>
      <c r="F213" s="234">
        <v>99.873999999999995</v>
      </c>
      <c r="G213" s="33"/>
      <c r="H213" s="34"/>
    </row>
    <row r="214" spans="1:8" s="2" customFormat="1" ht="16.899999999999999" customHeight="1">
      <c r="A214" s="33"/>
      <c r="B214" s="34"/>
      <c r="C214" s="229" t="s">
        <v>2631</v>
      </c>
      <c r="D214" s="230" t="s">
        <v>2632</v>
      </c>
      <c r="E214" s="231" t="s">
        <v>118</v>
      </c>
      <c r="F214" s="232">
        <v>125.6</v>
      </c>
      <c r="G214" s="33"/>
      <c r="H214" s="34"/>
    </row>
    <row r="215" spans="1:8" s="2" customFormat="1" ht="16.899999999999999" customHeight="1">
      <c r="A215" s="33"/>
      <c r="B215" s="34"/>
      <c r="C215" s="233" t="s">
        <v>1</v>
      </c>
      <c r="D215" s="233" t="s">
        <v>2620</v>
      </c>
      <c r="E215" s="18" t="s">
        <v>1</v>
      </c>
      <c r="F215" s="234">
        <v>0</v>
      </c>
      <c r="G215" s="33"/>
      <c r="H215" s="34"/>
    </row>
    <row r="216" spans="1:8" s="2" customFormat="1" ht="16.899999999999999" customHeight="1">
      <c r="A216" s="33"/>
      <c r="B216" s="34"/>
      <c r="C216" s="233" t="s">
        <v>1</v>
      </c>
      <c r="D216" s="233" t="s">
        <v>2633</v>
      </c>
      <c r="E216" s="18" t="s">
        <v>1</v>
      </c>
      <c r="F216" s="234">
        <v>99.873999999999995</v>
      </c>
      <c r="G216" s="33"/>
      <c r="H216" s="34"/>
    </row>
    <row r="217" spans="1:8" s="2" customFormat="1" ht="16.899999999999999" customHeight="1">
      <c r="A217" s="33"/>
      <c r="B217" s="34"/>
      <c r="C217" s="233" t="s">
        <v>1</v>
      </c>
      <c r="D217" s="233" t="s">
        <v>2634</v>
      </c>
      <c r="E217" s="18" t="s">
        <v>1</v>
      </c>
      <c r="F217" s="234">
        <v>24.966000000000001</v>
      </c>
      <c r="G217" s="33"/>
      <c r="H217" s="34"/>
    </row>
    <row r="218" spans="1:8" s="2" customFormat="1" ht="16.899999999999999" customHeight="1">
      <c r="A218" s="33"/>
      <c r="B218" s="34"/>
      <c r="C218" s="233" t="s">
        <v>1</v>
      </c>
      <c r="D218" s="233" t="s">
        <v>2635</v>
      </c>
      <c r="E218" s="18" t="s">
        <v>1</v>
      </c>
      <c r="F218" s="234">
        <v>0.76</v>
      </c>
      <c r="G218" s="33"/>
      <c r="H218" s="34"/>
    </row>
    <row r="219" spans="1:8" s="2" customFormat="1" ht="16.899999999999999" customHeight="1">
      <c r="A219" s="33"/>
      <c r="B219" s="34"/>
      <c r="C219" s="233" t="s">
        <v>2631</v>
      </c>
      <c r="D219" s="233" t="s">
        <v>179</v>
      </c>
      <c r="E219" s="18" t="s">
        <v>1</v>
      </c>
      <c r="F219" s="234">
        <v>125.6</v>
      </c>
      <c r="G219" s="33"/>
      <c r="H219" s="34"/>
    </row>
    <row r="220" spans="1:8" s="2" customFormat="1" ht="16.899999999999999" customHeight="1">
      <c r="A220" s="33"/>
      <c r="B220" s="34"/>
      <c r="C220" s="229" t="s">
        <v>2636</v>
      </c>
      <c r="D220" s="230" t="s">
        <v>2637</v>
      </c>
      <c r="E220" s="231" t="s">
        <v>118</v>
      </c>
      <c r="F220" s="232">
        <v>85.863</v>
      </c>
      <c r="G220" s="33"/>
      <c r="H220" s="34"/>
    </row>
    <row r="221" spans="1:8" s="2" customFormat="1" ht="16.899999999999999" customHeight="1">
      <c r="A221" s="33"/>
      <c r="B221" s="34"/>
      <c r="C221" s="233" t="s">
        <v>1</v>
      </c>
      <c r="D221" s="233" t="s">
        <v>2638</v>
      </c>
      <c r="E221" s="18" t="s">
        <v>1</v>
      </c>
      <c r="F221" s="234">
        <v>0</v>
      </c>
      <c r="G221" s="33"/>
      <c r="H221" s="34"/>
    </row>
    <row r="222" spans="1:8" s="2" customFormat="1" ht="16.899999999999999" customHeight="1">
      <c r="A222" s="33"/>
      <c r="B222" s="34"/>
      <c r="C222" s="233" t="s">
        <v>1</v>
      </c>
      <c r="D222" s="233" t="s">
        <v>2639</v>
      </c>
      <c r="E222" s="18" t="s">
        <v>1</v>
      </c>
      <c r="F222" s="234">
        <v>95.5</v>
      </c>
      <c r="G222" s="33"/>
      <c r="H222" s="34"/>
    </row>
    <row r="223" spans="1:8" s="2" customFormat="1" ht="16.899999999999999" customHeight="1">
      <c r="A223" s="33"/>
      <c r="B223" s="34"/>
      <c r="C223" s="233" t="s">
        <v>1</v>
      </c>
      <c r="D223" s="233" t="s">
        <v>2640</v>
      </c>
      <c r="E223" s="18" t="s">
        <v>1</v>
      </c>
      <c r="F223" s="234">
        <v>-9.6370000000000005</v>
      </c>
      <c r="G223" s="33"/>
      <c r="H223" s="34"/>
    </row>
    <row r="224" spans="1:8" s="2" customFormat="1" ht="16.899999999999999" customHeight="1">
      <c r="A224" s="33"/>
      <c r="B224" s="34"/>
      <c r="C224" s="233" t="s">
        <v>2636</v>
      </c>
      <c r="D224" s="233" t="s">
        <v>179</v>
      </c>
      <c r="E224" s="18" t="s">
        <v>1</v>
      </c>
      <c r="F224" s="234">
        <v>85.863</v>
      </c>
      <c r="G224" s="33"/>
      <c r="H224" s="34"/>
    </row>
    <row r="225" spans="1:8" s="2" customFormat="1" ht="7.35" customHeight="1">
      <c r="A225" s="33"/>
      <c r="B225" s="48"/>
      <c r="C225" s="49"/>
      <c r="D225" s="49"/>
      <c r="E225" s="49"/>
      <c r="F225" s="49"/>
      <c r="G225" s="49"/>
      <c r="H225" s="34"/>
    </row>
    <row r="226" spans="1:8" s="2" customFormat="1">
      <c r="A226" s="33"/>
      <c r="B226" s="33"/>
      <c r="C226" s="33"/>
      <c r="D226" s="33"/>
      <c r="E226" s="33"/>
      <c r="F226" s="33"/>
      <c r="G226" s="33"/>
      <c r="H226" s="33"/>
    </row>
  </sheetData>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 01 - Kanalizace - stoky</vt:lpstr>
      <vt:lpstr>SO 02 - Kanalizační přípojky</vt:lpstr>
      <vt:lpstr>SO 03 - Vodovodní řady</vt:lpstr>
      <vt:lpstr>SO 04 - Vodovodní přípojky</vt:lpstr>
      <vt:lpstr>SO 05-1 - Obnova vozovky</vt:lpstr>
      <vt:lpstr>SO 05-2 - Odvodnění komun...</vt:lpstr>
      <vt:lpstr>SO 05-3 - Obnova chodníku</vt:lpstr>
      <vt:lpstr>SO 90 - Vedlejší a ostatn...</vt:lpstr>
      <vt:lpstr>Seznam figur</vt:lpstr>
      <vt:lpstr>'Rekapitulace stavby'!Názvy_tisku</vt:lpstr>
      <vt:lpstr>'Seznam figur'!Názvy_tisku</vt:lpstr>
      <vt:lpstr>'SO 01 - Kanalizace - stoky'!Názvy_tisku</vt:lpstr>
      <vt:lpstr>'SO 02 - Kanalizační přípojky'!Názvy_tisku</vt:lpstr>
      <vt:lpstr>'SO 03 - Vodovodní řady'!Názvy_tisku</vt:lpstr>
      <vt:lpstr>'SO 04 - Vodovodní přípojky'!Názvy_tisku</vt:lpstr>
      <vt:lpstr>'SO 05-1 - Obnova vozovky'!Názvy_tisku</vt:lpstr>
      <vt:lpstr>'SO 05-2 - Odvodnění komun...'!Názvy_tisku</vt:lpstr>
      <vt:lpstr>'SO 05-3 - Obnova chodníku'!Názvy_tisku</vt:lpstr>
      <vt:lpstr>'SO 90 - Vedlejší a ostatn...'!Názvy_tisku</vt:lpstr>
      <vt:lpstr>'Rekapitulace stavby'!Oblast_tisku</vt:lpstr>
      <vt:lpstr>'Seznam figur'!Oblast_tisku</vt:lpstr>
      <vt:lpstr>'SO 01 - Kanalizace - stoky'!Oblast_tisku</vt:lpstr>
      <vt:lpstr>'SO 02 - Kanalizační přípojky'!Oblast_tisku</vt:lpstr>
      <vt:lpstr>'SO 03 - Vodovodní řady'!Oblast_tisku</vt:lpstr>
      <vt:lpstr>'SO 04 - Vodovodní přípojky'!Oblast_tisku</vt:lpstr>
      <vt:lpstr>'SO 05-1 - Obnova vozovky'!Oblast_tisku</vt:lpstr>
      <vt:lpstr>'SO 05-2 - Odvodnění komun...'!Oblast_tisku</vt:lpstr>
      <vt:lpstr>'SO 05-3 - Obnova chodníku'!Oblast_tisku</vt:lpstr>
      <vt:lpstr>'SO 90 -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Marek</dc:creator>
  <cp:lastModifiedBy>Pavel Marek</cp:lastModifiedBy>
  <dcterms:created xsi:type="dcterms:W3CDTF">2024-04-19T06:22:21Z</dcterms:created>
  <dcterms:modified xsi:type="dcterms:W3CDTF">2024-04-19T06:26:33Z</dcterms:modified>
</cp:coreProperties>
</file>