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edlejší rozpočto..." sheetId="2" r:id="rId2"/>
    <sheet name="SO 100 - Stavební část - ..." sheetId="3" r:id="rId3"/>
    <sheet name="SO 310 - Stavební část - ..." sheetId="4" r:id="rId4"/>
    <sheet name="SO 320 - Stavební část - ..." sheetId="5" r:id="rId5"/>
    <sheet name="SO 330 - Stavební část - ..." sheetId="6" r:id="rId6"/>
    <sheet name="SO 340 - Stavební část - ..." sheetId="7" r:id="rId7"/>
    <sheet name="SO 340.1 - Suchovod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'SO 00 - Vedlejší rozpočto...'!$C$120:$K$167</definedName>
    <definedName name="_xlnm.Print_Area" localSheetId="1">'SO 00 - Vedlejší rozpočto...'!$C$4:$J$76,'SO 00 - Vedlejší rozpočto...'!$C$82:$J$102,'SO 00 - Vedlejší rozpočto...'!$C$108:$K$167</definedName>
    <definedName name="_xlnm._FilterDatabase" localSheetId="2" hidden="1">'SO 100 - Stavební část - ...'!$C$124:$K$381</definedName>
    <definedName name="_xlnm.Print_Area" localSheetId="2">'SO 100 - Stavební část - ...'!$C$4:$J$76,'SO 100 - Stavební část - ...'!$C$82:$J$106,'SO 100 - Stavební část - ...'!$C$112:$K$381</definedName>
    <definedName name="_xlnm._FilterDatabase" localSheetId="3" hidden="1">'SO 310 - Stavební část - ...'!$C$127:$K$364</definedName>
    <definedName name="_xlnm.Print_Area" localSheetId="3">'SO 310 - Stavební část - ...'!$C$4:$J$76,'SO 310 - Stavební část - ...'!$C$82:$J$109,'SO 310 - Stavební část - ...'!$C$115:$K$364</definedName>
    <definedName name="_xlnm._FilterDatabase" localSheetId="4" hidden="1">'SO 320 - Stavební část - ...'!$C$125:$K$317</definedName>
    <definedName name="_xlnm.Print_Area" localSheetId="4">'SO 320 - Stavební část - ...'!$C$4:$J$76,'SO 320 - Stavební část - ...'!$C$82:$J$107,'SO 320 - Stavební část - ...'!$C$113:$K$317</definedName>
    <definedName name="_xlnm._FilterDatabase" localSheetId="5" hidden="1">'SO 330 - Stavební část - ...'!$C$125:$K$352</definedName>
    <definedName name="_xlnm.Print_Area" localSheetId="5">'SO 330 - Stavební část - ...'!$C$4:$J$76,'SO 330 - Stavební část - ...'!$C$82:$J$107,'SO 330 - Stavební část - ...'!$C$113:$K$352</definedName>
    <definedName name="_xlnm._FilterDatabase" localSheetId="6" hidden="1">'SO 340 - Stavební část - ...'!$C$126:$K$345</definedName>
    <definedName name="_xlnm.Print_Area" localSheetId="6">'SO 340 - Stavební část - ...'!$C$4:$J$76,'SO 340 - Stavební část - ...'!$C$82:$J$108,'SO 340 - Stavební část - ...'!$C$114:$K$345</definedName>
    <definedName name="_xlnm._FilterDatabase" localSheetId="7" hidden="1">'SO 340.1 - Suchovod'!$C$119:$K$195</definedName>
    <definedName name="_xlnm.Print_Area" localSheetId="7">'SO 340.1 - Suchovod'!$C$4:$J$76,'SO 340.1 - Suchovod'!$C$82:$J$101,'SO 340.1 - Suchovod'!$C$107:$K$195</definedName>
    <definedName name="_xlnm.Print_Area" localSheetId="8">'Seznam figur'!$C$4:$G$316</definedName>
    <definedName name="_xlnm.Print_Titles" localSheetId="0">'Rekapitulace stavby'!$92:$92</definedName>
    <definedName name="_xlnm.Print_Titles" localSheetId="1">'SO 00 - Vedlejší rozpočto...'!$120:$120</definedName>
    <definedName name="_xlnm.Print_Titles" localSheetId="2">'SO 100 - Stavební část - ...'!$124:$124</definedName>
    <definedName name="_xlnm.Print_Titles" localSheetId="3">'SO 310 - Stavební část - ...'!$127:$127</definedName>
    <definedName name="_xlnm.Print_Titles" localSheetId="4">'SO 320 - Stavební část - ...'!$125:$125</definedName>
    <definedName name="_xlnm.Print_Titles" localSheetId="5">'SO 330 - Stavební část - ...'!$125:$125</definedName>
    <definedName name="_xlnm.Print_Titles" localSheetId="6">'SO 340 - Stavební část - ...'!$126:$126</definedName>
    <definedName name="_xlnm.Print_Titles" localSheetId="7">'SO 340.1 - Suchovod'!$119:$119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<sst xmlns="http://schemas.openxmlformats.org/spreadsheetml/2006/main" count="12256" uniqueCount="1545">
  <si>
    <t>Export Komplet</t>
  </si>
  <si>
    <t/>
  </si>
  <si>
    <t>2.0</t>
  </si>
  <si>
    <t>ZAMOK</t>
  </si>
  <si>
    <t>False</t>
  </si>
  <si>
    <t>{adc6fe29-5dec-4362-ad2f-994fc2a90b5e}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</si>
  <si>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</si>
  <si>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</si>
  <si>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</si>
  <si>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</si>
  <si>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</si>
  <si>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</si>
  <si>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</si>
  <si>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</si>
  <si>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VH-2024-07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</si>
  <si>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</si>
  <si>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</si>
  <si>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Wurmova - odstranění havarijního stavu</t>
  </si>
  <si>
    <t>KSO:</t>
  </si>
  <si>
    <t>CC-CZ:</t>
  </si>
  <si>
    <t>Místo:</t>
  </si>
  <si>
    <t xml:space="preserve"> </t>
  </si>
  <si>
    <t>Datum:</t>
  </si>
  <si>
    <t>13. 5. 2024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</si>
  <si>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</si>
  <si>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</si>
  <si>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</si>
  <si>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</si>
  <si>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</si>
  <si>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</si>
  <si>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</si>
  <si>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</si>
  <si>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</si>
  <si>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</si>
  <si>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</si>
  <si>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</si>
  <si>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</si>
  <si>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</si>
  <si>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</si>
  <si>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</si>
  <si>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</si>
  <si>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</si>
  <si>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</si>
  <si>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</si>
  <si>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</si>
  <si>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</si>
  <si>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</si>
  <si>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</si>
  <si>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</si>
  <si>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</si>
  <si>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</si>
  <si>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</si>
  <si>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</si>
  <si>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</si>
  <si>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</si>
  <si>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</si>
  <si>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</si>
  <si>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</si>
  <si>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</si>
  <si>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</si>
  <si>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</si>
  <si>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</si>
  <si>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</si>
  <si>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</si>
  <si>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</si>
  <si>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</si>
  <si>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</si>
  <si>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</si>
  <si>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</si>
  <si>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</si>
  <si>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</si>
  <si>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</si>
  <si>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</si>
  <si>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</si>
  <si>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</si>
  <si>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</si>
  <si>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</si>
  <si>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</si>
  <si>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</si>
  <si>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rozpočtové náklady</t>
  </si>
  <si>
    <t>STA</t>
  </si>
  <si>
    <t>1</t>
  </si>
  <si>
    <t>{69ed2767-d047-4a15-b1ab-34e60de584d3}</t>
  </si>
  <si>
    <t>2</t>
  </si>
  <si>
    <t>SO 100</t>
  </si>
  <si>
    <t>Stavební část - oprava komunikace</t>
  </si>
  <si>
    <t>{d1313527-74f0-4dcd-8785-eea7ed475072}</t>
  </si>
  <si>
    <t>SO 310</t>
  </si>
  <si>
    <t>Stavební část - kanalizace - stoky</t>
  </si>
  <si>
    <t>{778dc406-bd9b-452f-8730-79b6d5981fe9}</t>
  </si>
  <si>
    <t>SO 320</t>
  </si>
  <si>
    <t>Stavební část - kanalizační přípojky</t>
  </si>
  <si>
    <t>{c58d1b30-1faf-4355-b353-c8e5a30772ba}</t>
  </si>
  <si>
    <t>SO 330</t>
  </si>
  <si>
    <t>Stavební část - vodovod</t>
  </si>
  <si>
    <t>{6540fcaa-0983-4526-9fea-6a042432801d}</t>
  </si>
  <si>
    <t>SO 340</t>
  </si>
  <si>
    <t>Stavební část - vodovodní přípojky</t>
  </si>
  <si>
    <t>{1420c279-df4d-4d55-8a66-c87c8a4fa9c3}</t>
  </si>
  <si>
    <t>SO 340.1</t>
  </si>
  <si>
    <t>Suchovod</t>
  </si>
  <si>
    <t>{66a4fc53-eee5-4063-ae09-1f2ec9f46010}</t>
  </si>
  <si>
    <t>KRYCÍ LIST SOUPISU PRACÍ</t>
  </si>
  <si>
    <t>Objekt:</t>
  </si>
  <si>
    <t>SO 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</si>
  <si>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</si>
  <si>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</si>
  <si>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</si>
  <si>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</si>
  <si>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</si>
  <si>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</si>
  <si>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</si>
  <si>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</si>
  <si>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</si>
  <si>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</si>
  <si>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</si>
  <si>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</si>
  <si>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</si>
  <si>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</si>
  <si>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</si>
  <si>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</si>
  <si>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</si>
  <si>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</si>
  <si>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</si>
  <si>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</si>
  <si>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</si>
  <si>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</si>
  <si>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</si>
  <si>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</si>
  <si>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</si>
  <si>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</si>
  <si>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</si>
  <si>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</si>
  <si>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</si>
  <si>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011303000</t>
  </si>
  <si>
    <t>Archeologická činnost bez rozlišení</t>
  </si>
  <si>
    <t>soubor</t>
  </si>
  <si>
    <t>CS ÚRS 2024 01</t>
  </si>
  <si>
    <t>1024</t>
  </si>
  <si>
    <t>-256163402</t>
  </si>
  <si>
    <t>PP</t>
  </si>
  <si>
    <t>Online PSC</t>
  </si>
  <si>
    <t>https://podminky.urs.cz/item/CS_URS_2024_01/011303000</t>
  </si>
  <si>
    <t>012103000</t>
  </si>
  <si>
    <t>Geodetické práce před výstavbou</t>
  </si>
  <si>
    <t>-414799264</t>
  </si>
  <si>
    <t>https://podminky.urs.cz/item/CS_URS_2024_01/012103000</t>
  </si>
  <si>
    <t>VV</t>
  </si>
  <si>
    <t>vytýčení inženýrských sítí</t>
  </si>
  <si>
    <t>3</t>
  </si>
  <si>
    <t>012303000</t>
  </si>
  <si>
    <t>Geodetické práce po výstavbě</t>
  </si>
  <si>
    <t>-1791004258</t>
  </si>
  <si>
    <t>https://podminky.urs.cz/item/CS_URS_2024_01/012303000</t>
  </si>
  <si>
    <t>zaměření skutečného provedení stavby</t>
  </si>
  <si>
    <t>4</t>
  </si>
  <si>
    <t>013254000</t>
  </si>
  <si>
    <t>Dokumentace skutečného provedení stavby</t>
  </si>
  <si>
    <t>812616630</t>
  </si>
  <si>
    <t>https://podminky.urs.cz/item/CS_URS_2024_01/013254000</t>
  </si>
  <si>
    <t>VRN3</t>
  </si>
  <si>
    <t>Zařízení staveniště</t>
  </si>
  <si>
    <t>030001000</t>
  </si>
  <si>
    <t>268814587</t>
  </si>
  <si>
    <t>https://podminky.urs.cz/item/CS_URS_2024_01/030001000</t>
  </si>
  <si>
    <t>položka zahrnuje kompletní dovoz, montáž, uzpůsobení, demontáž a odvoz celého zařízení staveniště včetně oplocení</t>
  </si>
  <si>
    <t>v položce jsou zahrnuty i případná napojení na technickou infrastrukturu</t>
  </si>
  <si>
    <t>položka obsahuje i různé terénní úpravy s navrácením do původního stavu</t>
  </si>
  <si>
    <t>6</t>
  </si>
  <si>
    <t>034303000</t>
  </si>
  <si>
    <t>Dopravní značení na staveništi</t>
  </si>
  <si>
    <t>-1905692862</t>
  </si>
  <si>
    <t>https://podminky.urs.cz/item/CS_URS_2024_01/034303000</t>
  </si>
  <si>
    <t>položka zahrnuje dovoz, montáž, demontáž a odvoz kompletního dočasnéhodopravního značení pro provedení stavby</t>
  </si>
  <si>
    <t>v položce je zahrnut i případný nájem dopravního značení</t>
  </si>
  <si>
    <t>VRN4</t>
  </si>
  <si>
    <t>Inženýrská činnost</t>
  </si>
  <si>
    <t>7</t>
  </si>
  <si>
    <t>041403000</t>
  </si>
  <si>
    <t>Koordinátor BOZP na staveništi</t>
  </si>
  <si>
    <t>-1631729388</t>
  </si>
  <si>
    <t>https://podminky.urs.cz/item/CS_URS_2024_01/041403000</t>
  </si>
  <si>
    <t>8</t>
  </si>
  <si>
    <t>042503000</t>
  </si>
  <si>
    <t>Plán BOZP na staveništi</t>
  </si>
  <si>
    <t>-624654789</t>
  </si>
  <si>
    <t>https://podminky.urs.cz/item/CS_URS_2024_01/042503000</t>
  </si>
  <si>
    <t>VRN7</t>
  </si>
  <si>
    <t>Provozní vlivy</t>
  </si>
  <si>
    <t>9</t>
  </si>
  <si>
    <t>072103001</t>
  </si>
  <si>
    <t>Projednání DIO a zajištění DIR komunikace II.a III. třídy</t>
  </si>
  <si>
    <t>-93207010</t>
  </si>
  <si>
    <t>https://podminky.urs.cz/item/CS_URS_2024_01/072103001</t>
  </si>
  <si>
    <t>10</t>
  </si>
  <si>
    <t>076103001</t>
  </si>
  <si>
    <t>Křížení el. vedení s vedením - projednání omezení</t>
  </si>
  <si>
    <t>-885865707</t>
  </si>
  <si>
    <t>https://podminky.urs.cz/item/CS_URS_2024_01/076103001</t>
  </si>
  <si>
    <t>obruby_ležaté</t>
  </si>
  <si>
    <t>vjezdy</t>
  </si>
  <si>
    <t>99,1</t>
  </si>
  <si>
    <t>obruby</t>
  </si>
  <si>
    <t>554,9</t>
  </si>
  <si>
    <t>dlažba</t>
  </si>
  <si>
    <t>18,95</t>
  </si>
  <si>
    <t>komunikace</t>
  </si>
  <si>
    <t>1970,7</t>
  </si>
  <si>
    <t>drenáž</t>
  </si>
  <si>
    <t>539,1</t>
  </si>
  <si>
    <t>bednění</t>
  </si>
  <si>
    <t>21,3</t>
  </si>
  <si>
    <t>SO 100 - Stavební část - oprava komunikace</t>
  </si>
  <si>
    <t>výkop1</t>
  </si>
  <si>
    <t>711,242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</si>
  <si>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</si>
  <si>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</si>
  <si>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</si>
  <si>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</si>
  <si>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</si>
  <si>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</si>
  <si>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</si>
  <si>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</si>
  <si>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</si>
  <si>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</si>
  <si>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</si>
  <si>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</si>
  <si>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113105113</t>
  </si>
  <si>
    <t>Rozebrání dlažeb z lomového kamene kladených na MC vyspárované MC</t>
  </si>
  <si>
    <t>m2</t>
  </si>
  <si>
    <t>1781879305</t>
  </si>
  <si>
    <t>Rozebrání dlažeb z lomového kamene s přemístěním hmot na skládku na vzdálenost do 3 m nebo s naložením na dopravní prostředek, kladených do cementové malty se spárami zalitými cementovou maltou</t>
  </si>
  <si>
    <t>https://podminky.urs.cz/item/CS_URS_2024_01/113105113</t>
  </si>
  <si>
    <t>kostky</t>
  </si>
  <si>
    <t>(vjezdy-obruby_ležaté-3-3,2-3,5-3,6-5-4,4)*0,4</t>
  </si>
  <si>
    <t>113106187</t>
  </si>
  <si>
    <t>Rozebrání dlažeb vozovek ze zámkové dlažby s ložem z kameniva strojně pl do 50 m2</t>
  </si>
  <si>
    <t>-1484637537</t>
  </si>
  <si>
    <t>Rozebrání dlažeb vozovek a ploch s přemístěním hmot na skládku na vzdálenost do 3 m nebo s naložením na dopravní prostředek, s jakoukoliv výplní spár strojně plochy jednotlivě do 50 m2 ze zámkové dlažby s ložem z kameniva</t>
  </si>
  <si>
    <t>https://podminky.urs.cz/item/CS_URS_2024_01/113106187</t>
  </si>
  <si>
    <t>dlažba ve vjezdech</t>
  </si>
  <si>
    <t>(3+3,2+3,5+3,6+5+4,4+6,3+5,4+3,5)*0,5</t>
  </si>
  <si>
    <t>113106192</t>
  </si>
  <si>
    <t>Rozebrání vozovek ze silničních dílců se spárami zalitými cementovou maltou strojně pl do 50 m2</t>
  </si>
  <si>
    <t>-125979605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</si>
  <si>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zalitými cementovou maltou</t>
  </si>
  <si>
    <t>https://podminky.urs.cz/item/CS_URS_2024_01/113106192</t>
  </si>
  <si>
    <t>rozebrání betonové přídlažby</t>
  </si>
  <si>
    <t>(172+169+84+86)*0,25</t>
  </si>
  <si>
    <t>113107324</t>
  </si>
  <si>
    <t>Odstranění podkladu z kameniva drceného tl přes 300 do 400 mm strojně pl do 50 m2</t>
  </si>
  <si>
    <t>995626790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</si>
  <si>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</si>
  <si>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https://podminky.urs.cz/item/CS_URS_2024_01/113107324</t>
  </si>
  <si>
    <t>113107343</t>
  </si>
  <si>
    <t>Odstranění podkladu živičného tl přes 100 do 150 mm strojně pl do 50 m2</t>
  </si>
  <si>
    <t>2130896490</t>
  </si>
  <si>
    <t>Odstranění podkladů nebo krytů strojně plochy jednotlivě do 50 m2 s přemístěním hmot na skládku na vzdálenost do 3 m nebo s naložením na dopravní prostředek živičných, o tl. vrstvy přes 100 do 150 mm</t>
  </si>
  <si>
    <t>https://podminky.urs.cz/item/CS_URS_2024_01/113107343</t>
  </si>
  <si>
    <t>chodníkové plochy pro osazení obrub</t>
  </si>
  <si>
    <t>obruby*0,4</t>
  </si>
  <si>
    <t>113107345</t>
  </si>
  <si>
    <t>Odstranění podkladu živičného tl přes 200 do 250 mm strojně pl do 50 m2</t>
  </si>
  <si>
    <t>1653496611</t>
  </si>
  <si>
    <t>Odstranění podkladů nebo krytů strojně plochy jednotlivě do 50 m2 s přemístěním hmot na skládku na vzdálenost do 3 m nebo s naložením na dopravní prostředek živičných, o tl. vrstvy přes 200 do 250 mm</t>
  </si>
  <si>
    <t>https://podminky.urs.cz/item/CS_URS_2024_01/113107345</t>
  </si>
  <si>
    <t>670,9+1299,8</t>
  </si>
  <si>
    <t>113201112</t>
  </si>
  <si>
    <t>Vytrhání obrub silničních ležatých</t>
  </si>
  <si>
    <t>m</t>
  </si>
  <si>
    <t>1622459789</t>
  </si>
  <si>
    <t>Vytrhání obrub s vybouráním lože, s přemístěním hmot na skládku na vzdálenost do 3 m nebo s naložením na dopravní prostředek silničních ležatých</t>
  </si>
  <si>
    <t>https://podminky.urs.cz/item/CS_URS_2024_01/113201112</t>
  </si>
  <si>
    <t>3,3+3,1+3,6</t>
  </si>
  <si>
    <t>113202111</t>
  </si>
  <si>
    <t>Vytrhání obrub krajníků obrubníků stojatých</t>
  </si>
  <si>
    <t>1898644063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</si>
  <si>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</si>
  <si>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</si>
  <si>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obruby-vjezdy-obruby_ležaté</t>
  </si>
  <si>
    <t>96,3+96,2+179,4+183</t>
  </si>
  <si>
    <t>6,2+3+3,3+6,5+3+2,7+3,6+4,7+4,7+3+3+3,5+3,5+5+6,3+3+5,6+3,6+8,2+6+3+2,5+2,5+2,7</t>
  </si>
  <si>
    <t>122252205</t>
  </si>
  <si>
    <t>Odkopávky a prokopávky nezapažené pro silnice a dálnice v hornině třídy těžitelnosti I objem do 1000 m3 strojně</t>
  </si>
  <si>
    <t>m3</t>
  </si>
  <si>
    <t>1587481364</t>
  </si>
  <si>
    <t>Odkopávky a prokopávky nezapažené pro silnice a dálnice strojně v hornině třídy těžitelnosti I přes 500 do 1 000 m3</t>
  </si>
  <si>
    <t>https://podminky.urs.cz/item/CS_URS_2024_01/122252205</t>
  </si>
  <si>
    <t>(komunikace*0,8)-(komunikace*(0,25+0,35))</t>
  </si>
  <si>
    <t>obruby*(0,15+0,1+0,1)*0,8</t>
  </si>
  <si>
    <t>0,15*2*drenáž</t>
  </si>
  <si>
    <t>Součet</t>
  </si>
  <si>
    <t>162751117</t>
  </si>
  <si>
    <t>Vodorovné přemístění přes 9 000 do 10000 m výkopku/sypaniny z horniny třídy těžitelnosti I skupiny 1 až 3</t>
  </si>
  <si>
    <t>1555282929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</si>
  <si>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</si>
  <si>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</si>
  <si>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11</t>
  </si>
  <si>
    <t>162751119</t>
  </si>
  <si>
    <t>Příplatek k vodorovnému přemístění výkopku/sypaniny z horniny třídy těžitelnosti I skupiny 1 až 3 ZKD 1000 m přes 10000 m</t>
  </si>
  <si>
    <t>1876922135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</si>
  <si>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</si>
  <si>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</si>
  <si>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711,242*5 'Přepočtené koeficientem množství</t>
  </si>
  <si>
    <t>171201231</t>
  </si>
  <si>
    <t>Poplatek za uložení zeminy a kamení na recyklační skládce (skládkovné) kód odpadu 17 05 04</t>
  </si>
  <si>
    <t>t</t>
  </si>
  <si>
    <t>936309634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</si>
  <si>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</si>
  <si>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</si>
  <si>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711,242*1,8 'Přepočtené koeficientem množství</t>
  </si>
  <si>
    <t>13</t>
  </si>
  <si>
    <t>171251201</t>
  </si>
  <si>
    <t>Uložení sypaniny na skládky nebo meziskládky</t>
  </si>
  <si>
    <t>-571126895</t>
  </si>
  <si>
    <t>Uložení sypaniny na skládky nebo meziskládky bez hutnění s upravením uložené sypaniny do předepsaného tvaru</t>
  </si>
  <si>
    <t>https://podminky.urs.cz/item/CS_URS_2024_01/171251201</t>
  </si>
  <si>
    <t>Zakládání</t>
  </si>
  <si>
    <t>14</t>
  </si>
  <si>
    <t>212752102</t>
  </si>
  <si>
    <t>Trativod z drenážních trubek korugovaných PE-HD SN 4 perforace 360° včetně lože otevřený výkop DN 150 pro liniové stavby</t>
  </si>
  <si>
    <t>-1493260637</t>
  </si>
  <si>
    <t>Trativody z drenážních trubek pro liniové stavby a komunikace se zřízením štěrkového lože pod trubky a s jejich obsypem v otevřeném výkopu trubka korugovaná sendvičová PE-HD SN 4 celoperforovaná 360° DN 150</t>
  </si>
  <si>
    <t>https://podminky.urs.cz/item/CS_URS_2024_01/212752102</t>
  </si>
  <si>
    <t>97,4+96,7+170,5+174,5</t>
  </si>
  <si>
    <t>Vodorovné konstrukce</t>
  </si>
  <si>
    <t>15</t>
  </si>
  <si>
    <t>452386111</t>
  </si>
  <si>
    <t>Vyrovnávací prstence z betonu prostého tř. C 25/30 v do 100 mm</t>
  </si>
  <si>
    <t>kus</t>
  </si>
  <si>
    <t>1392751994</t>
  </si>
  <si>
    <t>Podkladní a vyrovnávací konstrukce z betonu vyrovnávací prstence z prostého betonu tř. C 25/30 pod poklopy a mříže, výšky do 100 mm</t>
  </si>
  <si>
    <t>https://podminky.urs.cz/item/CS_URS_2024_01/452386111</t>
  </si>
  <si>
    <t>Komunikace pozemní</t>
  </si>
  <si>
    <t>16</t>
  </si>
  <si>
    <t>564861011</t>
  </si>
  <si>
    <t>Podklad ze štěrkodrtě ŠD plochy do 100 m2 tl 200 mm</t>
  </si>
  <si>
    <t>-1900286782</t>
  </si>
  <si>
    <t>Podklad ze štěrkodrti ŠD s rozprostřením a zhutněním plochy jednotlivě do 100 m2, po zhutnění tl. 200 mm</t>
  </si>
  <si>
    <t>https://podminky.urs.cz/item/CS_URS_2024_01/564861011</t>
  </si>
  <si>
    <t>obruby*0,25</t>
  </si>
  <si>
    <t>17</t>
  </si>
  <si>
    <t>564871016</t>
  </si>
  <si>
    <t>Podklad ze štěrkodrtě ŠD plochy do 100 m2 tl 300 mm</t>
  </si>
  <si>
    <t>-340332042</t>
  </si>
  <si>
    <t>Podklad ze štěrkodrti ŠD s rozprostřením a zhutněním plochy jednotlivě do 100 m2, po zhutnění tl. 300 mm</t>
  </si>
  <si>
    <t>https://podminky.urs.cz/item/CS_URS_2024_01/564871016</t>
  </si>
  <si>
    <t>výměna podloží</t>
  </si>
  <si>
    <t>18</t>
  </si>
  <si>
    <t>564931412</t>
  </si>
  <si>
    <t>Podklad z asfaltového recyklátu plochy přes 100 m2 tl 100 mm</t>
  </si>
  <si>
    <t>-652318340</t>
  </si>
  <si>
    <t>Podklad nebo podsyp z asfaltového recyklátu s rozprostřením a zhutněním plochy přes 100 m2, po zhutnění tl. 100 mm</t>
  </si>
  <si>
    <t>https://podminky.urs.cz/item/CS_URS_2024_01/564931412</t>
  </si>
  <si>
    <t>dočasné zapravení chodníkových ploch po osazení nových obrub</t>
  </si>
  <si>
    <t>221,96*2 'Přepočtené koeficientem množství</t>
  </si>
  <si>
    <t>19</t>
  </si>
  <si>
    <t>565165121</t>
  </si>
  <si>
    <t>Asfaltový beton vrstva podkladní ACP 16 (obalované kamenivo OKS) tl 80 mm š přes 3 m</t>
  </si>
  <si>
    <t>1212837549</t>
  </si>
  <si>
    <t>Asfaltový beton vrstva podkladní ACP 16 (obalované kamenivo střednězrnné - OKS) s rozprostřením a zhutněním v pruhu šířky přes 3 m, po zhutnění tl. 80 mm</t>
  </si>
  <si>
    <t>https://podminky.urs.cz/item/CS_URS_2024_01/565165121</t>
  </si>
  <si>
    <t>20</t>
  </si>
  <si>
    <t>567132113</t>
  </si>
  <si>
    <t>Podklad ze směsi stmelené cementem SC C 8/10 (KSC I) tl 180 mm</t>
  </si>
  <si>
    <t>1414663863</t>
  </si>
  <si>
    <t>Podklad ze směsi stmelené cementem SC bez dilatačních spár, s rozprostřením a zhutněním SC C 8/10 (KSC I), po zhutnění tl. 180 mm</t>
  </si>
  <si>
    <t>https://podminky.urs.cz/item/CS_URS_2024_01/567132113</t>
  </si>
  <si>
    <t>573191111</t>
  </si>
  <si>
    <t>Postřik infiltrační kationaktivní emulzí v množství 1 kg/m2</t>
  </si>
  <si>
    <t>445280390</t>
  </si>
  <si>
    <t>Postřik infiltrační kationaktivní emulzí v množství 1,00 kg/m2</t>
  </si>
  <si>
    <t>https://podminky.urs.cz/item/CS_URS_2024_01/573191111</t>
  </si>
  <si>
    <t>22</t>
  </si>
  <si>
    <t>573231108</t>
  </si>
  <si>
    <t>Postřik živičný spojovací ze silniční emulze v množství 0,50 kg/m2</t>
  </si>
  <si>
    <t>-2091593381</t>
  </si>
  <si>
    <t>Postřik spojovací PS bez posypu kamenivem ze silniční emulze, v množství 0,50 kg/m2</t>
  </si>
  <si>
    <t>https://podminky.urs.cz/item/CS_URS_2024_01/573231108</t>
  </si>
  <si>
    <t>23</t>
  </si>
  <si>
    <t>577134141</t>
  </si>
  <si>
    <t>Asfaltový beton vrstva obrusná ACO 11 (ABS) tl 40 mm š přes 3 m z modifikovaného asfaltu</t>
  </si>
  <si>
    <t>-1955453736</t>
  </si>
  <si>
    <t>Asfaltový beton vrstva obrusná ACO 11 (ABS) s rozprostřením a se zhutněním z modifikovaného asfaltu v pruhu šířky přes 3 m, po zhutnění tl. 40 mm</t>
  </si>
  <si>
    <t>https://podminky.urs.cz/item/CS_URS_2024_01/577134141</t>
  </si>
  <si>
    <t>Trubní vedení</t>
  </si>
  <si>
    <t>24</t>
  </si>
  <si>
    <t>837262292</t>
  </si>
  <si>
    <t>Příplatek za montáž tvarovek kameninových jednoosých s integrovaným těsněním ve štole DN od 100 do 300</t>
  </si>
  <si>
    <t>609746869</t>
  </si>
  <si>
    <t>Montáž kameninových tvarovek na potrubí z trub kameninových v otevřeném výkopu s integrovaným těsněním jednoosých Příplatek k cenám za práce ve štole, pro DN od 100 do 300</t>
  </si>
  <si>
    <t>https://podminky.urs.cz/item/CS_URS_2024_01/837262292</t>
  </si>
  <si>
    <t>25</t>
  </si>
  <si>
    <t>837311221</t>
  </si>
  <si>
    <t>Montáž kameninových tvarovek odbočných s integrovaným těsněním otevřený výkop DN 150</t>
  </si>
  <si>
    <t>426743119</t>
  </si>
  <si>
    <t>Montáž kameninových tvarovek na potrubí z trub kameninových v otevřeném výkopu s integrovaným těsněním odbočných DN 150</t>
  </si>
  <si>
    <t>https://podminky.urs.cz/item/CS_URS_2024_01/837311221</t>
  </si>
  <si>
    <t>26</t>
  </si>
  <si>
    <t>M</t>
  </si>
  <si>
    <t>59711538</t>
  </si>
  <si>
    <t>odbočka kameninová glazovaná jednoduchá šikmá DN 150/100 pryžové těsnění (spojovací systém F/F) dl 400mm</t>
  </si>
  <si>
    <t>1556400333</t>
  </si>
  <si>
    <t>13*1,015 'Přepočtené koeficientem množství</t>
  </si>
  <si>
    <t>27</t>
  </si>
  <si>
    <t>837312221</t>
  </si>
  <si>
    <t>Montáž kameninových tvarovek jednoosých s integrovaným těsněním otevřený výkop DN 150</t>
  </si>
  <si>
    <t>-1113772145</t>
  </si>
  <si>
    <t>Montáž kameninových tvarovek na potrubí z trub kameninových v otevřeném výkopu s integrovaným těsněním jednoosých DN 150</t>
  </si>
  <si>
    <t>https://podminky.urs.cz/item/CS_URS_2024_01/837312221</t>
  </si>
  <si>
    <t>13*2</t>
  </si>
  <si>
    <t>28</t>
  </si>
  <si>
    <t>59710984</t>
  </si>
  <si>
    <t>koleno kameninové glazované DN 150 45° spojovací systém F</t>
  </si>
  <si>
    <t>1936787806</t>
  </si>
  <si>
    <t>29</t>
  </si>
  <si>
    <t>59711024</t>
  </si>
  <si>
    <t>koleno kameninové glazované DN 150 90° spojovací systém F</t>
  </si>
  <si>
    <t>231164129</t>
  </si>
  <si>
    <t>30</t>
  </si>
  <si>
    <t>895941343</t>
  </si>
  <si>
    <t>Osazení vpusti uliční DN 500 z betonových dílců dno vysoké s kalištěm</t>
  </si>
  <si>
    <t>1258731308</t>
  </si>
  <si>
    <t>Osazení vpusti uliční z betonových dílců DN 500 dno vysoké s kalištěm</t>
  </si>
  <si>
    <t>https://podminky.urs.cz/item/CS_URS_2024_01/895941343</t>
  </si>
  <si>
    <t>vzor Brno</t>
  </si>
  <si>
    <t>31</t>
  </si>
  <si>
    <t>59224471</t>
  </si>
  <si>
    <t>vpusť uliční DN 500 kaliště vysoké 500/820x65mm</t>
  </si>
  <si>
    <t>-1463711958</t>
  </si>
  <si>
    <t>32</t>
  </si>
  <si>
    <t>895941351</t>
  </si>
  <si>
    <t>Osazení vpusti uliční DN 500 z betonových dílců skruž horní pro čtvercovou vtokovou mříž</t>
  </si>
  <si>
    <t>-1916059358</t>
  </si>
  <si>
    <t>Osazení vpusti uliční z betonových dílců DN 500 skruž horní pro čtvercovou vtokovou mříž</t>
  </si>
  <si>
    <t>https://podminky.urs.cz/item/CS_URS_2024_01/895941351</t>
  </si>
  <si>
    <t>33</t>
  </si>
  <si>
    <t>59224460</t>
  </si>
  <si>
    <t>vpusť uliční DN 500 betonová 500x190x65mm čtvercový poklop</t>
  </si>
  <si>
    <t>-2135063985</t>
  </si>
  <si>
    <t>34</t>
  </si>
  <si>
    <t>895941362</t>
  </si>
  <si>
    <t>Osazení vpusti uliční DN 500 z betonových dílců skruž středová 590 mm</t>
  </si>
  <si>
    <t>844208430</t>
  </si>
  <si>
    <t>Osazení vpusti uliční z betonových dílců DN 500 skruž středová 590 mm</t>
  </si>
  <si>
    <t>https://podminky.urs.cz/item/CS_URS_2024_01/895941362</t>
  </si>
  <si>
    <t>35</t>
  </si>
  <si>
    <t>59224462</t>
  </si>
  <si>
    <t>vpusť uliční DN 500 skruž průběžná vysoká betonová 500/590x65mm</t>
  </si>
  <si>
    <t>1604700104</t>
  </si>
  <si>
    <t>36</t>
  </si>
  <si>
    <t>895941366</t>
  </si>
  <si>
    <t>Osazení vpusti uliční DN 500 z betonových dílců skruž průběžná s výtokem</t>
  </si>
  <si>
    <t>-762412904</t>
  </si>
  <si>
    <t>Osazení vpusti uliční z betonových dílců DN 500 skruž průběžná s výtokem</t>
  </si>
  <si>
    <t>https://podminky.urs.cz/item/CS_URS_2024_01/895941366</t>
  </si>
  <si>
    <t>37</t>
  </si>
  <si>
    <t>59224463</t>
  </si>
  <si>
    <t>vpusť uliční DN 500 skruž průběžná 500/590x65mm betonová s odtokem 150mm</t>
  </si>
  <si>
    <t>846947927</t>
  </si>
  <si>
    <t>38</t>
  </si>
  <si>
    <t>899204112</t>
  </si>
  <si>
    <t>Osazení mříží litinových včetně rámů a košů na bahno pro třídu zatížení D400, E600</t>
  </si>
  <si>
    <t>607750475</t>
  </si>
  <si>
    <t>https://podminky.urs.cz/item/CS_URS_2024_01/899204112</t>
  </si>
  <si>
    <t>39</t>
  </si>
  <si>
    <t>55242328</t>
  </si>
  <si>
    <t>mříž D 400 - plochá, 600x600 4-stranný rám</t>
  </si>
  <si>
    <t>-2067115996</t>
  </si>
  <si>
    <t>40</t>
  </si>
  <si>
    <t>899623141</t>
  </si>
  <si>
    <t>Obetonování potrubí nebo zdiva stok betonem prostým tř. C 12/15 v otevřeném výkopu</t>
  </si>
  <si>
    <t>986349258</t>
  </si>
  <si>
    <t>Obetonování potrubí nebo zdiva stok betonem prostým v otevřeném výkopu, betonem tř. C 12/15</t>
  </si>
  <si>
    <t>https://podminky.urs.cz/item/CS_URS_2024_01/899623141</t>
  </si>
  <si>
    <t>obetonování UV</t>
  </si>
  <si>
    <t>1,2*1,6*13</t>
  </si>
  <si>
    <t>41</t>
  </si>
  <si>
    <t>899643121</t>
  </si>
  <si>
    <t>Bednění pro obetonování potrubí otevřený výkop zřízení</t>
  </si>
  <si>
    <t>-690205855</t>
  </si>
  <si>
    <t>Bednění pro obetonování potrubí v otevřeném výkopu zřízení</t>
  </si>
  <si>
    <t>https://podminky.urs.cz/item/CS_URS_2024_01/899643121</t>
  </si>
  <si>
    <t>položka určená pro obetonování uličních vpustí</t>
  </si>
  <si>
    <t>1,6*0,5*2*13</t>
  </si>
  <si>
    <t>0,5*1</t>
  </si>
  <si>
    <t>42</t>
  </si>
  <si>
    <t>899643122</t>
  </si>
  <si>
    <t>Bednění pro obetonování potrubí otevřený výkop odstranění</t>
  </si>
  <si>
    <t>1829370720</t>
  </si>
  <si>
    <t>Bednění pro obetonování potrubí v otevřeném výkopu odstranění</t>
  </si>
  <si>
    <t>https://podminky.urs.cz/item/CS_URS_2024_01/899643122</t>
  </si>
  <si>
    <t>43</t>
  </si>
  <si>
    <t>899643192</t>
  </si>
  <si>
    <t>Příplatek za bednění pro obetonování potrubí ve štole</t>
  </si>
  <si>
    <t>418267092</t>
  </si>
  <si>
    <t>Bednění pro obetonování potrubí Příplatek k ceně za práce ve štole</t>
  </si>
  <si>
    <t>https://podminky.urs.cz/item/CS_URS_2024_01/899643192</t>
  </si>
  <si>
    <t>Ostatní konstrukce a práce, bourání</t>
  </si>
  <si>
    <t>44</t>
  </si>
  <si>
    <t>914111111</t>
  </si>
  <si>
    <t>Montáž svislé dopravní značky do velikosti 1 m2 objímkami na sloupek nebo konzolu</t>
  </si>
  <si>
    <t>967583267</t>
  </si>
  <si>
    <t>Montáž svislé dopravní značky základní velikosti do 1 m2 objímkami na sloupky nebo konzoly</t>
  </si>
  <si>
    <t>https://podminky.urs.cz/item/CS_URS_2024_01/914111111</t>
  </si>
  <si>
    <t>zpětná montáž dopravních značek</t>
  </si>
  <si>
    <t>45</t>
  </si>
  <si>
    <t>914511113</t>
  </si>
  <si>
    <t>Montáž sloupku dopravních značek délky do 3,5 m s betonovým základem a patkou D 70 mm</t>
  </si>
  <si>
    <t>-1232546436</t>
  </si>
  <si>
    <t>Montáž sloupku dopravních značek délky do 3,5 m do hliníkové patky pro sloupek D 70 mm</t>
  </si>
  <si>
    <t>https://podminky.urs.cz/item/CS_URS_2024_01/914511113</t>
  </si>
  <si>
    <t>46</t>
  </si>
  <si>
    <t>916131213</t>
  </si>
  <si>
    <t>Osazení silničního obrubníku betonového stojatého s boční opěrou do lože z betonu prostého</t>
  </si>
  <si>
    <t>414834856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</si>
  <si>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</si>
  <si>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</si>
  <si>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47</t>
  </si>
  <si>
    <t>59217072</t>
  </si>
  <si>
    <t>obrubník silniční betonový 1000x100x250mm</t>
  </si>
  <si>
    <t>-1312047051</t>
  </si>
  <si>
    <t>obruby-vjezdy</t>
  </si>
  <si>
    <t>455,8*1,02 'Přepočtené koeficientem množství</t>
  </si>
  <si>
    <t>48</t>
  </si>
  <si>
    <t>59217029</t>
  </si>
  <si>
    <t>obrubník silniční betonový nájezdový 1000x150x150mm</t>
  </si>
  <si>
    <t>440719501</t>
  </si>
  <si>
    <t>49</t>
  </si>
  <si>
    <t>59217030</t>
  </si>
  <si>
    <t>obrubník silniční betonový přechodový 1000x150x150-250mm</t>
  </si>
  <si>
    <t>273483567</t>
  </si>
  <si>
    <t>23*2</t>
  </si>
  <si>
    <t>50</t>
  </si>
  <si>
    <t>919112114</t>
  </si>
  <si>
    <t>Řezání dilatačních spár š 4 mm hl přes 90 do 100 mm příčných nebo podélných v živičném krytu</t>
  </si>
  <si>
    <t>507645465</t>
  </si>
  <si>
    <t>Řezání dilatačních spár v živičném krytu příčných nebo podélných, šířky 4 mm, hloubky přes 90 do 100 mm</t>
  </si>
  <si>
    <t>https://podminky.urs.cz/item/CS_URS_2024_01/919112114</t>
  </si>
  <si>
    <t>7,7+7,7+10,2+13,3</t>
  </si>
  <si>
    <t>51</t>
  </si>
  <si>
    <t>919112213</t>
  </si>
  <si>
    <t>Řezání spár pro vytvoření komůrky š 10 mm hl 25 mm pro těsnící zálivku v živičném krytu</t>
  </si>
  <si>
    <t>1321198899</t>
  </si>
  <si>
    <t>Řezání dilatačních spár v živičném krytu vytvoření komůrky pro těsnící zálivku šířky 10 mm, hloubky 25 mm</t>
  </si>
  <si>
    <t>https://podminky.urs.cz/item/CS_URS_2024_01/919112213</t>
  </si>
  <si>
    <t>52</t>
  </si>
  <si>
    <t>919121112</t>
  </si>
  <si>
    <t>Těsnění spár zálivkou za studena pro komůrky š 10 mm hl 25 mm s těsnicím profilem</t>
  </si>
  <si>
    <t>1441511095</t>
  </si>
  <si>
    <t>Utěsnění dilatačních spár zálivkou za studena v cementobetonovém nebo živičném krytu včetně adhezního nátěru s těsnicím profilem pod zálivkou, pro komůrky šířky 10 mm, hloubky 25 mm</t>
  </si>
  <si>
    <t>https://podminky.urs.cz/item/CS_URS_2024_01/919121112</t>
  </si>
  <si>
    <t>53</t>
  </si>
  <si>
    <t>919735113</t>
  </si>
  <si>
    <t>Řezání stávajícího živičného krytu hl přes 100 do 150 mm</t>
  </si>
  <si>
    <t>-452698838</t>
  </si>
  <si>
    <t>Řezání stávajícího živičného krytu nebo podkladu hloubky přes 100 do 150 mm</t>
  </si>
  <si>
    <t>https://podminky.urs.cz/item/CS_URS_2024_01/919735113</t>
  </si>
  <si>
    <t>obruby-3-3,2-3,5-3,6-5-4,4</t>
  </si>
  <si>
    <t>54</t>
  </si>
  <si>
    <t>931992111</t>
  </si>
  <si>
    <t>Výplň dilatačních spár z pěnového polystyrénu tl 20 mm</t>
  </si>
  <si>
    <t>-555645129</t>
  </si>
  <si>
    <t>Výplň dilatačních spár z polystyrenu pěnového, tloušťky 20 mm</t>
  </si>
  <si>
    <t>https://podminky.urs.cz/item/CS_URS_2024_01/931992111</t>
  </si>
  <si>
    <t>položka určená pro opatření bednění polystyrenem</t>
  </si>
  <si>
    <t>55</t>
  </si>
  <si>
    <t>966006132</t>
  </si>
  <si>
    <t>Odstranění značek dopravních nebo orientačních se sloupky s betonovými patkami</t>
  </si>
  <si>
    <t>-1124748279</t>
  </si>
  <si>
    <t>Odstranění dopravních nebo orientačních značek se sloupkem s uložením hmot na vzdálenost do 20 m nebo s naložením na dopravní prostředek, se zásypem jam a jeho zhutněním s betonovou patkou</t>
  </si>
  <si>
    <t>https://podminky.urs.cz/item/CS_URS_2024_01/966006132</t>
  </si>
  <si>
    <t>56</t>
  </si>
  <si>
    <t>966006211</t>
  </si>
  <si>
    <t>Odstranění svislých dopravních značek ze sloupů, sloupků nebo konzol</t>
  </si>
  <si>
    <t>-1502125695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</si>
  <si>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</si>
  <si>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https://podminky.urs.cz/item/CS_URS_2024_01/966006211</t>
  </si>
  <si>
    <t>997</t>
  </si>
  <si>
    <t>Přesun sutě</t>
  </si>
  <si>
    <t>57</t>
  </si>
  <si>
    <t>997221551</t>
  </si>
  <si>
    <t>Vodorovná doprava suti ze sypkých materiálů do 1 km</t>
  </si>
  <si>
    <t>-333837746</t>
  </si>
  <si>
    <t>Vodorovná doprava suti bez naložení, ale se složením a s hrubým urovnáním ze sypkých materiálů, na vzdálenost do 1 km</t>
  </si>
  <si>
    <t>https://podminky.urs.cz/item/CS_URS_2024_01/997221551</t>
  </si>
  <si>
    <t>58</t>
  </si>
  <si>
    <t>997221559</t>
  </si>
  <si>
    <t>Příplatek ZKD 1 km u vodorovné dopravy suti ze sypkých materiálů</t>
  </si>
  <si>
    <t>-2103728468</t>
  </si>
  <si>
    <t>Vodorovná doprava suti bez naložení, ale se složením a s hrubým urovnáním Příplatek k ceně za každý další započatý 1 km přes 1 km</t>
  </si>
  <si>
    <t>https://podminky.urs.cz/item/CS_URS_2024_01/997221559</t>
  </si>
  <si>
    <t>2530,48*14 'Přepočtené koeficientem množství</t>
  </si>
  <si>
    <t>59</t>
  </si>
  <si>
    <t>997221861</t>
  </si>
  <si>
    <t>Poplatek za uložení na recyklační skládce (skládkovné) stavebního odpadu z prostého betonu pod kódem 17 01 01</t>
  </si>
  <si>
    <t>-722615517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</si>
  <si>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</si>
  <si>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</si>
  <si>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2,9+91,389+5,59+54,294</t>
  </si>
  <si>
    <t>60</t>
  </si>
  <si>
    <t>997221873</t>
  </si>
  <si>
    <t>Poplatek za uložení na recyklační skládce (skládkovné) stavebního odpadu zeminy a kamení zatříděného do Katalogu odpadů pod kódem 17 05 04</t>
  </si>
  <si>
    <t>-73330313</t>
  </si>
  <si>
    <t>https://podminky.urs.cz/item/CS_URS_2024_01/997221873</t>
  </si>
  <si>
    <t>15,564+1137,206</t>
  </si>
  <si>
    <t>61</t>
  </si>
  <si>
    <t>997221875</t>
  </si>
  <si>
    <t>Poplatek za uložení na recyklační skládce (skládkovné) stavebního odpadu asfaltového bez obsahu dehtu zatříděného do Katalogu odpadů pod kódem 17 03 02</t>
  </si>
  <si>
    <t>1531561182</t>
  </si>
  <si>
    <t>Poplatek za uložení stavebního odpadu na recyklační skládce (skládkovné) asfaltového bez obsahu dehtu zatříděného do Katalogu odpadů pod kódem 17 03 02</t>
  </si>
  <si>
    <t>https://podminky.urs.cz/item/CS_URS_2024_01/997221875</t>
  </si>
  <si>
    <t>1141,127+70,139</t>
  </si>
  <si>
    <t>998</t>
  </si>
  <si>
    <t>Přesun hmot</t>
  </si>
  <si>
    <t>62</t>
  </si>
  <si>
    <t>998225111</t>
  </si>
  <si>
    <t>Přesun hmot pro pozemní komunikace s krytem z kamene, monolitickým betonovým nebo živičným</t>
  </si>
  <si>
    <t>-7796799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</si>
  <si>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</si>
  <si>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</si>
  <si>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asfalt</t>
  </si>
  <si>
    <t>316,98</t>
  </si>
  <si>
    <t>výkop</t>
  </si>
  <si>
    <t>527,772</t>
  </si>
  <si>
    <t>potrubí</t>
  </si>
  <si>
    <t>160,5</t>
  </si>
  <si>
    <t>pažení</t>
  </si>
  <si>
    <t>1068,93</t>
  </si>
  <si>
    <t>27,46</t>
  </si>
  <si>
    <t>monolit</t>
  </si>
  <si>
    <t>9,09</t>
  </si>
  <si>
    <t>SO 310 - Stavební část - kanalizace - stoky</t>
  </si>
  <si>
    <t xml:space="preserve">    3 - Svislé a kompletní konstrukce</t>
  </si>
  <si>
    <t>M - Práce a dodávky M</t>
  </si>
  <si>
    <t xml:space="preserve">    46-M - Zemní práce při extr.mont.pracích</t>
  </si>
  <si>
    <t>119001422</t>
  </si>
  <si>
    <t>Dočasné zajištění kabelů a kabelových tratí z 6 volně ložených kabelů</t>
  </si>
  <si>
    <t>2032874865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</si>
  <si>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</si>
  <si>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https://podminky.urs.cz/item/CS_URS_2024_01/119001422</t>
  </si>
  <si>
    <t>4*2</t>
  </si>
  <si>
    <t>132254204</t>
  </si>
  <si>
    <t>Hloubení zapažených rýh š do 2000 mm v hornině třídy těžitelnosti I skupiny 3 objem do 500 m3</t>
  </si>
  <si>
    <t>1664697032</t>
  </si>
  <si>
    <t>Hloubení zapažených rýh šířky přes 800 do 2 000 mm strojně s urovnáním dna do předepsaného profilu a spádu v hornině třídy těžitelnosti I skupiny 3 přes 100 do 500 m3</t>
  </si>
  <si>
    <t>https://podminky.urs.cz/item/CS_URS_2024_01/132254204</t>
  </si>
  <si>
    <t>asfalt*3,33/2</t>
  </si>
  <si>
    <t>132354205</t>
  </si>
  <si>
    <t>Hloubení zapažených rýh š do 2000 mm v hornině třídy těžitelnosti II skupiny 4 objem do 1000 m3</t>
  </si>
  <si>
    <t>1393778907</t>
  </si>
  <si>
    <t>Hloubení zapažených rýh šířky přes 800 do 2 000 mm strojně s urovnáním dna do předepsaného profilu a spádu v hornině třídy těžitelnosti II skupiny 4 přes 500 do 1 000 m3</t>
  </si>
  <si>
    <t>https://podminky.urs.cz/item/CS_URS_2024_01/132354205</t>
  </si>
  <si>
    <t>139001101</t>
  </si>
  <si>
    <t>Příplatek za ztížení vykopávky v blízkosti podzemního vedení</t>
  </si>
  <si>
    <t>22982711</t>
  </si>
  <si>
    <t>Příplatek k cenám hloubených vykopávek za ztížení vykopávky v blízkosti podzemního vedení nebo výbušnin pro jakoukoliv třídu horniny</t>
  </si>
  <si>
    <t>https://podminky.urs.cz/item/CS_URS_2024_01/139001101</t>
  </si>
  <si>
    <t>18*3,33*2*1,59</t>
  </si>
  <si>
    <t>151811132</t>
  </si>
  <si>
    <t>Osazení pažicího boxu hl výkopu do 4 m š přes 1,2 do 2,5 m</t>
  </si>
  <si>
    <t>1986975768</t>
  </si>
  <si>
    <t>Zřízení pažicích boxů pro pažení a rozepření stěn rýh podzemního vedení hloubka výkopu do 4 m, šířka přes 1,2 do 2,5 m</t>
  </si>
  <si>
    <t>https://podminky.urs.cz/item/CS_URS_2024_01/151811132</t>
  </si>
  <si>
    <t>potrubí*3,33*2</t>
  </si>
  <si>
    <t>151811232</t>
  </si>
  <si>
    <t>Odstranění pažicího boxu hl výkopu do 4 m š přes 1,2 do 2,5 m</t>
  </si>
  <si>
    <t>-995473977</t>
  </si>
  <si>
    <t>Odstranění pažicích boxů pro pažení a rozepření stěn rýh podzemního vedení hloubka výkopu do 4 m, šířka přes 1,2 do 2,5 m</t>
  </si>
  <si>
    <t>https://podminky.urs.cz/item/CS_URS_2024_01/151811232</t>
  </si>
  <si>
    <t>-661212928</t>
  </si>
  <si>
    <t>-705153122</t>
  </si>
  <si>
    <t>527,772*5 'Přepočtené koeficientem množství</t>
  </si>
  <si>
    <t>162751137</t>
  </si>
  <si>
    <t>Vodorovné přemístění přes 9 000 do 10000 m výkopku/sypaniny z horniny třídy těžitelnosti II skupiny 4 a 5</t>
  </si>
  <si>
    <t>723765847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</si>
  <si>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</si>
  <si>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</si>
  <si>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162751139</t>
  </si>
  <si>
    <t>Příplatek k vodorovnému přemístění výkopku/sypaniny z horniny třídy těžitelnosti II skupiny 4 a 5 ZKD 1000 m přes 10000 m</t>
  </si>
  <si>
    <t>1515225398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</si>
  <si>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</si>
  <si>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</si>
  <si>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2073049345</t>
  </si>
  <si>
    <t>výkop*2*1,8</t>
  </si>
  <si>
    <t>-428169488</t>
  </si>
  <si>
    <t>výkop*2</t>
  </si>
  <si>
    <t>174151101</t>
  </si>
  <si>
    <t>Zásyp jam, šachet rýh nebo kolem objektů sypaninou se zhutněním</t>
  </si>
  <si>
    <t>672556627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</si>
  <si>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</si>
  <si>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</si>
  <si>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(3,33-1,5-0,2)*asfalt</t>
  </si>
  <si>
    <t>58344197</t>
  </si>
  <si>
    <t>štěrkodrť frakce 0/63</t>
  </si>
  <si>
    <t>1264152496</t>
  </si>
  <si>
    <t>(3,33-1,5-0,2)*asfalt*2</t>
  </si>
  <si>
    <t>175151101</t>
  </si>
  <si>
    <t>Obsypání potrubí strojně sypaninou bez prohození, uloženou do 3 m</t>
  </si>
  <si>
    <t>1759192943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</si>
  <si>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</si>
  <si>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https://podminky.urs.cz/item/CS_URS_2024_01/175151101</t>
  </si>
  <si>
    <t>0,85*potrubí</t>
  </si>
  <si>
    <t>58337302</t>
  </si>
  <si>
    <t>štěrkopísek frakce 0/16</t>
  </si>
  <si>
    <t>826659343</t>
  </si>
  <si>
    <t>0,85*potrubí*2</t>
  </si>
  <si>
    <t>212752101</t>
  </si>
  <si>
    <t>Trativod z drenážních trubek korugovaných PE-HD SN 4 perforace 360° včetně lože otevřený výkop DN 100 pro liniové stavby</t>
  </si>
  <si>
    <t>-675907156</t>
  </si>
  <si>
    <t>Trativody z drenážních trubek pro liniové stavby a komunikace se zřízením štěrkového lože pod trubky a s jejich obsypem v otevřeném výkopu trubka korugovaná sendvičová PE-HD SN 4 celoperforovaná 360° DN 100</t>
  </si>
  <si>
    <t>https://podminky.urs.cz/item/CS_URS_2024_01/212752101</t>
  </si>
  <si>
    <t>35,5+35,6+44,6+44,8</t>
  </si>
  <si>
    <t>Svislé a kompletní konstrukce</t>
  </si>
  <si>
    <t>351368112</t>
  </si>
  <si>
    <t>Výztuž spodní části stok otevřený výkop z betonářské oceli 10 505</t>
  </si>
  <si>
    <t>855302030</t>
  </si>
  <si>
    <t>Výztuž části stok spodní v otevřeném výkopu z betonářské oceli 10 505 (R) nebo BSt 500</t>
  </si>
  <si>
    <t>https://podminky.urs.cz/item/CS_URS_2024_01/351368112</t>
  </si>
  <si>
    <t>0,55+0,95</t>
  </si>
  <si>
    <t>359901211</t>
  </si>
  <si>
    <t>Monitoring stoky jakékoli výšky na nové kanalizaci</t>
  </si>
  <si>
    <t>1154724921</t>
  </si>
  <si>
    <t>Monitoring stok (kamerový systém) jakékoli výšky nová kanalizace</t>
  </si>
  <si>
    <t>https://podminky.urs.cz/item/CS_URS_2024_01/359901211</t>
  </si>
  <si>
    <t>369317311</t>
  </si>
  <si>
    <t>Výplň štoly v hor suché z cementopopílkové suspenze za rubem nosné obezdívky délky do 200 m</t>
  </si>
  <si>
    <t>-111770416</t>
  </si>
  <si>
    <t>Výplň z popílkocementové suspenze za rubem nosné obezdívky délky štoly, do 200 m, v hornině suché</t>
  </si>
  <si>
    <t>https://podminky.urs.cz/item/CS_URS_2024_01/369317311</t>
  </si>
  <si>
    <t>položka určena po zalití potrubí vně ve výkopu do 2/3 výšky</t>
  </si>
  <si>
    <t>0,33*2*potrubí</t>
  </si>
  <si>
    <t>451573111</t>
  </si>
  <si>
    <t>Lože pod potrubí otevřený výkop ze štěrkopísku</t>
  </si>
  <si>
    <t>-61747229</t>
  </si>
  <si>
    <t>Lože pod potrubí, stoky a drobné objekty v otevřeném výkopu z písku a štěrkopísku do 63 mm</t>
  </si>
  <si>
    <t>https://podminky.urs.cz/item/CS_URS_2024_01/451573111</t>
  </si>
  <si>
    <t>((0,15+0,25)/2)*asfalt</t>
  </si>
  <si>
    <t>452311131</t>
  </si>
  <si>
    <t>Podkladní desky z betonu prostého bez zvýšených nároků na prostředí tř. C 12/15 otevřený výkop</t>
  </si>
  <si>
    <t>-317347961</t>
  </si>
  <si>
    <t>Podkladní a zajišťovací konstrukce z betonu prostého v otevřeném výkopu bez zvýšených nároků na prostředí desky pod potrubí, stoky a drobné objekty z betonu tř. C 12/15</t>
  </si>
  <si>
    <t>https://podminky.urs.cz/item/CS_URS_2024_01/452311131</t>
  </si>
  <si>
    <t>asfalt*0,15</t>
  </si>
  <si>
    <t>-2147183713</t>
  </si>
  <si>
    <t>59224185</t>
  </si>
  <si>
    <t>prstenec šachtový vyrovnávací betonový 625x120x60mm</t>
  </si>
  <si>
    <t>1062056030</t>
  </si>
  <si>
    <t>59224176</t>
  </si>
  <si>
    <t>prstenec šachtový vyrovnávací betonový 625x120x80mm</t>
  </si>
  <si>
    <t>-1889335492</t>
  </si>
  <si>
    <t>59224187</t>
  </si>
  <si>
    <t>prstenec šachtový vyrovnávací betonový 625x120x100mm</t>
  </si>
  <si>
    <t>-1905533050</t>
  </si>
  <si>
    <t>-269412899</t>
  </si>
  <si>
    <t>316,98*2 'Přepočtené koeficientem množství</t>
  </si>
  <si>
    <t>810351811</t>
  </si>
  <si>
    <t>Bourání stávajícího potrubí z betonu DN do 200</t>
  </si>
  <si>
    <t>-1383990447</t>
  </si>
  <si>
    <t>Bourání stávajícího potrubí z betonu v otevřeném výkopu DN do 200</t>
  </si>
  <si>
    <t>https://podminky.urs.cz/item/CS_URS_2024_01/810351811</t>
  </si>
  <si>
    <t>823311192</t>
  </si>
  <si>
    <t>Příplatek za práci na potrubí z trub vejčitých ŽB ve štole DN 500/750 až 800/1200</t>
  </si>
  <si>
    <t>1700265556</t>
  </si>
  <si>
    <t>Montáž potrubí z trub železobetonových vejčitých Příplatek k cenám za práce ve štole, pro DN od 500/750 do 800/1200</t>
  </si>
  <si>
    <t>https://podminky.urs.cz/item/CS_URS_2024_01/823311192</t>
  </si>
  <si>
    <t>položka určená pro práci ve stísněném prostoru pažících boxů</t>
  </si>
  <si>
    <t>823421211</t>
  </si>
  <si>
    <t>Montáž potrubí z trub vejčitých ŽB s integrovaným pryžovým těsněním a čedičovou výstelkou otevřený výkop sklon do 20 % DN 500/750</t>
  </si>
  <si>
    <t>-1855797721</t>
  </si>
  <si>
    <t>Montáž potrubí z trub železobetonových vejčitých v otevřeném výkopu ve sklonu do 20 % s integrovaným pryžovým těsněním a čedičovou výstelkou DN 500/750</t>
  </si>
  <si>
    <t>https://podminky.urs.cz/item/CS_URS_2024_01/823421211</t>
  </si>
  <si>
    <t>59223038</t>
  </si>
  <si>
    <t>trouba ŽB vejčitá hrdlová s čedičovou výstelkou 50x75cm</t>
  </si>
  <si>
    <t>903470744</t>
  </si>
  <si>
    <t>160,5*1,01 'Přepočtené koeficientem množství</t>
  </si>
  <si>
    <t>892472122</t>
  </si>
  <si>
    <t>Tlaková zkouška vzduchem potrubí DN 500/750 těsnícím vakem vejčitým</t>
  </si>
  <si>
    <t>úsek</t>
  </si>
  <si>
    <t>-1992699859</t>
  </si>
  <si>
    <t>Tlakové zkoušky vzduchem těsnícími vaky vejčitými DN 500/750</t>
  </si>
  <si>
    <t>https://podminky.urs.cz/item/CS_URS_2024_01/892472122</t>
  </si>
  <si>
    <t>894410114</t>
  </si>
  <si>
    <t>Osazení betonových dílců pro kanalizační šachty DN 1200 šachtové dno výšky 1200 mm</t>
  </si>
  <si>
    <t>791088869</t>
  </si>
  <si>
    <t>Osazení betonových dílců šachet kanalizačních dno DN 1200, výšky 1200 mm</t>
  </si>
  <si>
    <t>https://podminky.urs.cz/item/CS_URS_2024_01/894410114</t>
  </si>
  <si>
    <t>59224430</t>
  </si>
  <si>
    <t>dno betonové šachty DN 1200 kanalizační výšky 120cm přímé 120x120 max. zaústění potrubí V50/75 čedičová výstelka</t>
  </si>
  <si>
    <t>-1412137853</t>
  </si>
  <si>
    <t>894410211</t>
  </si>
  <si>
    <t>Osazení betonových dílců pro kanalizační šachty DN 1000 skruž rovná výšky 250 mm</t>
  </si>
  <si>
    <t>260216921</t>
  </si>
  <si>
    <t>Osazení betonových dílců šachet kanalizačních skruž rovná DN 1000, výšky 250 mm</t>
  </si>
  <si>
    <t>https://podminky.urs.cz/item/CS_URS_2024_01/894410211</t>
  </si>
  <si>
    <t>59224160</t>
  </si>
  <si>
    <t>skruž betonová kanalizační se stupadly 100x25x12cm</t>
  </si>
  <si>
    <t>155163342</t>
  </si>
  <si>
    <t>894410212</t>
  </si>
  <si>
    <t>Osazení betonových dílců pro kanalizační šachty DN 1000 skruž rovná výšky 500 mm</t>
  </si>
  <si>
    <t>-1830348443</t>
  </si>
  <si>
    <t>Osazení betonových dílců šachet kanalizačních skruž rovná DN 1000, výšky 500 mm</t>
  </si>
  <si>
    <t>https://podminky.urs.cz/item/CS_URS_2024_01/894410212</t>
  </si>
  <si>
    <t>59224161</t>
  </si>
  <si>
    <t>skruž betonová kanalizační se stupadly 100x50x12cm</t>
  </si>
  <si>
    <t>-1010881103</t>
  </si>
  <si>
    <t>894410213</t>
  </si>
  <si>
    <t>Osazení betonových dílců pro kanalizační šachty DN 1000 skruž rovná výšky 1000 mm</t>
  </si>
  <si>
    <t>1480941132</t>
  </si>
  <si>
    <t>Osazení betonových dílců šachet kanalizačních skruž rovná DN 1000, výšky 1000 mm</t>
  </si>
  <si>
    <t>https://podminky.urs.cz/item/CS_URS_2024_01/894410213</t>
  </si>
  <si>
    <t>59224348</t>
  </si>
  <si>
    <t>těsnění elastomerové pro spojení šachetních dílů DN 1000</t>
  </si>
  <si>
    <t>974223994</t>
  </si>
  <si>
    <t>59224162</t>
  </si>
  <si>
    <t>skruž betonová kanalizační se stupadly 100x100x12cm</t>
  </si>
  <si>
    <t>14621591</t>
  </si>
  <si>
    <t>894410232</t>
  </si>
  <si>
    <t>Osazení betonových dílců pro kanalizační šachty DN 1000 skruž přechodová (konus)</t>
  </si>
  <si>
    <t>441890720</t>
  </si>
  <si>
    <t>Osazení betonových dílců šachet kanalizačních skruž přechodová (konus) DN 1000</t>
  </si>
  <si>
    <t>https://podminky.urs.cz/item/CS_URS_2024_01/894410232</t>
  </si>
  <si>
    <t>59224312</t>
  </si>
  <si>
    <t>konus betonové šachty DN 1000 kanalizační 100x62,5x58cm tl stěny 12 stupadla poplastovaná</t>
  </si>
  <si>
    <t>-212219088</t>
  </si>
  <si>
    <t>894410303</t>
  </si>
  <si>
    <t>Osazení betonových dílců pro kanalizační šachty DN 1200 deska zákrytová</t>
  </si>
  <si>
    <t>-722492647</t>
  </si>
  <si>
    <t>Osazení betonových dílců šachet kanalizačních deska zákrytová DN 1200</t>
  </si>
  <si>
    <t>https://podminky.urs.cz/item/CS_URS_2024_01/894410303</t>
  </si>
  <si>
    <t>59224523</t>
  </si>
  <si>
    <t>deska betonová přechodová šachty DN 1200 kanalizační 120/100x25cm</t>
  </si>
  <si>
    <t>429825716</t>
  </si>
  <si>
    <t>59224341</t>
  </si>
  <si>
    <t>těsnění elastomerové pro spojení šachetních dílů DN 1200</t>
  </si>
  <si>
    <t>-1383778167</t>
  </si>
  <si>
    <t>899104112</t>
  </si>
  <si>
    <t>Osazení poklopů litinových, ocelových nebo železobetonových včetně rámů pro třídu zatížení D400, E600</t>
  </si>
  <si>
    <t>255290636</t>
  </si>
  <si>
    <t>https://podminky.urs.cz/item/CS_URS_2024_01/899104112</t>
  </si>
  <si>
    <t>28661935</t>
  </si>
  <si>
    <t>poklop šachtový litinový DN 600 pro třídu zatížení D400</t>
  </si>
  <si>
    <t>-1796413449</t>
  </si>
  <si>
    <t>899503111</t>
  </si>
  <si>
    <t>Stupadla do šachet polyetylenová zapouštěcí kapsová osazovaná při zdění a betonování</t>
  </si>
  <si>
    <t>-974387597</t>
  </si>
  <si>
    <t>Stupadla do šachet a drobných objektů ocelová s PE povlakem zapouštěcí - kapsová osazovaná při zdění a betonování</t>
  </si>
  <si>
    <t>https://podminky.urs.cz/item/CS_URS_2024_01/899503111</t>
  </si>
  <si>
    <t>899633192</t>
  </si>
  <si>
    <t>Příplatek za obetonování potrubí nebo zdiva stok ŽB ve štole</t>
  </si>
  <si>
    <t>-216974731</t>
  </si>
  <si>
    <t>Obetonování potrubí nebo zdiva stok betonem železovým Příplatek k ceně za práce ve štole</t>
  </si>
  <si>
    <t>https://podminky.urs.cz/item/CS_URS_2024_01/899633192</t>
  </si>
  <si>
    <t>R899633241</t>
  </si>
  <si>
    <t>Obetonování potrubí nebo zdiva stok ŽB se zvýšenými nároky na prostředí tř. C 30/37 v otevřeném výkopu</t>
  </si>
  <si>
    <t>119902102</t>
  </si>
  <si>
    <t>Obetonování potrubí nebo zdiva stok betonem železovým v otevřeném výkopu se zvýšenými nároky na prostředí tř. C 30/37</t>
  </si>
  <si>
    <t>položka určená pro zřízení monolitických den šachet</t>
  </si>
  <si>
    <t>v rámci položky se uvažuje i s montáží a dodáním čedičového obkladu stoky, obkladu z kanalizačních cihel šachtového dna</t>
  </si>
  <si>
    <t>v položce je zahrnuto i vytvarování dna do požadovaných dozměrů dle PD</t>
  </si>
  <si>
    <t>položka zahrnuje i dobetonávky potřebnými spádovými cementovými mazaninami apod.</t>
  </si>
  <si>
    <t>5,83+3,26</t>
  </si>
  <si>
    <t>1462958775</t>
  </si>
  <si>
    <t>položka určená pro zřízení monolitických den</t>
  </si>
  <si>
    <t>1,8*4*1,8</t>
  </si>
  <si>
    <t>(1,3+1,5+1,4+1,7+1,35)*2</t>
  </si>
  <si>
    <t>-1319991063</t>
  </si>
  <si>
    <t>118605080</t>
  </si>
  <si>
    <t>919735116</t>
  </si>
  <si>
    <t>Řezání stávajícího živičného krytu hl přes 250 do 300 mm</t>
  </si>
  <si>
    <t>105009231</t>
  </si>
  <si>
    <t>Řezání stávajícího živičného krytu nebo podkladu hloubky přes 250 do 300 mm</t>
  </si>
  <si>
    <t>https://podminky.urs.cz/item/CS_URS_2024_01/919735116</t>
  </si>
  <si>
    <t>(2,7*4)+(72,5*2)+1,8</t>
  </si>
  <si>
    <t>(2,7*4)+(45,6+46,2)*2+1,8</t>
  </si>
  <si>
    <t>-935325483</t>
  </si>
  <si>
    <t>-248415170</t>
  </si>
  <si>
    <t>73186158</t>
  </si>
  <si>
    <t>28,89*14 'Přepočtené koeficientem množství</t>
  </si>
  <si>
    <t>-1270316104</t>
  </si>
  <si>
    <t>28,89</t>
  </si>
  <si>
    <t>998274101</t>
  </si>
  <si>
    <t>Přesun hmot pro trubní vedení z trub betonových otevřený výkop</t>
  </si>
  <si>
    <t>1874552361</t>
  </si>
  <si>
    <t>Přesun hmot pro trubní vedení hloubené z trub betonových nebo železobetonových pro vodovody nebo kanalizace v otevřeném výkopu dopravní vzdálenost do 15 m</t>
  </si>
  <si>
    <t>https://podminky.urs.cz/item/CS_URS_2024_01/998274101</t>
  </si>
  <si>
    <t>Práce a dodávky M</t>
  </si>
  <si>
    <t>46-M</t>
  </si>
  <si>
    <t>Zemní práce při extr.mont.pracích</t>
  </si>
  <si>
    <t>460751122</t>
  </si>
  <si>
    <t>Osazení kabelových kanálů zapuštěných do terénu z prefabrikovaných betonových žlabů vnější šířky přes 20 do 25 cm</t>
  </si>
  <si>
    <t>64</t>
  </si>
  <si>
    <t>2137866661</t>
  </si>
  <si>
    <t>Osazení kabelových kanálů včetně utěsnění, vyspárování a zakrytí víkem z prefabrikovaných betonových žlabů zapuštěných do terénu, včetně výkopu horniny vnější šířky přes 20 do 25 cm</t>
  </si>
  <si>
    <t>https://podminky.urs.cz/item/CS_URS_2024_01/460751122</t>
  </si>
  <si>
    <t>59213011</t>
  </si>
  <si>
    <t>žlab kabelový betonový k ochraně zemního drátovodného vedení 100x23x19cm</t>
  </si>
  <si>
    <t>128</t>
  </si>
  <si>
    <t>1973211109</t>
  </si>
  <si>
    <t>180,12</t>
  </si>
  <si>
    <t>720,46</t>
  </si>
  <si>
    <t>řez_kom</t>
  </si>
  <si>
    <t>216,8</t>
  </si>
  <si>
    <t>trouby</t>
  </si>
  <si>
    <t>159,6</t>
  </si>
  <si>
    <t>obsyp</t>
  </si>
  <si>
    <t>57,66</t>
  </si>
  <si>
    <t>SO 320 - Stavební část - kanalizační přípojky</t>
  </si>
  <si>
    <t>113107224</t>
  </si>
  <si>
    <t>Odstranění podkladu z kameniva drceného tl přes 300 do 400 mm strojně pl přes 200 m2</t>
  </si>
  <si>
    <t>675821174</t>
  </si>
  <si>
    <t>Odstranění podkladů nebo krytů strojně plochy jednotlivě přes 200 m2 s přemístěním hmot na skládku na vzdálenost do 20 m nebo s naložením na dopravní prostředek z kameniva hrubého drceného, o tl. vrstvy přes 300 do 400 mm</t>
  </si>
  <si>
    <t>https://podminky.urs.cz/item/CS_URS_2024_01/113107224</t>
  </si>
  <si>
    <t>trouby*1</t>
  </si>
  <si>
    <t>113107242</t>
  </si>
  <si>
    <t>Odstranění podkladu živičného tl přes 50 do 100 mm strojně pl přes 200 m2</t>
  </si>
  <si>
    <t>1454033896</t>
  </si>
  <si>
    <t>Odstranění podkladů nebo krytů strojně plochy jednotlivě přes 200 m2 s přemístěním hmot na skládku na vzdálenost do 20 m nebo s naložením na dopravní prostředek živičných, o tl. vrstvy přes 50 do 100 mm</t>
  </si>
  <si>
    <t>https://podminky.urs.cz/item/CS_URS_2024_01/113107242</t>
  </si>
  <si>
    <t>délka_chodník</t>
  </si>
  <si>
    <t>19*2,4</t>
  </si>
  <si>
    <t>45,6</t>
  </si>
  <si>
    <t>1668713218</t>
  </si>
  <si>
    <t>40*2</t>
  </si>
  <si>
    <t>1707339967</t>
  </si>
  <si>
    <t>(266,63+93,61)/2</t>
  </si>
  <si>
    <t>1529439479</t>
  </si>
  <si>
    <t>-1662016474</t>
  </si>
  <si>
    <t>151811131</t>
  </si>
  <si>
    <t>Osazení pažicího boxu hl výkopu do 4 m š do 1,2 m</t>
  </si>
  <si>
    <t>147506458</t>
  </si>
  <si>
    <t>Zřízení pažicích boxů pro pažení a rozepření stěn rýh podzemního vedení hloubka výkopu do 4 m, šířka do 1,2 m</t>
  </si>
  <si>
    <t>https://podminky.urs.cz/item/CS_URS_2024_01/151811131</t>
  </si>
  <si>
    <t>533,25+187,21</t>
  </si>
  <si>
    <t>151811231</t>
  </si>
  <si>
    <t>Odstranění pažicího boxu hl výkopu do 4 m š do 1,2 m</t>
  </si>
  <si>
    <t>-2116197514</t>
  </si>
  <si>
    <t>Odstranění pažicích boxů pro pažení a rozepření stěn rýh podzemního vedení hloubka výkopu do 4 m, šířka do 1,2 m</t>
  </si>
  <si>
    <t>https://podminky.urs.cz/item/CS_URS_2024_01/151811231</t>
  </si>
  <si>
    <t>-491605238</t>
  </si>
  <si>
    <t>-1637999728</t>
  </si>
  <si>
    <t>180,12*5 'Přepočtené koeficientem množství</t>
  </si>
  <si>
    <t>1788459363</t>
  </si>
  <si>
    <t>-289937225</t>
  </si>
  <si>
    <t>-1309056004</t>
  </si>
  <si>
    <t>230670544</t>
  </si>
  <si>
    <t>2128902400</t>
  </si>
  <si>
    <t>192,44+62,45</t>
  </si>
  <si>
    <t>-287231542</t>
  </si>
  <si>
    <t>(192,44+62,45)*2</t>
  </si>
  <si>
    <t>-175563737</t>
  </si>
  <si>
    <t>40,66+17</t>
  </si>
  <si>
    <t>884026909</t>
  </si>
  <si>
    <t>obsyp*2</t>
  </si>
  <si>
    <t>2071850831</t>
  </si>
  <si>
    <t>11,24+4,72</t>
  </si>
  <si>
    <t>-842151406</t>
  </si>
  <si>
    <t>8,99+3,78</t>
  </si>
  <si>
    <t>-1883027785</t>
  </si>
  <si>
    <t>159,6*2 'Přepočtené koeficientem množství</t>
  </si>
  <si>
    <t>971466774</t>
  </si>
  <si>
    <t>810391819</t>
  </si>
  <si>
    <t>Příplatek za bourání potrubí z betonu ve štole, v uzavřených kanálech nebo objektech DN do 400</t>
  </si>
  <si>
    <t>1434329927</t>
  </si>
  <si>
    <t>Bourání stávajícího potrubí z betonu Příplatek k cenám za práce ve štole, v uzavřeném kanálu nebo v objektech DN do 400</t>
  </si>
  <si>
    <t>https://podminky.urs.cz/item/CS_URS_2024_01/810391819</t>
  </si>
  <si>
    <t>831312121</t>
  </si>
  <si>
    <t>Montáž potrubí z trub kameninových hrdlových s integrovaným těsněním výkop sklon do 20 % DN 150</t>
  </si>
  <si>
    <t>813906151</t>
  </si>
  <si>
    <t>Montáž potrubí z trub kameninových hrdlových s integrovaným těsněním v otevřeném výkopu ve sklonu do 20 % DN 150</t>
  </si>
  <si>
    <t>https://podminky.urs.cz/item/CS_URS_2024_01/831312121</t>
  </si>
  <si>
    <t>59710632</t>
  </si>
  <si>
    <t>trouba kameninová glazovaná DN 150 dl 1,00m spojovací systém F</t>
  </si>
  <si>
    <t>1250272232</t>
  </si>
  <si>
    <t>159,6*1,015 'Přepočtené koeficientem množství</t>
  </si>
  <si>
    <t>831312193</t>
  </si>
  <si>
    <t>Příplatek k montáži kameninového potrubí za napojení dvou dříků trub pomocí převlečné manžety DN 150</t>
  </si>
  <si>
    <t>-1975849312</t>
  </si>
  <si>
    <t>Montáž potrubí z trub kameninových hrdlových s integrovaným těsněním Příplatek k cenám za napojení dvou dříků trub o stejném průměru (max. rozdíl 12 mm) pomocí převlečné manžety (manžeta zahrnuta v ceně) DN 150</t>
  </si>
  <si>
    <t>https://podminky.urs.cz/item/CS_URS_2024_01/831312193</t>
  </si>
  <si>
    <t>890411851</t>
  </si>
  <si>
    <t>Bourání šachet z prefabrikovaných skruží strojně obestavěného prostoru do 1,5 m3</t>
  </si>
  <si>
    <t>-1098353022</t>
  </si>
  <si>
    <t>Bourání šachet a jímek strojně velikosti obestavěného prostoru do 1,5 m3 z prefabrikovaných skruží</t>
  </si>
  <si>
    <t>https://podminky.urs.cz/item/CS_URS_2024_01/890411851</t>
  </si>
  <si>
    <t>stávající uliční vpusti</t>
  </si>
  <si>
    <t>13*((0,7*0,7*3,14)/4)</t>
  </si>
  <si>
    <t>899202211</t>
  </si>
  <si>
    <t>Demontáž mříží litinových včetně rámů hmotnosti přes 50 do 100 kg</t>
  </si>
  <si>
    <t>1524659471</t>
  </si>
  <si>
    <t>Demontáž mříží litinových včetně rámů, hmotnosti jednotlivě přes 50 do 100 Kg</t>
  </si>
  <si>
    <t>https://podminky.urs.cz/item/CS_URS_2024_01/899202211</t>
  </si>
  <si>
    <t>R837314111</t>
  </si>
  <si>
    <t>Montáž kameninových útesů s hrdlem DN 150 včetně těsnícího pryžového kroužku DN150</t>
  </si>
  <si>
    <t>1949403567</t>
  </si>
  <si>
    <t>Montáž kameninových útesů s hrdlem na potrubí betonovém a železobetonovém DN 150 včetně montáže a dodávky těsnícího pryžového kroužku DN 150</t>
  </si>
  <si>
    <t>59710842</t>
  </si>
  <si>
    <t>trouba kameninová glazovaná zkrácená DN 150 dl 60(75)cm spojovací systém F</t>
  </si>
  <si>
    <t>778718926</t>
  </si>
  <si>
    <t>892312121</t>
  </si>
  <si>
    <t>Tlaková zkouška vzduchem potrubí DN 150 těsnícím vakem ucpávkovým</t>
  </si>
  <si>
    <t>663681533</t>
  </si>
  <si>
    <t>Tlakové zkoušky vzduchem těsnícími vaky ucpávkovými DN 150</t>
  </si>
  <si>
    <t>https://podminky.urs.cz/item/CS_URS_2024_01/892312121</t>
  </si>
  <si>
    <t>1159513055</t>
  </si>
  <si>
    <t>včetně obetonávky propojení potrubí</t>
  </si>
  <si>
    <t>33,72+14,16</t>
  </si>
  <si>
    <t>-2095213680</t>
  </si>
  <si>
    <t>112,4+47,2</t>
  </si>
  <si>
    <t>trouby*2-řez_kom/2</t>
  </si>
  <si>
    <t>-995890354</t>
  </si>
  <si>
    <t>(3,9+4,8+2+1,9+5,1+2,5+3,6+3,2+3,1+3,6+3,5+4+2,8+3,8+3,7+3,1)*2</t>
  </si>
  <si>
    <t>(3,8+3,2+3,8+4+3,3+3,2+3,7+3,1+2,9+2,9+3,6+2,8+3,4+3,6+3+3,5)*2</t>
  </si>
  <si>
    <t>2115390778</t>
  </si>
  <si>
    <t>položka určená pro opatření bednění nebo pažení polystyrenem pro obetonování přípojek</t>
  </si>
  <si>
    <t>trouby*0,5*2</t>
  </si>
  <si>
    <t>977151126</t>
  </si>
  <si>
    <t>Jádrové vrty diamantovými korunkami do stavebních materiálů D přes 200 do 225 mm</t>
  </si>
  <si>
    <t>283172637</t>
  </si>
  <si>
    <t>Jádrové vrty diamantovými korunkami do stavebních materiálů (železobetonu, betonu, cihel, obkladů, dlažeb, kamene) průměru přes 200 do 225 mm</t>
  </si>
  <si>
    <t>https://podminky.urs.cz/item/CS_URS_2024_01/977151126</t>
  </si>
  <si>
    <t>položka určená pro vrtání otvorů prpo osazení přípojek</t>
  </si>
  <si>
    <t>32*0,15</t>
  </si>
  <si>
    <t>977151911</t>
  </si>
  <si>
    <t>Příplatek k jádrovým vrtům za práci ve stísněném prostoru</t>
  </si>
  <si>
    <t>-322145572</t>
  </si>
  <si>
    <t>Jádrové vrty diamantovými korunkami do stavebních materiálů (železobetonu, betonu, cihel, obkladů, dlažeb, kamene) Příplatek k cenám za práci ve stísněném prostoru</t>
  </si>
  <si>
    <t>https://podminky.urs.cz/item/CS_URS_2024_01/977151911</t>
  </si>
  <si>
    <t>977213111</t>
  </si>
  <si>
    <t>Řezání betonových, železobetonových nebo kameninových trub kruhových kolmý řez do DN 200</t>
  </si>
  <si>
    <t>-790544829</t>
  </si>
  <si>
    <t>Řezání trub betonových, železobetonových nebo kameninových kruhových kolmý řez do DN 200</t>
  </si>
  <si>
    <t>https://podminky.urs.cz/item/CS_URS_2024_01/977213111</t>
  </si>
  <si>
    <t>1472344128</t>
  </si>
  <si>
    <t>-189601320</t>
  </si>
  <si>
    <t>142,646*14 'Přepočtené koeficientem množství</t>
  </si>
  <si>
    <t>27054343</t>
  </si>
  <si>
    <t>39,628+0,418</t>
  </si>
  <si>
    <t>-1503876762</t>
  </si>
  <si>
    <t>92,568</t>
  </si>
  <si>
    <t>-457944205</t>
  </si>
  <si>
    <t>10,032</t>
  </si>
  <si>
    <t>998275101</t>
  </si>
  <si>
    <t>Přesun hmot pro trubní vedení z trub kameninových otevřený výkop</t>
  </si>
  <si>
    <t>549070800</t>
  </si>
  <si>
    <t>Přesun hmot pro trubní vedení hloubené z trub kameninových pro kanalizace v otevřeném výkopu dopravní vzdálenost do 15 m</t>
  </si>
  <si>
    <t>https://podminky.urs.cz/item/CS_URS_2024_01/998275101</t>
  </si>
  <si>
    <t>770787070</t>
  </si>
  <si>
    <t>873080917</t>
  </si>
  <si>
    <t>178,75</t>
  </si>
  <si>
    <t>247,39</t>
  </si>
  <si>
    <t>900</t>
  </si>
  <si>
    <t>potrubí_vdv</t>
  </si>
  <si>
    <t>269,4</t>
  </si>
  <si>
    <t>SO 330 - Stavební část - vodovod</t>
  </si>
  <si>
    <t>-272520666</t>
  </si>
  <si>
    <t>5*2</t>
  </si>
  <si>
    <t>2078787626</t>
  </si>
  <si>
    <t>494,78/2</t>
  </si>
  <si>
    <t>-2128846382</t>
  </si>
  <si>
    <t>-346437284</t>
  </si>
  <si>
    <t>20*1,7*1,1*2</t>
  </si>
  <si>
    <t>1233410056</t>
  </si>
  <si>
    <t>-1876250573</t>
  </si>
  <si>
    <t>-1602359608</t>
  </si>
  <si>
    <t>1665707424</t>
  </si>
  <si>
    <t>247,39*5 'Přepočtené koeficientem množství</t>
  </si>
  <si>
    <t>2179301</t>
  </si>
  <si>
    <t>-2118466350</t>
  </si>
  <si>
    <t>738581472</t>
  </si>
  <si>
    <t>-1404101873</t>
  </si>
  <si>
    <t>511719221</t>
  </si>
  <si>
    <t>293,26</t>
  </si>
  <si>
    <t>-545176778</t>
  </si>
  <si>
    <t>293,26*2</t>
  </si>
  <si>
    <t>-771818931</t>
  </si>
  <si>
    <t>112,6</t>
  </si>
  <si>
    <t>923060239</t>
  </si>
  <si>
    <t>112,6*2</t>
  </si>
  <si>
    <t>1513980229</t>
  </si>
  <si>
    <t>29,63</t>
  </si>
  <si>
    <t>452313131</t>
  </si>
  <si>
    <t>Podkladní bloky z betonu prostého bez zvýšených nároků na prostředí tř. C 12/15 otevřený výkop</t>
  </si>
  <si>
    <t>1589442888</t>
  </si>
  <si>
    <t>Podkladní a zajišťovací konstrukce z betonu prostého v otevřeném výkopu bez zvýšených nároků na prostředí bloky pro potrubí z betonu tř. C 12/15</t>
  </si>
  <si>
    <t>https://podminky.urs.cz/item/CS_URS_2024_01/452313131</t>
  </si>
  <si>
    <t>betonové bloky pod hydranty</t>
  </si>
  <si>
    <t>0,5</t>
  </si>
  <si>
    <t>554644309</t>
  </si>
  <si>
    <t>178,75*2 'Přepočtené koeficientem množství</t>
  </si>
  <si>
    <t>850311811</t>
  </si>
  <si>
    <t>Bourání stávajícího potrubí z trub litinových DN 150</t>
  </si>
  <si>
    <t>30874654</t>
  </si>
  <si>
    <t>Bourání stávajícího potrubí z trub litinových hrdlových nebo přírubových v otevřeném výkopu DN do 150</t>
  </si>
  <si>
    <t>https://podminky.urs.cz/item/CS_URS_2024_01/850311811</t>
  </si>
  <si>
    <t>851241131</t>
  </si>
  <si>
    <t>Montáž potrubí z trub litinových hrdlových s integrovaným těsněním otevřený výkop DN 80</t>
  </si>
  <si>
    <t>626988837</t>
  </si>
  <si>
    <t>Montáž potrubí z trub litinových tlakových hrdlových v otevřeném výkopu s integrovaným těsněním DN 80</t>
  </si>
  <si>
    <t>https://podminky.urs.cz/item/CS_URS_2024_01/851241131</t>
  </si>
  <si>
    <t>176,2+93,2</t>
  </si>
  <si>
    <t>55251004</t>
  </si>
  <si>
    <t>trouba vodovodní litinová hrdlová Zn+Al (85/15) 400g/m2+modrý epoxid dl 6m DN 80</t>
  </si>
  <si>
    <t>-1845404430</t>
  </si>
  <si>
    <t>269,4*1,01 'Přepočtené koeficientem množství</t>
  </si>
  <si>
    <t>857241131</t>
  </si>
  <si>
    <t>Montáž litinových tvarovek jednoosých hrdlových otevřený výkop s integrovaným těsněním DN 80</t>
  </si>
  <si>
    <t>1898583072</t>
  </si>
  <si>
    <t>Montáž litinových tvarovek na potrubí litinovém tlakovém jednoosých na potrubí z trub hrdlových v otevřeném výkopu, kanálu nebo v šachtě s integrovaným těsněním DN 80</t>
  </si>
  <si>
    <t>https://podminky.urs.cz/item/CS_URS_2024_01/857241131</t>
  </si>
  <si>
    <t>2+2+2+4</t>
  </si>
  <si>
    <t>R55254100</t>
  </si>
  <si>
    <t>trouba vodovodní litinová hrdlová Zn 200g/m2+modrý epoxid DN 80 - SEC</t>
  </si>
  <si>
    <t>ks</t>
  </si>
  <si>
    <t>-771189507</t>
  </si>
  <si>
    <t>R55253646</t>
  </si>
  <si>
    <t>přesuvka hrdlová litinová práškový epoxid tl 250µm se šroubovým spojem U-kus DN 80 - jištěná proti posunu</t>
  </si>
  <si>
    <t>431518121</t>
  </si>
  <si>
    <t>857242122</t>
  </si>
  <si>
    <t>Montáž litinových tvarovek jednoosých přírubových otevřený výkop DN 80</t>
  </si>
  <si>
    <t>-1172849739</t>
  </si>
  <si>
    <t>Montáž litinových tvarovek na potrubí litinovém tlakovém jednoosých na potrubí z trub přírubových v otevřeném výkopu, kanálu nebo v šachtě DN 80</t>
  </si>
  <si>
    <t>https://podminky.urs.cz/item/CS_URS_2024_01/857242122</t>
  </si>
  <si>
    <t>1+1</t>
  </si>
  <si>
    <t>27322509</t>
  </si>
  <si>
    <t>těsnění přírubové pryžové DN 80</t>
  </si>
  <si>
    <t>1018319340</t>
  </si>
  <si>
    <t>R30909194</t>
  </si>
  <si>
    <t>šroub nerezový se šestihrannou hlavou M16x70mm, typ A2</t>
  </si>
  <si>
    <t>100 kus</t>
  </si>
  <si>
    <t>1929714102</t>
  </si>
  <si>
    <t>40/100</t>
  </si>
  <si>
    <t>31111020</t>
  </si>
  <si>
    <t>matice nerezová šestihranná M16, typ A4</t>
  </si>
  <si>
    <t>1929763195</t>
  </si>
  <si>
    <t>31121026</t>
  </si>
  <si>
    <t>podložka nerezová 17 DIN 9021 M16, typ A4</t>
  </si>
  <si>
    <t>-979013465</t>
  </si>
  <si>
    <t>55253489</t>
  </si>
  <si>
    <t>tvarovka přírubová litinová s hladkým koncem,práškový epoxid tl 250µm F-kus DN 80</t>
  </si>
  <si>
    <t>387875823</t>
  </si>
  <si>
    <t>55253892</t>
  </si>
  <si>
    <t>tvarovka přírubová s hrdlem z tvárné litiny,práškový epoxid tl 250µm EU-kus dl 130mm DN 80</t>
  </si>
  <si>
    <t>925720067</t>
  </si>
  <si>
    <t>857243131</t>
  </si>
  <si>
    <t>Montáž litinových tvarovek odbočných hrdlových otevřený výkop s integrovaným těsněním DN 80</t>
  </si>
  <si>
    <t>-1507449169</t>
  </si>
  <si>
    <t>Montáž litinových tvarovek na potrubí litinovém tlakovém odbočných na potrubí z trub hrdlových v otevřeném výkopu, kanálu nebo v šachtě s integrovaným těsněním DN 80</t>
  </si>
  <si>
    <t>https://podminky.urs.cz/item/CS_URS_2024_01/857243131</t>
  </si>
  <si>
    <t>3+1</t>
  </si>
  <si>
    <t>55253740</t>
  </si>
  <si>
    <t>tvarovka hrdlová s přírubovou odbočkou z tvárné litiny,práškový epoxid tl 250µm MMA-kus DN 80/80</t>
  </si>
  <si>
    <t>2118387311</t>
  </si>
  <si>
    <t>879171111</t>
  </si>
  <si>
    <t>Montáž vodovodní přípojky na potrubí DN 32</t>
  </si>
  <si>
    <t>-923186927</t>
  </si>
  <si>
    <t>Montáž napojení vodovodní přípojky v otevřeném výkopu DN 32</t>
  </si>
  <si>
    <t>https://podminky.urs.cz/item/CS_URS_2024_01/879171111</t>
  </si>
  <si>
    <t>18+8</t>
  </si>
  <si>
    <t>891241112</t>
  </si>
  <si>
    <t>Montáž vodovodních šoupátek otevřený výkop DN 80</t>
  </si>
  <si>
    <t>-1945808103</t>
  </si>
  <si>
    <t>Montáž vodovodních armatur na potrubí šoupátek nebo klapek uzavíracích v otevřeném výkopu nebo v šachtách s osazením zemní soupravy (bez poklopů) DN 80</t>
  </si>
  <si>
    <t>https://podminky.urs.cz/item/CS_URS_2024_01/891241112</t>
  </si>
  <si>
    <t>R42291073</t>
  </si>
  <si>
    <t>souprava zemní pro šoupátka DN 65-80mm teleskopická</t>
  </si>
  <si>
    <t>-510694005</t>
  </si>
  <si>
    <t>42221116</t>
  </si>
  <si>
    <t>šoupátko s přírubami voda DN 80 PN16</t>
  </si>
  <si>
    <t>2053461221</t>
  </si>
  <si>
    <t>891247112</t>
  </si>
  <si>
    <t>Montáž hydrantů podzemních DN 80</t>
  </si>
  <si>
    <t>1499463746</t>
  </si>
  <si>
    <t>Montáž vodovodních armatur na potrubí hydrantů podzemních (bez osazení poklopů) DN 80</t>
  </si>
  <si>
    <t>https://podminky.urs.cz/item/CS_URS_2024_01/891247112</t>
  </si>
  <si>
    <t>2+1</t>
  </si>
  <si>
    <t>42273593</t>
  </si>
  <si>
    <t>hydrant podzemní DN 80 PN 16 dvojitý uzávěr s koulí krycí v 1250mm</t>
  </si>
  <si>
    <t>-2080024142</t>
  </si>
  <si>
    <t>891249111</t>
  </si>
  <si>
    <t>Montáž navrtávacích pasů na potrubí z jakýchkoli trub DN 80</t>
  </si>
  <si>
    <t>1419532395</t>
  </si>
  <si>
    <t>Montáž vodovodních armatur na potrubí navrtávacích pasů s ventilem Jt 1 MPa, na potrubí z trub litinových, ocelových nebo plastických hmot DN 80</t>
  </si>
  <si>
    <t>https://podminky.urs.cz/item/CS_URS_2024_01/891249111</t>
  </si>
  <si>
    <t>R42291052</t>
  </si>
  <si>
    <t>souprava zemní pro navrtávací pas se šoupátkem teleskopická</t>
  </si>
  <si>
    <t>609591077</t>
  </si>
  <si>
    <t>42273506</t>
  </si>
  <si>
    <t>pás navrtávací s kulovým kohoutem PN 10 DN 80-400x5/4"</t>
  </si>
  <si>
    <t>-1752434034</t>
  </si>
  <si>
    <t>892241111</t>
  </si>
  <si>
    <t>Tlaková zkouška vodou potrubí DN do 80</t>
  </si>
  <si>
    <t>1980026047</t>
  </si>
  <si>
    <t>Tlakové zkoušky vodou na potrubí DN do 80</t>
  </si>
  <si>
    <t>https://podminky.urs.cz/item/CS_URS_2024_01/892241111</t>
  </si>
  <si>
    <t>892273122</t>
  </si>
  <si>
    <t>Proplach a dezinfekce vodovodního potrubí DN od 80 do 125</t>
  </si>
  <si>
    <t>611300346</t>
  </si>
  <si>
    <t>https://podminky.urs.cz/item/CS_URS_2024_01/892273122</t>
  </si>
  <si>
    <t>899401111</t>
  </si>
  <si>
    <t>Osazení poklopů litinových ventilových</t>
  </si>
  <si>
    <t>-140589081</t>
  </si>
  <si>
    <t>https://podminky.urs.cz/item/CS_URS_2024_01/899401111</t>
  </si>
  <si>
    <t>včetně montáže a dodání podkladní desky</t>
  </si>
  <si>
    <t>42291402</t>
  </si>
  <si>
    <t>poklop litinový ventilový</t>
  </si>
  <si>
    <t>-390639216</t>
  </si>
  <si>
    <t>899401112</t>
  </si>
  <si>
    <t>Osazení poklopů litinových šoupátkových</t>
  </si>
  <si>
    <t>-1160635843</t>
  </si>
  <si>
    <t>https://podminky.urs.cz/item/CS_URS_2024_01/899401112</t>
  </si>
  <si>
    <t>42291352</t>
  </si>
  <si>
    <t>poklop litinový šoupátkový pro zemní soupravy osazení do terénu a do vozovky</t>
  </si>
  <si>
    <t>2146997773</t>
  </si>
  <si>
    <t>899401113</t>
  </si>
  <si>
    <t>Osazení poklopů litinových hydrantových</t>
  </si>
  <si>
    <t>376670770</t>
  </si>
  <si>
    <t>https://podminky.urs.cz/item/CS_URS_2024_01/899401113</t>
  </si>
  <si>
    <t>R42291452</t>
  </si>
  <si>
    <t>poklop litinový hydrantový teleskopický DN 80</t>
  </si>
  <si>
    <t>1101783683</t>
  </si>
  <si>
    <t>899721111</t>
  </si>
  <si>
    <t>Signalizační vodič DN do 150 mm na potrubí</t>
  </si>
  <si>
    <t>-1869808457</t>
  </si>
  <si>
    <t>Signalizační vodič na potrubí DN do 150 mm</t>
  </si>
  <si>
    <t>https://podminky.urs.cz/item/CS_URS_2024_01/899721111</t>
  </si>
  <si>
    <t>899722112</t>
  </si>
  <si>
    <t>Krytí potrubí z plastů výstražnou fólií z PVC přes 20 do 25 cm</t>
  </si>
  <si>
    <t>2028215549</t>
  </si>
  <si>
    <t>Krytí potrubí z plastů výstražnou fólií z PVC šířky přes 20 do 25 cm</t>
  </si>
  <si>
    <t>https://podminky.urs.cz/item/CS_URS_2024_01/899722112</t>
  </si>
  <si>
    <t>R891171321</t>
  </si>
  <si>
    <t>Montáž vodovodních šoupátek domovní přípojky se závitovými konci PN16 otevřený výkop G 5/4"</t>
  </si>
  <si>
    <t>-1115309066</t>
  </si>
  <si>
    <t>Montáž vodovodních armatur na potrubí šoupátek pro domovní přípojky se závitovými konci PN16 G 5/4"</t>
  </si>
  <si>
    <t>montáž isiflo spojek</t>
  </si>
  <si>
    <t>AVK.2111040114</t>
  </si>
  <si>
    <t>Isiflo přechodka s vnějším závitem, typ 110, rozměr 32x11/4”</t>
  </si>
  <si>
    <t>900202956</t>
  </si>
  <si>
    <t>R977213111</t>
  </si>
  <si>
    <t>-1410555337</t>
  </si>
  <si>
    <t>položka určena pro řezání potrubí na potřebné délky</t>
  </si>
  <si>
    <t>8*2</t>
  </si>
  <si>
    <t>997013631</t>
  </si>
  <si>
    <t>Poplatek za uložení na skládce (skládkovné) stavebního odpadu směsného kód odpadu 17 09 04</t>
  </si>
  <si>
    <t>-1330225898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</si>
  <si>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</si>
  <si>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</si>
  <si>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11,854</t>
  </si>
  <si>
    <t>891434244</t>
  </si>
  <si>
    <t>-668924184</t>
  </si>
  <si>
    <t>11,854*14 'Přepočtené koeficientem množství</t>
  </si>
  <si>
    <t>998273102</t>
  </si>
  <si>
    <t>Přesun hmot pro trubní vedení z trub litinových otevřený výkop</t>
  </si>
  <si>
    <t>1335878560</t>
  </si>
  <si>
    <t>Přesun hmot pro trubní vedení hloubené z trub litinových pro vodovody nebo kanalizace v otevřeném výkopu dopravní vzdálenost do 15 m</t>
  </si>
  <si>
    <t>https://podminky.urs.cz/item/CS_URS_2024_01/998273102</t>
  </si>
  <si>
    <t>1266323777</t>
  </si>
  <si>
    <t>-1573308956</t>
  </si>
  <si>
    <t>potrubí_32</t>
  </si>
  <si>
    <t>218,3</t>
  </si>
  <si>
    <t>potrubí_90</t>
  </si>
  <si>
    <t>57,6</t>
  </si>
  <si>
    <t>délka_komunikace</t>
  </si>
  <si>
    <t>84,6</t>
  </si>
  <si>
    <t>483,48</t>
  </si>
  <si>
    <t>výkop_soukromá</t>
  </si>
  <si>
    <t>131,4</t>
  </si>
  <si>
    <t>výkop_veřejná</t>
  </si>
  <si>
    <t>206,2</t>
  </si>
  <si>
    <t>SO 340 - Stavební část - vodovodní přípojky</t>
  </si>
  <si>
    <t>zásyp</t>
  </si>
  <si>
    <t>73,2</t>
  </si>
  <si>
    <t>odvoz</t>
  </si>
  <si>
    <t>264,4</t>
  </si>
  <si>
    <t>PSV - Práce a dodávky PSV</t>
  </si>
  <si>
    <t xml:space="preserve">    722 - Zdravotechnika - vnitřní vodovod</t>
  </si>
  <si>
    <t>-1889985681</t>
  </si>
  <si>
    <t>(délka_chodník+délka_komunikace)*1</t>
  </si>
  <si>
    <t>1150592570</t>
  </si>
  <si>
    <t>57,6*1</t>
  </si>
  <si>
    <t>164822314</t>
  </si>
  <si>
    <t>121112004</t>
  </si>
  <si>
    <t>Sejmutí ornice tl vrstvy přes 200 do 250 mm ručně</t>
  </si>
  <si>
    <t>2030744581</t>
  </si>
  <si>
    <t>Sejmutí ornice ručně při souvislé ploše, tl. vrstvy přes 200 do 250 mm</t>
  </si>
  <si>
    <t>https://podminky.urs.cz/item/CS_URS_2024_01/121112004</t>
  </si>
  <si>
    <t>délka_soukromá</t>
  </si>
  <si>
    <t>91,1</t>
  </si>
  <si>
    <t>91,1*1</t>
  </si>
  <si>
    <t>132212131</t>
  </si>
  <si>
    <t>Hloubení nezapažených rýh šířky do 800 mm v soudržných horninách třídy těžitelnosti I skupiny 3 ručně</t>
  </si>
  <si>
    <t>-531508240</t>
  </si>
  <si>
    <t>Hloubení nezapažených rýh šířky do 800 mm ručně s urovnáním dna do předepsaného profilu a spádu v hornině třídy těžitelnosti I skupiny 3 soudržných</t>
  </si>
  <si>
    <t>https://podminky.urs.cz/item/CS_URS_2024_01/132212131</t>
  </si>
  <si>
    <t>132354104</t>
  </si>
  <si>
    <t>Hloubení rýh zapažených š do 800 mm v hornině třídy těžitelnosti II skupiny 4 objem přes 100 m3 strojně</t>
  </si>
  <si>
    <t>1173764679</t>
  </si>
  <si>
    <t>Hloubení zapažených rýh šířky do 800 mm strojně s urovnáním dna do předepsaného profilu a spádu v hornině třídy těžitelnosti II skupiny 4 přes 100 m3</t>
  </si>
  <si>
    <t>https://podminky.urs.cz/item/CS_URS_2024_01/132354104</t>
  </si>
  <si>
    <t>-45980445</t>
  </si>
  <si>
    <t>výkop_soukromá+výkop_veřejná</t>
  </si>
  <si>
    <t>151101101</t>
  </si>
  <si>
    <t>Zřízení příložného pažení a rozepření stěn rýh hl do 2 m</t>
  </si>
  <si>
    <t>-1847953222</t>
  </si>
  <si>
    <t>Zřízení pažení a rozepření stěn rýh pro podzemní vedení příložné pro jakoukoliv mezerovitost, hloubky do 2 m</t>
  </si>
  <si>
    <t>https://podminky.urs.cz/item/CS_URS_2024_01/151101101</t>
  </si>
  <si>
    <t>675,06-pažení</t>
  </si>
  <si>
    <t>151101111</t>
  </si>
  <si>
    <t>Odstranění příložného pažení a rozepření stěn rýh hl do 2 m</t>
  </si>
  <si>
    <t>-1620501662</t>
  </si>
  <si>
    <t>Odstranění pažení a rozepření stěn rýh pro podzemní vedení s uložením materiálu na vzdálenost do 3 m od kraje výkopu příložné, hloubky do 2 m</t>
  </si>
  <si>
    <t>https://podminky.urs.cz/item/CS_URS_2024_01/151101111</t>
  </si>
  <si>
    <t>-244730577</t>
  </si>
  <si>
    <t>(délka_chodník+délka_komunikace)*2*1,7</t>
  </si>
  <si>
    <t>-1604037250</t>
  </si>
  <si>
    <t>-820872879</t>
  </si>
  <si>
    <t>výkop_soukromá+výkop_veřejná-zásyp</t>
  </si>
  <si>
    <t>-1212212994</t>
  </si>
  <si>
    <t>264,4*5 'Přepočtené koeficientem množství</t>
  </si>
  <si>
    <t>1043979123</t>
  </si>
  <si>
    <t>odvoz*1,8</t>
  </si>
  <si>
    <t>359834416</t>
  </si>
  <si>
    <t>-1525736501</t>
  </si>
  <si>
    <t>116,09</t>
  </si>
  <si>
    <t>381650212</t>
  </si>
  <si>
    <t>116,1*2</t>
  </si>
  <si>
    <t>-1877463382</t>
  </si>
  <si>
    <t>78,4</t>
  </si>
  <si>
    <t>1484903464</t>
  </si>
  <si>
    <t>78,4*2</t>
  </si>
  <si>
    <t>-1691682065</t>
  </si>
  <si>
    <t>23,4</t>
  </si>
  <si>
    <t>-1733542096</t>
  </si>
  <si>
    <t>2101461816</t>
  </si>
  <si>
    <t>1297283270</t>
  </si>
  <si>
    <t>-464662497</t>
  </si>
  <si>
    <t>16/100</t>
  </si>
  <si>
    <t>292703135</t>
  </si>
  <si>
    <t>-221720671</t>
  </si>
  <si>
    <t>871161211</t>
  </si>
  <si>
    <t>Montáž potrubí z PE100 RC SDR 11 otevřený výkop svařovaných elektrotvarovkou d 32 x 3,0 mm</t>
  </si>
  <si>
    <t>548949518</t>
  </si>
  <si>
    <t>Montáž vodovodního potrubí z polyetylenu PE100 RC v otevřeném výkopu svařovaných elektrotvarovkou SDR 11/PN16 d 32 x 3,0 mm</t>
  </si>
  <si>
    <t>https://podminky.urs.cz/item/CS_URS_2024_01/871161211</t>
  </si>
  <si>
    <t>28613524</t>
  </si>
  <si>
    <t>potrubí vodovodní třívrstvé PE100 RC SDR11 32x3,0mm</t>
  </si>
  <si>
    <t>1604562200</t>
  </si>
  <si>
    <t>218,3*1,015 'Přepočtené koeficientem množství</t>
  </si>
  <si>
    <t>871211811</t>
  </si>
  <si>
    <t>Bourání stávajícího potrubí z polyetylenu D do 50 mm</t>
  </si>
  <si>
    <t>-552332175</t>
  </si>
  <si>
    <t>Bourání stávajícího potrubí z polyetylenu v otevřeném výkopu D do 50 mm</t>
  </si>
  <si>
    <t>https://podminky.urs.cz/item/CS_URS_2024_01/871211811</t>
  </si>
  <si>
    <t>871241211</t>
  </si>
  <si>
    <t>Montáž potrubí z PE100 RC SDR 11 otevřený výkop svařovaných elektrotvarovkou d 90 x 8,2 mm</t>
  </si>
  <si>
    <t>2007418920</t>
  </si>
  <si>
    <t>Montáž vodovodního potrubí z polyetylenu PE100 RC v otevřeném výkopu svařovaných elektrotvarovkou SDR 11/PN16 d 90 x 8,2 mm</t>
  </si>
  <si>
    <t>https://podminky.urs.cz/item/CS_URS_2024_01/871241211</t>
  </si>
  <si>
    <t>28654368</t>
  </si>
  <si>
    <t>příruba volná k lemovému nákružku z polypropylénu 90</t>
  </si>
  <si>
    <t>-1144414385</t>
  </si>
  <si>
    <t>28653149</t>
  </si>
  <si>
    <t>nákružek lemový PE 100 SDR17 90mm</t>
  </si>
  <si>
    <t>1630679064</t>
  </si>
  <si>
    <t>28613530</t>
  </si>
  <si>
    <t>potrubí vodovodní třívrstvé PE100 RC SDR11 90x8,2mm</t>
  </si>
  <si>
    <t>1088263301</t>
  </si>
  <si>
    <t>15*1,015 'Přepočtené koeficientem množství</t>
  </si>
  <si>
    <t>871251811</t>
  </si>
  <si>
    <t>Bourání stávajícího potrubí z polyetylenu D přes 50 do 90 mm</t>
  </si>
  <si>
    <t>491733942</t>
  </si>
  <si>
    <t>Bourání stávajícího potrubí z polyetylenu v otevřeném výkopu D přes 50 do 90 mm</t>
  </si>
  <si>
    <t>https://podminky.urs.cz/item/CS_URS_2024_01/871251811</t>
  </si>
  <si>
    <t>877162001</t>
  </si>
  <si>
    <t>Montáž svěrných spojek na vodovodním potrubí z trub d 32</t>
  </si>
  <si>
    <t>659403688</t>
  </si>
  <si>
    <t>Montáž svěrných (mechanických) spojek na vodovodním potrubí spojek, kolen 90° nebo redukcí d 32</t>
  </si>
  <si>
    <t>https://podminky.urs.cz/item/CS_URS_2024_01/877162001</t>
  </si>
  <si>
    <t>13+13</t>
  </si>
  <si>
    <t>63126202</t>
  </si>
  <si>
    <t>spojka svěrná kompozitní přímá pro PE potrubí d32</t>
  </si>
  <si>
    <t>-42249639</t>
  </si>
  <si>
    <t>877241101</t>
  </si>
  <si>
    <t>Montáž elektrospojek na vodovodním potrubí z PE trub d 90</t>
  </si>
  <si>
    <t>-1468788039</t>
  </si>
  <si>
    <t>Montáž tvarovek na vodovodním plastovém potrubí z polyetylenu PE 100 elektrotvarovek SDR 11/PN16 spojek, oblouků nebo redukcí d 90</t>
  </si>
  <si>
    <t>https://podminky.urs.cz/item/CS_URS_2024_01/877241101</t>
  </si>
  <si>
    <t>28615974</t>
  </si>
  <si>
    <t>elektrospojka SDR11 PE 100 PN16 D 90mm</t>
  </si>
  <si>
    <t>83858178</t>
  </si>
  <si>
    <t>1107228798</t>
  </si>
  <si>
    <t>1796069366</t>
  </si>
  <si>
    <t>-1944919121</t>
  </si>
  <si>
    <t>-652569222</t>
  </si>
  <si>
    <t>-345473838</t>
  </si>
  <si>
    <t>625672497</t>
  </si>
  <si>
    <t>R899911111</t>
  </si>
  <si>
    <t>Osazení ocelových součástí pro potrubí závěsných a úložných hmotnosti jednotlivě do 5 kg</t>
  </si>
  <si>
    <t>kg</t>
  </si>
  <si>
    <t>-1344573151</t>
  </si>
  <si>
    <t>Osazení ocelových součástí závěsných a úložných pro potrubí na mostech, konstrukcích apod. hmotnosti jednotlivě do 5 kg</t>
  </si>
  <si>
    <t>položka určená pro dodání a montáž (osazení) nových průchodek zdma objektů</t>
  </si>
  <si>
    <t>v položce je zahrnuto i případné bourání (zvětšení otvoru) a případné zapravení osazené průchodky betonem C25/30</t>
  </si>
  <si>
    <t>1725482234</t>
  </si>
  <si>
    <t>1730220862</t>
  </si>
  <si>
    <t>95,338*14 'Přepočtené koeficientem množství</t>
  </si>
  <si>
    <t>1573482451</t>
  </si>
  <si>
    <t>82,476</t>
  </si>
  <si>
    <t>11352906</t>
  </si>
  <si>
    <t>12,672</t>
  </si>
  <si>
    <t>998276101</t>
  </si>
  <si>
    <t>Přesun hmot pro trubní vedení z trub z plastických hmot otevřený výkop</t>
  </si>
  <si>
    <t>693018692</t>
  </si>
  <si>
    <t>Přesun hmot pro trubní vedení hloubené z trub z plastických hmot nebo sklolaminátových pro vodovody, kanalizace, teplovody, produktovody v otevřeném výkopu dopravní vzdálenost do 15 m</t>
  </si>
  <si>
    <t>https://podminky.urs.cz/item/CS_URS_2024_01/998276101</t>
  </si>
  <si>
    <t>PSV</t>
  </si>
  <si>
    <t>Práce a dodávky PSV</t>
  </si>
  <si>
    <t>722</t>
  </si>
  <si>
    <t>Zdravotechnika - vnitřní vodovod</t>
  </si>
  <si>
    <t>722290234</t>
  </si>
  <si>
    <t>Proplach a dezinfekce vodovodního potrubí DN do 80</t>
  </si>
  <si>
    <t>333589702</t>
  </si>
  <si>
    <t>Zkoušky, proplach a desinfekce vodovodního potrubí proplach a desinfekce vodovodního potrubí do DN 80</t>
  </si>
  <si>
    <t>https://podminky.urs.cz/item/CS_URS_2024_01/722290234</t>
  </si>
  <si>
    <t>potrubí_32+potrubí_90</t>
  </si>
  <si>
    <t>722290246</t>
  </si>
  <si>
    <t>Zkouška těsnosti vodovodního potrubí plastového DN do 40</t>
  </si>
  <si>
    <t>-1060476641</t>
  </si>
  <si>
    <t>Zkoušky, proplach a desinfekce vodovodního potrubí zkoušky těsnosti vodovodního potrubí plastového do DN 40</t>
  </si>
  <si>
    <t>https://podminky.urs.cz/item/CS_URS_2024_01/722290246</t>
  </si>
  <si>
    <t>722290249</t>
  </si>
  <si>
    <t>Zkouška těsnosti vodovodního potrubí plastového DN přes 40 do 90</t>
  </si>
  <si>
    <t>-1811445305</t>
  </si>
  <si>
    <t>Zkoušky, proplach a desinfekce vodovodního potrubí zkoušky těsnosti vodovodního potrubí plastového přes DN 40 do DN 90</t>
  </si>
  <si>
    <t>https://podminky.urs.cz/item/CS_URS_2024_01/722290249</t>
  </si>
  <si>
    <t>R722270102</t>
  </si>
  <si>
    <t>Sestava vodoměrová závitová G 1"</t>
  </si>
  <si>
    <t>1945759127</t>
  </si>
  <si>
    <t>Vodoměrové sestavy závitové G 1"</t>
  </si>
  <si>
    <t>https://podminky.urs.cz/item/CS_URS_2024_01/R722270102</t>
  </si>
  <si>
    <t>položka určená pro propojení nové přípojky se stávající vodoměrnou soupravou</t>
  </si>
  <si>
    <t>19761222</t>
  </si>
  <si>
    <t>přechodka svěrná mosazná-vnější závit pro plastové předizolované potrubí PE-Xa SDR 11, PN6, d 32-1"</t>
  </si>
  <si>
    <t>674252776</t>
  </si>
  <si>
    <t>31942512</t>
  </si>
  <si>
    <t>šroubení vsuvka vnější závit trubkový (voda)/vnějším závit kuželový (plyn) 1"</t>
  </si>
  <si>
    <t>692066372</t>
  </si>
  <si>
    <t>55114148</t>
  </si>
  <si>
    <t>kohout kulový PN 35 T 185°C plnoprůtokový nikl páčka 1" červený</t>
  </si>
  <si>
    <t>-414645412</t>
  </si>
  <si>
    <t>-1201939090</t>
  </si>
  <si>
    <t>-2142765559</t>
  </si>
  <si>
    <t>řad</t>
  </si>
  <si>
    <t>288</t>
  </si>
  <si>
    <t>přípojky</t>
  </si>
  <si>
    <t>283,8</t>
  </si>
  <si>
    <t>157,89</t>
  </si>
  <si>
    <t>SO 340.1 - Suchovod</t>
  </si>
  <si>
    <t>132251103</t>
  </si>
  <si>
    <t>Hloubení rýh nezapažených š do 800 mm v hornině třídy těžitelnosti I skupiny 3 objem do 100 m3 strojně</t>
  </si>
  <si>
    <t>487831282</t>
  </si>
  <si>
    <t>Hloubení nezapažených rýh šířky do 800 mm strojně s urovnáním dna do předepsaného profilu a spádu v hornině třídy těžitelnosti I skupiny 3 přes 50 do 100 m3</t>
  </si>
  <si>
    <t>https://podminky.urs.cz/item/CS_URS_2024_01/132251103</t>
  </si>
  <si>
    <t>výkop_přípojky</t>
  </si>
  <si>
    <t>(4+9+9+3+8,9+2,7+2,7+9+8,9+3,3+8,9+2,8+9+9+2,8+9+8,9+3+3+8,9+2,9+8,9+2,3+2,4)*0,6*0,5</t>
  </si>
  <si>
    <t>výkop_řad</t>
  </si>
  <si>
    <t>řad*0,5*0,8</t>
  </si>
  <si>
    <t>831637284</t>
  </si>
  <si>
    <t>1328513224</t>
  </si>
  <si>
    <t>4+4</t>
  </si>
  <si>
    <t>-1975514733</t>
  </si>
  <si>
    <t>55259299</t>
  </si>
  <si>
    <t>přechod hrdlový mmR tvárná litina DN 80/60</t>
  </si>
  <si>
    <t>-804367863</t>
  </si>
  <si>
    <t>-410937405</t>
  </si>
  <si>
    <t>1549667795</t>
  </si>
  <si>
    <t>283,8*1,015 'Přepočtené koeficientem množství</t>
  </si>
  <si>
    <t>871211211</t>
  </si>
  <si>
    <t>Montáž potrubí z PE100 RC SDR 11 otevřený výkop svařovaných elektrotvarovkou d 63 x 5,8 mm</t>
  </si>
  <si>
    <t>-1188430247</t>
  </si>
  <si>
    <t>Montáž vodovodního potrubí z polyetylenu PE100 RC v otevřeném výkopu svařovaných elektrotvarovkou SDR 11/PN16 d 63 x 5,8 mm</t>
  </si>
  <si>
    <t>https://podminky.urs.cz/item/CS_URS_2024_01/871211211</t>
  </si>
  <si>
    <t>28613527</t>
  </si>
  <si>
    <t>potrubí vodovodní třívrstvé PE100 RC SDR11 63x5,80mm</t>
  </si>
  <si>
    <t>2128136397</t>
  </si>
  <si>
    <t>288*1,015 'Přepočtené koeficientem množství</t>
  </si>
  <si>
    <t>739140954</t>
  </si>
  <si>
    <t>156+26</t>
  </si>
  <si>
    <t>63126259</t>
  </si>
  <si>
    <t>koleno 90° svěrné kompozitní pro PE potrubí d32-25</t>
  </si>
  <si>
    <t>-1327883631</t>
  </si>
  <si>
    <t>156</t>
  </si>
  <si>
    <t>63126207</t>
  </si>
  <si>
    <t>spojka svěrná kompozitní redukovaná pro PE potrubí d32-25</t>
  </si>
  <si>
    <t>-1144920259</t>
  </si>
  <si>
    <t>877211112</t>
  </si>
  <si>
    <t>Montáž elektrokolen 90° na vodovodním potrubí z PE trub d 63</t>
  </si>
  <si>
    <t>-1336996048</t>
  </si>
  <si>
    <t>Montáž tvarovek na vodovodním plastovém potrubí z polyetylenu PE 100 elektrotvarovek SDR 11/PN16 kolen 90° d 63</t>
  </si>
  <si>
    <t>https://podminky.urs.cz/item/CS_URS_2024_01/877211112</t>
  </si>
  <si>
    <t>28653055</t>
  </si>
  <si>
    <t>elektrokoleno 90° PE 100 D 63mm</t>
  </si>
  <si>
    <t>1283140352</t>
  </si>
  <si>
    <t>891161321</t>
  </si>
  <si>
    <t>Montáž vodovodních šoupátek domovní přípojky se závitovými konci PN16 otevřený výkop G 1"</t>
  </si>
  <si>
    <t>2038217388</t>
  </si>
  <si>
    <t>Montáž vodovodních armatur na potrubí šoupátek pro domovní přípojky se závitovými konci PN16 G 1"</t>
  </si>
  <si>
    <t>https://podminky.urs.cz/item/CS_URS_2024_01/891161321</t>
  </si>
  <si>
    <t>AVK.21110321</t>
  </si>
  <si>
    <t>Isiflo přechodka s vnějším závitem, typ 110, rozměr 32x1”</t>
  </si>
  <si>
    <t>-294267250</t>
  </si>
  <si>
    <t>28654891</t>
  </si>
  <si>
    <t>kohout kulový PP-B svěrný/vvnější závit pro PE potrubí d 32 x 1"</t>
  </si>
  <si>
    <t>-17733820</t>
  </si>
  <si>
    <t>892233122</t>
  </si>
  <si>
    <t>Proplach a dezinfekce vodovodního potrubí DN od 40 do 70</t>
  </si>
  <si>
    <t>1452530996</t>
  </si>
  <si>
    <t>https://podminky.urs.cz/item/CS_URS_2024_01/892233122</t>
  </si>
  <si>
    <t>řad+přípojky</t>
  </si>
  <si>
    <t>-1916759575</t>
  </si>
  <si>
    <t>R877212011</t>
  </si>
  <si>
    <t>Montáž svěrných T-kusů na vodovodním potrubí z trub d 63/32</t>
  </si>
  <si>
    <t>1273624370</t>
  </si>
  <si>
    <t>Montáž svěrných (mechanických) spojek na vodovodním potrubí T-kusů d 63/32</t>
  </si>
  <si>
    <t>55251925</t>
  </si>
  <si>
    <t>t-kus 90° svěrný litinový redukovaný pro PE potrubí d63-32</t>
  </si>
  <si>
    <t>354985467</t>
  </si>
  <si>
    <t>1000905934</t>
  </si>
  <si>
    <t>SEZNAM FIGUR</t>
  </si>
  <si>
    <t>Výměra</t>
  </si>
  <si>
    <t xml:space="preserve"> SO 100</t>
  </si>
  <si>
    <t>Použití figury:</t>
  </si>
  <si>
    <t xml:space="preserve"> SO 310</t>
  </si>
  <si>
    <t>2,7*2,6*4</t>
  </si>
  <si>
    <t>(35,5+35,6+44,6+44,8)*1,8</t>
  </si>
  <si>
    <t>bednění_1</t>
  </si>
  <si>
    <t xml:space="preserve"> SO 320</t>
  </si>
  <si>
    <t>(3,9+4,8+2+1,9+5,1+2,5+3,6+3,2+3,1+3,6+3,5+4+2,8+3,8+3,7+3,1)*1</t>
  </si>
  <si>
    <t>(3,8+3,2+3,8+4+3,3+3,2+3,7+3,1+2,9+2,9+3,6+2,8+3,4+3,6+3+3,5)*1</t>
  </si>
  <si>
    <t>asfalt_1</t>
  </si>
  <si>
    <t xml:space="preserve"> SO 330</t>
  </si>
  <si>
    <t>(potrubí+2)*1,1</t>
  </si>
  <si>
    <t xml:space="preserve"> SO 340</t>
  </si>
  <si>
    <t xml:space="preserve"> SO 340.1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</si>
</sst>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303000" TargetMode="External" /><Relationship Id="rId2" Type="http://schemas.openxmlformats.org/officeDocument/2006/relationships/hyperlink" Target="https://podminky.urs.cz/item/CS_URS_2024_01/012103000" TargetMode="External" /><Relationship Id="rId3" Type="http://schemas.openxmlformats.org/officeDocument/2006/relationships/hyperlink" Target="https://podminky.urs.cz/item/CS_URS_2024_01/012303000" TargetMode="External" /><Relationship Id="rId4" Type="http://schemas.openxmlformats.org/officeDocument/2006/relationships/hyperlink" Target="https://podminky.urs.cz/item/CS_URS_2024_01/013254000" TargetMode="External" /><Relationship Id="rId5" Type="http://schemas.openxmlformats.org/officeDocument/2006/relationships/hyperlink" Target="https://podminky.urs.cz/item/CS_URS_2024_01/030001000" TargetMode="External" /><Relationship Id="rId6" Type="http://schemas.openxmlformats.org/officeDocument/2006/relationships/hyperlink" Target="https://podminky.urs.cz/item/CS_URS_2024_01/034303000" TargetMode="External" /><Relationship Id="rId7" Type="http://schemas.openxmlformats.org/officeDocument/2006/relationships/hyperlink" Target="https://podminky.urs.cz/item/CS_URS_2024_01/041403000" TargetMode="External" /><Relationship Id="rId8" Type="http://schemas.openxmlformats.org/officeDocument/2006/relationships/hyperlink" Target="https://podminky.urs.cz/item/CS_URS_2024_01/042503000" TargetMode="External" /><Relationship Id="rId9" Type="http://schemas.openxmlformats.org/officeDocument/2006/relationships/hyperlink" Target="https://podminky.urs.cz/item/CS_URS_2024_01/072103001" TargetMode="External" /><Relationship Id="rId10" Type="http://schemas.openxmlformats.org/officeDocument/2006/relationships/hyperlink" Target="https://podminky.urs.cz/item/CS_URS_2024_01/076103001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5113" TargetMode="External" /><Relationship Id="rId2" Type="http://schemas.openxmlformats.org/officeDocument/2006/relationships/hyperlink" Target="https://podminky.urs.cz/item/CS_URS_2024_01/113106187" TargetMode="External" /><Relationship Id="rId3" Type="http://schemas.openxmlformats.org/officeDocument/2006/relationships/hyperlink" Target="https://podminky.urs.cz/item/CS_URS_2024_01/113106192" TargetMode="External" /><Relationship Id="rId4" Type="http://schemas.openxmlformats.org/officeDocument/2006/relationships/hyperlink" Target="https://podminky.urs.cz/item/CS_URS_2024_01/113107324" TargetMode="External" /><Relationship Id="rId5" Type="http://schemas.openxmlformats.org/officeDocument/2006/relationships/hyperlink" Target="https://podminky.urs.cz/item/CS_URS_2024_01/113107343" TargetMode="External" /><Relationship Id="rId6" Type="http://schemas.openxmlformats.org/officeDocument/2006/relationships/hyperlink" Target="https://podminky.urs.cz/item/CS_URS_2024_01/113107345" TargetMode="External" /><Relationship Id="rId7" Type="http://schemas.openxmlformats.org/officeDocument/2006/relationships/hyperlink" Target="https://podminky.urs.cz/item/CS_URS_2024_01/113201112" TargetMode="External" /><Relationship Id="rId8" Type="http://schemas.openxmlformats.org/officeDocument/2006/relationships/hyperlink" Target="https://podminky.urs.cz/item/CS_URS_2024_01/113202111" TargetMode="External" /><Relationship Id="rId9" Type="http://schemas.openxmlformats.org/officeDocument/2006/relationships/hyperlink" Target="https://podminky.urs.cz/item/CS_URS_2024_01/122252205" TargetMode="External" /><Relationship Id="rId10" Type="http://schemas.openxmlformats.org/officeDocument/2006/relationships/hyperlink" Target="https://podminky.urs.cz/item/CS_URS_2024_01/162751117" TargetMode="External" /><Relationship Id="rId11" Type="http://schemas.openxmlformats.org/officeDocument/2006/relationships/hyperlink" Target="https://podminky.urs.cz/item/CS_URS_2024_01/162751119" TargetMode="External" /><Relationship Id="rId12" Type="http://schemas.openxmlformats.org/officeDocument/2006/relationships/hyperlink" Target="https://podminky.urs.cz/item/CS_URS_2024_01/171201231" TargetMode="External" /><Relationship Id="rId13" Type="http://schemas.openxmlformats.org/officeDocument/2006/relationships/hyperlink" Target="https://podminky.urs.cz/item/CS_URS_2024_01/171251201" TargetMode="External" /><Relationship Id="rId14" Type="http://schemas.openxmlformats.org/officeDocument/2006/relationships/hyperlink" Target="https://podminky.urs.cz/item/CS_URS_2024_01/212752102" TargetMode="External" /><Relationship Id="rId15" Type="http://schemas.openxmlformats.org/officeDocument/2006/relationships/hyperlink" Target="https://podminky.urs.cz/item/CS_URS_2024_01/452386111" TargetMode="External" /><Relationship Id="rId16" Type="http://schemas.openxmlformats.org/officeDocument/2006/relationships/hyperlink" Target="https://podminky.urs.cz/item/CS_URS_2024_01/564861011" TargetMode="External" /><Relationship Id="rId17" Type="http://schemas.openxmlformats.org/officeDocument/2006/relationships/hyperlink" Target="https://podminky.urs.cz/item/CS_URS_2024_01/564871016" TargetMode="External" /><Relationship Id="rId18" Type="http://schemas.openxmlformats.org/officeDocument/2006/relationships/hyperlink" Target="https://podminky.urs.cz/item/CS_URS_2024_01/564931412" TargetMode="External" /><Relationship Id="rId19" Type="http://schemas.openxmlformats.org/officeDocument/2006/relationships/hyperlink" Target="https://podminky.urs.cz/item/CS_URS_2024_01/565165121" TargetMode="External" /><Relationship Id="rId20" Type="http://schemas.openxmlformats.org/officeDocument/2006/relationships/hyperlink" Target="https://podminky.urs.cz/item/CS_URS_2024_01/567132113" TargetMode="External" /><Relationship Id="rId21" Type="http://schemas.openxmlformats.org/officeDocument/2006/relationships/hyperlink" Target="https://podminky.urs.cz/item/CS_URS_2024_01/573191111" TargetMode="External" /><Relationship Id="rId22" Type="http://schemas.openxmlformats.org/officeDocument/2006/relationships/hyperlink" Target="https://podminky.urs.cz/item/CS_URS_2024_01/573231108" TargetMode="External" /><Relationship Id="rId23" Type="http://schemas.openxmlformats.org/officeDocument/2006/relationships/hyperlink" Target="https://podminky.urs.cz/item/CS_URS_2024_01/577134141" TargetMode="External" /><Relationship Id="rId24" Type="http://schemas.openxmlformats.org/officeDocument/2006/relationships/hyperlink" Target="https://podminky.urs.cz/item/CS_URS_2024_01/837262292" TargetMode="External" /><Relationship Id="rId25" Type="http://schemas.openxmlformats.org/officeDocument/2006/relationships/hyperlink" Target="https://podminky.urs.cz/item/CS_URS_2024_01/837311221" TargetMode="External" /><Relationship Id="rId26" Type="http://schemas.openxmlformats.org/officeDocument/2006/relationships/hyperlink" Target="https://podminky.urs.cz/item/CS_URS_2024_01/837312221" TargetMode="External" /><Relationship Id="rId27" Type="http://schemas.openxmlformats.org/officeDocument/2006/relationships/hyperlink" Target="https://podminky.urs.cz/item/CS_URS_2024_01/895941343" TargetMode="External" /><Relationship Id="rId28" Type="http://schemas.openxmlformats.org/officeDocument/2006/relationships/hyperlink" Target="https://podminky.urs.cz/item/CS_URS_2024_01/895941351" TargetMode="External" /><Relationship Id="rId29" Type="http://schemas.openxmlformats.org/officeDocument/2006/relationships/hyperlink" Target="https://podminky.urs.cz/item/CS_URS_2024_01/895941362" TargetMode="External" /><Relationship Id="rId30" Type="http://schemas.openxmlformats.org/officeDocument/2006/relationships/hyperlink" Target="https://podminky.urs.cz/item/CS_URS_2024_01/895941366" TargetMode="External" /><Relationship Id="rId31" Type="http://schemas.openxmlformats.org/officeDocument/2006/relationships/hyperlink" Target="https://podminky.urs.cz/item/CS_URS_2024_01/899204112" TargetMode="External" /><Relationship Id="rId32" Type="http://schemas.openxmlformats.org/officeDocument/2006/relationships/hyperlink" Target="https://podminky.urs.cz/item/CS_URS_2024_01/899623141" TargetMode="External" /><Relationship Id="rId33" Type="http://schemas.openxmlformats.org/officeDocument/2006/relationships/hyperlink" Target="https://podminky.urs.cz/item/CS_URS_2024_01/899643121" TargetMode="External" /><Relationship Id="rId34" Type="http://schemas.openxmlformats.org/officeDocument/2006/relationships/hyperlink" Target="https://podminky.urs.cz/item/CS_URS_2024_01/899643122" TargetMode="External" /><Relationship Id="rId35" Type="http://schemas.openxmlformats.org/officeDocument/2006/relationships/hyperlink" Target="https://podminky.urs.cz/item/CS_URS_2024_01/899643192" TargetMode="External" /><Relationship Id="rId36" Type="http://schemas.openxmlformats.org/officeDocument/2006/relationships/hyperlink" Target="https://podminky.urs.cz/item/CS_URS_2024_01/914111111" TargetMode="External" /><Relationship Id="rId37" Type="http://schemas.openxmlformats.org/officeDocument/2006/relationships/hyperlink" Target="https://podminky.urs.cz/item/CS_URS_2024_01/914511113" TargetMode="External" /><Relationship Id="rId38" Type="http://schemas.openxmlformats.org/officeDocument/2006/relationships/hyperlink" Target="https://podminky.urs.cz/item/CS_URS_2024_01/916131213" TargetMode="External" /><Relationship Id="rId39" Type="http://schemas.openxmlformats.org/officeDocument/2006/relationships/hyperlink" Target="https://podminky.urs.cz/item/CS_URS_2024_01/919112114" TargetMode="External" /><Relationship Id="rId40" Type="http://schemas.openxmlformats.org/officeDocument/2006/relationships/hyperlink" Target="https://podminky.urs.cz/item/CS_URS_2024_01/919112213" TargetMode="External" /><Relationship Id="rId41" Type="http://schemas.openxmlformats.org/officeDocument/2006/relationships/hyperlink" Target="https://podminky.urs.cz/item/CS_URS_2024_01/919121112" TargetMode="External" /><Relationship Id="rId42" Type="http://schemas.openxmlformats.org/officeDocument/2006/relationships/hyperlink" Target="https://podminky.urs.cz/item/CS_URS_2024_01/919735113" TargetMode="External" /><Relationship Id="rId43" Type="http://schemas.openxmlformats.org/officeDocument/2006/relationships/hyperlink" Target="https://podminky.urs.cz/item/CS_URS_2024_01/931992111" TargetMode="External" /><Relationship Id="rId44" Type="http://schemas.openxmlformats.org/officeDocument/2006/relationships/hyperlink" Target="https://podminky.urs.cz/item/CS_URS_2024_01/966006132" TargetMode="External" /><Relationship Id="rId45" Type="http://schemas.openxmlformats.org/officeDocument/2006/relationships/hyperlink" Target="https://podminky.urs.cz/item/CS_URS_2024_01/966006211" TargetMode="External" /><Relationship Id="rId46" Type="http://schemas.openxmlformats.org/officeDocument/2006/relationships/hyperlink" Target="https://podminky.urs.cz/item/CS_URS_2024_01/997221551" TargetMode="External" /><Relationship Id="rId47" Type="http://schemas.openxmlformats.org/officeDocument/2006/relationships/hyperlink" Target="https://podminky.urs.cz/item/CS_URS_2024_01/997221559" TargetMode="External" /><Relationship Id="rId48" Type="http://schemas.openxmlformats.org/officeDocument/2006/relationships/hyperlink" Target="https://podminky.urs.cz/item/CS_URS_2024_01/997221861" TargetMode="External" /><Relationship Id="rId49" Type="http://schemas.openxmlformats.org/officeDocument/2006/relationships/hyperlink" Target="https://podminky.urs.cz/item/CS_URS_2024_01/997221873" TargetMode="External" /><Relationship Id="rId50" Type="http://schemas.openxmlformats.org/officeDocument/2006/relationships/hyperlink" Target="https://podminky.urs.cz/item/CS_URS_2024_01/997221875" TargetMode="External" /><Relationship Id="rId51" Type="http://schemas.openxmlformats.org/officeDocument/2006/relationships/hyperlink" Target="https://podminky.urs.cz/item/CS_URS_2024_01/998225111" TargetMode="External" /><Relationship Id="rId5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9001422" TargetMode="External" /><Relationship Id="rId2" Type="http://schemas.openxmlformats.org/officeDocument/2006/relationships/hyperlink" Target="https://podminky.urs.cz/item/CS_URS_2024_01/132254204" TargetMode="External" /><Relationship Id="rId3" Type="http://schemas.openxmlformats.org/officeDocument/2006/relationships/hyperlink" Target="https://podminky.urs.cz/item/CS_URS_2024_01/132354205" TargetMode="External" /><Relationship Id="rId4" Type="http://schemas.openxmlformats.org/officeDocument/2006/relationships/hyperlink" Target="https://podminky.urs.cz/item/CS_URS_2024_01/139001101" TargetMode="External" /><Relationship Id="rId5" Type="http://schemas.openxmlformats.org/officeDocument/2006/relationships/hyperlink" Target="https://podminky.urs.cz/item/CS_URS_2024_01/151811132" TargetMode="External" /><Relationship Id="rId6" Type="http://schemas.openxmlformats.org/officeDocument/2006/relationships/hyperlink" Target="https://podminky.urs.cz/item/CS_URS_2024_01/151811232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62751137" TargetMode="External" /><Relationship Id="rId10" Type="http://schemas.openxmlformats.org/officeDocument/2006/relationships/hyperlink" Target="https://podminky.urs.cz/item/CS_URS_2024_01/162751139" TargetMode="External" /><Relationship Id="rId11" Type="http://schemas.openxmlformats.org/officeDocument/2006/relationships/hyperlink" Target="https://podminky.urs.cz/item/CS_URS_2024_01/171201231" TargetMode="External" /><Relationship Id="rId12" Type="http://schemas.openxmlformats.org/officeDocument/2006/relationships/hyperlink" Target="https://podminky.urs.cz/item/CS_URS_2024_01/171251201" TargetMode="External" /><Relationship Id="rId13" Type="http://schemas.openxmlformats.org/officeDocument/2006/relationships/hyperlink" Target="https://podminky.urs.cz/item/CS_URS_2024_01/174151101" TargetMode="External" /><Relationship Id="rId14" Type="http://schemas.openxmlformats.org/officeDocument/2006/relationships/hyperlink" Target="https://podminky.urs.cz/item/CS_URS_2024_01/175151101" TargetMode="External" /><Relationship Id="rId15" Type="http://schemas.openxmlformats.org/officeDocument/2006/relationships/hyperlink" Target="https://podminky.urs.cz/item/CS_URS_2024_01/212752101" TargetMode="External" /><Relationship Id="rId16" Type="http://schemas.openxmlformats.org/officeDocument/2006/relationships/hyperlink" Target="https://podminky.urs.cz/item/CS_URS_2024_01/351368112" TargetMode="External" /><Relationship Id="rId17" Type="http://schemas.openxmlformats.org/officeDocument/2006/relationships/hyperlink" Target="https://podminky.urs.cz/item/CS_URS_2024_01/359901211" TargetMode="External" /><Relationship Id="rId18" Type="http://schemas.openxmlformats.org/officeDocument/2006/relationships/hyperlink" Target="https://podminky.urs.cz/item/CS_URS_2024_01/369317311" TargetMode="External" /><Relationship Id="rId19" Type="http://schemas.openxmlformats.org/officeDocument/2006/relationships/hyperlink" Target="https://podminky.urs.cz/item/CS_URS_2024_01/451573111" TargetMode="External" /><Relationship Id="rId20" Type="http://schemas.openxmlformats.org/officeDocument/2006/relationships/hyperlink" Target="https://podminky.urs.cz/item/CS_URS_2024_01/452311131" TargetMode="External" /><Relationship Id="rId21" Type="http://schemas.openxmlformats.org/officeDocument/2006/relationships/hyperlink" Target="https://podminky.urs.cz/item/CS_URS_2024_01/452386111" TargetMode="External" /><Relationship Id="rId22" Type="http://schemas.openxmlformats.org/officeDocument/2006/relationships/hyperlink" Target="https://podminky.urs.cz/item/CS_URS_2024_01/564931412" TargetMode="External" /><Relationship Id="rId23" Type="http://schemas.openxmlformats.org/officeDocument/2006/relationships/hyperlink" Target="https://podminky.urs.cz/item/CS_URS_2024_01/810351811" TargetMode="External" /><Relationship Id="rId24" Type="http://schemas.openxmlformats.org/officeDocument/2006/relationships/hyperlink" Target="https://podminky.urs.cz/item/CS_URS_2024_01/823311192" TargetMode="External" /><Relationship Id="rId25" Type="http://schemas.openxmlformats.org/officeDocument/2006/relationships/hyperlink" Target="https://podminky.urs.cz/item/CS_URS_2024_01/823421211" TargetMode="External" /><Relationship Id="rId26" Type="http://schemas.openxmlformats.org/officeDocument/2006/relationships/hyperlink" Target="https://podminky.urs.cz/item/CS_URS_2024_01/892472122" TargetMode="External" /><Relationship Id="rId27" Type="http://schemas.openxmlformats.org/officeDocument/2006/relationships/hyperlink" Target="https://podminky.urs.cz/item/CS_URS_2024_01/894410114" TargetMode="External" /><Relationship Id="rId28" Type="http://schemas.openxmlformats.org/officeDocument/2006/relationships/hyperlink" Target="https://podminky.urs.cz/item/CS_URS_2024_01/894410211" TargetMode="External" /><Relationship Id="rId29" Type="http://schemas.openxmlformats.org/officeDocument/2006/relationships/hyperlink" Target="https://podminky.urs.cz/item/CS_URS_2024_01/894410212" TargetMode="External" /><Relationship Id="rId30" Type="http://schemas.openxmlformats.org/officeDocument/2006/relationships/hyperlink" Target="https://podminky.urs.cz/item/CS_URS_2024_01/894410213" TargetMode="External" /><Relationship Id="rId31" Type="http://schemas.openxmlformats.org/officeDocument/2006/relationships/hyperlink" Target="https://podminky.urs.cz/item/CS_URS_2024_01/894410232" TargetMode="External" /><Relationship Id="rId32" Type="http://schemas.openxmlformats.org/officeDocument/2006/relationships/hyperlink" Target="https://podminky.urs.cz/item/CS_URS_2024_01/894410303" TargetMode="External" /><Relationship Id="rId33" Type="http://schemas.openxmlformats.org/officeDocument/2006/relationships/hyperlink" Target="https://podminky.urs.cz/item/CS_URS_2024_01/899104112" TargetMode="External" /><Relationship Id="rId34" Type="http://schemas.openxmlformats.org/officeDocument/2006/relationships/hyperlink" Target="https://podminky.urs.cz/item/CS_URS_2024_01/899503111" TargetMode="External" /><Relationship Id="rId35" Type="http://schemas.openxmlformats.org/officeDocument/2006/relationships/hyperlink" Target="https://podminky.urs.cz/item/CS_URS_2024_01/899633192" TargetMode="External" /><Relationship Id="rId36" Type="http://schemas.openxmlformats.org/officeDocument/2006/relationships/hyperlink" Target="https://podminky.urs.cz/item/CS_URS_2024_01/899643121" TargetMode="External" /><Relationship Id="rId37" Type="http://schemas.openxmlformats.org/officeDocument/2006/relationships/hyperlink" Target="https://podminky.urs.cz/item/CS_URS_2024_01/899643122" TargetMode="External" /><Relationship Id="rId38" Type="http://schemas.openxmlformats.org/officeDocument/2006/relationships/hyperlink" Target="https://podminky.urs.cz/item/CS_URS_2024_01/899643192" TargetMode="External" /><Relationship Id="rId39" Type="http://schemas.openxmlformats.org/officeDocument/2006/relationships/hyperlink" Target="https://podminky.urs.cz/item/CS_URS_2024_01/919735116" TargetMode="External" /><Relationship Id="rId40" Type="http://schemas.openxmlformats.org/officeDocument/2006/relationships/hyperlink" Target="https://podminky.urs.cz/item/CS_URS_2024_01/931992111" TargetMode="External" /><Relationship Id="rId41" Type="http://schemas.openxmlformats.org/officeDocument/2006/relationships/hyperlink" Target="https://podminky.urs.cz/item/CS_URS_2024_01/997221551" TargetMode="External" /><Relationship Id="rId42" Type="http://schemas.openxmlformats.org/officeDocument/2006/relationships/hyperlink" Target="https://podminky.urs.cz/item/CS_URS_2024_01/997221559" TargetMode="External" /><Relationship Id="rId43" Type="http://schemas.openxmlformats.org/officeDocument/2006/relationships/hyperlink" Target="https://podminky.urs.cz/item/CS_URS_2024_01/997221861" TargetMode="External" /><Relationship Id="rId44" Type="http://schemas.openxmlformats.org/officeDocument/2006/relationships/hyperlink" Target="https://podminky.urs.cz/item/CS_URS_2024_01/998274101" TargetMode="External" /><Relationship Id="rId45" Type="http://schemas.openxmlformats.org/officeDocument/2006/relationships/hyperlink" Target="https://podminky.urs.cz/item/CS_URS_2024_01/460751122" TargetMode="External" /><Relationship Id="rId4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224" TargetMode="External" /><Relationship Id="rId2" Type="http://schemas.openxmlformats.org/officeDocument/2006/relationships/hyperlink" Target="https://podminky.urs.cz/item/CS_URS_2024_01/113107242" TargetMode="External" /><Relationship Id="rId3" Type="http://schemas.openxmlformats.org/officeDocument/2006/relationships/hyperlink" Target="https://podminky.urs.cz/item/CS_URS_2024_01/119001422" TargetMode="External" /><Relationship Id="rId4" Type="http://schemas.openxmlformats.org/officeDocument/2006/relationships/hyperlink" Target="https://podminky.urs.cz/item/CS_URS_2024_01/132254204" TargetMode="External" /><Relationship Id="rId5" Type="http://schemas.openxmlformats.org/officeDocument/2006/relationships/hyperlink" Target="https://podminky.urs.cz/item/CS_URS_2024_01/132354205" TargetMode="External" /><Relationship Id="rId6" Type="http://schemas.openxmlformats.org/officeDocument/2006/relationships/hyperlink" Target="https://podminky.urs.cz/item/CS_URS_2024_01/139001101" TargetMode="External" /><Relationship Id="rId7" Type="http://schemas.openxmlformats.org/officeDocument/2006/relationships/hyperlink" Target="https://podminky.urs.cz/item/CS_URS_2024_01/151811131" TargetMode="External" /><Relationship Id="rId8" Type="http://schemas.openxmlformats.org/officeDocument/2006/relationships/hyperlink" Target="https://podminky.urs.cz/item/CS_URS_2024_01/151811231" TargetMode="External" /><Relationship Id="rId9" Type="http://schemas.openxmlformats.org/officeDocument/2006/relationships/hyperlink" Target="https://podminky.urs.cz/item/CS_URS_2024_01/162751117" TargetMode="External" /><Relationship Id="rId10" Type="http://schemas.openxmlformats.org/officeDocument/2006/relationships/hyperlink" Target="https://podminky.urs.cz/item/CS_URS_2024_01/162751119" TargetMode="External" /><Relationship Id="rId11" Type="http://schemas.openxmlformats.org/officeDocument/2006/relationships/hyperlink" Target="https://podminky.urs.cz/item/CS_URS_2024_01/162751137" TargetMode="External" /><Relationship Id="rId12" Type="http://schemas.openxmlformats.org/officeDocument/2006/relationships/hyperlink" Target="https://podminky.urs.cz/item/CS_URS_2024_01/162751139" TargetMode="External" /><Relationship Id="rId13" Type="http://schemas.openxmlformats.org/officeDocument/2006/relationships/hyperlink" Target="https://podminky.urs.cz/item/CS_URS_2024_01/171201231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174151101" TargetMode="External" /><Relationship Id="rId16" Type="http://schemas.openxmlformats.org/officeDocument/2006/relationships/hyperlink" Target="https://podminky.urs.cz/item/CS_URS_2024_01/175151101" TargetMode="External" /><Relationship Id="rId17" Type="http://schemas.openxmlformats.org/officeDocument/2006/relationships/hyperlink" Target="https://podminky.urs.cz/item/CS_URS_2024_01/451573111" TargetMode="External" /><Relationship Id="rId18" Type="http://schemas.openxmlformats.org/officeDocument/2006/relationships/hyperlink" Target="https://podminky.urs.cz/item/CS_URS_2024_01/452311131" TargetMode="External" /><Relationship Id="rId19" Type="http://schemas.openxmlformats.org/officeDocument/2006/relationships/hyperlink" Target="https://podminky.urs.cz/item/CS_URS_2024_01/564931412" TargetMode="External" /><Relationship Id="rId20" Type="http://schemas.openxmlformats.org/officeDocument/2006/relationships/hyperlink" Target="https://podminky.urs.cz/item/CS_URS_2024_01/810351811" TargetMode="External" /><Relationship Id="rId21" Type="http://schemas.openxmlformats.org/officeDocument/2006/relationships/hyperlink" Target="https://podminky.urs.cz/item/CS_URS_2024_01/810391819" TargetMode="External" /><Relationship Id="rId22" Type="http://schemas.openxmlformats.org/officeDocument/2006/relationships/hyperlink" Target="https://podminky.urs.cz/item/CS_URS_2024_01/831312121" TargetMode="External" /><Relationship Id="rId23" Type="http://schemas.openxmlformats.org/officeDocument/2006/relationships/hyperlink" Target="https://podminky.urs.cz/item/CS_URS_2024_01/831312193" TargetMode="External" /><Relationship Id="rId24" Type="http://schemas.openxmlformats.org/officeDocument/2006/relationships/hyperlink" Target="https://podminky.urs.cz/item/CS_URS_2024_01/890411851" TargetMode="External" /><Relationship Id="rId25" Type="http://schemas.openxmlformats.org/officeDocument/2006/relationships/hyperlink" Target="https://podminky.urs.cz/item/CS_URS_2024_01/899202211" TargetMode="External" /><Relationship Id="rId26" Type="http://schemas.openxmlformats.org/officeDocument/2006/relationships/hyperlink" Target="https://podminky.urs.cz/item/CS_URS_2024_01/892312121" TargetMode="External" /><Relationship Id="rId27" Type="http://schemas.openxmlformats.org/officeDocument/2006/relationships/hyperlink" Target="https://podminky.urs.cz/item/CS_URS_2024_01/899623141" TargetMode="External" /><Relationship Id="rId28" Type="http://schemas.openxmlformats.org/officeDocument/2006/relationships/hyperlink" Target="https://podminky.urs.cz/item/CS_URS_2024_01/919735113" TargetMode="External" /><Relationship Id="rId29" Type="http://schemas.openxmlformats.org/officeDocument/2006/relationships/hyperlink" Target="https://podminky.urs.cz/item/CS_URS_2024_01/919735116" TargetMode="External" /><Relationship Id="rId30" Type="http://schemas.openxmlformats.org/officeDocument/2006/relationships/hyperlink" Target="https://podminky.urs.cz/item/CS_URS_2024_01/931992111" TargetMode="External" /><Relationship Id="rId31" Type="http://schemas.openxmlformats.org/officeDocument/2006/relationships/hyperlink" Target="https://podminky.urs.cz/item/CS_URS_2024_01/977151126" TargetMode="External" /><Relationship Id="rId32" Type="http://schemas.openxmlformats.org/officeDocument/2006/relationships/hyperlink" Target="https://podminky.urs.cz/item/CS_URS_2024_01/977151911" TargetMode="External" /><Relationship Id="rId33" Type="http://schemas.openxmlformats.org/officeDocument/2006/relationships/hyperlink" Target="https://podminky.urs.cz/item/CS_URS_2024_01/977213111" TargetMode="External" /><Relationship Id="rId34" Type="http://schemas.openxmlformats.org/officeDocument/2006/relationships/hyperlink" Target="https://podminky.urs.cz/item/CS_URS_2024_01/997221551" TargetMode="External" /><Relationship Id="rId35" Type="http://schemas.openxmlformats.org/officeDocument/2006/relationships/hyperlink" Target="https://podminky.urs.cz/item/CS_URS_2024_01/997221559" TargetMode="External" /><Relationship Id="rId36" Type="http://schemas.openxmlformats.org/officeDocument/2006/relationships/hyperlink" Target="https://podminky.urs.cz/item/CS_URS_2024_01/997221861" TargetMode="External" /><Relationship Id="rId37" Type="http://schemas.openxmlformats.org/officeDocument/2006/relationships/hyperlink" Target="https://podminky.urs.cz/item/CS_URS_2024_01/997221873" TargetMode="External" /><Relationship Id="rId38" Type="http://schemas.openxmlformats.org/officeDocument/2006/relationships/hyperlink" Target="https://podminky.urs.cz/item/CS_URS_2024_01/997221875" TargetMode="External" /><Relationship Id="rId39" Type="http://schemas.openxmlformats.org/officeDocument/2006/relationships/hyperlink" Target="https://podminky.urs.cz/item/CS_URS_2024_01/998275101" TargetMode="External" /><Relationship Id="rId40" Type="http://schemas.openxmlformats.org/officeDocument/2006/relationships/hyperlink" Target="https://podminky.urs.cz/item/CS_URS_2024_01/460751122" TargetMode="External" /><Relationship Id="rId4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9001422" TargetMode="External" /><Relationship Id="rId2" Type="http://schemas.openxmlformats.org/officeDocument/2006/relationships/hyperlink" Target="https://podminky.urs.cz/item/CS_URS_2024_01/132254204" TargetMode="External" /><Relationship Id="rId3" Type="http://schemas.openxmlformats.org/officeDocument/2006/relationships/hyperlink" Target="https://podminky.urs.cz/item/CS_URS_2024_01/132354205" TargetMode="External" /><Relationship Id="rId4" Type="http://schemas.openxmlformats.org/officeDocument/2006/relationships/hyperlink" Target="https://podminky.urs.cz/item/CS_URS_2024_01/139001101" TargetMode="External" /><Relationship Id="rId5" Type="http://schemas.openxmlformats.org/officeDocument/2006/relationships/hyperlink" Target="https://podminky.urs.cz/item/CS_URS_2024_01/151811132" TargetMode="External" /><Relationship Id="rId6" Type="http://schemas.openxmlformats.org/officeDocument/2006/relationships/hyperlink" Target="https://podminky.urs.cz/item/CS_URS_2024_01/151811232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62751137" TargetMode="External" /><Relationship Id="rId10" Type="http://schemas.openxmlformats.org/officeDocument/2006/relationships/hyperlink" Target="https://podminky.urs.cz/item/CS_URS_2024_01/162751139" TargetMode="External" /><Relationship Id="rId11" Type="http://schemas.openxmlformats.org/officeDocument/2006/relationships/hyperlink" Target="https://podminky.urs.cz/item/CS_URS_2024_01/171201231" TargetMode="External" /><Relationship Id="rId12" Type="http://schemas.openxmlformats.org/officeDocument/2006/relationships/hyperlink" Target="https://podminky.urs.cz/item/CS_URS_2024_01/171251201" TargetMode="External" /><Relationship Id="rId13" Type="http://schemas.openxmlformats.org/officeDocument/2006/relationships/hyperlink" Target="https://podminky.urs.cz/item/CS_URS_2024_01/174151101" TargetMode="External" /><Relationship Id="rId14" Type="http://schemas.openxmlformats.org/officeDocument/2006/relationships/hyperlink" Target="https://podminky.urs.cz/item/CS_URS_2024_01/175151101" TargetMode="External" /><Relationship Id="rId15" Type="http://schemas.openxmlformats.org/officeDocument/2006/relationships/hyperlink" Target="https://podminky.urs.cz/item/CS_URS_2024_01/451573111" TargetMode="External" /><Relationship Id="rId16" Type="http://schemas.openxmlformats.org/officeDocument/2006/relationships/hyperlink" Target="https://podminky.urs.cz/item/CS_URS_2024_01/452313131" TargetMode="External" /><Relationship Id="rId17" Type="http://schemas.openxmlformats.org/officeDocument/2006/relationships/hyperlink" Target="https://podminky.urs.cz/item/CS_URS_2024_01/564931412" TargetMode="External" /><Relationship Id="rId18" Type="http://schemas.openxmlformats.org/officeDocument/2006/relationships/hyperlink" Target="https://podminky.urs.cz/item/CS_URS_2024_01/850311811" TargetMode="External" /><Relationship Id="rId19" Type="http://schemas.openxmlformats.org/officeDocument/2006/relationships/hyperlink" Target="https://podminky.urs.cz/item/CS_URS_2024_01/851241131" TargetMode="External" /><Relationship Id="rId20" Type="http://schemas.openxmlformats.org/officeDocument/2006/relationships/hyperlink" Target="https://podminky.urs.cz/item/CS_URS_2024_01/857241131" TargetMode="External" /><Relationship Id="rId21" Type="http://schemas.openxmlformats.org/officeDocument/2006/relationships/hyperlink" Target="https://podminky.urs.cz/item/CS_URS_2024_01/857242122" TargetMode="External" /><Relationship Id="rId22" Type="http://schemas.openxmlformats.org/officeDocument/2006/relationships/hyperlink" Target="https://podminky.urs.cz/item/CS_URS_2024_01/857243131" TargetMode="External" /><Relationship Id="rId23" Type="http://schemas.openxmlformats.org/officeDocument/2006/relationships/hyperlink" Target="https://podminky.urs.cz/item/CS_URS_2024_01/879171111" TargetMode="External" /><Relationship Id="rId24" Type="http://schemas.openxmlformats.org/officeDocument/2006/relationships/hyperlink" Target="https://podminky.urs.cz/item/CS_URS_2024_01/891241112" TargetMode="External" /><Relationship Id="rId25" Type="http://schemas.openxmlformats.org/officeDocument/2006/relationships/hyperlink" Target="https://podminky.urs.cz/item/CS_URS_2024_01/891247112" TargetMode="External" /><Relationship Id="rId26" Type="http://schemas.openxmlformats.org/officeDocument/2006/relationships/hyperlink" Target="https://podminky.urs.cz/item/CS_URS_2024_01/891249111" TargetMode="External" /><Relationship Id="rId27" Type="http://schemas.openxmlformats.org/officeDocument/2006/relationships/hyperlink" Target="https://podminky.urs.cz/item/CS_URS_2024_01/892241111" TargetMode="External" /><Relationship Id="rId28" Type="http://schemas.openxmlformats.org/officeDocument/2006/relationships/hyperlink" Target="https://podminky.urs.cz/item/CS_URS_2024_01/892273122" TargetMode="External" /><Relationship Id="rId29" Type="http://schemas.openxmlformats.org/officeDocument/2006/relationships/hyperlink" Target="https://podminky.urs.cz/item/CS_URS_2024_01/899401111" TargetMode="External" /><Relationship Id="rId30" Type="http://schemas.openxmlformats.org/officeDocument/2006/relationships/hyperlink" Target="https://podminky.urs.cz/item/CS_URS_2024_01/899401112" TargetMode="External" /><Relationship Id="rId31" Type="http://schemas.openxmlformats.org/officeDocument/2006/relationships/hyperlink" Target="https://podminky.urs.cz/item/CS_URS_2024_01/899401113" TargetMode="External" /><Relationship Id="rId32" Type="http://schemas.openxmlformats.org/officeDocument/2006/relationships/hyperlink" Target="https://podminky.urs.cz/item/CS_URS_2024_01/899721111" TargetMode="External" /><Relationship Id="rId33" Type="http://schemas.openxmlformats.org/officeDocument/2006/relationships/hyperlink" Target="https://podminky.urs.cz/item/CS_URS_2024_01/899722112" TargetMode="External" /><Relationship Id="rId34" Type="http://schemas.openxmlformats.org/officeDocument/2006/relationships/hyperlink" Target="https://podminky.urs.cz/item/CS_URS_2024_01/997013631" TargetMode="External" /><Relationship Id="rId35" Type="http://schemas.openxmlformats.org/officeDocument/2006/relationships/hyperlink" Target="https://podminky.urs.cz/item/CS_URS_2024_01/997221551" TargetMode="External" /><Relationship Id="rId36" Type="http://schemas.openxmlformats.org/officeDocument/2006/relationships/hyperlink" Target="https://podminky.urs.cz/item/CS_URS_2024_01/997221559" TargetMode="External" /><Relationship Id="rId37" Type="http://schemas.openxmlformats.org/officeDocument/2006/relationships/hyperlink" Target="https://podminky.urs.cz/item/CS_URS_2024_01/998273102" TargetMode="External" /><Relationship Id="rId38" Type="http://schemas.openxmlformats.org/officeDocument/2006/relationships/hyperlink" Target="https://podminky.urs.cz/item/CS_URS_2024_01/460751122" TargetMode="External" /><Relationship Id="rId3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224" TargetMode="External" /><Relationship Id="rId2" Type="http://schemas.openxmlformats.org/officeDocument/2006/relationships/hyperlink" Target="https://podminky.urs.cz/item/CS_URS_2024_01/113107242" TargetMode="External" /><Relationship Id="rId3" Type="http://schemas.openxmlformats.org/officeDocument/2006/relationships/hyperlink" Target="https://podminky.urs.cz/item/CS_URS_2024_01/119001422" TargetMode="External" /><Relationship Id="rId4" Type="http://schemas.openxmlformats.org/officeDocument/2006/relationships/hyperlink" Target="https://podminky.urs.cz/item/CS_URS_2024_01/121112004" TargetMode="External" /><Relationship Id="rId5" Type="http://schemas.openxmlformats.org/officeDocument/2006/relationships/hyperlink" Target="https://podminky.urs.cz/item/CS_URS_2024_01/132212131" TargetMode="External" /><Relationship Id="rId6" Type="http://schemas.openxmlformats.org/officeDocument/2006/relationships/hyperlink" Target="https://podminky.urs.cz/item/CS_URS_2024_01/132354104" TargetMode="External" /><Relationship Id="rId7" Type="http://schemas.openxmlformats.org/officeDocument/2006/relationships/hyperlink" Target="https://podminky.urs.cz/item/CS_URS_2024_01/139001101" TargetMode="External" /><Relationship Id="rId8" Type="http://schemas.openxmlformats.org/officeDocument/2006/relationships/hyperlink" Target="https://podminky.urs.cz/item/CS_URS_2024_01/151101101" TargetMode="External" /><Relationship Id="rId9" Type="http://schemas.openxmlformats.org/officeDocument/2006/relationships/hyperlink" Target="https://podminky.urs.cz/item/CS_URS_2024_01/151101111" TargetMode="External" /><Relationship Id="rId10" Type="http://schemas.openxmlformats.org/officeDocument/2006/relationships/hyperlink" Target="https://podminky.urs.cz/item/CS_URS_2024_01/151811131" TargetMode="External" /><Relationship Id="rId11" Type="http://schemas.openxmlformats.org/officeDocument/2006/relationships/hyperlink" Target="https://podminky.urs.cz/item/CS_URS_2024_01/151811231" TargetMode="External" /><Relationship Id="rId12" Type="http://schemas.openxmlformats.org/officeDocument/2006/relationships/hyperlink" Target="https://podminky.urs.cz/item/CS_URS_2024_01/162751117" TargetMode="External" /><Relationship Id="rId13" Type="http://schemas.openxmlformats.org/officeDocument/2006/relationships/hyperlink" Target="https://podminky.urs.cz/item/CS_URS_2024_01/162751119" TargetMode="External" /><Relationship Id="rId14" Type="http://schemas.openxmlformats.org/officeDocument/2006/relationships/hyperlink" Target="https://podminky.urs.cz/item/CS_URS_2024_01/171201231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74151101" TargetMode="External" /><Relationship Id="rId17" Type="http://schemas.openxmlformats.org/officeDocument/2006/relationships/hyperlink" Target="https://podminky.urs.cz/item/CS_URS_2024_01/175151101" TargetMode="External" /><Relationship Id="rId18" Type="http://schemas.openxmlformats.org/officeDocument/2006/relationships/hyperlink" Target="https://podminky.urs.cz/item/CS_URS_2024_01/451573111" TargetMode="External" /><Relationship Id="rId19" Type="http://schemas.openxmlformats.org/officeDocument/2006/relationships/hyperlink" Target="https://podminky.urs.cz/item/CS_URS_2024_01/564931412" TargetMode="External" /><Relationship Id="rId20" Type="http://schemas.openxmlformats.org/officeDocument/2006/relationships/hyperlink" Target="https://podminky.urs.cz/item/CS_URS_2024_01/857242122" TargetMode="External" /><Relationship Id="rId21" Type="http://schemas.openxmlformats.org/officeDocument/2006/relationships/hyperlink" Target="https://podminky.urs.cz/item/CS_URS_2024_01/871161211" TargetMode="External" /><Relationship Id="rId22" Type="http://schemas.openxmlformats.org/officeDocument/2006/relationships/hyperlink" Target="https://podminky.urs.cz/item/CS_URS_2024_01/871211811" TargetMode="External" /><Relationship Id="rId23" Type="http://schemas.openxmlformats.org/officeDocument/2006/relationships/hyperlink" Target="https://podminky.urs.cz/item/CS_URS_2024_01/871241211" TargetMode="External" /><Relationship Id="rId24" Type="http://schemas.openxmlformats.org/officeDocument/2006/relationships/hyperlink" Target="https://podminky.urs.cz/item/CS_URS_2024_01/871251811" TargetMode="External" /><Relationship Id="rId25" Type="http://schemas.openxmlformats.org/officeDocument/2006/relationships/hyperlink" Target="https://podminky.urs.cz/item/CS_URS_2024_01/877162001" TargetMode="External" /><Relationship Id="rId26" Type="http://schemas.openxmlformats.org/officeDocument/2006/relationships/hyperlink" Target="https://podminky.urs.cz/item/CS_URS_2024_01/877241101" TargetMode="External" /><Relationship Id="rId27" Type="http://schemas.openxmlformats.org/officeDocument/2006/relationships/hyperlink" Target="https://podminky.urs.cz/item/CS_URS_2024_01/879171111" TargetMode="External" /><Relationship Id="rId28" Type="http://schemas.openxmlformats.org/officeDocument/2006/relationships/hyperlink" Target="https://podminky.urs.cz/item/CS_URS_2024_01/891241112" TargetMode="External" /><Relationship Id="rId29" Type="http://schemas.openxmlformats.org/officeDocument/2006/relationships/hyperlink" Target="https://podminky.urs.cz/item/CS_URS_2024_01/899401112" TargetMode="External" /><Relationship Id="rId30" Type="http://schemas.openxmlformats.org/officeDocument/2006/relationships/hyperlink" Target="https://podminky.urs.cz/item/CS_URS_2024_01/997221551" TargetMode="External" /><Relationship Id="rId31" Type="http://schemas.openxmlformats.org/officeDocument/2006/relationships/hyperlink" Target="https://podminky.urs.cz/item/CS_URS_2024_01/997221559" TargetMode="External" /><Relationship Id="rId32" Type="http://schemas.openxmlformats.org/officeDocument/2006/relationships/hyperlink" Target="https://podminky.urs.cz/item/CS_URS_2024_01/997221873" TargetMode="External" /><Relationship Id="rId33" Type="http://schemas.openxmlformats.org/officeDocument/2006/relationships/hyperlink" Target="https://podminky.urs.cz/item/CS_URS_2024_01/997221875" TargetMode="External" /><Relationship Id="rId34" Type="http://schemas.openxmlformats.org/officeDocument/2006/relationships/hyperlink" Target="https://podminky.urs.cz/item/CS_URS_2024_01/998276101" TargetMode="External" /><Relationship Id="rId35" Type="http://schemas.openxmlformats.org/officeDocument/2006/relationships/hyperlink" Target="https://podminky.urs.cz/item/CS_URS_2024_01/722290234" TargetMode="External" /><Relationship Id="rId36" Type="http://schemas.openxmlformats.org/officeDocument/2006/relationships/hyperlink" Target="https://podminky.urs.cz/item/CS_URS_2024_01/722290246" TargetMode="External" /><Relationship Id="rId37" Type="http://schemas.openxmlformats.org/officeDocument/2006/relationships/hyperlink" Target="https://podminky.urs.cz/item/CS_URS_2024_01/722290249" TargetMode="External" /><Relationship Id="rId38" Type="http://schemas.openxmlformats.org/officeDocument/2006/relationships/hyperlink" Target="https://podminky.urs.cz/item/CS_URS_2024_01/R722270102" TargetMode="External" /><Relationship Id="rId39" Type="http://schemas.openxmlformats.org/officeDocument/2006/relationships/hyperlink" Target="https://podminky.urs.cz/item/CS_URS_2024_01/460751122" TargetMode="External" /><Relationship Id="rId4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51103" TargetMode="External" /><Relationship Id="rId2" Type="http://schemas.openxmlformats.org/officeDocument/2006/relationships/hyperlink" Target="https://podminky.urs.cz/item/CS_URS_2024_01/174151101" TargetMode="External" /><Relationship Id="rId3" Type="http://schemas.openxmlformats.org/officeDocument/2006/relationships/hyperlink" Target="https://podminky.urs.cz/item/CS_URS_2024_01/857241131" TargetMode="External" /><Relationship Id="rId4" Type="http://schemas.openxmlformats.org/officeDocument/2006/relationships/hyperlink" Target="https://podminky.urs.cz/item/CS_URS_2024_01/871161211" TargetMode="External" /><Relationship Id="rId5" Type="http://schemas.openxmlformats.org/officeDocument/2006/relationships/hyperlink" Target="https://podminky.urs.cz/item/CS_URS_2024_01/871211211" TargetMode="External" /><Relationship Id="rId6" Type="http://schemas.openxmlformats.org/officeDocument/2006/relationships/hyperlink" Target="https://podminky.urs.cz/item/CS_URS_2024_01/877162001" TargetMode="External" /><Relationship Id="rId7" Type="http://schemas.openxmlformats.org/officeDocument/2006/relationships/hyperlink" Target="https://podminky.urs.cz/item/CS_URS_2024_01/877211112" TargetMode="External" /><Relationship Id="rId8" Type="http://schemas.openxmlformats.org/officeDocument/2006/relationships/hyperlink" Target="https://podminky.urs.cz/item/CS_URS_2024_01/891161321" TargetMode="External" /><Relationship Id="rId9" Type="http://schemas.openxmlformats.org/officeDocument/2006/relationships/hyperlink" Target="https://podminky.urs.cz/item/CS_URS_2024_01/892233122" TargetMode="External" /><Relationship Id="rId10" Type="http://schemas.openxmlformats.org/officeDocument/2006/relationships/hyperlink" Target="https://podminky.urs.cz/item/CS_URS_2024_01/892241111" TargetMode="External" /><Relationship Id="rId11" Type="http://schemas.openxmlformats.org/officeDocument/2006/relationships/hyperlink" Target="https://podminky.urs.cz/item/CS_URS_2024_01/998276101" TargetMode="External" /><Relationship Id="rId1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VH-2024-07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Brno, Wurmova - odstranění havarijního stavu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00 - Vedlejší rozpočto...'!J30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00 - Vedlejší rozpočto...'!P121</f>
        <v>0</v>
      </c>
      <c r="AV95" s="128">
        <f>'SO 00 - Vedlejší rozpočto...'!J33</f>
        <v>0</v>
      </c>
      <c r="AW95" s="128">
        <f>'SO 00 - Vedlejší rozpočto...'!J34</f>
        <v>0</v>
      </c>
      <c r="AX95" s="128">
        <f>'SO 00 - Vedlejší rozpočto...'!J35</f>
        <v>0</v>
      </c>
      <c r="AY95" s="128">
        <f>'SO 00 - Vedlejší rozpočto...'!J36</f>
        <v>0</v>
      </c>
      <c r="AZ95" s="128">
        <f>'SO 00 - Vedlejší rozpočto...'!F33</f>
        <v>0</v>
      </c>
      <c r="BA95" s="128">
        <f>'SO 00 - Vedlejší rozpočto...'!F34</f>
        <v>0</v>
      </c>
      <c r="BB95" s="128">
        <f>'SO 00 - Vedlejší rozpočto...'!F35</f>
        <v>0</v>
      </c>
      <c r="BC95" s="128">
        <f>'SO 00 - Vedlejší rozpočto...'!F36</f>
        <v>0</v>
      </c>
      <c r="BD95" s="130">
        <f>'SO 00 - Vedlejší rozpočto...'!F37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100 - Stavební část -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100 - Stavební část - ...'!P125</f>
        <v>0</v>
      </c>
      <c r="AV96" s="128">
        <f>'SO 100 - Stavební část - ...'!J33</f>
        <v>0</v>
      </c>
      <c r="AW96" s="128">
        <f>'SO 100 - Stavební část - ...'!J34</f>
        <v>0</v>
      </c>
      <c r="AX96" s="128">
        <f>'SO 100 - Stavební část - ...'!J35</f>
        <v>0</v>
      </c>
      <c r="AY96" s="128">
        <f>'SO 100 - Stavební část - ...'!J36</f>
        <v>0</v>
      </c>
      <c r="AZ96" s="128">
        <f>'SO 100 - Stavební část - ...'!F33</f>
        <v>0</v>
      </c>
      <c r="BA96" s="128">
        <f>'SO 100 - Stavební část - ...'!F34</f>
        <v>0</v>
      </c>
      <c r="BB96" s="128">
        <f>'SO 100 - Stavební část - ...'!F35</f>
        <v>0</v>
      </c>
      <c r="BC96" s="128">
        <f>'SO 100 - Stavební část - ...'!F36</f>
        <v>0</v>
      </c>
      <c r="BD96" s="130">
        <f>'SO 100 - Stavební část - 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310 - Stavební část -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'SO 310 - Stavební část - ...'!P128</f>
        <v>0</v>
      </c>
      <c r="AV97" s="128">
        <f>'SO 310 - Stavební část - ...'!J33</f>
        <v>0</v>
      </c>
      <c r="AW97" s="128">
        <f>'SO 310 - Stavební část - ...'!J34</f>
        <v>0</v>
      </c>
      <c r="AX97" s="128">
        <f>'SO 310 - Stavební část - ...'!J35</f>
        <v>0</v>
      </c>
      <c r="AY97" s="128">
        <f>'SO 310 - Stavební část - ...'!J36</f>
        <v>0</v>
      </c>
      <c r="AZ97" s="128">
        <f>'SO 310 - Stavební část - ...'!F33</f>
        <v>0</v>
      </c>
      <c r="BA97" s="128">
        <f>'SO 310 - Stavební část - ...'!F34</f>
        <v>0</v>
      </c>
      <c r="BB97" s="128">
        <f>'SO 310 - Stavební část - ...'!F35</f>
        <v>0</v>
      </c>
      <c r="BC97" s="128">
        <f>'SO 310 - Stavební část - ...'!F36</f>
        <v>0</v>
      </c>
      <c r="BD97" s="130">
        <f>'SO 310 - Stavební část - 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320 - Stavební část -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'SO 320 - Stavební část - ...'!P126</f>
        <v>0</v>
      </c>
      <c r="AV98" s="128">
        <f>'SO 320 - Stavební část - ...'!J33</f>
        <v>0</v>
      </c>
      <c r="AW98" s="128">
        <f>'SO 320 - Stavební část - ...'!J34</f>
        <v>0</v>
      </c>
      <c r="AX98" s="128">
        <f>'SO 320 - Stavební část - ...'!J35</f>
        <v>0</v>
      </c>
      <c r="AY98" s="128">
        <f>'SO 320 - Stavební část - ...'!J36</f>
        <v>0</v>
      </c>
      <c r="AZ98" s="128">
        <f>'SO 320 - Stavební část - ...'!F33</f>
        <v>0</v>
      </c>
      <c r="BA98" s="128">
        <f>'SO 320 - Stavební část - ...'!F34</f>
        <v>0</v>
      </c>
      <c r="BB98" s="128">
        <f>'SO 320 - Stavební část - ...'!F35</f>
        <v>0</v>
      </c>
      <c r="BC98" s="128">
        <f>'SO 320 - Stavební část - ...'!F36</f>
        <v>0</v>
      </c>
      <c r="BD98" s="130">
        <f>'SO 320 - Stavební část - ...'!F37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91" s="7" customFormat="1" ht="16.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330 - Stavební část - 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27">
        <v>0</v>
      </c>
      <c r="AT99" s="128">
        <f>ROUND(SUM(AV99:AW99),2)</f>
        <v>0</v>
      </c>
      <c r="AU99" s="129">
        <f>'SO 330 - Stavební část - ...'!P126</f>
        <v>0</v>
      </c>
      <c r="AV99" s="128">
        <f>'SO 330 - Stavební část - ...'!J33</f>
        <v>0</v>
      </c>
      <c r="AW99" s="128">
        <f>'SO 330 - Stavební část - ...'!J34</f>
        <v>0</v>
      </c>
      <c r="AX99" s="128">
        <f>'SO 330 - Stavební část - ...'!J35</f>
        <v>0</v>
      </c>
      <c r="AY99" s="128">
        <f>'SO 330 - Stavební část - ...'!J36</f>
        <v>0</v>
      </c>
      <c r="AZ99" s="128">
        <f>'SO 330 - Stavební část - ...'!F33</f>
        <v>0</v>
      </c>
      <c r="BA99" s="128">
        <f>'SO 330 - Stavební část - ...'!F34</f>
        <v>0</v>
      </c>
      <c r="BB99" s="128">
        <f>'SO 330 - Stavební část - ...'!F35</f>
        <v>0</v>
      </c>
      <c r="BC99" s="128">
        <f>'SO 330 - Stavební část - ...'!F36</f>
        <v>0</v>
      </c>
      <c r="BD99" s="130">
        <f>'SO 330 - Stavební část - ...'!F37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pans="1:91" s="7" customFormat="1" ht="16.5" customHeight="1">
      <c r="A100" s="119" t="s">
        <v>77</v>
      </c>
      <c r="B100" s="120"/>
      <c r="C100" s="121"/>
      <c r="D100" s="122" t="s">
        <v>96</v>
      </c>
      <c r="E100" s="122"/>
      <c r="F100" s="122"/>
      <c r="G100" s="122"/>
      <c r="H100" s="122"/>
      <c r="I100" s="123"/>
      <c r="J100" s="122" t="s">
        <v>97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340 - Stavební část - 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80</v>
      </c>
      <c r="AR100" s="126"/>
      <c r="AS100" s="127">
        <v>0</v>
      </c>
      <c r="AT100" s="128">
        <f>ROUND(SUM(AV100:AW100),2)</f>
        <v>0</v>
      </c>
      <c r="AU100" s="129">
        <f>'SO 340 - Stavební část - ...'!P127</f>
        <v>0</v>
      </c>
      <c r="AV100" s="128">
        <f>'SO 340 - Stavební část - ...'!J33</f>
        <v>0</v>
      </c>
      <c r="AW100" s="128">
        <f>'SO 340 - Stavební část - ...'!J34</f>
        <v>0</v>
      </c>
      <c r="AX100" s="128">
        <f>'SO 340 - Stavební část - ...'!J35</f>
        <v>0</v>
      </c>
      <c r="AY100" s="128">
        <f>'SO 340 - Stavební část - ...'!J36</f>
        <v>0</v>
      </c>
      <c r="AZ100" s="128">
        <f>'SO 340 - Stavební část - ...'!F33</f>
        <v>0</v>
      </c>
      <c r="BA100" s="128">
        <f>'SO 340 - Stavební část - ...'!F34</f>
        <v>0</v>
      </c>
      <c r="BB100" s="128">
        <f>'SO 340 - Stavební část - ...'!F35</f>
        <v>0</v>
      </c>
      <c r="BC100" s="128">
        <f>'SO 340 - Stavební část - ...'!F36</f>
        <v>0</v>
      </c>
      <c r="BD100" s="130">
        <f>'SO 340 - Stavební část - ...'!F37</f>
        <v>0</v>
      </c>
      <c r="BE100" s="7"/>
      <c r="BT100" s="131" t="s">
        <v>81</v>
      </c>
      <c r="BV100" s="131" t="s">
        <v>75</v>
      </c>
      <c r="BW100" s="131" t="s">
        <v>98</v>
      </c>
      <c r="BX100" s="131" t="s">
        <v>5</v>
      </c>
      <c r="CL100" s="131" t="s">
        <v>1</v>
      </c>
      <c r="CM100" s="131" t="s">
        <v>83</v>
      </c>
    </row>
    <row r="101" spans="1:91" s="7" customFormat="1" ht="24.75" customHeight="1">
      <c r="A101" s="119" t="s">
        <v>77</v>
      </c>
      <c r="B101" s="120"/>
      <c r="C101" s="121"/>
      <c r="D101" s="122" t="s">
        <v>99</v>
      </c>
      <c r="E101" s="122"/>
      <c r="F101" s="122"/>
      <c r="G101" s="122"/>
      <c r="H101" s="122"/>
      <c r="I101" s="123"/>
      <c r="J101" s="122" t="s">
        <v>100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'SO 340.1 - Suchovod'!J30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80</v>
      </c>
      <c r="AR101" s="126"/>
      <c r="AS101" s="132">
        <v>0</v>
      </c>
      <c r="AT101" s="133">
        <f>ROUND(SUM(AV101:AW101),2)</f>
        <v>0</v>
      </c>
      <c r="AU101" s="134">
        <f>'SO 340.1 - Suchovod'!P120</f>
        <v>0</v>
      </c>
      <c r="AV101" s="133">
        <f>'SO 340.1 - Suchovod'!J33</f>
        <v>0</v>
      </c>
      <c r="AW101" s="133">
        <f>'SO 340.1 - Suchovod'!J34</f>
        <v>0</v>
      </c>
      <c r="AX101" s="133">
        <f>'SO 340.1 - Suchovod'!J35</f>
        <v>0</v>
      </c>
      <c r="AY101" s="133">
        <f>'SO 340.1 - Suchovod'!J36</f>
        <v>0</v>
      </c>
      <c r="AZ101" s="133">
        <f>'SO 340.1 - Suchovod'!F33</f>
        <v>0</v>
      </c>
      <c r="BA101" s="133">
        <f>'SO 340.1 - Suchovod'!F34</f>
        <v>0</v>
      </c>
      <c r="BB101" s="133">
        <f>'SO 340.1 - Suchovod'!F35</f>
        <v>0</v>
      </c>
      <c r="BC101" s="133">
        <f>'SO 340.1 - Suchovod'!F36</f>
        <v>0</v>
      </c>
      <c r="BD101" s="135">
        <f>'SO 340.1 - Suchovod'!F37</f>
        <v>0</v>
      </c>
      <c r="BE101" s="7"/>
      <c r="BT101" s="131" t="s">
        <v>81</v>
      </c>
      <c r="BV101" s="131" t="s">
        <v>75</v>
      </c>
      <c r="BW101" s="131" t="s">
        <v>101</v>
      </c>
      <c r="BX101" s="131" t="s">
        <v>5</v>
      </c>
      <c r="CL101" s="131" t="s">
        <v>1</v>
      </c>
      <c r="CM101" s="131" t="s">
        <v>83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 - Vedlejší rozpočto...'!C2" display="/"/>
    <hyperlink ref="A96" location="'SO 100 - Stavební část - ...'!C2" display="/"/>
    <hyperlink ref="A97" location="'SO 310 - Stavební část - ...'!C2" display="/"/>
    <hyperlink ref="A98" location="'SO 320 - Stavební část - ...'!C2" display="/"/>
    <hyperlink ref="A99" location="'SO 330 - Stavební část - ...'!C2" display="/"/>
    <hyperlink ref="A100" location="'SO 340 - Stavební část - ...'!C2" display="/"/>
    <hyperlink ref="A101" location="'SO 340.1 - Such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ROUND((SUM(BE121:BE167)),2)</f>
        <v>0</v>
      </c>
      <c r="G33" s="38"/>
      <c r="H33" s="38"/>
      <c r="I33" s="155">
        <v>0.21</v>
      </c>
      <c r="J33" s="154">
        <f>ROUND(((SUM(BE121:BE167))*I33),2)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ROUND((SUM(BF121:BF167)),2)</f>
        <v>0</v>
      </c>
      <c r="G34" s="38"/>
      <c r="H34" s="38"/>
      <c r="I34" s="155">
        <v>0.12</v>
      </c>
      <c r="J34" s="154">
        <f>ROUND(((SUM(BF121:BF167))*I34),2)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ROUND((SUM(BG121:BG167)),2)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ROUND((SUM(BH121:BH167)),2)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ROUND((SUM(BI121:BI167)),2)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110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111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112</v>
      </c>
      <c r="E99" s="188"/>
      <c r="F99" s="188"/>
      <c r="G99" s="188"/>
      <c r="H99" s="188"/>
      <c r="I99" s="188"/>
      <c r="J99" s="189">
        <f>J140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113</v>
      </c>
      <c r="E100" s="188"/>
      <c r="F100" s="188"/>
      <c r="G100" s="188"/>
      <c r="H100" s="188"/>
      <c r="I100" s="188"/>
      <c r="J100" s="189">
        <f>J154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114</v>
      </c>
      <c r="E101" s="188"/>
      <c r="F101" s="188"/>
      <c r="G101" s="188"/>
      <c r="H101" s="188"/>
      <c r="I101" s="188"/>
      <c r="J101" s="189">
        <f>J161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Brno, Wurmova - odstranění havarijního stavu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00 -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13. 5. 2024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116</v>
      </c>
      <c r="D120" s="194" t="s">
        <v>58</v>
      </c>
      <c r="E120" s="194" t="s">
        <v>54</v>
      </c>
      <c r="F120" s="194" t="s">
        <v>55</v>
      </c>
      <c r="G120" s="194" t="s">
        <v>117</v>
      </c>
      <c r="H120" s="194" t="s">
        <v>118</v>
      </c>
      <c r="I120" s="194" t="s">
        <v>119</v>
      </c>
      <c r="J120" s="194" t="s">
        <v>107</v>
      </c>
      <c r="K120" s="195" t="s">
        <v>120</v>
      </c>
      <c r="L120" s="196"/>
      <c r="M120" s="100" t="s">
        <v>1</v>
      </c>
      <c r="N120" s="101" t="s">
        <v>37</v>
      </c>
      <c r="O120" s="101" t="s">
        <v>121</v>
      </c>
      <c r="P120" s="101" t="s">
        <v>122</v>
      </c>
      <c r="Q120" s="101" t="s">
        <v>123</v>
      </c>
      <c r="R120" s="101" t="s">
        <v>124</v>
      </c>
      <c r="S120" s="101" t="s">
        <v>125</v>
      </c>
      <c r="T120" s="102" t="s">
        <v>126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127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109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128</v>
      </c>
      <c r="F122" s="205" t="s">
        <v>79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P123+P140+P154+P161</f>
        <v>0</v>
      </c>
      <c r="Q122" s="210"/>
      <c r="R122" s="211">
        <f>R123+R140+R154+R161</f>
        <v>0</v>
      </c>
      <c r="S122" s="210"/>
      <c r="T122" s="212">
        <f>T123+T140+T154+T161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129</v>
      </c>
      <c r="AT122" s="214" t="s">
        <v>72</v>
      </c>
      <c r="AU122" s="214" t="s">
        <v>73</v>
      </c>
      <c r="AY122" s="213" t="s">
        <v>130</v>
      </c>
      <c r="BK122" s="215">
        <f>BK123+BK140+BK154+BK161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131</v>
      </c>
      <c r="F123" s="216" t="s">
        <v>132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SUM(P124:P139)</f>
        <v>0</v>
      </c>
      <c r="Q123" s="210"/>
      <c r="R123" s="211">
        <f>SUM(R124:R139)</f>
        <v>0</v>
      </c>
      <c r="S123" s="210"/>
      <c r="T123" s="212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129</v>
      </c>
      <c r="AT123" s="214" t="s">
        <v>72</v>
      </c>
      <c r="AU123" s="214" t="s">
        <v>81</v>
      </c>
      <c r="AY123" s="213" t="s">
        <v>130</v>
      </c>
      <c r="BK123" s="215">
        <f>SUM(BK124:BK139)</f>
        <v>0</v>
      </c>
    </row>
    <row r="124" spans="1:65" s="2" customFormat="1" ht="16.5" customHeight="1">
      <c r="A124" s="38"/>
      <c r="B124" s="39"/>
      <c r="C124" s="218" t="s">
        <v>81</v>
      </c>
      <c r="D124" s="218" t="s">
        <v>133</v>
      </c>
      <c r="E124" s="219" t="s">
        <v>134</v>
      </c>
      <c r="F124" s="220" t="s">
        <v>135</v>
      </c>
      <c r="G124" s="221" t="s">
        <v>136</v>
      </c>
      <c r="H124" s="222">
        <v>1</v>
      </c>
      <c r="I124" s="223"/>
      <c r="J124" s="224">
        <f>ROUND(I124*H124,2)</f>
        <v>0</v>
      </c>
      <c r="K124" s="220" t="s">
        <v>137</v>
      </c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138</v>
      </c>
      <c r="AT124" s="229" t="s">
        <v>133</v>
      </c>
      <c r="AU124" s="229" t="s">
        <v>83</v>
      </c>
      <c r="AY124" s="17" t="s">
        <v>130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138</v>
      </c>
      <c r="BM124" s="229" t="s">
        <v>139</v>
      </c>
    </row>
    <row r="125" spans="1:47" s="2" customFormat="1" ht="12">
      <c r="A125" s="38"/>
      <c r="B125" s="39"/>
      <c r="C125" s="40"/>
      <c r="D125" s="231" t="s">
        <v>140</v>
      </c>
      <c r="E125" s="40"/>
      <c r="F125" s="232" t="s">
        <v>135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140</v>
      </c>
      <c r="AU125" s="17" t="s">
        <v>83</v>
      </c>
    </row>
    <row r="126" spans="1:47" s="2" customFormat="1" ht="12">
      <c r="A126" s="38"/>
      <c r="B126" s="39"/>
      <c r="C126" s="40"/>
      <c r="D126" s="236" t="s">
        <v>141</v>
      </c>
      <c r="E126" s="40"/>
      <c r="F126" s="237" t="s">
        <v>142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83</v>
      </c>
    </row>
    <row r="127" spans="1:65" s="2" customFormat="1" ht="16.5" customHeight="1">
      <c r="A127" s="38"/>
      <c r="B127" s="39"/>
      <c r="C127" s="218" t="s">
        <v>83</v>
      </c>
      <c r="D127" s="218" t="s">
        <v>133</v>
      </c>
      <c r="E127" s="219" t="s">
        <v>143</v>
      </c>
      <c r="F127" s="220" t="s">
        <v>144</v>
      </c>
      <c r="G127" s="221" t="s">
        <v>136</v>
      </c>
      <c r="H127" s="222">
        <v>1</v>
      </c>
      <c r="I127" s="223"/>
      <c r="J127" s="224">
        <f>ROUND(I127*H127,2)</f>
        <v>0</v>
      </c>
      <c r="K127" s="220" t="s">
        <v>137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138</v>
      </c>
      <c r="AT127" s="229" t="s">
        <v>133</v>
      </c>
      <c r="AU127" s="229" t="s">
        <v>83</v>
      </c>
      <c r="AY127" s="17" t="s">
        <v>130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138</v>
      </c>
      <c r="BM127" s="229" t="s">
        <v>145</v>
      </c>
    </row>
    <row r="128" spans="1:47" s="2" customFormat="1" ht="12">
      <c r="A128" s="38"/>
      <c r="B128" s="39"/>
      <c r="C128" s="40"/>
      <c r="D128" s="231" t="s">
        <v>140</v>
      </c>
      <c r="E128" s="40"/>
      <c r="F128" s="232" t="s">
        <v>144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140</v>
      </c>
      <c r="AU128" s="17" t="s">
        <v>83</v>
      </c>
    </row>
    <row r="129" spans="1:47" s="2" customFormat="1" ht="12">
      <c r="A129" s="38"/>
      <c r="B129" s="39"/>
      <c r="C129" s="40"/>
      <c r="D129" s="236" t="s">
        <v>141</v>
      </c>
      <c r="E129" s="40"/>
      <c r="F129" s="237" t="s">
        <v>146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83</v>
      </c>
    </row>
    <row r="130" spans="1:51" s="13" customFormat="1" ht="12">
      <c r="A130" s="13"/>
      <c r="B130" s="238"/>
      <c r="C130" s="239"/>
      <c r="D130" s="231" t="s">
        <v>147</v>
      </c>
      <c r="E130" s="240" t="s">
        <v>1</v>
      </c>
      <c r="F130" s="241" t="s">
        <v>148</v>
      </c>
      <c r="G130" s="239"/>
      <c r="H130" s="240" t="s">
        <v>1</v>
      </c>
      <c r="I130" s="242"/>
      <c r="J130" s="239"/>
      <c r="K130" s="239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147</v>
      </c>
      <c r="AU130" s="247" t="s">
        <v>83</v>
      </c>
      <c r="AV130" s="13" t="s">
        <v>81</v>
      </c>
      <c r="AW130" s="13" t="s">
        <v>30</v>
      </c>
      <c r="AX130" s="13" t="s">
        <v>73</v>
      </c>
      <c r="AY130" s="247" t="s">
        <v>130</v>
      </c>
    </row>
    <row r="131" spans="1:51" s="14" customFormat="1" ht="12">
      <c r="A131" s="14"/>
      <c r="B131" s="248"/>
      <c r="C131" s="249"/>
      <c r="D131" s="231" t="s">
        <v>147</v>
      </c>
      <c r="E131" s="250" t="s">
        <v>1</v>
      </c>
      <c r="F131" s="251" t="s">
        <v>81</v>
      </c>
      <c r="G131" s="249"/>
      <c r="H131" s="252">
        <v>1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8" t="s">
        <v>147</v>
      </c>
      <c r="AU131" s="258" t="s">
        <v>83</v>
      </c>
      <c r="AV131" s="14" t="s">
        <v>83</v>
      </c>
      <c r="AW131" s="14" t="s">
        <v>30</v>
      </c>
      <c r="AX131" s="14" t="s">
        <v>81</v>
      </c>
      <c r="AY131" s="258" t="s">
        <v>130</v>
      </c>
    </row>
    <row r="132" spans="1:65" s="2" customFormat="1" ht="16.5" customHeight="1">
      <c r="A132" s="38"/>
      <c r="B132" s="39"/>
      <c r="C132" s="218" t="s">
        <v>149</v>
      </c>
      <c r="D132" s="218" t="s">
        <v>133</v>
      </c>
      <c r="E132" s="219" t="s">
        <v>150</v>
      </c>
      <c r="F132" s="220" t="s">
        <v>151</v>
      </c>
      <c r="G132" s="221" t="s">
        <v>136</v>
      </c>
      <c r="H132" s="222">
        <v>1</v>
      </c>
      <c r="I132" s="223"/>
      <c r="J132" s="224">
        <f>ROUND(I132*H132,2)</f>
        <v>0</v>
      </c>
      <c r="K132" s="220" t="s">
        <v>137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138</v>
      </c>
      <c r="AT132" s="229" t="s">
        <v>133</v>
      </c>
      <c r="AU132" s="229" t="s">
        <v>83</v>
      </c>
      <c r="AY132" s="17" t="s">
        <v>130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138</v>
      </c>
      <c r="BM132" s="229" t="s">
        <v>152</v>
      </c>
    </row>
    <row r="133" spans="1:47" s="2" customFormat="1" ht="12">
      <c r="A133" s="38"/>
      <c r="B133" s="39"/>
      <c r="C133" s="40"/>
      <c r="D133" s="231" t="s">
        <v>140</v>
      </c>
      <c r="E133" s="40"/>
      <c r="F133" s="232" t="s">
        <v>151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140</v>
      </c>
      <c r="AU133" s="17" t="s">
        <v>83</v>
      </c>
    </row>
    <row r="134" spans="1:47" s="2" customFormat="1" ht="12">
      <c r="A134" s="38"/>
      <c r="B134" s="39"/>
      <c r="C134" s="40"/>
      <c r="D134" s="236" t="s">
        <v>141</v>
      </c>
      <c r="E134" s="40"/>
      <c r="F134" s="237" t="s">
        <v>153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83</v>
      </c>
    </row>
    <row r="135" spans="1:51" s="13" customFormat="1" ht="12">
      <c r="A135" s="13"/>
      <c r="B135" s="238"/>
      <c r="C135" s="239"/>
      <c r="D135" s="231" t="s">
        <v>147</v>
      </c>
      <c r="E135" s="240" t="s">
        <v>1</v>
      </c>
      <c r="F135" s="241" t="s">
        <v>154</v>
      </c>
      <c r="G135" s="239"/>
      <c r="H135" s="240" t="s">
        <v>1</v>
      </c>
      <c r="I135" s="242"/>
      <c r="J135" s="239"/>
      <c r="K135" s="239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147</v>
      </c>
      <c r="AU135" s="247" t="s">
        <v>83</v>
      </c>
      <c r="AV135" s="13" t="s">
        <v>81</v>
      </c>
      <c r="AW135" s="13" t="s">
        <v>30</v>
      </c>
      <c r="AX135" s="13" t="s">
        <v>73</v>
      </c>
      <c r="AY135" s="247" t="s">
        <v>130</v>
      </c>
    </row>
    <row r="136" spans="1:51" s="14" customFormat="1" ht="12">
      <c r="A136" s="14"/>
      <c r="B136" s="248"/>
      <c r="C136" s="249"/>
      <c r="D136" s="231" t="s">
        <v>147</v>
      </c>
      <c r="E136" s="250" t="s">
        <v>1</v>
      </c>
      <c r="F136" s="251" t="s">
        <v>81</v>
      </c>
      <c r="G136" s="249"/>
      <c r="H136" s="252">
        <v>1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147</v>
      </c>
      <c r="AU136" s="258" t="s">
        <v>83</v>
      </c>
      <c r="AV136" s="14" t="s">
        <v>83</v>
      </c>
      <c r="AW136" s="14" t="s">
        <v>30</v>
      </c>
      <c r="AX136" s="14" t="s">
        <v>81</v>
      </c>
      <c r="AY136" s="258" t="s">
        <v>130</v>
      </c>
    </row>
    <row r="137" spans="1:65" s="2" customFormat="1" ht="16.5" customHeight="1">
      <c r="A137" s="38"/>
      <c r="B137" s="39"/>
      <c r="C137" s="218" t="s">
        <v>155</v>
      </c>
      <c r="D137" s="218" t="s">
        <v>133</v>
      </c>
      <c r="E137" s="219" t="s">
        <v>156</v>
      </c>
      <c r="F137" s="220" t="s">
        <v>157</v>
      </c>
      <c r="G137" s="221" t="s">
        <v>136</v>
      </c>
      <c r="H137" s="222">
        <v>1</v>
      </c>
      <c r="I137" s="223"/>
      <c r="J137" s="224">
        <f>ROUND(I137*H137,2)</f>
        <v>0</v>
      </c>
      <c r="K137" s="220" t="s">
        <v>137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138</v>
      </c>
      <c r="AT137" s="229" t="s">
        <v>133</v>
      </c>
      <c r="AU137" s="229" t="s">
        <v>83</v>
      </c>
      <c r="AY137" s="17" t="s">
        <v>130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138</v>
      </c>
      <c r="BM137" s="229" t="s">
        <v>158</v>
      </c>
    </row>
    <row r="138" spans="1:47" s="2" customFormat="1" ht="12">
      <c r="A138" s="38"/>
      <c r="B138" s="39"/>
      <c r="C138" s="40"/>
      <c r="D138" s="231" t="s">
        <v>140</v>
      </c>
      <c r="E138" s="40"/>
      <c r="F138" s="232" t="s">
        <v>157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140</v>
      </c>
      <c r="AU138" s="17" t="s">
        <v>83</v>
      </c>
    </row>
    <row r="139" spans="1:47" s="2" customFormat="1" ht="12">
      <c r="A139" s="38"/>
      <c r="B139" s="39"/>
      <c r="C139" s="40"/>
      <c r="D139" s="236" t="s">
        <v>141</v>
      </c>
      <c r="E139" s="40"/>
      <c r="F139" s="237" t="s">
        <v>159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141</v>
      </c>
      <c r="AU139" s="17" t="s">
        <v>83</v>
      </c>
    </row>
    <row r="140" spans="1:63" s="12" customFormat="1" ht="22.8" customHeight="1">
      <c r="A140" s="12"/>
      <c r="B140" s="202"/>
      <c r="C140" s="203"/>
      <c r="D140" s="204" t="s">
        <v>72</v>
      </c>
      <c r="E140" s="216" t="s">
        <v>160</v>
      </c>
      <c r="F140" s="216" t="s">
        <v>161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SUM(P141:P153)</f>
        <v>0</v>
      </c>
      <c r="Q140" s="210"/>
      <c r="R140" s="211">
        <f>SUM(R141:R153)</f>
        <v>0</v>
      </c>
      <c r="S140" s="210"/>
      <c r="T140" s="212">
        <f>SUM(T141:T153)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129</v>
      </c>
      <c r="AT140" s="214" t="s">
        <v>72</v>
      </c>
      <c r="AU140" s="214" t="s">
        <v>81</v>
      </c>
      <c r="AY140" s="213" t="s">
        <v>130</v>
      </c>
      <c r="BK140" s="215">
        <f>SUM(BK141:BK153)</f>
        <v>0</v>
      </c>
    </row>
    <row r="141" spans="1:65" s="2" customFormat="1" ht="16.5" customHeight="1">
      <c r="A141" s="38"/>
      <c r="B141" s="39"/>
      <c r="C141" s="218" t="s">
        <v>129</v>
      </c>
      <c r="D141" s="218" t="s">
        <v>133</v>
      </c>
      <c r="E141" s="219" t="s">
        <v>162</v>
      </c>
      <c r="F141" s="220" t="s">
        <v>161</v>
      </c>
      <c r="G141" s="221" t="s">
        <v>136</v>
      </c>
      <c r="H141" s="222">
        <v>1</v>
      </c>
      <c r="I141" s="223"/>
      <c r="J141" s="224">
        <f>ROUND(I141*H141,2)</f>
        <v>0</v>
      </c>
      <c r="K141" s="220" t="s">
        <v>137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138</v>
      </c>
      <c r="AT141" s="229" t="s">
        <v>133</v>
      </c>
      <c r="AU141" s="229" t="s">
        <v>83</v>
      </c>
      <c r="AY141" s="17" t="s">
        <v>130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138</v>
      </c>
      <c r="BM141" s="229" t="s">
        <v>163</v>
      </c>
    </row>
    <row r="142" spans="1:47" s="2" customFormat="1" ht="12">
      <c r="A142" s="38"/>
      <c r="B142" s="39"/>
      <c r="C142" s="40"/>
      <c r="D142" s="231" t="s">
        <v>140</v>
      </c>
      <c r="E142" s="40"/>
      <c r="F142" s="232" t="s">
        <v>161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140</v>
      </c>
      <c r="AU142" s="17" t="s">
        <v>83</v>
      </c>
    </row>
    <row r="143" spans="1:47" s="2" customFormat="1" ht="12">
      <c r="A143" s="38"/>
      <c r="B143" s="39"/>
      <c r="C143" s="40"/>
      <c r="D143" s="236" t="s">
        <v>141</v>
      </c>
      <c r="E143" s="40"/>
      <c r="F143" s="237" t="s">
        <v>164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141</v>
      </c>
      <c r="AU143" s="17" t="s">
        <v>83</v>
      </c>
    </row>
    <row r="144" spans="1:51" s="13" customFormat="1" ht="12">
      <c r="A144" s="13"/>
      <c r="B144" s="238"/>
      <c r="C144" s="239"/>
      <c r="D144" s="231" t="s">
        <v>147</v>
      </c>
      <c r="E144" s="240" t="s">
        <v>1</v>
      </c>
      <c r="F144" s="241" t="s">
        <v>165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147</v>
      </c>
      <c r="AU144" s="247" t="s">
        <v>83</v>
      </c>
      <c r="AV144" s="13" t="s">
        <v>81</v>
      </c>
      <c r="AW144" s="13" t="s">
        <v>30</v>
      </c>
      <c r="AX144" s="13" t="s">
        <v>73</v>
      </c>
      <c r="AY144" s="247" t="s">
        <v>130</v>
      </c>
    </row>
    <row r="145" spans="1:51" s="13" customFormat="1" ht="12">
      <c r="A145" s="13"/>
      <c r="B145" s="238"/>
      <c r="C145" s="239"/>
      <c r="D145" s="231" t="s">
        <v>147</v>
      </c>
      <c r="E145" s="240" t="s">
        <v>1</v>
      </c>
      <c r="F145" s="241" t="s">
        <v>166</v>
      </c>
      <c r="G145" s="239"/>
      <c r="H145" s="240" t="s">
        <v>1</v>
      </c>
      <c r="I145" s="242"/>
      <c r="J145" s="239"/>
      <c r="K145" s="239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147</v>
      </c>
      <c r="AU145" s="247" t="s">
        <v>83</v>
      </c>
      <c r="AV145" s="13" t="s">
        <v>81</v>
      </c>
      <c r="AW145" s="13" t="s">
        <v>30</v>
      </c>
      <c r="AX145" s="13" t="s">
        <v>73</v>
      </c>
      <c r="AY145" s="247" t="s">
        <v>130</v>
      </c>
    </row>
    <row r="146" spans="1:51" s="13" customFormat="1" ht="12">
      <c r="A146" s="13"/>
      <c r="B146" s="238"/>
      <c r="C146" s="239"/>
      <c r="D146" s="231" t="s">
        <v>147</v>
      </c>
      <c r="E146" s="240" t="s">
        <v>1</v>
      </c>
      <c r="F146" s="241" t="s">
        <v>167</v>
      </c>
      <c r="G146" s="239"/>
      <c r="H146" s="240" t="s">
        <v>1</v>
      </c>
      <c r="I146" s="242"/>
      <c r="J146" s="239"/>
      <c r="K146" s="239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147</v>
      </c>
      <c r="AU146" s="247" t="s">
        <v>83</v>
      </c>
      <c r="AV146" s="13" t="s">
        <v>81</v>
      </c>
      <c r="AW146" s="13" t="s">
        <v>30</v>
      </c>
      <c r="AX146" s="13" t="s">
        <v>73</v>
      </c>
      <c r="AY146" s="247" t="s">
        <v>130</v>
      </c>
    </row>
    <row r="147" spans="1:51" s="14" customFormat="1" ht="12">
      <c r="A147" s="14"/>
      <c r="B147" s="248"/>
      <c r="C147" s="249"/>
      <c r="D147" s="231" t="s">
        <v>147</v>
      </c>
      <c r="E147" s="250" t="s">
        <v>1</v>
      </c>
      <c r="F147" s="251" t="s">
        <v>81</v>
      </c>
      <c r="G147" s="249"/>
      <c r="H147" s="252">
        <v>1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8" t="s">
        <v>147</v>
      </c>
      <c r="AU147" s="258" t="s">
        <v>83</v>
      </c>
      <c r="AV147" s="14" t="s">
        <v>83</v>
      </c>
      <c r="AW147" s="14" t="s">
        <v>30</v>
      </c>
      <c r="AX147" s="14" t="s">
        <v>81</v>
      </c>
      <c r="AY147" s="258" t="s">
        <v>130</v>
      </c>
    </row>
    <row r="148" spans="1:65" s="2" customFormat="1" ht="16.5" customHeight="1">
      <c r="A148" s="38"/>
      <c r="B148" s="39"/>
      <c r="C148" s="218" t="s">
        <v>168</v>
      </c>
      <c r="D148" s="218" t="s">
        <v>133</v>
      </c>
      <c r="E148" s="219" t="s">
        <v>169</v>
      </c>
      <c r="F148" s="220" t="s">
        <v>170</v>
      </c>
      <c r="G148" s="221" t="s">
        <v>136</v>
      </c>
      <c r="H148" s="222">
        <v>1</v>
      </c>
      <c r="I148" s="223"/>
      <c r="J148" s="224">
        <f>ROUND(I148*H148,2)</f>
        <v>0</v>
      </c>
      <c r="K148" s="220" t="s">
        <v>137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138</v>
      </c>
      <c r="AT148" s="229" t="s">
        <v>133</v>
      </c>
      <c r="AU148" s="229" t="s">
        <v>83</v>
      </c>
      <c r="AY148" s="17" t="s">
        <v>130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138</v>
      </c>
      <c r="BM148" s="229" t="s">
        <v>171</v>
      </c>
    </row>
    <row r="149" spans="1:47" s="2" customFormat="1" ht="12">
      <c r="A149" s="38"/>
      <c r="B149" s="39"/>
      <c r="C149" s="40"/>
      <c r="D149" s="231" t="s">
        <v>140</v>
      </c>
      <c r="E149" s="40"/>
      <c r="F149" s="232" t="s">
        <v>170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140</v>
      </c>
      <c r="AU149" s="17" t="s">
        <v>83</v>
      </c>
    </row>
    <row r="150" spans="1:47" s="2" customFormat="1" ht="12">
      <c r="A150" s="38"/>
      <c r="B150" s="39"/>
      <c r="C150" s="40"/>
      <c r="D150" s="236" t="s">
        <v>141</v>
      </c>
      <c r="E150" s="40"/>
      <c r="F150" s="237" t="s">
        <v>172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141</v>
      </c>
      <c r="AU150" s="17" t="s">
        <v>83</v>
      </c>
    </row>
    <row r="151" spans="1:51" s="13" customFormat="1" ht="12">
      <c r="A151" s="13"/>
      <c r="B151" s="238"/>
      <c r="C151" s="239"/>
      <c r="D151" s="231" t="s">
        <v>147</v>
      </c>
      <c r="E151" s="240" t="s">
        <v>1</v>
      </c>
      <c r="F151" s="241" t="s">
        <v>173</v>
      </c>
      <c r="G151" s="239"/>
      <c r="H151" s="240" t="s">
        <v>1</v>
      </c>
      <c r="I151" s="242"/>
      <c r="J151" s="239"/>
      <c r="K151" s="239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147</v>
      </c>
      <c r="AU151" s="247" t="s">
        <v>83</v>
      </c>
      <c r="AV151" s="13" t="s">
        <v>81</v>
      </c>
      <c r="AW151" s="13" t="s">
        <v>30</v>
      </c>
      <c r="AX151" s="13" t="s">
        <v>73</v>
      </c>
      <c r="AY151" s="247" t="s">
        <v>130</v>
      </c>
    </row>
    <row r="152" spans="1:51" s="13" customFormat="1" ht="12">
      <c r="A152" s="13"/>
      <c r="B152" s="238"/>
      <c r="C152" s="239"/>
      <c r="D152" s="231" t="s">
        <v>147</v>
      </c>
      <c r="E152" s="240" t="s">
        <v>1</v>
      </c>
      <c r="F152" s="241" t="s">
        <v>174</v>
      </c>
      <c r="G152" s="239"/>
      <c r="H152" s="240" t="s">
        <v>1</v>
      </c>
      <c r="I152" s="242"/>
      <c r="J152" s="239"/>
      <c r="K152" s="239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147</v>
      </c>
      <c r="AU152" s="247" t="s">
        <v>83</v>
      </c>
      <c r="AV152" s="13" t="s">
        <v>81</v>
      </c>
      <c r="AW152" s="13" t="s">
        <v>30</v>
      </c>
      <c r="AX152" s="13" t="s">
        <v>73</v>
      </c>
      <c r="AY152" s="247" t="s">
        <v>130</v>
      </c>
    </row>
    <row r="153" spans="1:51" s="14" customFormat="1" ht="12">
      <c r="A153" s="14"/>
      <c r="B153" s="248"/>
      <c r="C153" s="249"/>
      <c r="D153" s="231" t="s">
        <v>147</v>
      </c>
      <c r="E153" s="250" t="s">
        <v>1</v>
      </c>
      <c r="F153" s="251" t="s">
        <v>81</v>
      </c>
      <c r="G153" s="249"/>
      <c r="H153" s="252">
        <v>1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147</v>
      </c>
      <c r="AU153" s="258" t="s">
        <v>83</v>
      </c>
      <c r="AV153" s="14" t="s">
        <v>83</v>
      </c>
      <c r="AW153" s="14" t="s">
        <v>30</v>
      </c>
      <c r="AX153" s="14" t="s">
        <v>81</v>
      </c>
      <c r="AY153" s="258" t="s">
        <v>130</v>
      </c>
    </row>
    <row r="154" spans="1:63" s="12" customFormat="1" ht="22.8" customHeight="1">
      <c r="A154" s="12"/>
      <c r="B154" s="202"/>
      <c r="C154" s="203"/>
      <c r="D154" s="204" t="s">
        <v>72</v>
      </c>
      <c r="E154" s="216" t="s">
        <v>175</v>
      </c>
      <c r="F154" s="216" t="s">
        <v>176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SUM(P155:P160)</f>
        <v>0</v>
      </c>
      <c r="Q154" s="210"/>
      <c r="R154" s="211">
        <f>SUM(R155:R160)</f>
        <v>0</v>
      </c>
      <c r="S154" s="210"/>
      <c r="T154" s="212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129</v>
      </c>
      <c r="AT154" s="214" t="s">
        <v>72</v>
      </c>
      <c r="AU154" s="214" t="s">
        <v>81</v>
      </c>
      <c r="AY154" s="213" t="s">
        <v>130</v>
      </c>
      <c r="BK154" s="215">
        <f>SUM(BK155:BK160)</f>
        <v>0</v>
      </c>
    </row>
    <row r="155" spans="1:65" s="2" customFormat="1" ht="16.5" customHeight="1">
      <c r="A155" s="38"/>
      <c r="B155" s="39"/>
      <c r="C155" s="218" t="s">
        <v>177</v>
      </c>
      <c r="D155" s="218" t="s">
        <v>133</v>
      </c>
      <c r="E155" s="219" t="s">
        <v>178</v>
      </c>
      <c r="F155" s="220" t="s">
        <v>179</v>
      </c>
      <c r="G155" s="221" t="s">
        <v>136</v>
      </c>
      <c r="H155" s="222">
        <v>1</v>
      </c>
      <c r="I155" s="223"/>
      <c r="J155" s="224">
        <f>ROUND(I155*H155,2)</f>
        <v>0</v>
      </c>
      <c r="K155" s="220" t="s">
        <v>137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138</v>
      </c>
      <c r="AT155" s="229" t="s">
        <v>133</v>
      </c>
      <c r="AU155" s="229" t="s">
        <v>83</v>
      </c>
      <c r="AY155" s="17" t="s">
        <v>130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138</v>
      </c>
      <c r="BM155" s="229" t="s">
        <v>180</v>
      </c>
    </row>
    <row r="156" spans="1:47" s="2" customFormat="1" ht="12">
      <c r="A156" s="38"/>
      <c r="B156" s="39"/>
      <c r="C156" s="40"/>
      <c r="D156" s="231" t="s">
        <v>140</v>
      </c>
      <c r="E156" s="40"/>
      <c r="F156" s="232" t="s">
        <v>179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140</v>
      </c>
      <c r="AU156" s="17" t="s">
        <v>83</v>
      </c>
    </row>
    <row r="157" spans="1:47" s="2" customFormat="1" ht="12">
      <c r="A157" s="38"/>
      <c r="B157" s="39"/>
      <c r="C157" s="40"/>
      <c r="D157" s="236" t="s">
        <v>141</v>
      </c>
      <c r="E157" s="40"/>
      <c r="F157" s="237" t="s">
        <v>181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83</v>
      </c>
    </row>
    <row r="158" spans="1:65" s="2" customFormat="1" ht="16.5" customHeight="1">
      <c r="A158" s="38"/>
      <c r="B158" s="39"/>
      <c r="C158" s="218" t="s">
        <v>182</v>
      </c>
      <c r="D158" s="218" t="s">
        <v>133</v>
      </c>
      <c r="E158" s="219" t="s">
        <v>183</v>
      </c>
      <c r="F158" s="220" t="s">
        <v>184</v>
      </c>
      <c r="G158" s="221" t="s">
        <v>136</v>
      </c>
      <c r="H158" s="222">
        <v>1</v>
      </c>
      <c r="I158" s="223"/>
      <c r="J158" s="224">
        <f>ROUND(I158*H158,2)</f>
        <v>0</v>
      </c>
      <c r="K158" s="220" t="s">
        <v>137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138</v>
      </c>
      <c r="AT158" s="229" t="s">
        <v>133</v>
      </c>
      <c r="AU158" s="229" t="s">
        <v>83</v>
      </c>
      <c r="AY158" s="17" t="s">
        <v>130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138</v>
      </c>
      <c r="BM158" s="229" t="s">
        <v>185</v>
      </c>
    </row>
    <row r="159" spans="1:47" s="2" customFormat="1" ht="12">
      <c r="A159" s="38"/>
      <c r="B159" s="39"/>
      <c r="C159" s="40"/>
      <c r="D159" s="231" t="s">
        <v>140</v>
      </c>
      <c r="E159" s="40"/>
      <c r="F159" s="232" t="s">
        <v>184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83</v>
      </c>
    </row>
    <row r="160" spans="1:47" s="2" customFormat="1" ht="12">
      <c r="A160" s="38"/>
      <c r="B160" s="39"/>
      <c r="C160" s="40"/>
      <c r="D160" s="236" t="s">
        <v>141</v>
      </c>
      <c r="E160" s="40"/>
      <c r="F160" s="237" t="s">
        <v>186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141</v>
      </c>
      <c r="AU160" s="17" t="s">
        <v>83</v>
      </c>
    </row>
    <row r="161" spans="1:63" s="12" customFormat="1" ht="22.8" customHeight="1">
      <c r="A161" s="12"/>
      <c r="B161" s="202"/>
      <c r="C161" s="203"/>
      <c r="D161" s="204" t="s">
        <v>72</v>
      </c>
      <c r="E161" s="216" t="s">
        <v>187</v>
      </c>
      <c r="F161" s="216" t="s">
        <v>188</v>
      </c>
      <c r="G161" s="203"/>
      <c r="H161" s="203"/>
      <c r="I161" s="206"/>
      <c r="J161" s="217">
        <f>BK161</f>
        <v>0</v>
      </c>
      <c r="K161" s="203"/>
      <c r="L161" s="208"/>
      <c r="M161" s="209"/>
      <c r="N161" s="210"/>
      <c r="O161" s="210"/>
      <c r="P161" s="211">
        <f>SUM(P162:P167)</f>
        <v>0</v>
      </c>
      <c r="Q161" s="210"/>
      <c r="R161" s="211">
        <f>SUM(R162:R167)</f>
        <v>0</v>
      </c>
      <c r="S161" s="210"/>
      <c r="T161" s="212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129</v>
      </c>
      <c r="AT161" s="214" t="s">
        <v>72</v>
      </c>
      <c r="AU161" s="214" t="s">
        <v>81</v>
      </c>
      <c r="AY161" s="213" t="s">
        <v>130</v>
      </c>
      <c r="BK161" s="215">
        <f>SUM(BK162:BK167)</f>
        <v>0</v>
      </c>
    </row>
    <row r="162" spans="1:65" s="2" customFormat="1" ht="21.75" customHeight="1">
      <c r="A162" s="38"/>
      <c r="B162" s="39"/>
      <c r="C162" s="218" t="s">
        <v>189</v>
      </c>
      <c r="D162" s="218" t="s">
        <v>133</v>
      </c>
      <c r="E162" s="219" t="s">
        <v>190</v>
      </c>
      <c r="F162" s="220" t="s">
        <v>191</v>
      </c>
      <c r="G162" s="221" t="s">
        <v>136</v>
      </c>
      <c r="H162" s="222">
        <v>1</v>
      </c>
      <c r="I162" s="223"/>
      <c r="J162" s="224">
        <f>ROUND(I162*H162,2)</f>
        <v>0</v>
      </c>
      <c r="K162" s="220" t="s">
        <v>137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138</v>
      </c>
      <c r="AT162" s="229" t="s">
        <v>133</v>
      </c>
      <c r="AU162" s="229" t="s">
        <v>83</v>
      </c>
      <c r="AY162" s="17" t="s">
        <v>130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138</v>
      </c>
      <c r="BM162" s="229" t="s">
        <v>192</v>
      </c>
    </row>
    <row r="163" spans="1:47" s="2" customFormat="1" ht="12">
      <c r="A163" s="38"/>
      <c r="B163" s="39"/>
      <c r="C163" s="40"/>
      <c r="D163" s="231" t="s">
        <v>140</v>
      </c>
      <c r="E163" s="40"/>
      <c r="F163" s="232" t="s">
        <v>191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140</v>
      </c>
      <c r="AU163" s="17" t="s">
        <v>83</v>
      </c>
    </row>
    <row r="164" spans="1:47" s="2" customFormat="1" ht="12">
      <c r="A164" s="38"/>
      <c r="B164" s="39"/>
      <c r="C164" s="40"/>
      <c r="D164" s="236" t="s">
        <v>141</v>
      </c>
      <c r="E164" s="40"/>
      <c r="F164" s="237" t="s">
        <v>193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83</v>
      </c>
    </row>
    <row r="165" spans="1:65" s="2" customFormat="1" ht="21.75" customHeight="1">
      <c r="A165" s="38"/>
      <c r="B165" s="39"/>
      <c r="C165" s="218" t="s">
        <v>194</v>
      </c>
      <c r="D165" s="218" t="s">
        <v>133</v>
      </c>
      <c r="E165" s="219" t="s">
        <v>195</v>
      </c>
      <c r="F165" s="220" t="s">
        <v>196</v>
      </c>
      <c r="G165" s="221" t="s">
        <v>136</v>
      </c>
      <c r="H165" s="222">
        <v>1</v>
      </c>
      <c r="I165" s="223"/>
      <c r="J165" s="224">
        <f>ROUND(I165*H165,2)</f>
        <v>0</v>
      </c>
      <c r="K165" s="220" t="s">
        <v>137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138</v>
      </c>
      <c r="AT165" s="229" t="s">
        <v>133</v>
      </c>
      <c r="AU165" s="229" t="s">
        <v>83</v>
      </c>
      <c r="AY165" s="17" t="s">
        <v>130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138</v>
      </c>
      <c r="BM165" s="229" t="s">
        <v>197</v>
      </c>
    </row>
    <row r="166" spans="1:47" s="2" customFormat="1" ht="12">
      <c r="A166" s="38"/>
      <c r="B166" s="39"/>
      <c r="C166" s="40"/>
      <c r="D166" s="231" t="s">
        <v>140</v>
      </c>
      <c r="E166" s="40"/>
      <c r="F166" s="232" t="s">
        <v>196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140</v>
      </c>
      <c r="AU166" s="17" t="s">
        <v>83</v>
      </c>
    </row>
    <row r="167" spans="1:47" s="2" customFormat="1" ht="12">
      <c r="A167" s="38"/>
      <c r="B167" s="39"/>
      <c r="C167" s="40"/>
      <c r="D167" s="236" t="s">
        <v>141</v>
      </c>
      <c r="E167" s="40"/>
      <c r="F167" s="237" t="s">
        <v>198</v>
      </c>
      <c r="G167" s="40"/>
      <c r="H167" s="40"/>
      <c r="I167" s="233"/>
      <c r="J167" s="40"/>
      <c r="K167" s="40"/>
      <c r="L167" s="44"/>
      <c r="M167" s="259"/>
      <c r="N167" s="260"/>
      <c r="O167" s="261"/>
      <c r="P167" s="261"/>
      <c r="Q167" s="261"/>
      <c r="R167" s="261"/>
      <c r="S167" s="261"/>
      <c r="T167" s="26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141</v>
      </c>
      <c r="AU167" s="17" t="s">
        <v>83</v>
      </c>
    </row>
    <row r="168" spans="1:31" s="2" customFormat="1" ht="6.95" customHeight="1">
      <c r="A168" s="38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C35" sheet="1" objects="1" scenarios="1" formatColumns="0" formatRows="0" autoFilter="0"/>
  <autoFilter ref="C120:K16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hyperlinks>
    <hyperlink ref="F126" r:id="rId1" display="https://podminky.urs.cz/item/CS_URS_2024_01/011303000"/>
    <hyperlink ref="F129" r:id="rId2" display="https://podminky.urs.cz/item/CS_URS_2024_01/012103000"/>
    <hyperlink ref="F134" r:id="rId3" display="https://podminky.urs.cz/item/CS_URS_2024_01/012303000"/>
    <hyperlink ref="F139" r:id="rId4" display="https://podminky.urs.cz/item/CS_URS_2024_01/013254000"/>
    <hyperlink ref="F143" r:id="rId5" display="https://podminky.urs.cz/item/CS_URS_2024_01/030001000"/>
    <hyperlink ref="F150" r:id="rId6" display="https://podminky.urs.cz/item/CS_URS_2024_01/034303000"/>
    <hyperlink ref="F157" r:id="rId7" display="https://podminky.urs.cz/item/CS_URS_2024_01/041403000"/>
    <hyperlink ref="F160" r:id="rId8" display="https://podminky.urs.cz/item/CS_URS_2024_01/042503000"/>
    <hyperlink ref="F164" r:id="rId9" display="https://podminky.urs.cz/item/CS_URS_2024_01/072103001"/>
    <hyperlink ref="F167" r:id="rId10" display="https://podminky.urs.cz/item/CS_URS_2024_01/076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263" t="s">
        <v>199</v>
      </c>
      <c r="BA2" s="263" t="s">
        <v>199</v>
      </c>
      <c r="BB2" s="263" t="s">
        <v>1</v>
      </c>
      <c r="BC2" s="263" t="s">
        <v>194</v>
      </c>
      <c r="BD2" s="263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63" t="s">
        <v>200</v>
      </c>
      <c r="BA3" s="263" t="s">
        <v>200</v>
      </c>
      <c r="BB3" s="263" t="s">
        <v>1</v>
      </c>
      <c r="BC3" s="263" t="s">
        <v>201</v>
      </c>
      <c r="BD3" s="263" t="s">
        <v>83</v>
      </c>
    </row>
    <row r="4" spans="2:5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  <c r="AZ4" s="263" t="s">
        <v>202</v>
      </c>
      <c r="BA4" s="263" t="s">
        <v>202</v>
      </c>
      <c r="BB4" s="263" t="s">
        <v>1</v>
      </c>
      <c r="BC4" s="263" t="s">
        <v>203</v>
      </c>
      <c r="BD4" s="263" t="s">
        <v>83</v>
      </c>
    </row>
    <row r="5" spans="2:56" s="1" customFormat="1" ht="6.95" customHeight="1">
      <c r="B5" s="20"/>
      <c r="L5" s="20"/>
      <c r="AZ5" s="263" t="s">
        <v>204</v>
      </c>
      <c r="BA5" s="263" t="s">
        <v>204</v>
      </c>
      <c r="BB5" s="263" t="s">
        <v>1</v>
      </c>
      <c r="BC5" s="263" t="s">
        <v>205</v>
      </c>
      <c r="BD5" s="263" t="s">
        <v>83</v>
      </c>
    </row>
    <row r="6" spans="2:56" s="1" customFormat="1" ht="12" customHeight="1">
      <c r="B6" s="20"/>
      <c r="D6" s="140" t="s">
        <v>16</v>
      </c>
      <c r="L6" s="20"/>
      <c r="AZ6" s="263" t="s">
        <v>206</v>
      </c>
      <c r="BA6" s="263" t="s">
        <v>206</v>
      </c>
      <c r="BB6" s="263" t="s">
        <v>1</v>
      </c>
      <c r="BC6" s="263" t="s">
        <v>207</v>
      </c>
      <c r="BD6" s="263" t="s">
        <v>83</v>
      </c>
    </row>
    <row r="7" spans="2:56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  <c r="AZ7" s="263" t="s">
        <v>208</v>
      </c>
      <c r="BA7" s="263" t="s">
        <v>208</v>
      </c>
      <c r="BB7" s="263" t="s">
        <v>1</v>
      </c>
      <c r="BC7" s="263" t="s">
        <v>209</v>
      </c>
      <c r="BD7" s="263" t="s">
        <v>83</v>
      </c>
    </row>
    <row r="8" spans="1:56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63" t="s">
        <v>210</v>
      </c>
      <c r="BA8" s="263" t="s">
        <v>210</v>
      </c>
      <c r="BB8" s="263" t="s">
        <v>1</v>
      </c>
      <c r="BC8" s="263" t="s">
        <v>211</v>
      </c>
      <c r="BD8" s="263" t="s">
        <v>83</v>
      </c>
    </row>
    <row r="9" spans="1:56" s="2" customFormat="1" ht="16.5" customHeight="1">
      <c r="A9" s="38"/>
      <c r="B9" s="44"/>
      <c r="C9" s="38"/>
      <c r="D9" s="38"/>
      <c r="E9" s="142" t="s">
        <v>212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63" t="s">
        <v>213</v>
      </c>
      <c r="BA9" s="263" t="s">
        <v>213</v>
      </c>
      <c r="BB9" s="263" t="s">
        <v>1</v>
      </c>
      <c r="BC9" s="263" t="s">
        <v>214</v>
      </c>
      <c r="BD9" s="263" t="s">
        <v>83</v>
      </c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ROUND((SUM(BE125:BE381)),2)</f>
        <v>0</v>
      </c>
      <c r="G33" s="38"/>
      <c r="H33" s="38"/>
      <c r="I33" s="155">
        <v>0.21</v>
      </c>
      <c r="J33" s="154">
        <f>ROUND(((SUM(BE125:BE381))*I33),2)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ROUND((SUM(BF125:BF381)),2)</f>
        <v>0</v>
      </c>
      <c r="G34" s="38"/>
      <c r="H34" s="38"/>
      <c r="I34" s="155">
        <v>0.12</v>
      </c>
      <c r="J34" s="154">
        <f>ROUND(((SUM(BF125:BF381))*I34),2)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ROUND((SUM(BG125:BG381)),2)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ROUND((SUM(BH125:BH381)),2)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ROUND((SUM(BI125:BI381)),2)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100 - Stavební část - oprava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215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216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217</v>
      </c>
      <c r="E99" s="188"/>
      <c r="F99" s="188"/>
      <c r="G99" s="188"/>
      <c r="H99" s="188"/>
      <c r="I99" s="188"/>
      <c r="J99" s="189">
        <f>J190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218</v>
      </c>
      <c r="E100" s="188"/>
      <c r="F100" s="188"/>
      <c r="G100" s="188"/>
      <c r="H100" s="188"/>
      <c r="I100" s="188"/>
      <c r="J100" s="189">
        <f>J195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219</v>
      </c>
      <c r="E101" s="188"/>
      <c r="F101" s="188"/>
      <c r="G101" s="188"/>
      <c r="H101" s="188"/>
      <c r="I101" s="188"/>
      <c r="J101" s="189">
        <f>J199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220</v>
      </c>
      <c r="E102" s="188"/>
      <c r="F102" s="188"/>
      <c r="G102" s="188"/>
      <c r="H102" s="188"/>
      <c r="I102" s="188"/>
      <c r="J102" s="189">
        <f>J239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221</v>
      </c>
      <c r="E103" s="188"/>
      <c r="F103" s="188"/>
      <c r="G103" s="188"/>
      <c r="H103" s="188"/>
      <c r="I103" s="188"/>
      <c r="J103" s="189">
        <f>J306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222</v>
      </c>
      <c r="E104" s="188"/>
      <c r="F104" s="188"/>
      <c r="G104" s="188"/>
      <c r="H104" s="188"/>
      <c r="I104" s="188"/>
      <c r="J104" s="189">
        <f>J358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223</v>
      </c>
      <c r="E105" s="188"/>
      <c r="F105" s="188"/>
      <c r="G105" s="188"/>
      <c r="H105" s="188"/>
      <c r="I105" s="188"/>
      <c r="J105" s="189">
        <f>J378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Brno, Wurmova - odstranění havarijního stavu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103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100 - Stavební část - oprava komunikace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13. 5. 2024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29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27</v>
      </c>
      <c r="D122" s="40"/>
      <c r="E122" s="40"/>
      <c r="F122" s="27" t="str">
        <f>IF(E18="","",E18)</f>
        <v>Vyplň údaj</v>
      </c>
      <c r="G122" s="40"/>
      <c r="H122" s="40"/>
      <c r="I122" s="32" t="s">
        <v>31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116</v>
      </c>
      <c r="D124" s="194" t="s">
        <v>58</v>
      </c>
      <c r="E124" s="194" t="s">
        <v>54</v>
      </c>
      <c r="F124" s="194" t="s">
        <v>55</v>
      </c>
      <c r="G124" s="194" t="s">
        <v>117</v>
      </c>
      <c r="H124" s="194" t="s">
        <v>118</v>
      </c>
      <c r="I124" s="194" t="s">
        <v>119</v>
      </c>
      <c r="J124" s="194" t="s">
        <v>107</v>
      </c>
      <c r="K124" s="195" t="s">
        <v>120</v>
      </c>
      <c r="L124" s="196"/>
      <c r="M124" s="100" t="s">
        <v>1</v>
      </c>
      <c r="N124" s="101" t="s">
        <v>37</v>
      </c>
      <c r="O124" s="101" t="s">
        <v>121</v>
      </c>
      <c r="P124" s="101" t="s">
        <v>122</v>
      </c>
      <c r="Q124" s="101" t="s">
        <v>123</v>
      </c>
      <c r="R124" s="101" t="s">
        <v>124</v>
      </c>
      <c r="S124" s="101" t="s">
        <v>125</v>
      </c>
      <c r="T124" s="102" t="s">
        <v>126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127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</f>
        <v>0</v>
      </c>
      <c r="Q125" s="104"/>
      <c r="R125" s="199">
        <f>R126</f>
        <v>285.32392100000004</v>
      </c>
      <c r="S125" s="104"/>
      <c r="T125" s="200">
        <f>T126</f>
        <v>2530.4799199999998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72</v>
      </c>
      <c r="AU125" s="17" t="s">
        <v>109</v>
      </c>
      <c r="BK125" s="201">
        <f>BK126</f>
        <v>0</v>
      </c>
    </row>
    <row r="126" spans="1:63" s="12" customFormat="1" ht="25.9" customHeight="1">
      <c r="A126" s="12"/>
      <c r="B126" s="202"/>
      <c r="C126" s="203"/>
      <c r="D126" s="204" t="s">
        <v>72</v>
      </c>
      <c r="E126" s="205" t="s">
        <v>224</v>
      </c>
      <c r="F126" s="205" t="s">
        <v>225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P127+P190+P195+P199+P239+P306+P358+P378</f>
        <v>0</v>
      </c>
      <c r="Q126" s="210"/>
      <c r="R126" s="211">
        <f>R127+R190+R195+R199+R239+R306+R358+R378</f>
        <v>285.32392100000004</v>
      </c>
      <c r="S126" s="210"/>
      <c r="T126" s="212">
        <f>T127+T190+T195+T199+T239+T306+T358+T378</f>
        <v>2530.4799199999998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73</v>
      </c>
      <c r="AY126" s="213" t="s">
        <v>130</v>
      </c>
      <c r="BK126" s="215">
        <f>BK127+BK190+BK195+BK199+BK239+BK306+BK358+BK378</f>
        <v>0</v>
      </c>
    </row>
    <row r="127" spans="1:63" s="12" customFormat="1" ht="22.8" customHeight="1">
      <c r="A127" s="12"/>
      <c r="B127" s="202"/>
      <c r="C127" s="203"/>
      <c r="D127" s="204" t="s">
        <v>72</v>
      </c>
      <c r="E127" s="216" t="s">
        <v>81</v>
      </c>
      <c r="F127" s="216" t="s">
        <v>226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SUM(P128:P189)</f>
        <v>0</v>
      </c>
      <c r="Q127" s="210"/>
      <c r="R127" s="211">
        <f>SUM(R128:R189)</f>
        <v>0</v>
      </c>
      <c r="S127" s="210"/>
      <c r="T127" s="212">
        <f>SUM(T128:T189)</f>
        <v>2529.8299199999997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81</v>
      </c>
      <c r="AY127" s="213" t="s">
        <v>130</v>
      </c>
      <c r="BK127" s="215">
        <f>SUM(BK128:BK189)</f>
        <v>0</v>
      </c>
    </row>
    <row r="128" spans="1:65" s="2" customFormat="1" ht="24.15" customHeight="1">
      <c r="A128" s="38"/>
      <c r="B128" s="39"/>
      <c r="C128" s="218" t="s">
        <v>81</v>
      </c>
      <c r="D128" s="218" t="s">
        <v>133</v>
      </c>
      <c r="E128" s="219" t="s">
        <v>227</v>
      </c>
      <c r="F128" s="220" t="s">
        <v>228</v>
      </c>
      <c r="G128" s="221" t="s">
        <v>229</v>
      </c>
      <c r="H128" s="222">
        <v>26.56</v>
      </c>
      <c r="I128" s="223"/>
      <c r="J128" s="224">
        <f>ROUND(I128*H128,2)</f>
        <v>0</v>
      </c>
      <c r="K128" s="220" t="s">
        <v>137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0.586</v>
      </c>
      <c r="T128" s="228">
        <f>S128*H128</f>
        <v>15.564159999999998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155</v>
      </c>
      <c r="AT128" s="229" t="s">
        <v>133</v>
      </c>
      <c r="AU128" s="229" t="s">
        <v>83</v>
      </c>
      <c r="AY128" s="17" t="s">
        <v>130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155</v>
      </c>
      <c r="BM128" s="229" t="s">
        <v>230</v>
      </c>
    </row>
    <row r="129" spans="1:47" s="2" customFormat="1" ht="12">
      <c r="A129" s="38"/>
      <c r="B129" s="39"/>
      <c r="C129" s="40"/>
      <c r="D129" s="231" t="s">
        <v>140</v>
      </c>
      <c r="E129" s="40"/>
      <c r="F129" s="232" t="s">
        <v>231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140</v>
      </c>
      <c r="AU129" s="17" t="s">
        <v>83</v>
      </c>
    </row>
    <row r="130" spans="1:47" s="2" customFormat="1" ht="12">
      <c r="A130" s="38"/>
      <c r="B130" s="39"/>
      <c r="C130" s="40"/>
      <c r="D130" s="236" t="s">
        <v>141</v>
      </c>
      <c r="E130" s="40"/>
      <c r="F130" s="237" t="s">
        <v>232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141</v>
      </c>
      <c r="AU130" s="17" t="s">
        <v>83</v>
      </c>
    </row>
    <row r="131" spans="1:51" s="14" customFormat="1" ht="12">
      <c r="A131" s="14"/>
      <c r="B131" s="248"/>
      <c r="C131" s="249"/>
      <c r="D131" s="231" t="s">
        <v>147</v>
      </c>
      <c r="E131" s="250" t="s">
        <v>233</v>
      </c>
      <c r="F131" s="251" t="s">
        <v>234</v>
      </c>
      <c r="G131" s="249"/>
      <c r="H131" s="252">
        <v>26.56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8" t="s">
        <v>147</v>
      </c>
      <c r="AU131" s="258" t="s">
        <v>83</v>
      </c>
      <c r="AV131" s="14" t="s">
        <v>83</v>
      </c>
      <c r="AW131" s="14" t="s">
        <v>30</v>
      </c>
      <c r="AX131" s="14" t="s">
        <v>81</v>
      </c>
      <c r="AY131" s="258" t="s">
        <v>130</v>
      </c>
    </row>
    <row r="132" spans="1:65" s="2" customFormat="1" ht="24.15" customHeight="1">
      <c r="A132" s="38"/>
      <c r="B132" s="39"/>
      <c r="C132" s="218" t="s">
        <v>83</v>
      </c>
      <c r="D132" s="218" t="s">
        <v>133</v>
      </c>
      <c r="E132" s="219" t="s">
        <v>235</v>
      </c>
      <c r="F132" s="220" t="s">
        <v>236</v>
      </c>
      <c r="G132" s="221" t="s">
        <v>229</v>
      </c>
      <c r="H132" s="222">
        <v>18.95</v>
      </c>
      <c r="I132" s="223"/>
      <c r="J132" s="224">
        <f>ROUND(I132*H132,2)</f>
        <v>0</v>
      </c>
      <c r="K132" s="220" t="s">
        <v>137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0.295</v>
      </c>
      <c r="T132" s="228">
        <f>S132*H132</f>
        <v>5.590249999999999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155</v>
      </c>
      <c r="AT132" s="229" t="s">
        <v>133</v>
      </c>
      <c r="AU132" s="229" t="s">
        <v>83</v>
      </c>
      <c r="AY132" s="17" t="s">
        <v>130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155</v>
      </c>
      <c r="BM132" s="229" t="s">
        <v>237</v>
      </c>
    </row>
    <row r="133" spans="1:47" s="2" customFormat="1" ht="12">
      <c r="A133" s="38"/>
      <c r="B133" s="39"/>
      <c r="C133" s="40"/>
      <c r="D133" s="231" t="s">
        <v>140</v>
      </c>
      <c r="E133" s="40"/>
      <c r="F133" s="232" t="s">
        <v>238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140</v>
      </c>
      <c r="AU133" s="17" t="s">
        <v>83</v>
      </c>
    </row>
    <row r="134" spans="1:47" s="2" customFormat="1" ht="12">
      <c r="A134" s="38"/>
      <c r="B134" s="39"/>
      <c r="C134" s="40"/>
      <c r="D134" s="236" t="s">
        <v>141</v>
      </c>
      <c r="E134" s="40"/>
      <c r="F134" s="237" t="s">
        <v>239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83</v>
      </c>
    </row>
    <row r="135" spans="1:51" s="13" customFormat="1" ht="12">
      <c r="A135" s="13"/>
      <c r="B135" s="238"/>
      <c r="C135" s="239"/>
      <c r="D135" s="231" t="s">
        <v>147</v>
      </c>
      <c r="E135" s="240" t="s">
        <v>1</v>
      </c>
      <c r="F135" s="241" t="s">
        <v>240</v>
      </c>
      <c r="G135" s="239"/>
      <c r="H135" s="240" t="s">
        <v>1</v>
      </c>
      <c r="I135" s="242"/>
      <c r="J135" s="239"/>
      <c r="K135" s="239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147</v>
      </c>
      <c r="AU135" s="247" t="s">
        <v>83</v>
      </c>
      <c r="AV135" s="13" t="s">
        <v>81</v>
      </c>
      <c r="AW135" s="13" t="s">
        <v>30</v>
      </c>
      <c r="AX135" s="13" t="s">
        <v>73</v>
      </c>
      <c r="AY135" s="247" t="s">
        <v>130</v>
      </c>
    </row>
    <row r="136" spans="1:51" s="14" customFormat="1" ht="12">
      <c r="A136" s="14"/>
      <c r="B136" s="248"/>
      <c r="C136" s="249"/>
      <c r="D136" s="231" t="s">
        <v>147</v>
      </c>
      <c r="E136" s="250" t="s">
        <v>204</v>
      </c>
      <c r="F136" s="251" t="s">
        <v>241</v>
      </c>
      <c r="G136" s="249"/>
      <c r="H136" s="252">
        <v>18.95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147</v>
      </c>
      <c r="AU136" s="258" t="s">
        <v>83</v>
      </c>
      <c r="AV136" s="14" t="s">
        <v>83</v>
      </c>
      <c r="AW136" s="14" t="s">
        <v>30</v>
      </c>
      <c r="AX136" s="14" t="s">
        <v>81</v>
      </c>
      <c r="AY136" s="258" t="s">
        <v>130</v>
      </c>
    </row>
    <row r="137" spans="1:65" s="2" customFormat="1" ht="33" customHeight="1">
      <c r="A137" s="38"/>
      <c r="B137" s="39"/>
      <c r="C137" s="218" t="s">
        <v>149</v>
      </c>
      <c r="D137" s="218" t="s">
        <v>133</v>
      </c>
      <c r="E137" s="219" t="s">
        <v>242</v>
      </c>
      <c r="F137" s="220" t="s">
        <v>243</v>
      </c>
      <c r="G137" s="221" t="s">
        <v>229</v>
      </c>
      <c r="H137" s="222">
        <v>127.75</v>
      </c>
      <c r="I137" s="223"/>
      <c r="J137" s="224">
        <f>ROUND(I137*H137,2)</f>
        <v>0</v>
      </c>
      <c r="K137" s="220" t="s">
        <v>137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0.425</v>
      </c>
      <c r="T137" s="228">
        <f>S137*H137</f>
        <v>54.293749999999996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155</v>
      </c>
      <c r="AT137" s="229" t="s">
        <v>133</v>
      </c>
      <c r="AU137" s="229" t="s">
        <v>83</v>
      </c>
      <c r="AY137" s="17" t="s">
        <v>130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155</v>
      </c>
      <c r="BM137" s="229" t="s">
        <v>244</v>
      </c>
    </row>
    <row r="138" spans="1:47" s="2" customFormat="1" ht="12">
      <c r="A138" s="38"/>
      <c r="B138" s="39"/>
      <c r="C138" s="40"/>
      <c r="D138" s="231" t="s">
        <v>140</v>
      </c>
      <c r="E138" s="40"/>
      <c r="F138" s="232" t="s">
        <v>245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140</v>
      </c>
      <c r="AU138" s="17" t="s">
        <v>83</v>
      </c>
    </row>
    <row r="139" spans="1:47" s="2" customFormat="1" ht="12">
      <c r="A139" s="38"/>
      <c r="B139" s="39"/>
      <c r="C139" s="40"/>
      <c r="D139" s="236" t="s">
        <v>141</v>
      </c>
      <c r="E139" s="40"/>
      <c r="F139" s="237" t="s">
        <v>246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141</v>
      </c>
      <c r="AU139" s="17" t="s">
        <v>83</v>
      </c>
    </row>
    <row r="140" spans="1:51" s="13" customFormat="1" ht="12">
      <c r="A140" s="13"/>
      <c r="B140" s="238"/>
      <c r="C140" s="239"/>
      <c r="D140" s="231" t="s">
        <v>147</v>
      </c>
      <c r="E140" s="240" t="s">
        <v>1</v>
      </c>
      <c r="F140" s="241" t="s">
        <v>247</v>
      </c>
      <c r="G140" s="239"/>
      <c r="H140" s="240" t="s">
        <v>1</v>
      </c>
      <c r="I140" s="242"/>
      <c r="J140" s="239"/>
      <c r="K140" s="239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147</v>
      </c>
      <c r="AU140" s="247" t="s">
        <v>83</v>
      </c>
      <c r="AV140" s="13" t="s">
        <v>81</v>
      </c>
      <c r="AW140" s="13" t="s">
        <v>30</v>
      </c>
      <c r="AX140" s="13" t="s">
        <v>73</v>
      </c>
      <c r="AY140" s="247" t="s">
        <v>130</v>
      </c>
    </row>
    <row r="141" spans="1:51" s="14" customFormat="1" ht="12">
      <c r="A141" s="14"/>
      <c r="B141" s="248"/>
      <c r="C141" s="249"/>
      <c r="D141" s="231" t="s">
        <v>147</v>
      </c>
      <c r="E141" s="250" t="s">
        <v>1</v>
      </c>
      <c r="F141" s="251" t="s">
        <v>248</v>
      </c>
      <c r="G141" s="249"/>
      <c r="H141" s="252">
        <v>127.75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8" t="s">
        <v>147</v>
      </c>
      <c r="AU141" s="258" t="s">
        <v>83</v>
      </c>
      <c r="AV141" s="14" t="s">
        <v>83</v>
      </c>
      <c r="AW141" s="14" t="s">
        <v>30</v>
      </c>
      <c r="AX141" s="14" t="s">
        <v>81</v>
      </c>
      <c r="AY141" s="258" t="s">
        <v>130</v>
      </c>
    </row>
    <row r="142" spans="1:65" s="2" customFormat="1" ht="24.15" customHeight="1">
      <c r="A142" s="38"/>
      <c r="B142" s="39"/>
      <c r="C142" s="218" t="s">
        <v>155</v>
      </c>
      <c r="D142" s="218" t="s">
        <v>133</v>
      </c>
      <c r="E142" s="219" t="s">
        <v>249</v>
      </c>
      <c r="F142" s="220" t="s">
        <v>250</v>
      </c>
      <c r="G142" s="221" t="s">
        <v>229</v>
      </c>
      <c r="H142" s="222">
        <v>1970.7</v>
      </c>
      <c r="I142" s="223"/>
      <c r="J142" s="224">
        <f>ROUND(I142*H142,2)</f>
        <v>0</v>
      </c>
      <c r="K142" s="220" t="s">
        <v>137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0.58</v>
      </c>
      <c r="T142" s="228">
        <f>S142*H142</f>
        <v>1143.0059999999999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155</v>
      </c>
      <c r="AT142" s="229" t="s">
        <v>133</v>
      </c>
      <c r="AU142" s="229" t="s">
        <v>83</v>
      </c>
      <c r="AY142" s="17" t="s">
        <v>130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155</v>
      </c>
      <c r="BM142" s="229" t="s">
        <v>251</v>
      </c>
    </row>
    <row r="143" spans="1:47" s="2" customFormat="1" ht="12">
      <c r="A143" s="38"/>
      <c r="B143" s="39"/>
      <c r="C143" s="40"/>
      <c r="D143" s="231" t="s">
        <v>140</v>
      </c>
      <c r="E143" s="40"/>
      <c r="F143" s="232" t="s">
        <v>252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140</v>
      </c>
      <c r="AU143" s="17" t="s">
        <v>83</v>
      </c>
    </row>
    <row r="144" spans="1:47" s="2" customFormat="1" ht="12">
      <c r="A144" s="38"/>
      <c r="B144" s="39"/>
      <c r="C144" s="40"/>
      <c r="D144" s="236" t="s">
        <v>141</v>
      </c>
      <c r="E144" s="40"/>
      <c r="F144" s="237" t="s">
        <v>253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141</v>
      </c>
      <c r="AU144" s="17" t="s">
        <v>83</v>
      </c>
    </row>
    <row r="145" spans="1:51" s="14" customFormat="1" ht="12">
      <c r="A145" s="14"/>
      <c r="B145" s="248"/>
      <c r="C145" s="249"/>
      <c r="D145" s="231" t="s">
        <v>147</v>
      </c>
      <c r="E145" s="250" t="s">
        <v>1</v>
      </c>
      <c r="F145" s="251" t="s">
        <v>206</v>
      </c>
      <c r="G145" s="249"/>
      <c r="H145" s="252">
        <v>1970.7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147</v>
      </c>
      <c r="AU145" s="258" t="s">
        <v>83</v>
      </c>
      <c r="AV145" s="14" t="s">
        <v>83</v>
      </c>
      <c r="AW145" s="14" t="s">
        <v>30</v>
      </c>
      <c r="AX145" s="14" t="s">
        <v>81</v>
      </c>
      <c r="AY145" s="258" t="s">
        <v>130</v>
      </c>
    </row>
    <row r="146" spans="1:65" s="2" customFormat="1" ht="24.15" customHeight="1">
      <c r="A146" s="38"/>
      <c r="B146" s="39"/>
      <c r="C146" s="218" t="s">
        <v>129</v>
      </c>
      <c r="D146" s="218" t="s">
        <v>133</v>
      </c>
      <c r="E146" s="219" t="s">
        <v>254</v>
      </c>
      <c r="F146" s="220" t="s">
        <v>255</v>
      </c>
      <c r="G146" s="221" t="s">
        <v>229</v>
      </c>
      <c r="H146" s="222">
        <v>221.96</v>
      </c>
      <c r="I146" s="223"/>
      <c r="J146" s="224">
        <f>ROUND(I146*H146,2)</f>
        <v>0</v>
      </c>
      <c r="K146" s="220" t="s">
        <v>137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0.316</v>
      </c>
      <c r="T146" s="228">
        <f>S146*H146</f>
        <v>70.13936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155</v>
      </c>
      <c r="AT146" s="229" t="s">
        <v>133</v>
      </c>
      <c r="AU146" s="229" t="s">
        <v>83</v>
      </c>
      <c r="AY146" s="17" t="s">
        <v>130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155</v>
      </c>
      <c r="BM146" s="229" t="s">
        <v>256</v>
      </c>
    </row>
    <row r="147" spans="1:47" s="2" customFormat="1" ht="12">
      <c r="A147" s="38"/>
      <c r="B147" s="39"/>
      <c r="C147" s="40"/>
      <c r="D147" s="231" t="s">
        <v>140</v>
      </c>
      <c r="E147" s="40"/>
      <c r="F147" s="232" t="s">
        <v>257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140</v>
      </c>
      <c r="AU147" s="17" t="s">
        <v>83</v>
      </c>
    </row>
    <row r="148" spans="1:47" s="2" customFormat="1" ht="12">
      <c r="A148" s="38"/>
      <c r="B148" s="39"/>
      <c r="C148" s="40"/>
      <c r="D148" s="236" t="s">
        <v>141</v>
      </c>
      <c r="E148" s="40"/>
      <c r="F148" s="237" t="s">
        <v>258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83</v>
      </c>
    </row>
    <row r="149" spans="1:51" s="13" customFormat="1" ht="12">
      <c r="A149" s="13"/>
      <c r="B149" s="238"/>
      <c r="C149" s="239"/>
      <c r="D149" s="231" t="s">
        <v>147</v>
      </c>
      <c r="E149" s="240" t="s">
        <v>1</v>
      </c>
      <c r="F149" s="241" t="s">
        <v>259</v>
      </c>
      <c r="G149" s="239"/>
      <c r="H149" s="240" t="s">
        <v>1</v>
      </c>
      <c r="I149" s="242"/>
      <c r="J149" s="239"/>
      <c r="K149" s="239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147</v>
      </c>
      <c r="AU149" s="247" t="s">
        <v>83</v>
      </c>
      <c r="AV149" s="13" t="s">
        <v>81</v>
      </c>
      <c r="AW149" s="13" t="s">
        <v>30</v>
      </c>
      <c r="AX149" s="13" t="s">
        <v>73</v>
      </c>
      <c r="AY149" s="247" t="s">
        <v>130</v>
      </c>
    </row>
    <row r="150" spans="1:51" s="14" customFormat="1" ht="12">
      <c r="A150" s="14"/>
      <c r="B150" s="248"/>
      <c r="C150" s="249"/>
      <c r="D150" s="231" t="s">
        <v>147</v>
      </c>
      <c r="E150" s="250" t="s">
        <v>1</v>
      </c>
      <c r="F150" s="251" t="s">
        <v>260</v>
      </c>
      <c r="G150" s="249"/>
      <c r="H150" s="252">
        <v>221.96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147</v>
      </c>
      <c r="AU150" s="258" t="s">
        <v>83</v>
      </c>
      <c r="AV150" s="14" t="s">
        <v>83</v>
      </c>
      <c r="AW150" s="14" t="s">
        <v>30</v>
      </c>
      <c r="AX150" s="14" t="s">
        <v>81</v>
      </c>
      <c r="AY150" s="258" t="s">
        <v>130</v>
      </c>
    </row>
    <row r="151" spans="1:65" s="2" customFormat="1" ht="24.15" customHeight="1">
      <c r="A151" s="38"/>
      <c r="B151" s="39"/>
      <c r="C151" s="218" t="s">
        <v>168</v>
      </c>
      <c r="D151" s="218" t="s">
        <v>133</v>
      </c>
      <c r="E151" s="219" t="s">
        <v>261</v>
      </c>
      <c r="F151" s="220" t="s">
        <v>262</v>
      </c>
      <c r="G151" s="221" t="s">
        <v>229</v>
      </c>
      <c r="H151" s="222">
        <v>1970.7</v>
      </c>
      <c r="I151" s="223"/>
      <c r="J151" s="224">
        <f>ROUND(I151*H151,2)</f>
        <v>0</v>
      </c>
      <c r="K151" s="220" t="s">
        <v>137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0.582</v>
      </c>
      <c r="T151" s="228">
        <f>S151*H151</f>
        <v>1146.9474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155</v>
      </c>
      <c r="AT151" s="229" t="s">
        <v>133</v>
      </c>
      <c r="AU151" s="229" t="s">
        <v>83</v>
      </c>
      <c r="AY151" s="17" t="s">
        <v>130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155</v>
      </c>
      <c r="BM151" s="229" t="s">
        <v>263</v>
      </c>
    </row>
    <row r="152" spans="1:47" s="2" customFormat="1" ht="12">
      <c r="A152" s="38"/>
      <c r="B152" s="39"/>
      <c r="C152" s="40"/>
      <c r="D152" s="231" t="s">
        <v>140</v>
      </c>
      <c r="E152" s="40"/>
      <c r="F152" s="232" t="s">
        <v>264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140</v>
      </c>
      <c r="AU152" s="17" t="s">
        <v>83</v>
      </c>
    </row>
    <row r="153" spans="1:47" s="2" customFormat="1" ht="12">
      <c r="A153" s="38"/>
      <c r="B153" s="39"/>
      <c r="C153" s="40"/>
      <c r="D153" s="236" t="s">
        <v>141</v>
      </c>
      <c r="E153" s="40"/>
      <c r="F153" s="237" t="s">
        <v>265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141</v>
      </c>
      <c r="AU153" s="17" t="s">
        <v>83</v>
      </c>
    </row>
    <row r="154" spans="1:51" s="14" customFormat="1" ht="12">
      <c r="A154" s="14"/>
      <c r="B154" s="248"/>
      <c r="C154" s="249"/>
      <c r="D154" s="231" t="s">
        <v>147</v>
      </c>
      <c r="E154" s="250" t="s">
        <v>206</v>
      </c>
      <c r="F154" s="251" t="s">
        <v>266</v>
      </c>
      <c r="G154" s="249"/>
      <c r="H154" s="252">
        <v>1970.7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8" t="s">
        <v>147</v>
      </c>
      <c r="AU154" s="258" t="s">
        <v>83</v>
      </c>
      <c r="AV154" s="14" t="s">
        <v>83</v>
      </c>
      <c r="AW154" s="14" t="s">
        <v>30</v>
      </c>
      <c r="AX154" s="14" t="s">
        <v>81</v>
      </c>
      <c r="AY154" s="258" t="s">
        <v>130</v>
      </c>
    </row>
    <row r="155" spans="1:65" s="2" customFormat="1" ht="16.5" customHeight="1">
      <c r="A155" s="38"/>
      <c r="B155" s="39"/>
      <c r="C155" s="218" t="s">
        <v>177</v>
      </c>
      <c r="D155" s="218" t="s">
        <v>133</v>
      </c>
      <c r="E155" s="219" t="s">
        <v>267</v>
      </c>
      <c r="F155" s="220" t="s">
        <v>268</v>
      </c>
      <c r="G155" s="221" t="s">
        <v>269</v>
      </c>
      <c r="H155" s="222">
        <v>10</v>
      </c>
      <c r="I155" s="223"/>
      <c r="J155" s="224">
        <f>ROUND(I155*H155,2)</f>
        <v>0</v>
      </c>
      <c r="K155" s="220" t="s">
        <v>137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0.29</v>
      </c>
      <c r="T155" s="228">
        <f>S155*H155</f>
        <v>2.9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155</v>
      </c>
      <c r="AT155" s="229" t="s">
        <v>133</v>
      </c>
      <c r="AU155" s="229" t="s">
        <v>83</v>
      </c>
      <c r="AY155" s="17" t="s">
        <v>130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155</v>
      </c>
      <c r="BM155" s="229" t="s">
        <v>270</v>
      </c>
    </row>
    <row r="156" spans="1:47" s="2" customFormat="1" ht="12">
      <c r="A156" s="38"/>
      <c r="B156" s="39"/>
      <c r="C156" s="40"/>
      <c r="D156" s="231" t="s">
        <v>140</v>
      </c>
      <c r="E156" s="40"/>
      <c r="F156" s="232" t="s">
        <v>271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140</v>
      </c>
      <c r="AU156" s="17" t="s">
        <v>83</v>
      </c>
    </row>
    <row r="157" spans="1:47" s="2" customFormat="1" ht="12">
      <c r="A157" s="38"/>
      <c r="B157" s="39"/>
      <c r="C157" s="40"/>
      <c r="D157" s="236" t="s">
        <v>141</v>
      </c>
      <c r="E157" s="40"/>
      <c r="F157" s="237" t="s">
        <v>272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83</v>
      </c>
    </row>
    <row r="158" spans="1:51" s="14" customFormat="1" ht="12">
      <c r="A158" s="14"/>
      <c r="B158" s="248"/>
      <c r="C158" s="249"/>
      <c r="D158" s="231" t="s">
        <v>147</v>
      </c>
      <c r="E158" s="250" t="s">
        <v>199</v>
      </c>
      <c r="F158" s="251" t="s">
        <v>273</v>
      </c>
      <c r="G158" s="249"/>
      <c r="H158" s="252">
        <v>10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147</v>
      </c>
      <c r="AU158" s="258" t="s">
        <v>83</v>
      </c>
      <c r="AV158" s="14" t="s">
        <v>83</v>
      </c>
      <c r="AW158" s="14" t="s">
        <v>30</v>
      </c>
      <c r="AX158" s="14" t="s">
        <v>81</v>
      </c>
      <c r="AY158" s="258" t="s">
        <v>130</v>
      </c>
    </row>
    <row r="159" spans="1:65" s="2" customFormat="1" ht="16.5" customHeight="1">
      <c r="A159" s="38"/>
      <c r="B159" s="39"/>
      <c r="C159" s="218" t="s">
        <v>182</v>
      </c>
      <c r="D159" s="218" t="s">
        <v>133</v>
      </c>
      <c r="E159" s="219" t="s">
        <v>274</v>
      </c>
      <c r="F159" s="220" t="s">
        <v>275</v>
      </c>
      <c r="G159" s="221" t="s">
        <v>269</v>
      </c>
      <c r="H159" s="222">
        <v>445.8</v>
      </c>
      <c r="I159" s="223"/>
      <c r="J159" s="224">
        <f>ROUND(I159*H159,2)</f>
        <v>0</v>
      </c>
      <c r="K159" s="220" t="s">
        <v>137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0.205</v>
      </c>
      <c r="T159" s="228">
        <f>S159*H159</f>
        <v>91.389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155</v>
      </c>
      <c r="AT159" s="229" t="s">
        <v>133</v>
      </c>
      <c r="AU159" s="229" t="s">
        <v>83</v>
      </c>
      <c r="AY159" s="17" t="s">
        <v>130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155</v>
      </c>
      <c r="BM159" s="229" t="s">
        <v>276</v>
      </c>
    </row>
    <row r="160" spans="1:47" s="2" customFormat="1" ht="12">
      <c r="A160" s="38"/>
      <c r="B160" s="39"/>
      <c r="C160" s="40"/>
      <c r="D160" s="231" t="s">
        <v>140</v>
      </c>
      <c r="E160" s="40"/>
      <c r="F160" s="232" t="s">
        <v>277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140</v>
      </c>
      <c r="AU160" s="17" t="s">
        <v>83</v>
      </c>
    </row>
    <row r="161" spans="1:47" s="2" customFormat="1" ht="12">
      <c r="A161" s="38"/>
      <c r="B161" s="39"/>
      <c r="C161" s="40"/>
      <c r="D161" s="236" t="s">
        <v>141</v>
      </c>
      <c r="E161" s="40"/>
      <c r="F161" s="237" t="s">
        <v>278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141</v>
      </c>
      <c r="AU161" s="17" t="s">
        <v>83</v>
      </c>
    </row>
    <row r="162" spans="1:51" s="14" customFormat="1" ht="12">
      <c r="A162" s="14"/>
      <c r="B162" s="248"/>
      <c r="C162" s="249"/>
      <c r="D162" s="231" t="s">
        <v>147</v>
      </c>
      <c r="E162" s="250" t="s">
        <v>1</v>
      </c>
      <c r="F162" s="251" t="s">
        <v>279</v>
      </c>
      <c r="G162" s="249"/>
      <c r="H162" s="252">
        <v>445.8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8" t="s">
        <v>147</v>
      </c>
      <c r="AU162" s="258" t="s">
        <v>83</v>
      </c>
      <c r="AV162" s="14" t="s">
        <v>83</v>
      </c>
      <c r="AW162" s="14" t="s">
        <v>30</v>
      </c>
      <c r="AX162" s="14" t="s">
        <v>81</v>
      </c>
      <c r="AY162" s="258" t="s">
        <v>130</v>
      </c>
    </row>
    <row r="163" spans="1:51" s="14" customFormat="1" ht="12">
      <c r="A163" s="14"/>
      <c r="B163" s="248"/>
      <c r="C163" s="249"/>
      <c r="D163" s="231" t="s">
        <v>147</v>
      </c>
      <c r="E163" s="250" t="s">
        <v>202</v>
      </c>
      <c r="F163" s="251" t="s">
        <v>280</v>
      </c>
      <c r="G163" s="249"/>
      <c r="H163" s="252">
        <v>554.9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8" t="s">
        <v>147</v>
      </c>
      <c r="AU163" s="258" t="s">
        <v>83</v>
      </c>
      <c r="AV163" s="14" t="s">
        <v>83</v>
      </c>
      <c r="AW163" s="14" t="s">
        <v>30</v>
      </c>
      <c r="AX163" s="14" t="s">
        <v>73</v>
      </c>
      <c r="AY163" s="258" t="s">
        <v>130</v>
      </c>
    </row>
    <row r="164" spans="1:51" s="14" customFormat="1" ht="12">
      <c r="A164" s="14"/>
      <c r="B164" s="248"/>
      <c r="C164" s="249"/>
      <c r="D164" s="231" t="s">
        <v>147</v>
      </c>
      <c r="E164" s="250" t="s">
        <v>200</v>
      </c>
      <c r="F164" s="251" t="s">
        <v>281</v>
      </c>
      <c r="G164" s="249"/>
      <c r="H164" s="252">
        <v>99.1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147</v>
      </c>
      <c r="AU164" s="258" t="s">
        <v>83</v>
      </c>
      <c r="AV164" s="14" t="s">
        <v>83</v>
      </c>
      <c r="AW164" s="14" t="s">
        <v>30</v>
      </c>
      <c r="AX164" s="14" t="s">
        <v>73</v>
      </c>
      <c r="AY164" s="258" t="s">
        <v>130</v>
      </c>
    </row>
    <row r="165" spans="1:65" s="2" customFormat="1" ht="37.8" customHeight="1">
      <c r="A165" s="38"/>
      <c r="B165" s="39"/>
      <c r="C165" s="218" t="s">
        <v>189</v>
      </c>
      <c r="D165" s="218" t="s">
        <v>133</v>
      </c>
      <c r="E165" s="219" t="s">
        <v>282</v>
      </c>
      <c r="F165" s="220" t="s">
        <v>283</v>
      </c>
      <c r="G165" s="221" t="s">
        <v>284</v>
      </c>
      <c r="H165" s="222">
        <v>711.242</v>
      </c>
      <c r="I165" s="223"/>
      <c r="J165" s="224">
        <f>ROUND(I165*H165,2)</f>
        <v>0</v>
      </c>
      <c r="K165" s="220" t="s">
        <v>137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155</v>
      </c>
      <c r="AT165" s="229" t="s">
        <v>133</v>
      </c>
      <c r="AU165" s="229" t="s">
        <v>83</v>
      </c>
      <c r="AY165" s="17" t="s">
        <v>130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155</v>
      </c>
      <c r="BM165" s="229" t="s">
        <v>285</v>
      </c>
    </row>
    <row r="166" spans="1:47" s="2" customFormat="1" ht="12">
      <c r="A166" s="38"/>
      <c r="B166" s="39"/>
      <c r="C166" s="40"/>
      <c r="D166" s="231" t="s">
        <v>140</v>
      </c>
      <c r="E166" s="40"/>
      <c r="F166" s="232" t="s">
        <v>286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140</v>
      </c>
      <c r="AU166" s="17" t="s">
        <v>83</v>
      </c>
    </row>
    <row r="167" spans="1:47" s="2" customFormat="1" ht="12">
      <c r="A167" s="38"/>
      <c r="B167" s="39"/>
      <c r="C167" s="40"/>
      <c r="D167" s="236" t="s">
        <v>141</v>
      </c>
      <c r="E167" s="40"/>
      <c r="F167" s="237" t="s">
        <v>287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141</v>
      </c>
      <c r="AU167" s="17" t="s">
        <v>83</v>
      </c>
    </row>
    <row r="168" spans="1:51" s="14" customFormat="1" ht="12">
      <c r="A168" s="14"/>
      <c r="B168" s="248"/>
      <c r="C168" s="249"/>
      <c r="D168" s="231" t="s">
        <v>147</v>
      </c>
      <c r="E168" s="250" t="s">
        <v>1</v>
      </c>
      <c r="F168" s="251" t="s">
        <v>288</v>
      </c>
      <c r="G168" s="249"/>
      <c r="H168" s="252">
        <v>394.14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8" t="s">
        <v>147</v>
      </c>
      <c r="AU168" s="258" t="s">
        <v>83</v>
      </c>
      <c r="AV168" s="14" t="s">
        <v>83</v>
      </c>
      <c r="AW168" s="14" t="s">
        <v>30</v>
      </c>
      <c r="AX168" s="14" t="s">
        <v>73</v>
      </c>
      <c r="AY168" s="258" t="s">
        <v>130</v>
      </c>
    </row>
    <row r="169" spans="1:51" s="14" customFormat="1" ht="12">
      <c r="A169" s="14"/>
      <c r="B169" s="248"/>
      <c r="C169" s="249"/>
      <c r="D169" s="231" t="s">
        <v>147</v>
      </c>
      <c r="E169" s="250" t="s">
        <v>1</v>
      </c>
      <c r="F169" s="251" t="s">
        <v>289</v>
      </c>
      <c r="G169" s="249"/>
      <c r="H169" s="252">
        <v>155.372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8" t="s">
        <v>147</v>
      </c>
      <c r="AU169" s="258" t="s">
        <v>83</v>
      </c>
      <c r="AV169" s="14" t="s">
        <v>83</v>
      </c>
      <c r="AW169" s="14" t="s">
        <v>30</v>
      </c>
      <c r="AX169" s="14" t="s">
        <v>73</v>
      </c>
      <c r="AY169" s="258" t="s">
        <v>130</v>
      </c>
    </row>
    <row r="170" spans="1:51" s="14" customFormat="1" ht="12">
      <c r="A170" s="14"/>
      <c r="B170" s="248"/>
      <c r="C170" s="249"/>
      <c r="D170" s="231" t="s">
        <v>147</v>
      </c>
      <c r="E170" s="250" t="s">
        <v>1</v>
      </c>
      <c r="F170" s="251" t="s">
        <v>290</v>
      </c>
      <c r="G170" s="249"/>
      <c r="H170" s="252">
        <v>161.73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147</v>
      </c>
      <c r="AU170" s="258" t="s">
        <v>83</v>
      </c>
      <c r="AV170" s="14" t="s">
        <v>83</v>
      </c>
      <c r="AW170" s="14" t="s">
        <v>30</v>
      </c>
      <c r="AX170" s="14" t="s">
        <v>73</v>
      </c>
      <c r="AY170" s="258" t="s">
        <v>130</v>
      </c>
    </row>
    <row r="171" spans="1:51" s="15" customFormat="1" ht="12">
      <c r="A171" s="15"/>
      <c r="B171" s="264"/>
      <c r="C171" s="265"/>
      <c r="D171" s="231" t="s">
        <v>147</v>
      </c>
      <c r="E171" s="266" t="s">
        <v>213</v>
      </c>
      <c r="F171" s="267" t="s">
        <v>291</v>
      </c>
      <c r="G171" s="265"/>
      <c r="H171" s="268">
        <v>711.242</v>
      </c>
      <c r="I171" s="269"/>
      <c r="J171" s="265"/>
      <c r="K171" s="265"/>
      <c r="L171" s="270"/>
      <c r="M171" s="271"/>
      <c r="N171" s="272"/>
      <c r="O171" s="272"/>
      <c r="P171" s="272"/>
      <c r="Q171" s="272"/>
      <c r="R171" s="272"/>
      <c r="S171" s="272"/>
      <c r="T171" s="27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4" t="s">
        <v>147</v>
      </c>
      <c r="AU171" s="274" t="s">
        <v>83</v>
      </c>
      <c r="AV171" s="15" t="s">
        <v>155</v>
      </c>
      <c r="AW171" s="15" t="s">
        <v>30</v>
      </c>
      <c r="AX171" s="15" t="s">
        <v>81</v>
      </c>
      <c r="AY171" s="274" t="s">
        <v>130</v>
      </c>
    </row>
    <row r="172" spans="1:65" s="2" customFormat="1" ht="37.8" customHeight="1">
      <c r="A172" s="38"/>
      <c r="B172" s="39"/>
      <c r="C172" s="218" t="s">
        <v>194</v>
      </c>
      <c r="D172" s="218" t="s">
        <v>133</v>
      </c>
      <c r="E172" s="219" t="s">
        <v>292</v>
      </c>
      <c r="F172" s="220" t="s">
        <v>293</v>
      </c>
      <c r="G172" s="221" t="s">
        <v>284</v>
      </c>
      <c r="H172" s="222">
        <v>711.242</v>
      </c>
      <c r="I172" s="223"/>
      <c r="J172" s="224">
        <f>ROUND(I172*H172,2)</f>
        <v>0</v>
      </c>
      <c r="K172" s="220" t="s">
        <v>137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155</v>
      </c>
      <c r="AT172" s="229" t="s">
        <v>133</v>
      </c>
      <c r="AU172" s="229" t="s">
        <v>83</v>
      </c>
      <c r="AY172" s="17" t="s">
        <v>130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155</v>
      </c>
      <c r="BM172" s="229" t="s">
        <v>294</v>
      </c>
    </row>
    <row r="173" spans="1:47" s="2" customFormat="1" ht="12">
      <c r="A173" s="38"/>
      <c r="B173" s="39"/>
      <c r="C173" s="40"/>
      <c r="D173" s="231" t="s">
        <v>140</v>
      </c>
      <c r="E173" s="40"/>
      <c r="F173" s="232" t="s">
        <v>295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140</v>
      </c>
      <c r="AU173" s="17" t="s">
        <v>83</v>
      </c>
    </row>
    <row r="174" spans="1:47" s="2" customFormat="1" ht="12">
      <c r="A174" s="38"/>
      <c r="B174" s="39"/>
      <c r="C174" s="40"/>
      <c r="D174" s="236" t="s">
        <v>141</v>
      </c>
      <c r="E174" s="40"/>
      <c r="F174" s="237" t="s">
        <v>296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141</v>
      </c>
      <c r="AU174" s="17" t="s">
        <v>83</v>
      </c>
    </row>
    <row r="175" spans="1:51" s="14" customFormat="1" ht="12">
      <c r="A175" s="14"/>
      <c r="B175" s="248"/>
      <c r="C175" s="249"/>
      <c r="D175" s="231" t="s">
        <v>147</v>
      </c>
      <c r="E175" s="250" t="s">
        <v>1</v>
      </c>
      <c r="F175" s="251" t="s">
        <v>213</v>
      </c>
      <c r="G175" s="249"/>
      <c r="H175" s="252">
        <v>711.242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8" t="s">
        <v>147</v>
      </c>
      <c r="AU175" s="258" t="s">
        <v>83</v>
      </c>
      <c r="AV175" s="14" t="s">
        <v>83</v>
      </c>
      <c r="AW175" s="14" t="s">
        <v>30</v>
      </c>
      <c r="AX175" s="14" t="s">
        <v>81</v>
      </c>
      <c r="AY175" s="258" t="s">
        <v>130</v>
      </c>
    </row>
    <row r="176" spans="1:65" s="2" customFormat="1" ht="37.8" customHeight="1">
      <c r="A176" s="38"/>
      <c r="B176" s="39"/>
      <c r="C176" s="218" t="s">
        <v>297</v>
      </c>
      <c r="D176" s="218" t="s">
        <v>133</v>
      </c>
      <c r="E176" s="219" t="s">
        <v>298</v>
      </c>
      <c r="F176" s="220" t="s">
        <v>299</v>
      </c>
      <c r="G176" s="221" t="s">
        <v>284</v>
      </c>
      <c r="H176" s="222">
        <v>3556.21</v>
      </c>
      <c r="I176" s="223"/>
      <c r="J176" s="224">
        <f>ROUND(I176*H176,2)</f>
        <v>0</v>
      </c>
      <c r="K176" s="220" t="s">
        <v>137</v>
      </c>
      <c r="L176" s="44"/>
      <c r="M176" s="225" t="s">
        <v>1</v>
      </c>
      <c r="N176" s="226" t="s">
        <v>38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155</v>
      </c>
      <c r="AT176" s="229" t="s">
        <v>133</v>
      </c>
      <c r="AU176" s="229" t="s">
        <v>83</v>
      </c>
      <c r="AY176" s="17" t="s">
        <v>130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155</v>
      </c>
      <c r="BM176" s="229" t="s">
        <v>300</v>
      </c>
    </row>
    <row r="177" spans="1:47" s="2" customFormat="1" ht="12">
      <c r="A177" s="38"/>
      <c r="B177" s="39"/>
      <c r="C177" s="40"/>
      <c r="D177" s="231" t="s">
        <v>140</v>
      </c>
      <c r="E177" s="40"/>
      <c r="F177" s="232" t="s">
        <v>301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140</v>
      </c>
      <c r="AU177" s="17" t="s">
        <v>83</v>
      </c>
    </row>
    <row r="178" spans="1:47" s="2" customFormat="1" ht="12">
      <c r="A178" s="38"/>
      <c r="B178" s="39"/>
      <c r="C178" s="40"/>
      <c r="D178" s="236" t="s">
        <v>141</v>
      </c>
      <c r="E178" s="40"/>
      <c r="F178" s="237" t="s">
        <v>302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141</v>
      </c>
      <c r="AU178" s="17" t="s">
        <v>83</v>
      </c>
    </row>
    <row r="179" spans="1:51" s="14" customFormat="1" ht="12">
      <c r="A179" s="14"/>
      <c r="B179" s="248"/>
      <c r="C179" s="249"/>
      <c r="D179" s="231" t="s">
        <v>147</v>
      </c>
      <c r="E179" s="250" t="s">
        <v>1</v>
      </c>
      <c r="F179" s="251" t="s">
        <v>213</v>
      </c>
      <c r="G179" s="249"/>
      <c r="H179" s="252">
        <v>711.242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8" t="s">
        <v>147</v>
      </c>
      <c r="AU179" s="258" t="s">
        <v>83</v>
      </c>
      <c r="AV179" s="14" t="s">
        <v>83</v>
      </c>
      <c r="AW179" s="14" t="s">
        <v>30</v>
      </c>
      <c r="AX179" s="14" t="s">
        <v>81</v>
      </c>
      <c r="AY179" s="258" t="s">
        <v>130</v>
      </c>
    </row>
    <row r="180" spans="1:51" s="14" customFormat="1" ht="12">
      <c r="A180" s="14"/>
      <c r="B180" s="248"/>
      <c r="C180" s="249"/>
      <c r="D180" s="231" t="s">
        <v>147</v>
      </c>
      <c r="E180" s="249"/>
      <c r="F180" s="251" t="s">
        <v>303</v>
      </c>
      <c r="G180" s="249"/>
      <c r="H180" s="252">
        <v>3556.21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8" t="s">
        <v>147</v>
      </c>
      <c r="AU180" s="258" t="s">
        <v>83</v>
      </c>
      <c r="AV180" s="14" t="s">
        <v>83</v>
      </c>
      <c r="AW180" s="14" t="s">
        <v>4</v>
      </c>
      <c r="AX180" s="14" t="s">
        <v>81</v>
      </c>
      <c r="AY180" s="258" t="s">
        <v>130</v>
      </c>
    </row>
    <row r="181" spans="1:65" s="2" customFormat="1" ht="33" customHeight="1">
      <c r="A181" s="38"/>
      <c r="B181" s="39"/>
      <c r="C181" s="218" t="s">
        <v>8</v>
      </c>
      <c r="D181" s="218" t="s">
        <v>133</v>
      </c>
      <c r="E181" s="219" t="s">
        <v>304</v>
      </c>
      <c r="F181" s="220" t="s">
        <v>305</v>
      </c>
      <c r="G181" s="221" t="s">
        <v>306</v>
      </c>
      <c r="H181" s="222">
        <v>1280.236</v>
      </c>
      <c r="I181" s="223"/>
      <c r="J181" s="224">
        <f>ROUND(I181*H181,2)</f>
        <v>0</v>
      </c>
      <c r="K181" s="220" t="s">
        <v>137</v>
      </c>
      <c r="L181" s="44"/>
      <c r="M181" s="225" t="s">
        <v>1</v>
      </c>
      <c r="N181" s="226" t="s">
        <v>38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155</v>
      </c>
      <c r="AT181" s="229" t="s">
        <v>133</v>
      </c>
      <c r="AU181" s="229" t="s">
        <v>83</v>
      </c>
      <c r="AY181" s="17" t="s">
        <v>130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81</v>
      </c>
      <c r="BK181" s="230">
        <f>ROUND(I181*H181,2)</f>
        <v>0</v>
      </c>
      <c r="BL181" s="17" t="s">
        <v>155</v>
      </c>
      <c r="BM181" s="229" t="s">
        <v>307</v>
      </c>
    </row>
    <row r="182" spans="1:47" s="2" customFormat="1" ht="12">
      <c r="A182" s="38"/>
      <c r="B182" s="39"/>
      <c r="C182" s="40"/>
      <c r="D182" s="231" t="s">
        <v>140</v>
      </c>
      <c r="E182" s="40"/>
      <c r="F182" s="232" t="s">
        <v>308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140</v>
      </c>
      <c r="AU182" s="17" t="s">
        <v>83</v>
      </c>
    </row>
    <row r="183" spans="1:47" s="2" customFormat="1" ht="12">
      <c r="A183" s="38"/>
      <c r="B183" s="39"/>
      <c r="C183" s="40"/>
      <c r="D183" s="236" t="s">
        <v>141</v>
      </c>
      <c r="E183" s="40"/>
      <c r="F183" s="237" t="s">
        <v>309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141</v>
      </c>
      <c r="AU183" s="17" t="s">
        <v>83</v>
      </c>
    </row>
    <row r="184" spans="1:51" s="14" customFormat="1" ht="12">
      <c r="A184" s="14"/>
      <c r="B184" s="248"/>
      <c r="C184" s="249"/>
      <c r="D184" s="231" t="s">
        <v>147</v>
      </c>
      <c r="E184" s="250" t="s">
        <v>1</v>
      </c>
      <c r="F184" s="251" t="s">
        <v>213</v>
      </c>
      <c r="G184" s="249"/>
      <c r="H184" s="252">
        <v>711.242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147</v>
      </c>
      <c r="AU184" s="258" t="s">
        <v>83</v>
      </c>
      <c r="AV184" s="14" t="s">
        <v>83</v>
      </c>
      <c r="AW184" s="14" t="s">
        <v>30</v>
      </c>
      <c r="AX184" s="14" t="s">
        <v>81</v>
      </c>
      <c r="AY184" s="258" t="s">
        <v>130</v>
      </c>
    </row>
    <row r="185" spans="1:51" s="14" customFormat="1" ht="12">
      <c r="A185" s="14"/>
      <c r="B185" s="248"/>
      <c r="C185" s="249"/>
      <c r="D185" s="231" t="s">
        <v>147</v>
      </c>
      <c r="E185" s="249"/>
      <c r="F185" s="251" t="s">
        <v>310</v>
      </c>
      <c r="G185" s="249"/>
      <c r="H185" s="252">
        <v>1280.236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8" t="s">
        <v>147</v>
      </c>
      <c r="AU185" s="258" t="s">
        <v>83</v>
      </c>
      <c r="AV185" s="14" t="s">
        <v>83</v>
      </c>
      <c r="AW185" s="14" t="s">
        <v>4</v>
      </c>
      <c r="AX185" s="14" t="s">
        <v>81</v>
      </c>
      <c r="AY185" s="258" t="s">
        <v>130</v>
      </c>
    </row>
    <row r="186" spans="1:65" s="2" customFormat="1" ht="16.5" customHeight="1">
      <c r="A186" s="38"/>
      <c r="B186" s="39"/>
      <c r="C186" s="218" t="s">
        <v>311</v>
      </c>
      <c r="D186" s="218" t="s">
        <v>133</v>
      </c>
      <c r="E186" s="219" t="s">
        <v>312</v>
      </c>
      <c r="F186" s="220" t="s">
        <v>313</v>
      </c>
      <c r="G186" s="221" t="s">
        <v>284</v>
      </c>
      <c r="H186" s="222">
        <v>711.242</v>
      </c>
      <c r="I186" s="223"/>
      <c r="J186" s="224">
        <f>ROUND(I186*H186,2)</f>
        <v>0</v>
      </c>
      <c r="K186" s="220" t="s">
        <v>137</v>
      </c>
      <c r="L186" s="44"/>
      <c r="M186" s="225" t="s">
        <v>1</v>
      </c>
      <c r="N186" s="226" t="s">
        <v>38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155</v>
      </c>
      <c r="AT186" s="229" t="s">
        <v>133</v>
      </c>
      <c r="AU186" s="229" t="s">
        <v>83</v>
      </c>
      <c r="AY186" s="17" t="s">
        <v>130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81</v>
      </c>
      <c r="BK186" s="230">
        <f>ROUND(I186*H186,2)</f>
        <v>0</v>
      </c>
      <c r="BL186" s="17" t="s">
        <v>155</v>
      </c>
      <c r="BM186" s="229" t="s">
        <v>314</v>
      </c>
    </row>
    <row r="187" spans="1:47" s="2" customFormat="1" ht="12">
      <c r="A187" s="38"/>
      <c r="B187" s="39"/>
      <c r="C187" s="40"/>
      <c r="D187" s="231" t="s">
        <v>140</v>
      </c>
      <c r="E187" s="40"/>
      <c r="F187" s="232" t="s">
        <v>315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140</v>
      </c>
      <c r="AU187" s="17" t="s">
        <v>83</v>
      </c>
    </row>
    <row r="188" spans="1:47" s="2" customFormat="1" ht="12">
      <c r="A188" s="38"/>
      <c r="B188" s="39"/>
      <c r="C188" s="40"/>
      <c r="D188" s="236" t="s">
        <v>141</v>
      </c>
      <c r="E188" s="40"/>
      <c r="F188" s="237" t="s">
        <v>316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141</v>
      </c>
      <c r="AU188" s="17" t="s">
        <v>83</v>
      </c>
    </row>
    <row r="189" spans="1:51" s="14" customFormat="1" ht="12">
      <c r="A189" s="14"/>
      <c r="B189" s="248"/>
      <c r="C189" s="249"/>
      <c r="D189" s="231" t="s">
        <v>147</v>
      </c>
      <c r="E189" s="250" t="s">
        <v>1</v>
      </c>
      <c r="F189" s="251" t="s">
        <v>213</v>
      </c>
      <c r="G189" s="249"/>
      <c r="H189" s="252">
        <v>711.242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8" t="s">
        <v>147</v>
      </c>
      <c r="AU189" s="258" t="s">
        <v>83</v>
      </c>
      <c r="AV189" s="14" t="s">
        <v>83</v>
      </c>
      <c r="AW189" s="14" t="s">
        <v>30</v>
      </c>
      <c r="AX189" s="14" t="s">
        <v>81</v>
      </c>
      <c r="AY189" s="258" t="s">
        <v>130</v>
      </c>
    </row>
    <row r="190" spans="1:63" s="12" customFormat="1" ht="22.8" customHeight="1">
      <c r="A190" s="12"/>
      <c r="B190" s="202"/>
      <c r="C190" s="203"/>
      <c r="D190" s="204" t="s">
        <v>72</v>
      </c>
      <c r="E190" s="216" t="s">
        <v>83</v>
      </c>
      <c r="F190" s="216" t="s">
        <v>317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SUM(P191:P194)</f>
        <v>0</v>
      </c>
      <c r="Q190" s="210"/>
      <c r="R190" s="211">
        <f>SUM(R191:R194)</f>
        <v>147.59479800000003</v>
      </c>
      <c r="S190" s="210"/>
      <c r="T190" s="212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81</v>
      </c>
      <c r="AT190" s="214" t="s">
        <v>72</v>
      </c>
      <c r="AU190" s="214" t="s">
        <v>81</v>
      </c>
      <c r="AY190" s="213" t="s">
        <v>130</v>
      </c>
      <c r="BK190" s="215">
        <f>SUM(BK191:BK194)</f>
        <v>0</v>
      </c>
    </row>
    <row r="191" spans="1:65" s="2" customFormat="1" ht="37.8" customHeight="1">
      <c r="A191" s="38"/>
      <c r="B191" s="39"/>
      <c r="C191" s="218" t="s">
        <v>318</v>
      </c>
      <c r="D191" s="218" t="s">
        <v>133</v>
      </c>
      <c r="E191" s="219" t="s">
        <v>319</v>
      </c>
      <c r="F191" s="220" t="s">
        <v>320</v>
      </c>
      <c r="G191" s="221" t="s">
        <v>269</v>
      </c>
      <c r="H191" s="222">
        <v>539.1</v>
      </c>
      <c r="I191" s="223"/>
      <c r="J191" s="224">
        <f>ROUND(I191*H191,2)</f>
        <v>0</v>
      </c>
      <c r="K191" s="220" t="s">
        <v>137</v>
      </c>
      <c r="L191" s="44"/>
      <c r="M191" s="225" t="s">
        <v>1</v>
      </c>
      <c r="N191" s="226" t="s">
        <v>38</v>
      </c>
      <c r="O191" s="91"/>
      <c r="P191" s="227">
        <f>O191*H191</f>
        <v>0</v>
      </c>
      <c r="Q191" s="227">
        <v>0.27378</v>
      </c>
      <c r="R191" s="227">
        <f>Q191*H191</f>
        <v>147.59479800000003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155</v>
      </c>
      <c r="AT191" s="229" t="s">
        <v>133</v>
      </c>
      <c r="AU191" s="229" t="s">
        <v>83</v>
      </c>
      <c r="AY191" s="17" t="s">
        <v>130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81</v>
      </c>
      <c r="BK191" s="230">
        <f>ROUND(I191*H191,2)</f>
        <v>0</v>
      </c>
      <c r="BL191" s="17" t="s">
        <v>155</v>
      </c>
      <c r="BM191" s="229" t="s">
        <v>321</v>
      </c>
    </row>
    <row r="192" spans="1:47" s="2" customFormat="1" ht="12">
      <c r="A192" s="38"/>
      <c r="B192" s="39"/>
      <c r="C192" s="40"/>
      <c r="D192" s="231" t="s">
        <v>140</v>
      </c>
      <c r="E192" s="40"/>
      <c r="F192" s="232" t="s">
        <v>322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140</v>
      </c>
      <c r="AU192" s="17" t="s">
        <v>83</v>
      </c>
    </row>
    <row r="193" spans="1:47" s="2" customFormat="1" ht="12">
      <c r="A193" s="38"/>
      <c r="B193" s="39"/>
      <c r="C193" s="40"/>
      <c r="D193" s="236" t="s">
        <v>141</v>
      </c>
      <c r="E193" s="40"/>
      <c r="F193" s="237" t="s">
        <v>323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141</v>
      </c>
      <c r="AU193" s="17" t="s">
        <v>83</v>
      </c>
    </row>
    <row r="194" spans="1:51" s="14" customFormat="1" ht="12">
      <c r="A194" s="14"/>
      <c r="B194" s="248"/>
      <c r="C194" s="249"/>
      <c r="D194" s="231" t="s">
        <v>147</v>
      </c>
      <c r="E194" s="250" t="s">
        <v>208</v>
      </c>
      <c r="F194" s="251" t="s">
        <v>324</v>
      </c>
      <c r="G194" s="249"/>
      <c r="H194" s="252">
        <v>539.1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8" t="s">
        <v>147</v>
      </c>
      <c r="AU194" s="258" t="s">
        <v>83</v>
      </c>
      <c r="AV194" s="14" t="s">
        <v>83</v>
      </c>
      <c r="AW194" s="14" t="s">
        <v>30</v>
      </c>
      <c r="AX194" s="14" t="s">
        <v>81</v>
      </c>
      <c r="AY194" s="258" t="s">
        <v>130</v>
      </c>
    </row>
    <row r="195" spans="1:63" s="12" customFormat="1" ht="22.8" customHeight="1">
      <c r="A195" s="12"/>
      <c r="B195" s="202"/>
      <c r="C195" s="203"/>
      <c r="D195" s="204" t="s">
        <v>72</v>
      </c>
      <c r="E195" s="216" t="s">
        <v>155</v>
      </c>
      <c r="F195" s="216" t="s">
        <v>325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SUM(P196:P198)</f>
        <v>0</v>
      </c>
      <c r="Q195" s="210"/>
      <c r="R195" s="211">
        <f>SUM(R196:R198)</f>
        <v>1.1481599999999998</v>
      </c>
      <c r="S195" s="210"/>
      <c r="T195" s="212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81</v>
      </c>
      <c r="AT195" s="214" t="s">
        <v>72</v>
      </c>
      <c r="AU195" s="214" t="s">
        <v>81</v>
      </c>
      <c r="AY195" s="213" t="s">
        <v>130</v>
      </c>
      <c r="BK195" s="215">
        <f>SUM(BK196:BK198)</f>
        <v>0</v>
      </c>
    </row>
    <row r="196" spans="1:65" s="2" customFormat="1" ht="24.15" customHeight="1">
      <c r="A196" s="38"/>
      <c r="B196" s="39"/>
      <c r="C196" s="218" t="s">
        <v>326</v>
      </c>
      <c r="D196" s="218" t="s">
        <v>133</v>
      </c>
      <c r="E196" s="219" t="s">
        <v>327</v>
      </c>
      <c r="F196" s="220" t="s">
        <v>328</v>
      </c>
      <c r="G196" s="221" t="s">
        <v>329</v>
      </c>
      <c r="H196" s="222">
        <v>13</v>
      </c>
      <c r="I196" s="223"/>
      <c r="J196" s="224">
        <f>ROUND(I196*H196,2)</f>
        <v>0</v>
      </c>
      <c r="K196" s="220" t="s">
        <v>137</v>
      </c>
      <c r="L196" s="44"/>
      <c r="M196" s="225" t="s">
        <v>1</v>
      </c>
      <c r="N196" s="226" t="s">
        <v>38</v>
      </c>
      <c r="O196" s="91"/>
      <c r="P196" s="227">
        <f>O196*H196</f>
        <v>0</v>
      </c>
      <c r="Q196" s="227">
        <v>0.08832</v>
      </c>
      <c r="R196" s="227">
        <f>Q196*H196</f>
        <v>1.1481599999999998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155</v>
      </c>
      <c r="AT196" s="229" t="s">
        <v>133</v>
      </c>
      <c r="AU196" s="229" t="s">
        <v>83</v>
      </c>
      <c r="AY196" s="17" t="s">
        <v>130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81</v>
      </c>
      <c r="BK196" s="230">
        <f>ROUND(I196*H196,2)</f>
        <v>0</v>
      </c>
      <c r="BL196" s="17" t="s">
        <v>155</v>
      </c>
      <c r="BM196" s="229" t="s">
        <v>330</v>
      </c>
    </row>
    <row r="197" spans="1:47" s="2" customFormat="1" ht="12">
      <c r="A197" s="38"/>
      <c r="B197" s="39"/>
      <c r="C197" s="40"/>
      <c r="D197" s="231" t="s">
        <v>140</v>
      </c>
      <c r="E197" s="40"/>
      <c r="F197" s="232" t="s">
        <v>331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140</v>
      </c>
      <c r="AU197" s="17" t="s">
        <v>83</v>
      </c>
    </row>
    <row r="198" spans="1:47" s="2" customFormat="1" ht="12">
      <c r="A198" s="38"/>
      <c r="B198" s="39"/>
      <c r="C198" s="40"/>
      <c r="D198" s="236" t="s">
        <v>141</v>
      </c>
      <c r="E198" s="40"/>
      <c r="F198" s="237" t="s">
        <v>332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83</v>
      </c>
    </row>
    <row r="199" spans="1:63" s="12" customFormat="1" ht="22.8" customHeight="1">
      <c r="A199" s="12"/>
      <c r="B199" s="202"/>
      <c r="C199" s="203"/>
      <c r="D199" s="204" t="s">
        <v>72</v>
      </c>
      <c r="E199" s="216" t="s">
        <v>129</v>
      </c>
      <c r="F199" s="216" t="s">
        <v>333</v>
      </c>
      <c r="G199" s="203"/>
      <c r="H199" s="203"/>
      <c r="I199" s="206"/>
      <c r="J199" s="217">
        <f>BK199</f>
        <v>0</v>
      </c>
      <c r="K199" s="203"/>
      <c r="L199" s="208"/>
      <c r="M199" s="209"/>
      <c r="N199" s="210"/>
      <c r="O199" s="210"/>
      <c r="P199" s="211">
        <f>SUM(P200:P238)</f>
        <v>0</v>
      </c>
      <c r="Q199" s="210"/>
      <c r="R199" s="211">
        <f>SUM(R200:R238)</f>
        <v>0</v>
      </c>
      <c r="S199" s="210"/>
      <c r="T199" s="212">
        <f>SUM(T200:T238)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3" t="s">
        <v>81</v>
      </c>
      <c r="AT199" s="214" t="s">
        <v>72</v>
      </c>
      <c r="AU199" s="214" t="s">
        <v>81</v>
      </c>
      <c r="AY199" s="213" t="s">
        <v>130</v>
      </c>
      <c r="BK199" s="215">
        <f>SUM(BK200:BK238)</f>
        <v>0</v>
      </c>
    </row>
    <row r="200" spans="1:65" s="2" customFormat="1" ht="21.75" customHeight="1">
      <c r="A200" s="38"/>
      <c r="B200" s="39"/>
      <c r="C200" s="218" t="s">
        <v>334</v>
      </c>
      <c r="D200" s="218" t="s">
        <v>133</v>
      </c>
      <c r="E200" s="219" t="s">
        <v>335</v>
      </c>
      <c r="F200" s="220" t="s">
        <v>336</v>
      </c>
      <c r="G200" s="221" t="s">
        <v>229</v>
      </c>
      <c r="H200" s="222">
        <v>2109.425</v>
      </c>
      <c r="I200" s="223"/>
      <c r="J200" s="224">
        <f>ROUND(I200*H200,2)</f>
        <v>0</v>
      </c>
      <c r="K200" s="220" t="s">
        <v>137</v>
      </c>
      <c r="L200" s="44"/>
      <c r="M200" s="225" t="s">
        <v>1</v>
      </c>
      <c r="N200" s="226" t="s">
        <v>38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155</v>
      </c>
      <c r="AT200" s="229" t="s">
        <v>133</v>
      </c>
      <c r="AU200" s="229" t="s">
        <v>83</v>
      </c>
      <c r="AY200" s="17" t="s">
        <v>130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81</v>
      </c>
      <c r="BK200" s="230">
        <f>ROUND(I200*H200,2)</f>
        <v>0</v>
      </c>
      <c r="BL200" s="17" t="s">
        <v>155</v>
      </c>
      <c r="BM200" s="229" t="s">
        <v>337</v>
      </c>
    </row>
    <row r="201" spans="1:47" s="2" customFormat="1" ht="12">
      <c r="A201" s="38"/>
      <c r="B201" s="39"/>
      <c r="C201" s="40"/>
      <c r="D201" s="231" t="s">
        <v>140</v>
      </c>
      <c r="E201" s="40"/>
      <c r="F201" s="232" t="s">
        <v>338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140</v>
      </c>
      <c r="AU201" s="17" t="s">
        <v>83</v>
      </c>
    </row>
    <row r="202" spans="1:47" s="2" customFormat="1" ht="12">
      <c r="A202" s="38"/>
      <c r="B202" s="39"/>
      <c r="C202" s="40"/>
      <c r="D202" s="236" t="s">
        <v>141</v>
      </c>
      <c r="E202" s="40"/>
      <c r="F202" s="237" t="s">
        <v>339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141</v>
      </c>
      <c r="AU202" s="17" t="s">
        <v>83</v>
      </c>
    </row>
    <row r="203" spans="1:51" s="14" customFormat="1" ht="12">
      <c r="A203" s="14"/>
      <c r="B203" s="248"/>
      <c r="C203" s="249"/>
      <c r="D203" s="231" t="s">
        <v>147</v>
      </c>
      <c r="E203" s="250" t="s">
        <v>1</v>
      </c>
      <c r="F203" s="251" t="s">
        <v>340</v>
      </c>
      <c r="G203" s="249"/>
      <c r="H203" s="252">
        <v>138.725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8" t="s">
        <v>147</v>
      </c>
      <c r="AU203" s="258" t="s">
        <v>83</v>
      </c>
      <c r="AV203" s="14" t="s">
        <v>83</v>
      </c>
      <c r="AW203" s="14" t="s">
        <v>30</v>
      </c>
      <c r="AX203" s="14" t="s">
        <v>73</v>
      </c>
      <c r="AY203" s="258" t="s">
        <v>130</v>
      </c>
    </row>
    <row r="204" spans="1:51" s="14" customFormat="1" ht="12">
      <c r="A204" s="14"/>
      <c r="B204" s="248"/>
      <c r="C204" s="249"/>
      <c r="D204" s="231" t="s">
        <v>147</v>
      </c>
      <c r="E204" s="250" t="s">
        <v>1</v>
      </c>
      <c r="F204" s="251" t="s">
        <v>206</v>
      </c>
      <c r="G204" s="249"/>
      <c r="H204" s="252">
        <v>1970.7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147</v>
      </c>
      <c r="AU204" s="258" t="s">
        <v>83</v>
      </c>
      <c r="AV204" s="14" t="s">
        <v>83</v>
      </c>
      <c r="AW204" s="14" t="s">
        <v>30</v>
      </c>
      <c r="AX204" s="14" t="s">
        <v>73</v>
      </c>
      <c r="AY204" s="258" t="s">
        <v>130</v>
      </c>
    </row>
    <row r="205" spans="1:51" s="15" customFormat="1" ht="12">
      <c r="A205" s="15"/>
      <c r="B205" s="264"/>
      <c r="C205" s="265"/>
      <c r="D205" s="231" t="s">
        <v>147</v>
      </c>
      <c r="E205" s="266" t="s">
        <v>1</v>
      </c>
      <c r="F205" s="267" t="s">
        <v>291</v>
      </c>
      <c r="G205" s="265"/>
      <c r="H205" s="268">
        <v>2109.425</v>
      </c>
      <c r="I205" s="269"/>
      <c r="J205" s="265"/>
      <c r="K205" s="265"/>
      <c r="L205" s="270"/>
      <c r="M205" s="271"/>
      <c r="N205" s="272"/>
      <c r="O205" s="272"/>
      <c r="P205" s="272"/>
      <c r="Q205" s="272"/>
      <c r="R205" s="272"/>
      <c r="S205" s="272"/>
      <c r="T205" s="27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4" t="s">
        <v>147</v>
      </c>
      <c r="AU205" s="274" t="s">
        <v>83</v>
      </c>
      <c r="AV205" s="15" t="s">
        <v>155</v>
      </c>
      <c r="AW205" s="15" t="s">
        <v>30</v>
      </c>
      <c r="AX205" s="15" t="s">
        <v>81</v>
      </c>
      <c r="AY205" s="274" t="s">
        <v>130</v>
      </c>
    </row>
    <row r="206" spans="1:65" s="2" customFormat="1" ht="21.75" customHeight="1">
      <c r="A206" s="38"/>
      <c r="B206" s="39"/>
      <c r="C206" s="218" t="s">
        <v>341</v>
      </c>
      <c r="D206" s="218" t="s">
        <v>133</v>
      </c>
      <c r="E206" s="219" t="s">
        <v>342</v>
      </c>
      <c r="F206" s="220" t="s">
        <v>343</v>
      </c>
      <c r="G206" s="221" t="s">
        <v>229</v>
      </c>
      <c r="H206" s="222">
        <v>2109.425</v>
      </c>
      <c r="I206" s="223"/>
      <c r="J206" s="224">
        <f>ROUND(I206*H206,2)</f>
        <v>0</v>
      </c>
      <c r="K206" s="220" t="s">
        <v>137</v>
      </c>
      <c r="L206" s="44"/>
      <c r="M206" s="225" t="s">
        <v>1</v>
      </c>
      <c r="N206" s="226" t="s">
        <v>38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155</v>
      </c>
      <c r="AT206" s="229" t="s">
        <v>133</v>
      </c>
      <c r="AU206" s="229" t="s">
        <v>83</v>
      </c>
      <c r="AY206" s="17" t="s">
        <v>130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81</v>
      </c>
      <c r="BK206" s="230">
        <f>ROUND(I206*H206,2)</f>
        <v>0</v>
      </c>
      <c r="BL206" s="17" t="s">
        <v>155</v>
      </c>
      <c r="BM206" s="229" t="s">
        <v>344</v>
      </c>
    </row>
    <row r="207" spans="1:47" s="2" customFormat="1" ht="12">
      <c r="A207" s="38"/>
      <c r="B207" s="39"/>
      <c r="C207" s="40"/>
      <c r="D207" s="231" t="s">
        <v>140</v>
      </c>
      <c r="E207" s="40"/>
      <c r="F207" s="232" t="s">
        <v>345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140</v>
      </c>
      <c r="AU207" s="17" t="s">
        <v>83</v>
      </c>
    </row>
    <row r="208" spans="1:47" s="2" customFormat="1" ht="12">
      <c r="A208" s="38"/>
      <c r="B208" s="39"/>
      <c r="C208" s="40"/>
      <c r="D208" s="236" t="s">
        <v>141</v>
      </c>
      <c r="E208" s="40"/>
      <c r="F208" s="237" t="s">
        <v>346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141</v>
      </c>
      <c r="AU208" s="17" t="s">
        <v>83</v>
      </c>
    </row>
    <row r="209" spans="1:51" s="13" customFormat="1" ht="12">
      <c r="A209" s="13"/>
      <c r="B209" s="238"/>
      <c r="C209" s="239"/>
      <c r="D209" s="231" t="s">
        <v>147</v>
      </c>
      <c r="E209" s="240" t="s">
        <v>1</v>
      </c>
      <c r="F209" s="241" t="s">
        <v>347</v>
      </c>
      <c r="G209" s="239"/>
      <c r="H209" s="240" t="s">
        <v>1</v>
      </c>
      <c r="I209" s="242"/>
      <c r="J209" s="239"/>
      <c r="K209" s="239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147</v>
      </c>
      <c r="AU209" s="247" t="s">
        <v>83</v>
      </c>
      <c r="AV209" s="13" t="s">
        <v>81</v>
      </c>
      <c r="AW209" s="13" t="s">
        <v>30</v>
      </c>
      <c r="AX209" s="13" t="s">
        <v>73</v>
      </c>
      <c r="AY209" s="247" t="s">
        <v>130</v>
      </c>
    </row>
    <row r="210" spans="1:51" s="14" customFormat="1" ht="12">
      <c r="A210" s="14"/>
      <c r="B210" s="248"/>
      <c r="C210" s="249"/>
      <c r="D210" s="231" t="s">
        <v>147</v>
      </c>
      <c r="E210" s="250" t="s">
        <v>1</v>
      </c>
      <c r="F210" s="251" t="s">
        <v>340</v>
      </c>
      <c r="G210" s="249"/>
      <c r="H210" s="252">
        <v>138.725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8" t="s">
        <v>147</v>
      </c>
      <c r="AU210" s="258" t="s">
        <v>83</v>
      </c>
      <c r="AV210" s="14" t="s">
        <v>83</v>
      </c>
      <c r="AW210" s="14" t="s">
        <v>30</v>
      </c>
      <c r="AX210" s="14" t="s">
        <v>73</v>
      </c>
      <c r="AY210" s="258" t="s">
        <v>130</v>
      </c>
    </row>
    <row r="211" spans="1:51" s="14" customFormat="1" ht="12">
      <c r="A211" s="14"/>
      <c r="B211" s="248"/>
      <c r="C211" s="249"/>
      <c r="D211" s="231" t="s">
        <v>147</v>
      </c>
      <c r="E211" s="250" t="s">
        <v>1</v>
      </c>
      <c r="F211" s="251" t="s">
        <v>206</v>
      </c>
      <c r="G211" s="249"/>
      <c r="H211" s="252">
        <v>1970.7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8" t="s">
        <v>147</v>
      </c>
      <c r="AU211" s="258" t="s">
        <v>83</v>
      </c>
      <c r="AV211" s="14" t="s">
        <v>83</v>
      </c>
      <c r="AW211" s="14" t="s">
        <v>30</v>
      </c>
      <c r="AX211" s="14" t="s">
        <v>73</v>
      </c>
      <c r="AY211" s="258" t="s">
        <v>130</v>
      </c>
    </row>
    <row r="212" spans="1:51" s="15" customFormat="1" ht="12">
      <c r="A212" s="15"/>
      <c r="B212" s="264"/>
      <c r="C212" s="265"/>
      <c r="D212" s="231" t="s">
        <v>147</v>
      </c>
      <c r="E212" s="266" t="s">
        <v>1</v>
      </c>
      <c r="F212" s="267" t="s">
        <v>291</v>
      </c>
      <c r="G212" s="265"/>
      <c r="H212" s="268">
        <v>2109.425</v>
      </c>
      <c r="I212" s="269"/>
      <c r="J212" s="265"/>
      <c r="K212" s="265"/>
      <c r="L212" s="270"/>
      <c r="M212" s="271"/>
      <c r="N212" s="272"/>
      <c r="O212" s="272"/>
      <c r="P212" s="272"/>
      <c r="Q212" s="272"/>
      <c r="R212" s="272"/>
      <c r="S212" s="272"/>
      <c r="T212" s="27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4" t="s">
        <v>147</v>
      </c>
      <c r="AU212" s="274" t="s">
        <v>83</v>
      </c>
      <c r="AV212" s="15" t="s">
        <v>155</v>
      </c>
      <c r="AW212" s="15" t="s">
        <v>30</v>
      </c>
      <c r="AX212" s="15" t="s">
        <v>81</v>
      </c>
      <c r="AY212" s="274" t="s">
        <v>130</v>
      </c>
    </row>
    <row r="213" spans="1:65" s="2" customFormat="1" ht="24.15" customHeight="1">
      <c r="A213" s="38"/>
      <c r="B213" s="39"/>
      <c r="C213" s="218" t="s">
        <v>348</v>
      </c>
      <c r="D213" s="218" t="s">
        <v>133</v>
      </c>
      <c r="E213" s="219" t="s">
        <v>349</v>
      </c>
      <c r="F213" s="220" t="s">
        <v>350</v>
      </c>
      <c r="G213" s="221" t="s">
        <v>229</v>
      </c>
      <c r="H213" s="222">
        <v>443.92</v>
      </c>
      <c r="I213" s="223"/>
      <c r="J213" s="224">
        <f>ROUND(I213*H213,2)</f>
        <v>0</v>
      </c>
      <c r="K213" s="220" t="s">
        <v>137</v>
      </c>
      <c r="L213" s="44"/>
      <c r="M213" s="225" t="s">
        <v>1</v>
      </c>
      <c r="N213" s="226" t="s">
        <v>38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155</v>
      </c>
      <c r="AT213" s="229" t="s">
        <v>133</v>
      </c>
      <c r="AU213" s="229" t="s">
        <v>83</v>
      </c>
      <c r="AY213" s="17" t="s">
        <v>130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81</v>
      </c>
      <c r="BK213" s="230">
        <f>ROUND(I213*H213,2)</f>
        <v>0</v>
      </c>
      <c r="BL213" s="17" t="s">
        <v>155</v>
      </c>
      <c r="BM213" s="229" t="s">
        <v>351</v>
      </c>
    </row>
    <row r="214" spans="1:47" s="2" customFormat="1" ht="12">
      <c r="A214" s="38"/>
      <c r="B214" s="39"/>
      <c r="C214" s="40"/>
      <c r="D214" s="231" t="s">
        <v>140</v>
      </c>
      <c r="E214" s="40"/>
      <c r="F214" s="232" t="s">
        <v>352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140</v>
      </c>
      <c r="AU214" s="17" t="s">
        <v>83</v>
      </c>
    </row>
    <row r="215" spans="1:47" s="2" customFormat="1" ht="12">
      <c r="A215" s="38"/>
      <c r="B215" s="39"/>
      <c r="C215" s="40"/>
      <c r="D215" s="236" t="s">
        <v>141</v>
      </c>
      <c r="E215" s="40"/>
      <c r="F215" s="237" t="s">
        <v>353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141</v>
      </c>
      <c r="AU215" s="17" t="s">
        <v>83</v>
      </c>
    </row>
    <row r="216" spans="1:51" s="13" customFormat="1" ht="12">
      <c r="A216" s="13"/>
      <c r="B216" s="238"/>
      <c r="C216" s="239"/>
      <c r="D216" s="231" t="s">
        <v>147</v>
      </c>
      <c r="E216" s="240" t="s">
        <v>1</v>
      </c>
      <c r="F216" s="241" t="s">
        <v>354</v>
      </c>
      <c r="G216" s="239"/>
      <c r="H216" s="240" t="s">
        <v>1</v>
      </c>
      <c r="I216" s="242"/>
      <c r="J216" s="239"/>
      <c r="K216" s="239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147</v>
      </c>
      <c r="AU216" s="247" t="s">
        <v>83</v>
      </c>
      <c r="AV216" s="13" t="s">
        <v>81</v>
      </c>
      <c r="AW216" s="13" t="s">
        <v>30</v>
      </c>
      <c r="AX216" s="13" t="s">
        <v>73</v>
      </c>
      <c r="AY216" s="247" t="s">
        <v>130</v>
      </c>
    </row>
    <row r="217" spans="1:51" s="14" customFormat="1" ht="12">
      <c r="A217" s="14"/>
      <c r="B217" s="248"/>
      <c r="C217" s="249"/>
      <c r="D217" s="231" t="s">
        <v>147</v>
      </c>
      <c r="E217" s="250" t="s">
        <v>1</v>
      </c>
      <c r="F217" s="251" t="s">
        <v>260</v>
      </c>
      <c r="G217" s="249"/>
      <c r="H217" s="252">
        <v>221.96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147</v>
      </c>
      <c r="AU217" s="258" t="s">
        <v>83</v>
      </c>
      <c r="AV217" s="14" t="s">
        <v>83</v>
      </c>
      <c r="AW217" s="14" t="s">
        <v>30</v>
      </c>
      <c r="AX217" s="14" t="s">
        <v>81</v>
      </c>
      <c r="AY217" s="258" t="s">
        <v>130</v>
      </c>
    </row>
    <row r="218" spans="1:51" s="14" customFormat="1" ht="12">
      <c r="A218" s="14"/>
      <c r="B218" s="248"/>
      <c r="C218" s="249"/>
      <c r="D218" s="231" t="s">
        <v>147</v>
      </c>
      <c r="E218" s="249"/>
      <c r="F218" s="251" t="s">
        <v>355</v>
      </c>
      <c r="G218" s="249"/>
      <c r="H218" s="252">
        <v>443.92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8" t="s">
        <v>147</v>
      </c>
      <c r="AU218" s="258" t="s">
        <v>83</v>
      </c>
      <c r="AV218" s="14" t="s">
        <v>83</v>
      </c>
      <c r="AW218" s="14" t="s">
        <v>4</v>
      </c>
      <c r="AX218" s="14" t="s">
        <v>81</v>
      </c>
      <c r="AY218" s="258" t="s">
        <v>130</v>
      </c>
    </row>
    <row r="219" spans="1:65" s="2" customFormat="1" ht="33" customHeight="1">
      <c r="A219" s="38"/>
      <c r="B219" s="39"/>
      <c r="C219" s="218" t="s">
        <v>356</v>
      </c>
      <c r="D219" s="218" t="s">
        <v>133</v>
      </c>
      <c r="E219" s="219" t="s">
        <v>357</v>
      </c>
      <c r="F219" s="220" t="s">
        <v>358</v>
      </c>
      <c r="G219" s="221" t="s">
        <v>229</v>
      </c>
      <c r="H219" s="222">
        <v>1970.7</v>
      </c>
      <c r="I219" s="223"/>
      <c r="J219" s="224">
        <f>ROUND(I219*H219,2)</f>
        <v>0</v>
      </c>
      <c r="K219" s="220" t="s">
        <v>137</v>
      </c>
      <c r="L219" s="44"/>
      <c r="M219" s="225" t="s">
        <v>1</v>
      </c>
      <c r="N219" s="226" t="s">
        <v>38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155</v>
      </c>
      <c r="AT219" s="229" t="s">
        <v>133</v>
      </c>
      <c r="AU219" s="229" t="s">
        <v>83</v>
      </c>
      <c r="AY219" s="17" t="s">
        <v>130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81</v>
      </c>
      <c r="BK219" s="230">
        <f>ROUND(I219*H219,2)</f>
        <v>0</v>
      </c>
      <c r="BL219" s="17" t="s">
        <v>155</v>
      </c>
      <c r="BM219" s="229" t="s">
        <v>359</v>
      </c>
    </row>
    <row r="220" spans="1:47" s="2" customFormat="1" ht="12">
      <c r="A220" s="38"/>
      <c r="B220" s="39"/>
      <c r="C220" s="40"/>
      <c r="D220" s="231" t="s">
        <v>140</v>
      </c>
      <c r="E220" s="40"/>
      <c r="F220" s="232" t="s">
        <v>360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140</v>
      </c>
      <c r="AU220" s="17" t="s">
        <v>83</v>
      </c>
    </row>
    <row r="221" spans="1:47" s="2" customFormat="1" ht="12">
      <c r="A221" s="38"/>
      <c r="B221" s="39"/>
      <c r="C221" s="40"/>
      <c r="D221" s="236" t="s">
        <v>141</v>
      </c>
      <c r="E221" s="40"/>
      <c r="F221" s="237" t="s">
        <v>361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141</v>
      </c>
      <c r="AU221" s="17" t="s">
        <v>83</v>
      </c>
    </row>
    <row r="222" spans="1:51" s="14" customFormat="1" ht="12">
      <c r="A222" s="14"/>
      <c r="B222" s="248"/>
      <c r="C222" s="249"/>
      <c r="D222" s="231" t="s">
        <v>147</v>
      </c>
      <c r="E222" s="250" t="s">
        <v>1</v>
      </c>
      <c r="F222" s="251" t="s">
        <v>206</v>
      </c>
      <c r="G222" s="249"/>
      <c r="H222" s="252">
        <v>1970.7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147</v>
      </c>
      <c r="AU222" s="258" t="s">
        <v>83</v>
      </c>
      <c r="AV222" s="14" t="s">
        <v>83</v>
      </c>
      <c r="AW222" s="14" t="s">
        <v>30</v>
      </c>
      <c r="AX222" s="14" t="s">
        <v>81</v>
      </c>
      <c r="AY222" s="258" t="s">
        <v>130</v>
      </c>
    </row>
    <row r="223" spans="1:65" s="2" customFormat="1" ht="24.15" customHeight="1">
      <c r="A223" s="38"/>
      <c r="B223" s="39"/>
      <c r="C223" s="218" t="s">
        <v>362</v>
      </c>
      <c r="D223" s="218" t="s">
        <v>133</v>
      </c>
      <c r="E223" s="219" t="s">
        <v>363</v>
      </c>
      <c r="F223" s="220" t="s">
        <v>364</v>
      </c>
      <c r="G223" s="221" t="s">
        <v>229</v>
      </c>
      <c r="H223" s="222">
        <v>1970.7</v>
      </c>
      <c r="I223" s="223"/>
      <c r="J223" s="224">
        <f>ROUND(I223*H223,2)</f>
        <v>0</v>
      </c>
      <c r="K223" s="220" t="s">
        <v>137</v>
      </c>
      <c r="L223" s="44"/>
      <c r="M223" s="225" t="s">
        <v>1</v>
      </c>
      <c r="N223" s="226" t="s">
        <v>38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155</v>
      </c>
      <c r="AT223" s="229" t="s">
        <v>133</v>
      </c>
      <c r="AU223" s="229" t="s">
        <v>83</v>
      </c>
      <c r="AY223" s="17" t="s">
        <v>130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81</v>
      </c>
      <c r="BK223" s="230">
        <f>ROUND(I223*H223,2)</f>
        <v>0</v>
      </c>
      <c r="BL223" s="17" t="s">
        <v>155</v>
      </c>
      <c r="BM223" s="229" t="s">
        <v>365</v>
      </c>
    </row>
    <row r="224" spans="1:47" s="2" customFormat="1" ht="12">
      <c r="A224" s="38"/>
      <c r="B224" s="39"/>
      <c r="C224" s="40"/>
      <c r="D224" s="231" t="s">
        <v>140</v>
      </c>
      <c r="E224" s="40"/>
      <c r="F224" s="232" t="s">
        <v>366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140</v>
      </c>
      <c r="AU224" s="17" t="s">
        <v>83</v>
      </c>
    </row>
    <row r="225" spans="1:47" s="2" customFormat="1" ht="12">
      <c r="A225" s="38"/>
      <c r="B225" s="39"/>
      <c r="C225" s="40"/>
      <c r="D225" s="236" t="s">
        <v>141</v>
      </c>
      <c r="E225" s="40"/>
      <c r="F225" s="237" t="s">
        <v>367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141</v>
      </c>
      <c r="AU225" s="17" t="s">
        <v>83</v>
      </c>
    </row>
    <row r="226" spans="1:51" s="14" customFormat="1" ht="12">
      <c r="A226" s="14"/>
      <c r="B226" s="248"/>
      <c r="C226" s="249"/>
      <c r="D226" s="231" t="s">
        <v>147</v>
      </c>
      <c r="E226" s="250" t="s">
        <v>1</v>
      </c>
      <c r="F226" s="251" t="s">
        <v>206</v>
      </c>
      <c r="G226" s="249"/>
      <c r="H226" s="252">
        <v>1970.7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8" t="s">
        <v>147</v>
      </c>
      <c r="AU226" s="258" t="s">
        <v>83</v>
      </c>
      <c r="AV226" s="14" t="s">
        <v>83</v>
      </c>
      <c r="AW226" s="14" t="s">
        <v>30</v>
      </c>
      <c r="AX226" s="14" t="s">
        <v>81</v>
      </c>
      <c r="AY226" s="258" t="s">
        <v>130</v>
      </c>
    </row>
    <row r="227" spans="1:65" s="2" customFormat="1" ht="24.15" customHeight="1">
      <c r="A227" s="38"/>
      <c r="B227" s="39"/>
      <c r="C227" s="218" t="s">
        <v>7</v>
      </c>
      <c r="D227" s="218" t="s">
        <v>133</v>
      </c>
      <c r="E227" s="219" t="s">
        <v>368</v>
      </c>
      <c r="F227" s="220" t="s">
        <v>369</v>
      </c>
      <c r="G227" s="221" t="s">
        <v>229</v>
      </c>
      <c r="H227" s="222">
        <v>1970.7</v>
      </c>
      <c r="I227" s="223"/>
      <c r="J227" s="224">
        <f>ROUND(I227*H227,2)</f>
        <v>0</v>
      </c>
      <c r="K227" s="220" t="s">
        <v>137</v>
      </c>
      <c r="L227" s="44"/>
      <c r="M227" s="225" t="s">
        <v>1</v>
      </c>
      <c r="N227" s="226" t="s">
        <v>38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155</v>
      </c>
      <c r="AT227" s="229" t="s">
        <v>133</v>
      </c>
      <c r="AU227" s="229" t="s">
        <v>83</v>
      </c>
      <c r="AY227" s="17" t="s">
        <v>130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81</v>
      </c>
      <c r="BK227" s="230">
        <f>ROUND(I227*H227,2)</f>
        <v>0</v>
      </c>
      <c r="BL227" s="17" t="s">
        <v>155</v>
      </c>
      <c r="BM227" s="229" t="s">
        <v>370</v>
      </c>
    </row>
    <row r="228" spans="1:47" s="2" customFormat="1" ht="12">
      <c r="A228" s="38"/>
      <c r="B228" s="39"/>
      <c r="C228" s="40"/>
      <c r="D228" s="231" t="s">
        <v>140</v>
      </c>
      <c r="E228" s="40"/>
      <c r="F228" s="232" t="s">
        <v>371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140</v>
      </c>
      <c r="AU228" s="17" t="s">
        <v>83</v>
      </c>
    </row>
    <row r="229" spans="1:47" s="2" customFormat="1" ht="12">
      <c r="A229" s="38"/>
      <c r="B229" s="39"/>
      <c r="C229" s="40"/>
      <c r="D229" s="236" t="s">
        <v>141</v>
      </c>
      <c r="E229" s="40"/>
      <c r="F229" s="237" t="s">
        <v>372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141</v>
      </c>
      <c r="AU229" s="17" t="s">
        <v>83</v>
      </c>
    </row>
    <row r="230" spans="1:51" s="14" customFormat="1" ht="12">
      <c r="A230" s="14"/>
      <c r="B230" s="248"/>
      <c r="C230" s="249"/>
      <c r="D230" s="231" t="s">
        <v>147</v>
      </c>
      <c r="E230" s="250" t="s">
        <v>1</v>
      </c>
      <c r="F230" s="251" t="s">
        <v>206</v>
      </c>
      <c r="G230" s="249"/>
      <c r="H230" s="252">
        <v>1970.7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147</v>
      </c>
      <c r="AU230" s="258" t="s">
        <v>83</v>
      </c>
      <c r="AV230" s="14" t="s">
        <v>83</v>
      </c>
      <c r="AW230" s="14" t="s">
        <v>30</v>
      </c>
      <c r="AX230" s="14" t="s">
        <v>81</v>
      </c>
      <c r="AY230" s="258" t="s">
        <v>130</v>
      </c>
    </row>
    <row r="231" spans="1:65" s="2" customFormat="1" ht="24.15" customHeight="1">
      <c r="A231" s="38"/>
      <c r="B231" s="39"/>
      <c r="C231" s="218" t="s">
        <v>373</v>
      </c>
      <c r="D231" s="218" t="s">
        <v>133</v>
      </c>
      <c r="E231" s="219" t="s">
        <v>374</v>
      </c>
      <c r="F231" s="220" t="s">
        <v>375</v>
      </c>
      <c r="G231" s="221" t="s">
        <v>229</v>
      </c>
      <c r="H231" s="222">
        <v>1970.7</v>
      </c>
      <c r="I231" s="223"/>
      <c r="J231" s="224">
        <f>ROUND(I231*H231,2)</f>
        <v>0</v>
      </c>
      <c r="K231" s="220" t="s">
        <v>137</v>
      </c>
      <c r="L231" s="44"/>
      <c r="M231" s="225" t="s">
        <v>1</v>
      </c>
      <c r="N231" s="226" t="s">
        <v>38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155</v>
      </c>
      <c r="AT231" s="229" t="s">
        <v>133</v>
      </c>
      <c r="AU231" s="229" t="s">
        <v>83</v>
      </c>
      <c r="AY231" s="17" t="s">
        <v>130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81</v>
      </c>
      <c r="BK231" s="230">
        <f>ROUND(I231*H231,2)</f>
        <v>0</v>
      </c>
      <c r="BL231" s="17" t="s">
        <v>155</v>
      </c>
      <c r="BM231" s="229" t="s">
        <v>376</v>
      </c>
    </row>
    <row r="232" spans="1:47" s="2" customFormat="1" ht="12">
      <c r="A232" s="38"/>
      <c r="B232" s="39"/>
      <c r="C232" s="40"/>
      <c r="D232" s="231" t="s">
        <v>140</v>
      </c>
      <c r="E232" s="40"/>
      <c r="F232" s="232" t="s">
        <v>377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140</v>
      </c>
      <c r="AU232" s="17" t="s">
        <v>83</v>
      </c>
    </row>
    <row r="233" spans="1:47" s="2" customFormat="1" ht="12">
      <c r="A233" s="38"/>
      <c r="B233" s="39"/>
      <c r="C233" s="40"/>
      <c r="D233" s="236" t="s">
        <v>141</v>
      </c>
      <c r="E233" s="40"/>
      <c r="F233" s="237" t="s">
        <v>378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141</v>
      </c>
      <c r="AU233" s="17" t="s">
        <v>83</v>
      </c>
    </row>
    <row r="234" spans="1:51" s="14" customFormat="1" ht="12">
      <c r="A234" s="14"/>
      <c r="B234" s="248"/>
      <c r="C234" s="249"/>
      <c r="D234" s="231" t="s">
        <v>147</v>
      </c>
      <c r="E234" s="250" t="s">
        <v>1</v>
      </c>
      <c r="F234" s="251" t="s">
        <v>206</v>
      </c>
      <c r="G234" s="249"/>
      <c r="H234" s="252">
        <v>1970.7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8" t="s">
        <v>147</v>
      </c>
      <c r="AU234" s="258" t="s">
        <v>83</v>
      </c>
      <c r="AV234" s="14" t="s">
        <v>83</v>
      </c>
      <c r="AW234" s="14" t="s">
        <v>30</v>
      </c>
      <c r="AX234" s="14" t="s">
        <v>81</v>
      </c>
      <c r="AY234" s="258" t="s">
        <v>130</v>
      </c>
    </row>
    <row r="235" spans="1:65" s="2" customFormat="1" ht="24.15" customHeight="1">
      <c r="A235" s="38"/>
      <c r="B235" s="39"/>
      <c r="C235" s="218" t="s">
        <v>379</v>
      </c>
      <c r="D235" s="218" t="s">
        <v>133</v>
      </c>
      <c r="E235" s="219" t="s">
        <v>380</v>
      </c>
      <c r="F235" s="220" t="s">
        <v>381</v>
      </c>
      <c r="G235" s="221" t="s">
        <v>229</v>
      </c>
      <c r="H235" s="222">
        <v>1970.7</v>
      </c>
      <c r="I235" s="223"/>
      <c r="J235" s="224">
        <f>ROUND(I235*H235,2)</f>
        <v>0</v>
      </c>
      <c r="K235" s="220" t="s">
        <v>137</v>
      </c>
      <c r="L235" s="44"/>
      <c r="M235" s="225" t="s">
        <v>1</v>
      </c>
      <c r="N235" s="226" t="s">
        <v>38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155</v>
      </c>
      <c r="AT235" s="229" t="s">
        <v>133</v>
      </c>
      <c r="AU235" s="229" t="s">
        <v>83</v>
      </c>
      <c r="AY235" s="17" t="s">
        <v>130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81</v>
      </c>
      <c r="BK235" s="230">
        <f>ROUND(I235*H235,2)</f>
        <v>0</v>
      </c>
      <c r="BL235" s="17" t="s">
        <v>155</v>
      </c>
      <c r="BM235" s="229" t="s">
        <v>382</v>
      </c>
    </row>
    <row r="236" spans="1:47" s="2" customFormat="1" ht="12">
      <c r="A236" s="38"/>
      <c r="B236" s="39"/>
      <c r="C236" s="40"/>
      <c r="D236" s="231" t="s">
        <v>140</v>
      </c>
      <c r="E236" s="40"/>
      <c r="F236" s="232" t="s">
        <v>383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140</v>
      </c>
      <c r="AU236" s="17" t="s">
        <v>83</v>
      </c>
    </row>
    <row r="237" spans="1:47" s="2" customFormat="1" ht="12">
      <c r="A237" s="38"/>
      <c r="B237" s="39"/>
      <c r="C237" s="40"/>
      <c r="D237" s="236" t="s">
        <v>141</v>
      </c>
      <c r="E237" s="40"/>
      <c r="F237" s="237" t="s">
        <v>384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141</v>
      </c>
      <c r="AU237" s="17" t="s">
        <v>83</v>
      </c>
    </row>
    <row r="238" spans="1:51" s="14" customFormat="1" ht="12">
      <c r="A238" s="14"/>
      <c r="B238" s="248"/>
      <c r="C238" s="249"/>
      <c r="D238" s="231" t="s">
        <v>147</v>
      </c>
      <c r="E238" s="250" t="s">
        <v>1</v>
      </c>
      <c r="F238" s="251" t="s">
        <v>206</v>
      </c>
      <c r="G238" s="249"/>
      <c r="H238" s="252">
        <v>1970.7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8" t="s">
        <v>147</v>
      </c>
      <c r="AU238" s="258" t="s">
        <v>83</v>
      </c>
      <c r="AV238" s="14" t="s">
        <v>83</v>
      </c>
      <c r="AW238" s="14" t="s">
        <v>30</v>
      </c>
      <c r="AX238" s="14" t="s">
        <v>81</v>
      </c>
      <c r="AY238" s="258" t="s">
        <v>130</v>
      </c>
    </row>
    <row r="239" spans="1:63" s="12" customFormat="1" ht="22.8" customHeight="1">
      <c r="A239" s="12"/>
      <c r="B239" s="202"/>
      <c r="C239" s="203"/>
      <c r="D239" s="204" t="s">
        <v>72</v>
      </c>
      <c r="E239" s="216" t="s">
        <v>182</v>
      </c>
      <c r="F239" s="216" t="s">
        <v>385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SUM(P240:P305)</f>
        <v>0</v>
      </c>
      <c r="Q239" s="210"/>
      <c r="R239" s="211">
        <f>SUM(R240:R305)</f>
        <v>15.68615</v>
      </c>
      <c r="S239" s="210"/>
      <c r="T239" s="212">
        <f>SUM(T240:T305)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81</v>
      </c>
      <c r="AT239" s="214" t="s">
        <v>72</v>
      </c>
      <c r="AU239" s="214" t="s">
        <v>81</v>
      </c>
      <c r="AY239" s="213" t="s">
        <v>130</v>
      </c>
      <c r="BK239" s="215">
        <f>SUM(BK240:BK305)</f>
        <v>0</v>
      </c>
    </row>
    <row r="240" spans="1:65" s="2" customFormat="1" ht="33" customHeight="1">
      <c r="A240" s="38"/>
      <c r="B240" s="39"/>
      <c r="C240" s="218" t="s">
        <v>386</v>
      </c>
      <c r="D240" s="218" t="s">
        <v>133</v>
      </c>
      <c r="E240" s="219" t="s">
        <v>387</v>
      </c>
      <c r="F240" s="220" t="s">
        <v>388</v>
      </c>
      <c r="G240" s="221" t="s">
        <v>329</v>
      </c>
      <c r="H240" s="222">
        <v>26</v>
      </c>
      <c r="I240" s="223"/>
      <c r="J240" s="224">
        <f>ROUND(I240*H240,2)</f>
        <v>0</v>
      </c>
      <c r="K240" s="220" t="s">
        <v>137</v>
      </c>
      <c r="L240" s="44"/>
      <c r="M240" s="225" t="s">
        <v>1</v>
      </c>
      <c r="N240" s="226" t="s">
        <v>38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155</v>
      </c>
      <c r="AT240" s="229" t="s">
        <v>133</v>
      </c>
      <c r="AU240" s="229" t="s">
        <v>83</v>
      </c>
      <c r="AY240" s="17" t="s">
        <v>130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81</v>
      </c>
      <c r="BK240" s="230">
        <f>ROUND(I240*H240,2)</f>
        <v>0</v>
      </c>
      <c r="BL240" s="17" t="s">
        <v>155</v>
      </c>
      <c r="BM240" s="229" t="s">
        <v>389</v>
      </c>
    </row>
    <row r="241" spans="1:47" s="2" customFormat="1" ht="12">
      <c r="A241" s="38"/>
      <c r="B241" s="39"/>
      <c r="C241" s="40"/>
      <c r="D241" s="231" t="s">
        <v>140</v>
      </c>
      <c r="E241" s="40"/>
      <c r="F241" s="232" t="s">
        <v>390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140</v>
      </c>
      <c r="AU241" s="17" t="s">
        <v>83</v>
      </c>
    </row>
    <row r="242" spans="1:47" s="2" customFormat="1" ht="12">
      <c r="A242" s="38"/>
      <c r="B242" s="39"/>
      <c r="C242" s="40"/>
      <c r="D242" s="236" t="s">
        <v>141</v>
      </c>
      <c r="E242" s="40"/>
      <c r="F242" s="237" t="s">
        <v>391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141</v>
      </c>
      <c r="AU242" s="17" t="s">
        <v>83</v>
      </c>
    </row>
    <row r="243" spans="1:65" s="2" customFormat="1" ht="24.15" customHeight="1">
      <c r="A243" s="38"/>
      <c r="B243" s="39"/>
      <c r="C243" s="218" t="s">
        <v>392</v>
      </c>
      <c r="D243" s="218" t="s">
        <v>133</v>
      </c>
      <c r="E243" s="219" t="s">
        <v>393</v>
      </c>
      <c r="F243" s="220" t="s">
        <v>394</v>
      </c>
      <c r="G243" s="221" t="s">
        <v>329</v>
      </c>
      <c r="H243" s="222">
        <v>13</v>
      </c>
      <c r="I243" s="223"/>
      <c r="J243" s="224">
        <f>ROUND(I243*H243,2)</f>
        <v>0</v>
      </c>
      <c r="K243" s="220" t="s">
        <v>137</v>
      </c>
      <c r="L243" s="44"/>
      <c r="M243" s="225" t="s">
        <v>1</v>
      </c>
      <c r="N243" s="226" t="s">
        <v>38</v>
      </c>
      <c r="O243" s="91"/>
      <c r="P243" s="227">
        <f>O243*H243</f>
        <v>0</v>
      </c>
      <c r="Q243" s="227">
        <v>0.00013</v>
      </c>
      <c r="R243" s="227">
        <f>Q243*H243</f>
        <v>0.0016899999999999999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155</v>
      </c>
      <c r="AT243" s="229" t="s">
        <v>133</v>
      </c>
      <c r="AU243" s="229" t="s">
        <v>83</v>
      </c>
      <c r="AY243" s="17" t="s">
        <v>130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81</v>
      </c>
      <c r="BK243" s="230">
        <f>ROUND(I243*H243,2)</f>
        <v>0</v>
      </c>
      <c r="BL243" s="17" t="s">
        <v>155</v>
      </c>
      <c r="BM243" s="229" t="s">
        <v>395</v>
      </c>
    </row>
    <row r="244" spans="1:47" s="2" customFormat="1" ht="12">
      <c r="A244" s="38"/>
      <c r="B244" s="39"/>
      <c r="C244" s="40"/>
      <c r="D244" s="231" t="s">
        <v>140</v>
      </c>
      <c r="E244" s="40"/>
      <c r="F244" s="232" t="s">
        <v>396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140</v>
      </c>
      <c r="AU244" s="17" t="s">
        <v>83</v>
      </c>
    </row>
    <row r="245" spans="1:47" s="2" customFormat="1" ht="12">
      <c r="A245" s="38"/>
      <c r="B245" s="39"/>
      <c r="C245" s="40"/>
      <c r="D245" s="236" t="s">
        <v>141</v>
      </c>
      <c r="E245" s="40"/>
      <c r="F245" s="237" t="s">
        <v>397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141</v>
      </c>
      <c r="AU245" s="17" t="s">
        <v>83</v>
      </c>
    </row>
    <row r="246" spans="1:65" s="2" customFormat="1" ht="37.8" customHeight="1">
      <c r="A246" s="38"/>
      <c r="B246" s="39"/>
      <c r="C246" s="275" t="s">
        <v>398</v>
      </c>
      <c r="D246" s="275" t="s">
        <v>399</v>
      </c>
      <c r="E246" s="276" t="s">
        <v>400</v>
      </c>
      <c r="F246" s="277" t="s">
        <v>401</v>
      </c>
      <c r="G246" s="278" t="s">
        <v>329</v>
      </c>
      <c r="H246" s="279">
        <v>13.195</v>
      </c>
      <c r="I246" s="280"/>
      <c r="J246" s="281">
        <f>ROUND(I246*H246,2)</f>
        <v>0</v>
      </c>
      <c r="K246" s="277" t="s">
        <v>137</v>
      </c>
      <c r="L246" s="282"/>
      <c r="M246" s="283" t="s">
        <v>1</v>
      </c>
      <c r="N246" s="284" t="s">
        <v>38</v>
      </c>
      <c r="O246" s="91"/>
      <c r="P246" s="227">
        <f>O246*H246</f>
        <v>0</v>
      </c>
      <c r="Q246" s="227">
        <v>0.016</v>
      </c>
      <c r="R246" s="227">
        <f>Q246*H246</f>
        <v>0.21112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182</v>
      </c>
      <c r="AT246" s="229" t="s">
        <v>399</v>
      </c>
      <c r="AU246" s="229" t="s">
        <v>83</v>
      </c>
      <c r="AY246" s="17" t="s">
        <v>130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81</v>
      </c>
      <c r="BK246" s="230">
        <f>ROUND(I246*H246,2)</f>
        <v>0</v>
      </c>
      <c r="BL246" s="17" t="s">
        <v>155</v>
      </c>
      <c r="BM246" s="229" t="s">
        <v>402</v>
      </c>
    </row>
    <row r="247" spans="1:47" s="2" customFormat="1" ht="12">
      <c r="A247" s="38"/>
      <c r="B247" s="39"/>
      <c r="C247" s="40"/>
      <c r="D247" s="231" t="s">
        <v>140</v>
      </c>
      <c r="E247" s="40"/>
      <c r="F247" s="232" t="s">
        <v>401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140</v>
      </c>
      <c r="AU247" s="17" t="s">
        <v>83</v>
      </c>
    </row>
    <row r="248" spans="1:51" s="14" customFormat="1" ht="12">
      <c r="A248" s="14"/>
      <c r="B248" s="248"/>
      <c r="C248" s="249"/>
      <c r="D248" s="231" t="s">
        <v>147</v>
      </c>
      <c r="E248" s="249"/>
      <c r="F248" s="251" t="s">
        <v>403</v>
      </c>
      <c r="G248" s="249"/>
      <c r="H248" s="252">
        <v>13.195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8" t="s">
        <v>147</v>
      </c>
      <c r="AU248" s="258" t="s">
        <v>83</v>
      </c>
      <c r="AV248" s="14" t="s">
        <v>83</v>
      </c>
      <c r="AW248" s="14" t="s">
        <v>4</v>
      </c>
      <c r="AX248" s="14" t="s">
        <v>81</v>
      </c>
      <c r="AY248" s="258" t="s">
        <v>130</v>
      </c>
    </row>
    <row r="249" spans="1:65" s="2" customFormat="1" ht="24.15" customHeight="1">
      <c r="A249" s="38"/>
      <c r="B249" s="39"/>
      <c r="C249" s="218" t="s">
        <v>404</v>
      </c>
      <c r="D249" s="218" t="s">
        <v>133</v>
      </c>
      <c r="E249" s="219" t="s">
        <v>405</v>
      </c>
      <c r="F249" s="220" t="s">
        <v>406</v>
      </c>
      <c r="G249" s="221" t="s">
        <v>329</v>
      </c>
      <c r="H249" s="222">
        <v>26</v>
      </c>
      <c r="I249" s="223"/>
      <c r="J249" s="224">
        <f>ROUND(I249*H249,2)</f>
        <v>0</v>
      </c>
      <c r="K249" s="220" t="s">
        <v>137</v>
      </c>
      <c r="L249" s="44"/>
      <c r="M249" s="225" t="s">
        <v>1</v>
      </c>
      <c r="N249" s="226" t="s">
        <v>38</v>
      </c>
      <c r="O249" s="91"/>
      <c r="P249" s="227">
        <f>O249*H249</f>
        <v>0</v>
      </c>
      <c r="Q249" s="227">
        <v>7E-05</v>
      </c>
      <c r="R249" s="227">
        <f>Q249*H249</f>
        <v>0.0018199999999999998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155</v>
      </c>
      <c r="AT249" s="229" t="s">
        <v>133</v>
      </c>
      <c r="AU249" s="229" t="s">
        <v>83</v>
      </c>
      <c r="AY249" s="17" t="s">
        <v>130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81</v>
      </c>
      <c r="BK249" s="230">
        <f>ROUND(I249*H249,2)</f>
        <v>0</v>
      </c>
      <c r="BL249" s="17" t="s">
        <v>155</v>
      </c>
      <c r="BM249" s="229" t="s">
        <v>407</v>
      </c>
    </row>
    <row r="250" spans="1:47" s="2" customFormat="1" ht="12">
      <c r="A250" s="38"/>
      <c r="B250" s="39"/>
      <c r="C250" s="40"/>
      <c r="D250" s="231" t="s">
        <v>140</v>
      </c>
      <c r="E250" s="40"/>
      <c r="F250" s="232" t="s">
        <v>408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140</v>
      </c>
      <c r="AU250" s="17" t="s">
        <v>83</v>
      </c>
    </row>
    <row r="251" spans="1:47" s="2" customFormat="1" ht="12">
      <c r="A251" s="38"/>
      <c r="B251" s="39"/>
      <c r="C251" s="40"/>
      <c r="D251" s="236" t="s">
        <v>141</v>
      </c>
      <c r="E251" s="40"/>
      <c r="F251" s="237" t="s">
        <v>409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141</v>
      </c>
      <c r="AU251" s="17" t="s">
        <v>83</v>
      </c>
    </row>
    <row r="252" spans="1:51" s="14" customFormat="1" ht="12">
      <c r="A252" s="14"/>
      <c r="B252" s="248"/>
      <c r="C252" s="249"/>
      <c r="D252" s="231" t="s">
        <v>147</v>
      </c>
      <c r="E252" s="250" t="s">
        <v>1</v>
      </c>
      <c r="F252" s="251" t="s">
        <v>410</v>
      </c>
      <c r="G252" s="249"/>
      <c r="H252" s="252">
        <v>26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147</v>
      </c>
      <c r="AU252" s="258" t="s">
        <v>83</v>
      </c>
      <c r="AV252" s="14" t="s">
        <v>83</v>
      </c>
      <c r="AW252" s="14" t="s">
        <v>30</v>
      </c>
      <c r="AX252" s="14" t="s">
        <v>81</v>
      </c>
      <c r="AY252" s="258" t="s">
        <v>130</v>
      </c>
    </row>
    <row r="253" spans="1:65" s="2" customFormat="1" ht="24.15" customHeight="1">
      <c r="A253" s="38"/>
      <c r="B253" s="39"/>
      <c r="C253" s="275" t="s">
        <v>411</v>
      </c>
      <c r="D253" s="275" t="s">
        <v>399</v>
      </c>
      <c r="E253" s="276" t="s">
        <v>412</v>
      </c>
      <c r="F253" s="277" t="s">
        <v>413</v>
      </c>
      <c r="G253" s="278" t="s">
        <v>329</v>
      </c>
      <c r="H253" s="279">
        <v>13.195</v>
      </c>
      <c r="I253" s="280"/>
      <c r="J253" s="281">
        <f>ROUND(I253*H253,2)</f>
        <v>0</v>
      </c>
      <c r="K253" s="277" t="s">
        <v>137</v>
      </c>
      <c r="L253" s="282"/>
      <c r="M253" s="283" t="s">
        <v>1</v>
      </c>
      <c r="N253" s="284" t="s">
        <v>38</v>
      </c>
      <c r="O253" s="91"/>
      <c r="P253" s="227">
        <f>O253*H253</f>
        <v>0</v>
      </c>
      <c r="Q253" s="227">
        <v>0.01</v>
      </c>
      <c r="R253" s="227">
        <f>Q253*H253</f>
        <v>0.13195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182</v>
      </c>
      <c r="AT253" s="229" t="s">
        <v>399</v>
      </c>
      <c r="AU253" s="229" t="s">
        <v>83</v>
      </c>
      <c r="AY253" s="17" t="s">
        <v>130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81</v>
      </c>
      <c r="BK253" s="230">
        <f>ROUND(I253*H253,2)</f>
        <v>0</v>
      </c>
      <c r="BL253" s="17" t="s">
        <v>155</v>
      </c>
      <c r="BM253" s="229" t="s">
        <v>414</v>
      </c>
    </row>
    <row r="254" spans="1:47" s="2" customFormat="1" ht="12">
      <c r="A254" s="38"/>
      <c r="B254" s="39"/>
      <c r="C254" s="40"/>
      <c r="D254" s="231" t="s">
        <v>140</v>
      </c>
      <c r="E254" s="40"/>
      <c r="F254" s="232" t="s">
        <v>413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140</v>
      </c>
      <c r="AU254" s="17" t="s">
        <v>83</v>
      </c>
    </row>
    <row r="255" spans="1:51" s="14" customFormat="1" ht="12">
      <c r="A255" s="14"/>
      <c r="B255" s="248"/>
      <c r="C255" s="249"/>
      <c r="D255" s="231" t="s">
        <v>147</v>
      </c>
      <c r="E255" s="249"/>
      <c r="F255" s="251" t="s">
        <v>403</v>
      </c>
      <c r="G255" s="249"/>
      <c r="H255" s="252">
        <v>13.195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8" t="s">
        <v>147</v>
      </c>
      <c r="AU255" s="258" t="s">
        <v>83</v>
      </c>
      <c r="AV255" s="14" t="s">
        <v>83</v>
      </c>
      <c r="AW255" s="14" t="s">
        <v>4</v>
      </c>
      <c r="AX255" s="14" t="s">
        <v>81</v>
      </c>
      <c r="AY255" s="258" t="s">
        <v>130</v>
      </c>
    </row>
    <row r="256" spans="1:65" s="2" customFormat="1" ht="24.15" customHeight="1">
      <c r="A256" s="38"/>
      <c r="B256" s="39"/>
      <c r="C256" s="275" t="s">
        <v>415</v>
      </c>
      <c r="D256" s="275" t="s">
        <v>399</v>
      </c>
      <c r="E256" s="276" t="s">
        <v>416</v>
      </c>
      <c r="F256" s="277" t="s">
        <v>417</v>
      </c>
      <c r="G256" s="278" t="s">
        <v>329</v>
      </c>
      <c r="H256" s="279">
        <v>13.195</v>
      </c>
      <c r="I256" s="280"/>
      <c r="J256" s="281">
        <f>ROUND(I256*H256,2)</f>
        <v>0</v>
      </c>
      <c r="K256" s="277" t="s">
        <v>137</v>
      </c>
      <c r="L256" s="282"/>
      <c r="M256" s="283" t="s">
        <v>1</v>
      </c>
      <c r="N256" s="284" t="s">
        <v>38</v>
      </c>
      <c r="O256" s="91"/>
      <c r="P256" s="227">
        <f>O256*H256</f>
        <v>0</v>
      </c>
      <c r="Q256" s="227">
        <v>0.01</v>
      </c>
      <c r="R256" s="227">
        <f>Q256*H256</f>
        <v>0.13195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182</v>
      </c>
      <c r="AT256" s="229" t="s">
        <v>399</v>
      </c>
      <c r="AU256" s="229" t="s">
        <v>83</v>
      </c>
      <c r="AY256" s="17" t="s">
        <v>130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81</v>
      </c>
      <c r="BK256" s="230">
        <f>ROUND(I256*H256,2)</f>
        <v>0</v>
      </c>
      <c r="BL256" s="17" t="s">
        <v>155</v>
      </c>
      <c r="BM256" s="229" t="s">
        <v>418</v>
      </c>
    </row>
    <row r="257" spans="1:47" s="2" customFormat="1" ht="12">
      <c r="A257" s="38"/>
      <c r="B257" s="39"/>
      <c r="C257" s="40"/>
      <c r="D257" s="231" t="s">
        <v>140</v>
      </c>
      <c r="E257" s="40"/>
      <c r="F257" s="232" t="s">
        <v>417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140</v>
      </c>
      <c r="AU257" s="17" t="s">
        <v>83</v>
      </c>
    </row>
    <row r="258" spans="1:51" s="14" customFormat="1" ht="12">
      <c r="A258" s="14"/>
      <c r="B258" s="248"/>
      <c r="C258" s="249"/>
      <c r="D258" s="231" t="s">
        <v>147</v>
      </c>
      <c r="E258" s="249"/>
      <c r="F258" s="251" t="s">
        <v>403</v>
      </c>
      <c r="G258" s="249"/>
      <c r="H258" s="252">
        <v>13.195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8" t="s">
        <v>147</v>
      </c>
      <c r="AU258" s="258" t="s">
        <v>83</v>
      </c>
      <c r="AV258" s="14" t="s">
        <v>83</v>
      </c>
      <c r="AW258" s="14" t="s">
        <v>4</v>
      </c>
      <c r="AX258" s="14" t="s">
        <v>81</v>
      </c>
      <c r="AY258" s="258" t="s">
        <v>130</v>
      </c>
    </row>
    <row r="259" spans="1:65" s="2" customFormat="1" ht="24.15" customHeight="1">
      <c r="A259" s="38"/>
      <c r="B259" s="39"/>
      <c r="C259" s="218" t="s">
        <v>419</v>
      </c>
      <c r="D259" s="218" t="s">
        <v>133</v>
      </c>
      <c r="E259" s="219" t="s">
        <v>420</v>
      </c>
      <c r="F259" s="220" t="s">
        <v>421</v>
      </c>
      <c r="G259" s="221" t="s">
        <v>329</v>
      </c>
      <c r="H259" s="222">
        <v>13</v>
      </c>
      <c r="I259" s="223"/>
      <c r="J259" s="224">
        <f>ROUND(I259*H259,2)</f>
        <v>0</v>
      </c>
      <c r="K259" s="220" t="s">
        <v>137</v>
      </c>
      <c r="L259" s="44"/>
      <c r="M259" s="225" t="s">
        <v>1</v>
      </c>
      <c r="N259" s="226" t="s">
        <v>38</v>
      </c>
      <c r="O259" s="91"/>
      <c r="P259" s="227">
        <f>O259*H259</f>
        <v>0</v>
      </c>
      <c r="Q259" s="227">
        <v>0.12526</v>
      </c>
      <c r="R259" s="227">
        <f>Q259*H259</f>
        <v>1.6283800000000002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155</v>
      </c>
      <c r="AT259" s="229" t="s">
        <v>133</v>
      </c>
      <c r="AU259" s="229" t="s">
        <v>83</v>
      </c>
      <c r="AY259" s="17" t="s">
        <v>130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81</v>
      </c>
      <c r="BK259" s="230">
        <f>ROUND(I259*H259,2)</f>
        <v>0</v>
      </c>
      <c r="BL259" s="17" t="s">
        <v>155</v>
      </c>
      <c r="BM259" s="229" t="s">
        <v>422</v>
      </c>
    </row>
    <row r="260" spans="1:47" s="2" customFormat="1" ht="12">
      <c r="A260" s="38"/>
      <c r="B260" s="39"/>
      <c r="C260" s="40"/>
      <c r="D260" s="231" t="s">
        <v>140</v>
      </c>
      <c r="E260" s="40"/>
      <c r="F260" s="232" t="s">
        <v>423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140</v>
      </c>
      <c r="AU260" s="17" t="s">
        <v>83</v>
      </c>
    </row>
    <row r="261" spans="1:47" s="2" customFormat="1" ht="12">
      <c r="A261" s="38"/>
      <c r="B261" s="39"/>
      <c r="C261" s="40"/>
      <c r="D261" s="236" t="s">
        <v>141</v>
      </c>
      <c r="E261" s="40"/>
      <c r="F261" s="237" t="s">
        <v>424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141</v>
      </c>
      <c r="AU261" s="17" t="s">
        <v>83</v>
      </c>
    </row>
    <row r="262" spans="1:51" s="13" customFormat="1" ht="12">
      <c r="A262" s="13"/>
      <c r="B262" s="238"/>
      <c r="C262" s="239"/>
      <c r="D262" s="231" t="s">
        <v>147</v>
      </c>
      <c r="E262" s="240" t="s">
        <v>1</v>
      </c>
      <c r="F262" s="241" t="s">
        <v>425</v>
      </c>
      <c r="G262" s="239"/>
      <c r="H262" s="240" t="s">
        <v>1</v>
      </c>
      <c r="I262" s="242"/>
      <c r="J262" s="239"/>
      <c r="K262" s="239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147</v>
      </c>
      <c r="AU262" s="247" t="s">
        <v>83</v>
      </c>
      <c r="AV262" s="13" t="s">
        <v>81</v>
      </c>
      <c r="AW262" s="13" t="s">
        <v>30</v>
      </c>
      <c r="AX262" s="13" t="s">
        <v>73</v>
      </c>
      <c r="AY262" s="247" t="s">
        <v>130</v>
      </c>
    </row>
    <row r="263" spans="1:51" s="14" customFormat="1" ht="12">
      <c r="A263" s="14"/>
      <c r="B263" s="248"/>
      <c r="C263" s="249"/>
      <c r="D263" s="231" t="s">
        <v>147</v>
      </c>
      <c r="E263" s="250" t="s">
        <v>1</v>
      </c>
      <c r="F263" s="251" t="s">
        <v>311</v>
      </c>
      <c r="G263" s="249"/>
      <c r="H263" s="252">
        <v>13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8" t="s">
        <v>147</v>
      </c>
      <c r="AU263" s="258" t="s">
        <v>83</v>
      </c>
      <c r="AV263" s="14" t="s">
        <v>83</v>
      </c>
      <c r="AW263" s="14" t="s">
        <v>30</v>
      </c>
      <c r="AX263" s="14" t="s">
        <v>81</v>
      </c>
      <c r="AY263" s="258" t="s">
        <v>130</v>
      </c>
    </row>
    <row r="264" spans="1:65" s="2" customFormat="1" ht="21.75" customHeight="1">
      <c r="A264" s="38"/>
      <c r="B264" s="39"/>
      <c r="C264" s="275" t="s">
        <v>426</v>
      </c>
      <c r="D264" s="275" t="s">
        <v>399</v>
      </c>
      <c r="E264" s="276" t="s">
        <v>427</v>
      </c>
      <c r="F264" s="277" t="s">
        <v>428</v>
      </c>
      <c r="G264" s="278" t="s">
        <v>329</v>
      </c>
      <c r="H264" s="279">
        <v>13</v>
      </c>
      <c r="I264" s="280"/>
      <c r="J264" s="281">
        <f>ROUND(I264*H264,2)</f>
        <v>0</v>
      </c>
      <c r="K264" s="277" t="s">
        <v>137</v>
      </c>
      <c r="L264" s="282"/>
      <c r="M264" s="283" t="s">
        <v>1</v>
      </c>
      <c r="N264" s="284" t="s">
        <v>38</v>
      </c>
      <c r="O264" s="91"/>
      <c r="P264" s="227">
        <f>O264*H264</f>
        <v>0</v>
      </c>
      <c r="Q264" s="227">
        <v>0.28</v>
      </c>
      <c r="R264" s="227">
        <f>Q264*H264</f>
        <v>3.6400000000000006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182</v>
      </c>
      <c r="AT264" s="229" t="s">
        <v>399</v>
      </c>
      <c r="AU264" s="229" t="s">
        <v>83</v>
      </c>
      <c r="AY264" s="17" t="s">
        <v>130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81</v>
      </c>
      <c r="BK264" s="230">
        <f>ROUND(I264*H264,2)</f>
        <v>0</v>
      </c>
      <c r="BL264" s="17" t="s">
        <v>155</v>
      </c>
      <c r="BM264" s="229" t="s">
        <v>429</v>
      </c>
    </row>
    <row r="265" spans="1:47" s="2" customFormat="1" ht="12">
      <c r="A265" s="38"/>
      <c r="B265" s="39"/>
      <c r="C265" s="40"/>
      <c r="D265" s="231" t="s">
        <v>140</v>
      </c>
      <c r="E265" s="40"/>
      <c r="F265" s="232" t="s">
        <v>428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140</v>
      </c>
      <c r="AU265" s="17" t="s">
        <v>83</v>
      </c>
    </row>
    <row r="266" spans="1:65" s="2" customFormat="1" ht="24.15" customHeight="1">
      <c r="A266" s="38"/>
      <c r="B266" s="39"/>
      <c r="C266" s="218" t="s">
        <v>430</v>
      </c>
      <c r="D266" s="218" t="s">
        <v>133</v>
      </c>
      <c r="E266" s="219" t="s">
        <v>431</v>
      </c>
      <c r="F266" s="220" t="s">
        <v>432</v>
      </c>
      <c r="G266" s="221" t="s">
        <v>329</v>
      </c>
      <c r="H266" s="222">
        <v>13</v>
      </c>
      <c r="I266" s="223"/>
      <c r="J266" s="224">
        <f>ROUND(I266*H266,2)</f>
        <v>0</v>
      </c>
      <c r="K266" s="220" t="s">
        <v>137</v>
      </c>
      <c r="L266" s="44"/>
      <c r="M266" s="225" t="s">
        <v>1</v>
      </c>
      <c r="N266" s="226" t="s">
        <v>38</v>
      </c>
      <c r="O266" s="91"/>
      <c r="P266" s="227">
        <f>O266*H266</f>
        <v>0</v>
      </c>
      <c r="Q266" s="227">
        <v>0.03076</v>
      </c>
      <c r="R266" s="227">
        <f>Q266*H266</f>
        <v>0.39988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155</v>
      </c>
      <c r="AT266" s="229" t="s">
        <v>133</v>
      </c>
      <c r="AU266" s="229" t="s">
        <v>83</v>
      </c>
      <c r="AY266" s="17" t="s">
        <v>130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81</v>
      </c>
      <c r="BK266" s="230">
        <f>ROUND(I266*H266,2)</f>
        <v>0</v>
      </c>
      <c r="BL266" s="17" t="s">
        <v>155</v>
      </c>
      <c r="BM266" s="229" t="s">
        <v>433</v>
      </c>
    </row>
    <row r="267" spans="1:47" s="2" customFormat="1" ht="12">
      <c r="A267" s="38"/>
      <c r="B267" s="39"/>
      <c r="C267" s="40"/>
      <c r="D267" s="231" t="s">
        <v>140</v>
      </c>
      <c r="E267" s="40"/>
      <c r="F267" s="232" t="s">
        <v>434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140</v>
      </c>
      <c r="AU267" s="17" t="s">
        <v>83</v>
      </c>
    </row>
    <row r="268" spans="1:47" s="2" customFormat="1" ht="12">
      <c r="A268" s="38"/>
      <c r="B268" s="39"/>
      <c r="C268" s="40"/>
      <c r="D268" s="236" t="s">
        <v>141</v>
      </c>
      <c r="E268" s="40"/>
      <c r="F268" s="237" t="s">
        <v>435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141</v>
      </c>
      <c r="AU268" s="17" t="s">
        <v>83</v>
      </c>
    </row>
    <row r="269" spans="1:65" s="2" customFormat="1" ht="24.15" customHeight="1">
      <c r="A269" s="38"/>
      <c r="B269" s="39"/>
      <c r="C269" s="275" t="s">
        <v>436</v>
      </c>
      <c r="D269" s="275" t="s">
        <v>399</v>
      </c>
      <c r="E269" s="276" t="s">
        <v>437</v>
      </c>
      <c r="F269" s="277" t="s">
        <v>438</v>
      </c>
      <c r="G269" s="278" t="s">
        <v>329</v>
      </c>
      <c r="H269" s="279">
        <v>13</v>
      </c>
      <c r="I269" s="280"/>
      <c r="J269" s="281">
        <f>ROUND(I269*H269,2)</f>
        <v>0</v>
      </c>
      <c r="K269" s="277" t="s">
        <v>137</v>
      </c>
      <c r="L269" s="282"/>
      <c r="M269" s="283" t="s">
        <v>1</v>
      </c>
      <c r="N269" s="284" t="s">
        <v>38</v>
      </c>
      <c r="O269" s="91"/>
      <c r="P269" s="227">
        <f>O269*H269</f>
        <v>0</v>
      </c>
      <c r="Q269" s="227">
        <v>0.07</v>
      </c>
      <c r="R269" s="227">
        <f>Q269*H269</f>
        <v>0.9100000000000001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182</v>
      </c>
      <c r="AT269" s="229" t="s">
        <v>399</v>
      </c>
      <c r="AU269" s="229" t="s">
        <v>83</v>
      </c>
      <c r="AY269" s="17" t="s">
        <v>130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81</v>
      </c>
      <c r="BK269" s="230">
        <f>ROUND(I269*H269,2)</f>
        <v>0</v>
      </c>
      <c r="BL269" s="17" t="s">
        <v>155</v>
      </c>
      <c r="BM269" s="229" t="s">
        <v>439</v>
      </c>
    </row>
    <row r="270" spans="1:47" s="2" customFormat="1" ht="12">
      <c r="A270" s="38"/>
      <c r="B270" s="39"/>
      <c r="C270" s="40"/>
      <c r="D270" s="231" t="s">
        <v>140</v>
      </c>
      <c r="E270" s="40"/>
      <c r="F270" s="232" t="s">
        <v>438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140</v>
      </c>
      <c r="AU270" s="17" t="s">
        <v>83</v>
      </c>
    </row>
    <row r="271" spans="1:65" s="2" customFormat="1" ht="24.15" customHeight="1">
      <c r="A271" s="38"/>
      <c r="B271" s="39"/>
      <c r="C271" s="218" t="s">
        <v>440</v>
      </c>
      <c r="D271" s="218" t="s">
        <v>133</v>
      </c>
      <c r="E271" s="219" t="s">
        <v>441</v>
      </c>
      <c r="F271" s="220" t="s">
        <v>442</v>
      </c>
      <c r="G271" s="221" t="s">
        <v>329</v>
      </c>
      <c r="H271" s="222">
        <v>13</v>
      </c>
      <c r="I271" s="223"/>
      <c r="J271" s="224">
        <f>ROUND(I271*H271,2)</f>
        <v>0</v>
      </c>
      <c r="K271" s="220" t="s">
        <v>137</v>
      </c>
      <c r="L271" s="44"/>
      <c r="M271" s="225" t="s">
        <v>1</v>
      </c>
      <c r="N271" s="226" t="s">
        <v>38</v>
      </c>
      <c r="O271" s="91"/>
      <c r="P271" s="227">
        <f>O271*H271</f>
        <v>0</v>
      </c>
      <c r="Q271" s="227">
        <v>0.03076</v>
      </c>
      <c r="R271" s="227">
        <f>Q271*H271</f>
        <v>0.39988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155</v>
      </c>
      <c r="AT271" s="229" t="s">
        <v>133</v>
      </c>
      <c r="AU271" s="229" t="s">
        <v>83</v>
      </c>
      <c r="AY271" s="17" t="s">
        <v>130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81</v>
      </c>
      <c r="BK271" s="230">
        <f>ROUND(I271*H271,2)</f>
        <v>0</v>
      </c>
      <c r="BL271" s="17" t="s">
        <v>155</v>
      </c>
      <c r="BM271" s="229" t="s">
        <v>443</v>
      </c>
    </row>
    <row r="272" spans="1:47" s="2" customFormat="1" ht="12">
      <c r="A272" s="38"/>
      <c r="B272" s="39"/>
      <c r="C272" s="40"/>
      <c r="D272" s="231" t="s">
        <v>140</v>
      </c>
      <c r="E272" s="40"/>
      <c r="F272" s="232" t="s">
        <v>444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140</v>
      </c>
      <c r="AU272" s="17" t="s">
        <v>83</v>
      </c>
    </row>
    <row r="273" spans="1:47" s="2" customFormat="1" ht="12">
      <c r="A273" s="38"/>
      <c r="B273" s="39"/>
      <c r="C273" s="40"/>
      <c r="D273" s="236" t="s">
        <v>141</v>
      </c>
      <c r="E273" s="40"/>
      <c r="F273" s="237" t="s">
        <v>445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141</v>
      </c>
      <c r="AU273" s="17" t="s">
        <v>83</v>
      </c>
    </row>
    <row r="274" spans="1:65" s="2" customFormat="1" ht="24.15" customHeight="1">
      <c r="A274" s="38"/>
      <c r="B274" s="39"/>
      <c r="C274" s="275" t="s">
        <v>446</v>
      </c>
      <c r="D274" s="275" t="s">
        <v>399</v>
      </c>
      <c r="E274" s="276" t="s">
        <v>447</v>
      </c>
      <c r="F274" s="277" t="s">
        <v>448</v>
      </c>
      <c r="G274" s="278" t="s">
        <v>329</v>
      </c>
      <c r="H274" s="279">
        <v>13</v>
      </c>
      <c r="I274" s="280"/>
      <c r="J274" s="281">
        <f>ROUND(I274*H274,2)</f>
        <v>0</v>
      </c>
      <c r="K274" s="277" t="s">
        <v>137</v>
      </c>
      <c r="L274" s="282"/>
      <c r="M274" s="283" t="s">
        <v>1</v>
      </c>
      <c r="N274" s="284" t="s">
        <v>38</v>
      </c>
      <c r="O274" s="91"/>
      <c r="P274" s="227">
        <f>O274*H274</f>
        <v>0</v>
      </c>
      <c r="Q274" s="227">
        <v>0.155</v>
      </c>
      <c r="R274" s="227">
        <f>Q274*H274</f>
        <v>2.015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182</v>
      </c>
      <c r="AT274" s="229" t="s">
        <v>399</v>
      </c>
      <c r="AU274" s="229" t="s">
        <v>83</v>
      </c>
      <c r="AY274" s="17" t="s">
        <v>130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81</v>
      </c>
      <c r="BK274" s="230">
        <f>ROUND(I274*H274,2)</f>
        <v>0</v>
      </c>
      <c r="BL274" s="17" t="s">
        <v>155</v>
      </c>
      <c r="BM274" s="229" t="s">
        <v>449</v>
      </c>
    </row>
    <row r="275" spans="1:47" s="2" customFormat="1" ht="12">
      <c r="A275" s="38"/>
      <c r="B275" s="39"/>
      <c r="C275" s="40"/>
      <c r="D275" s="231" t="s">
        <v>140</v>
      </c>
      <c r="E275" s="40"/>
      <c r="F275" s="232" t="s">
        <v>448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140</v>
      </c>
      <c r="AU275" s="17" t="s">
        <v>83</v>
      </c>
    </row>
    <row r="276" spans="1:65" s="2" customFormat="1" ht="24.15" customHeight="1">
      <c r="A276" s="38"/>
      <c r="B276" s="39"/>
      <c r="C276" s="218" t="s">
        <v>450</v>
      </c>
      <c r="D276" s="218" t="s">
        <v>133</v>
      </c>
      <c r="E276" s="219" t="s">
        <v>451</v>
      </c>
      <c r="F276" s="220" t="s">
        <v>452</v>
      </c>
      <c r="G276" s="221" t="s">
        <v>329</v>
      </c>
      <c r="H276" s="222">
        <v>13</v>
      </c>
      <c r="I276" s="223"/>
      <c r="J276" s="224">
        <f>ROUND(I276*H276,2)</f>
        <v>0</v>
      </c>
      <c r="K276" s="220" t="s">
        <v>137</v>
      </c>
      <c r="L276" s="44"/>
      <c r="M276" s="225" t="s">
        <v>1</v>
      </c>
      <c r="N276" s="226" t="s">
        <v>38</v>
      </c>
      <c r="O276" s="91"/>
      <c r="P276" s="227">
        <f>O276*H276</f>
        <v>0</v>
      </c>
      <c r="Q276" s="227">
        <v>0.03076</v>
      </c>
      <c r="R276" s="227">
        <f>Q276*H276</f>
        <v>0.39988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155</v>
      </c>
      <c r="AT276" s="229" t="s">
        <v>133</v>
      </c>
      <c r="AU276" s="229" t="s">
        <v>83</v>
      </c>
      <c r="AY276" s="17" t="s">
        <v>130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81</v>
      </c>
      <c r="BK276" s="230">
        <f>ROUND(I276*H276,2)</f>
        <v>0</v>
      </c>
      <c r="BL276" s="17" t="s">
        <v>155</v>
      </c>
      <c r="BM276" s="229" t="s">
        <v>453</v>
      </c>
    </row>
    <row r="277" spans="1:47" s="2" customFormat="1" ht="12">
      <c r="A277" s="38"/>
      <c r="B277" s="39"/>
      <c r="C277" s="40"/>
      <c r="D277" s="231" t="s">
        <v>140</v>
      </c>
      <c r="E277" s="40"/>
      <c r="F277" s="232" t="s">
        <v>454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140</v>
      </c>
      <c r="AU277" s="17" t="s">
        <v>83</v>
      </c>
    </row>
    <row r="278" spans="1:47" s="2" customFormat="1" ht="12">
      <c r="A278" s="38"/>
      <c r="B278" s="39"/>
      <c r="C278" s="40"/>
      <c r="D278" s="236" t="s">
        <v>141</v>
      </c>
      <c r="E278" s="40"/>
      <c r="F278" s="237" t="s">
        <v>455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141</v>
      </c>
      <c r="AU278" s="17" t="s">
        <v>83</v>
      </c>
    </row>
    <row r="279" spans="1:65" s="2" customFormat="1" ht="24.15" customHeight="1">
      <c r="A279" s="38"/>
      <c r="B279" s="39"/>
      <c r="C279" s="275" t="s">
        <v>456</v>
      </c>
      <c r="D279" s="275" t="s">
        <v>399</v>
      </c>
      <c r="E279" s="276" t="s">
        <v>457</v>
      </c>
      <c r="F279" s="277" t="s">
        <v>458</v>
      </c>
      <c r="G279" s="278" t="s">
        <v>329</v>
      </c>
      <c r="H279" s="279">
        <v>13</v>
      </c>
      <c r="I279" s="280"/>
      <c r="J279" s="281">
        <f>ROUND(I279*H279,2)</f>
        <v>0</v>
      </c>
      <c r="K279" s="277" t="s">
        <v>137</v>
      </c>
      <c r="L279" s="282"/>
      <c r="M279" s="283" t="s">
        <v>1</v>
      </c>
      <c r="N279" s="284" t="s">
        <v>38</v>
      </c>
      <c r="O279" s="91"/>
      <c r="P279" s="227">
        <f>O279*H279</f>
        <v>0</v>
      </c>
      <c r="Q279" s="227">
        <v>0.17</v>
      </c>
      <c r="R279" s="227">
        <f>Q279*H279</f>
        <v>2.21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182</v>
      </c>
      <c r="AT279" s="229" t="s">
        <v>399</v>
      </c>
      <c r="AU279" s="229" t="s">
        <v>83</v>
      </c>
      <c r="AY279" s="17" t="s">
        <v>130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81</v>
      </c>
      <c r="BK279" s="230">
        <f>ROUND(I279*H279,2)</f>
        <v>0</v>
      </c>
      <c r="BL279" s="17" t="s">
        <v>155</v>
      </c>
      <c r="BM279" s="229" t="s">
        <v>459</v>
      </c>
    </row>
    <row r="280" spans="1:47" s="2" customFormat="1" ht="12">
      <c r="A280" s="38"/>
      <c r="B280" s="39"/>
      <c r="C280" s="40"/>
      <c r="D280" s="231" t="s">
        <v>140</v>
      </c>
      <c r="E280" s="40"/>
      <c r="F280" s="232" t="s">
        <v>458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140</v>
      </c>
      <c r="AU280" s="17" t="s">
        <v>83</v>
      </c>
    </row>
    <row r="281" spans="1:65" s="2" customFormat="1" ht="24.15" customHeight="1">
      <c r="A281" s="38"/>
      <c r="B281" s="39"/>
      <c r="C281" s="218" t="s">
        <v>460</v>
      </c>
      <c r="D281" s="218" t="s">
        <v>133</v>
      </c>
      <c r="E281" s="219" t="s">
        <v>461</v>
      </c>
      <c r="F281" s="220" t="s">
        <v>462</v>
      </c>
      <c r="G281" s="221" t="s">
        <v>329</v>
      </c>
      <c r="H281" s="222">
        <v>13</v>
      </c>
      <c r="I281" s="223"/>
      <c r="J281" s="224">
        <f>ROUND(I281*H281,2)</f>
        <v>0</v>
      </c>
      <c r="K281" s="220" t="s">
        <v>137</v>
      </c>
      <c r="L281" s="44"/>
      <c r="M281" s="225" t="s">
        <v>1</v>
      </c>
      <c r="N281" s="226" t="s">
        <v>38</v>
      </c>
      <c r="O281" s="91"/>
      <c r="P281" s="227">
        <f>O281*H281</f>
        <v>0</v>
      </c>
      <c r="Q281" s="227">
        <v>0.21734</v>
      </c>
      <c r="R281" s="227">
        <f>Q281*H281</f>
        <v>2.8254200000000003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155</v>
      </c>
      <c r="AT281" s="229" t="s">
        <v>133</v>
      </c>
      <c r="AU281" s="229" t="s">
        <v>83</v>
      </c>
      <c r="AY281" s="17" t="s">
        <v>130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81</v>
      </c>
      <c r="BK281" s="230">
        <f>ROUND(I281*H281,2)</f>
        <v>0</v>
      </c>
      <c r="BL281" s="17" t="s">
        <v>155</v>
      </c>
      <c r="BM281" s="229" t="s">
        <v>463</v>
      </c>
    </row>
    <row r="282" spans="1:47" s="2" customFormat="1" ht="12">
      <c r="A282" s="38"/>
      <c r="B282" s="39"/>
      <c r="C282" s="40"/>
      <c r="D282" s="231" t="s">
        <v>140</v>
      </c>
      <c r="E282" s="40"/>
      <c r="F282" s="232" t="s">
        <v>462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140</v>
      </c>
      <c r="AU282" s="17" t="s">
        <v>83</v>
      </c>
    </row>
    <row r="283" spans="1:47" s="2" customFormat="1" ht="12">
      <c r="A283" s="38"/>
      <c r="B283" s="39"/>
      <c r="C283" s="40"/>
      <c r="D283" s="236" t="s">
        <v>141</v>
      </c>
      <c r="E283" s="40"/>
      <c r="F283" s="237" t="s">
        <v>464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141</v>
      </c>
      <c r="AU283" s="17" t="s">
        <v>83</v>
      </c>
    </row>
    <row r="284" spans="1:65" s="2" customFormat="1" ht="16.5" customHeight="1">
      <c r="A284" s="38"/>
      <c r="B284" s="39"/>
      <c r="C284" s="275" t="s">
        <v>465</v>
      </c>
      <c r="D284" s="275" t="s">
        <v>399</v>
      </c>
      <c r="E284" s="276" t="s">
        <v>466</v>
      </c>
      <c r="F284" s="277" t="s">
        <v>467</v>
      </c>
      <c r="G284" s="278" t="s">
        <v>329</v>
      </c>
      <c r="H284" s="279">
        <v>13</v>
      </c>
      <c r="I284" s="280"/>
      <c r="J284" s="281">
        <f>ROUND(I284*H284,2)</f>
        <v>0</v>
      </c>
      <c r="K284" s="277" t="s">
        <v>137</v>
      </c>
      <c r="L284" s="282"/>
      <c r="M284" s="283" t="s">
        <v>1</v>
      </c>
      <c r="N284" s="284" t="s">
        <v>38</v>
      </c>
      <c r="O284" s="91"/>
      <c r="P284" s="227">
        <f>O284*H284</f>
        <v>0</v>
      </c>
      <c r="Q284" s="227">
        <v>0.0524</v>
      </c>
      <c r="R284" s="227">
        <f>Q284*H284</f>
        <v>0.6812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182</v>
      </c>
      <c r="AT284" s="229" t="s">
        <v>399</v>
      </c>
      <c r="AU284" s="229" t="s">
        <v>83</v>
      </c>
      <c r="AY284" s="17" t="s">
        <v>130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81</v>
      </c>
      <c r="BK284" s="230">
        <f>ROUND(I284*H284,2)</f>
        <v>0</v>
      </c>
      <c r="BL284" s="17" t="s">
        <v>155</v>
      </c>
      <c r="BM284" s="229" t="s">
        <v>468</v>
      </c>
    </row>
    <row r="285" spans="1:47" s="2" customFormat="1" ht="12">
      <c r="A285" s="38"/>
      <c r="B285" s="39"/>
      <c r="C285" s="40"/>
      <c r="D285" s="231" t="s">
        <v>140</v>
      </c>
      <c r="E285" s="40"/>
      <c r="F285" s="232" t="s">
        <v>467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140</v>
      </c>
      <c r="AU285" s="17" t="s">
        <v>83</v>
      </c>
    </row>
    <row r="286" spans="1:65" s="2" customFormat="1" ht="24.15" customHeight="1">
      <c r="A286" s="38"/>
      <c r="B286" s="39"/>
      <c r="C286" s="218" t="s">
        <v>469</v>
      </c>
      <c r="D286" s="218" t="s">
        <v>133</v>
      </c>
      <c r="E286" s="219" t="s">
        <v>470</v>
      </c>
      <c r="F286" s="220" t="s">
        <v>471</v>
      </c>
      <c r="G286" s="221" t="s">
        <v>284</v>
      </c>
      <c r="H286" s="222">
        <v>24.96</v>
      </c>
      <c r="I286" s="223"/>
      <c r="J286" s="224">
        <f>ROUND(I286*H286,2)</f>
        <v>0</v>
      </c>
      <c r="K286" s="220" t="s">
        <v>137</v>
      </c>
      <c r="L286" s="44"/>
      <c r="M286" s="225" t="s">
        <v>1</v>
      </c>
      <c r="N286" s="226" t="s">
        <v>38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155</v>
      </c>
      <c r="AT286" s="229" t="s">
        <v>133</v>
      </c>
      <c r="AU286" s="229" t="s">
        <v>83</v>
      </c>
      <c r="AY286" s="17" t="s">
        <v>130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81</v>
      </c>
      <c r="BK286" s="230">
        <f>ROUND(I286*H286,2)</f>
        <v>0</v>
      </c>
      <c r="BL286" s="17" t="s">
        <v>155</v>
      </c>
      <c r="BM286" s="229" t="s">
        <v>472</v>
      </c>
    </row>
    <row r="287" spans="1:47" s="2" customFormat="1" ht="12">
      <c r="A287" s="38"/>
      <c r="B287" s="39"/>
      <c r="C287" s="40"/>
      <c r="D287" s="231" t="s">
        <v>140</v>
      </c>
      <c r="E287" s="40"/>
      <c r="F287" s="232" t="s">
        <v>473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140</v>
      </c>
      <c r="AU287" s="17" t="s">
        <v>83</v>
      </c>
    </row>
    <row r="288" spans="1:47" s="2" customFormat="1" ht="12">
      <c r="A288" s="38"/>
      <c r="B288" s="39"/>
      <c r="C288" s="40"/>
      <c r="D288" s="236" t="s">
        <v>141</v>
      </c>
      <c r="E288" s="40"/>
      <c r="F288" s="237" t="s">
        <v>474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141</v>
      </c>
      <c r="AU288" s="17" t="s">
        <v>83</v>
      </c>
    </row>
    <row r="289" spans="1:51" s="13" customFormat="1" ht="12">
      <c r="A289" s="13"/>
      <c r="B289" s="238"/>
      <c r="C289" s="239"/>
      <c r="D289" s="231" t="s">
        <v>147</v>
      </c>
      <c r="E289" s="240" t="s">
        <v>1</v>
      </c>
      <c r="F289" s="241" t="s">
        <v>475</v>
      </c>
      <c r="G289" s="239"/>
      <c r="H289" s="240" t="s">
        <v>1</v>
      </c>
      <c r="I289" s="242"/>
      <c r="J289" s="239"/>
      <c r="K289" s="239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147</v>
      </c>
      <c r="AU289" s="247" t="s">
        <v>83</v>
      </c>
      <c r="AV289" s="13" t="s">
        <v>81</v>
      </c>
      <c r="AW289" s="13" t="s">
        <v>30</v>
      </c>
      <c r="AX289" s="13" t="s">
        <v>73</v>
      </c>
      <c r="AY289" s="247" t="s">
        <v>130</v>
      </c>
    </row>
    <row r="290" spans="1:51" s="14" customFormat="1" ht="12">
      <c r="A290" s="14"/>
      <c r="B290" s="248"/>
      <c r="C290" s="249"/>
      <c r="D290" s="231" t="s">
        <v>147</v>
      </c>
      <c r="E290" s="250" t="s">
        <v>1</v>
      </c>
      <c r="F290" s="251" t="s">
        <v>476</v>
      </c>
      <c r="G290" s="249"/>
      <c r="H290" s="252">
        <v>24.96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8" t="s">
        <v>147</v>
      </c>
      <c r="AU290" s="258" t="s">
        <v>83</v>
      </c>
      <c r="AV290" s="14" t="s">
        <v>83</v>
      </c>
      <c r="AW290" s="14" t="s">
        <v>30</v>
      </c>
      <c r="AX290" s="14" t="s">
        <v>81</v>
      </c>
      <c r="AY290" s="258" t="s">
        <v>130</v>
      </c>
    </row>
    <row r="291" spans="1:65" s="2" customFormat="1" ht="21.75" customHeight="1">
      <c r="A291" s="38"/>
      <c r="B291" s="39"/>
      <c r="C291" s="218" t="s">
        <v>477</v>
      </c>
      <c r="D291" s="218" t="s">
        <v>133</v>
      </c>
      <c r="E291" s="219" t="s">
        <v>478</v>
      </c>
      <c r="F291" s="220" t="s">
        <v>479</v>
      </c>
      <c r="G291" s="221" t="s">
        <v>229</v>
      </c>
      <c r="H291" s="222">
        <v>21.3</v>
      </c>
      <c r="I291" s="223"/>
      <c r="J291" s="224">
        <f>ROUND(I291*H291,2)</f>
        <v>0</v>
      </c>
      <c r="K291" s="220" t="s">
        <v>137</v>
      </c>
      <c r="L291" s="44"/>
      <c r="M291" s="225" t="s">
        <v>1</v>
      </c>
      <c r="N291" s="226" t="s">
        <v>38</v>
      </c>
      <c r="O291" s="91"/>
      <c r="P291" s="227">
        <f>O291*H291</f>
        <v>0</v>
      </c>
      <c r="Q291" s="227">
        <v>0.0046</v>
      </c>
      <c r="R291" s="227">
        <f>Q291*H291</f>
        <v>0.09798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155</v>
      </c>
      <c r="AT291" s="229" t="s">
        <v>133</v>
      </c>
      <c r="AU291" s="229" t="s">
        <v>83</v>
      </c>
      <c r="AY291" s="17" t="s">
        <v>130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81</v>
      </c>
      <c r="BK291" s="230">
        <f>ROUND(I291*H291,2)</f>
        <v>0</v>
      </c>
      <c r="BL291" s="17" t="s">
        <v>155</v>
      </c>
      <c r="BM291" s="229" t="s">
        <v>480</v>
      </c>
    </row>
    <row r="292" spans="1:47" s="2" customFormat="1" ht="12">
      <c r="A292" s="38"/>
      <c r="B292" s="39"/>
      <c r="C292" s="40"/>
      <c r="D292" s="231" t="s">
        <v>140</v>
      </c>
      <c r="E292" s="40"/>
      <c r="F292" s="232" t="s">
        <v>481</v>
      </c>
      <c r="G292" s="40"/>
      <c r="H292" s="40"/>
      <c r="I292" s="233"/>
      <c r="J292" s="40"/>
      <c r="K292" s="40"/>
      <c r="L292" s="44"/>
      <c r="M292" s="234"/>
      <c r="N292" s="235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140</v>
      </c>
      <c r="AU292" s="17" t="s">
        <v>83</v>
      </c>
    </row>
    <row r="293" spans="1:47" s="2" customFormat="1" ht="12">
      <c r="A293" s="38"/>
      <c r="B293" s="39"/>
      <c r="C293" s="40"/>
      <c r="D293" s="236" t="s">
        <v>141</v>
      </c>
      <c r="E293" s="40"/>
      <c r="F293" s="237" t="s">
        <v>482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141</v>
      </c>
      <c r="AU293" s="17" t="s">
        <v>83</v>
      </c>
    </row>
    <row r="294" spans="1:51" s="13" customFormat="1" ht="12">
      <c r="A294" s="13"/>
      <c r="B294" s="238"/>
      <c r="C294" s="239"/>
      <c r="D294" s="231" t="s">
        <v>147</v>
      </c>
      <c r="E294" s="240" t="s">
        <v>1</v>
      </c>
      <c r="F294" s="241" t="s">
        <v>483</v>
      </c>
      <c r="G294" s="239"/>
      <c r="H294" s="240" t="s">
        <v>1</v>
      </c>
      <c r="I294" s="242"/>
      <c r="J294" s="239"/>
      <c r="K294" s="239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147</v>
      </c>
      <c r="AU294" s="247" t="s">
        <v>83</v>
      </c>
      <c r="AV294" s="13" t="s">
        <v>81</v>
      </c>
      <c r="AW294" s="13" t="s">
        <v>30</v>
      </c>
      <c r="AX294" s="13" t="s">
        <v>73</v>
      </c>
      <c r="AY294" s="247" t="s">
        <v>130</v>
      </c>
    </row>
    <row r="295" spans="1:51" s="14" customFormat="1" ht="12">
      <c r="A295" s="14"/>
      <c r="B295" s="248"/>
      <c r="C295" s="249"/>
      <c r="D295" s="231" t="s">
        <v>147</v>
      </c>
      <c r="E295" s="250" t="s">
        <v>1</v>
      </c>
      <c r="F295" s="251" t="s">
        <v>484</v>
      </c>
      <c r="G295" s="249"/>
      <c r="H295" s="252">
        <v>20.8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8" t="s">
        <v>147</v>
      </c>
      <c r="AU295" s="258" t="s">
        <v>83</v>
      </c>
      <c r="AV295" s="14" t="s">
        <v>83</v>
      </c>
      <c r="AW295" s="14" t="s">
        <v>30</v>
      </c>
      <c r="AX295" s="14" t="s">
        <v>73</v>
      </c>
      <c r="AY295" s="258" t="s">
        <v>130</v>
      </c>
    </row>
    <row r="296" spans="1:51" s="14" customFormat="1" ht="12">
      <c r="A296" s="14"/>
      <c r="B296" s="248"/>
      <c r="C296" s="249"/>
      <c r="D296" s="231" t="s">
        <v>147</v>
      </c>
      <c r="E296" s="250" t="s">
        <v>1</v>
      </c>
      <c r="F296" s="251" t="s">
        <v>485</v>
      </c>
      <c r="G296" s="249"/>
      <c r="H296" s="252">
        <v>0.5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8" t="s">
        <v>147</v>
      </c>
      <c r="AU296" s="258" t="s">
        <v>83</v>
      </c>
      <c r="AV296" s="14" t="s">
        <v>83</v>
      </c>
      <c r="AW296" s="14" t="s">
        <v>30</v>
      </c>
      <c r="AX296" s="14" t="s">
        <v>73</v>
      </c>
      <c r="AY296" s="258" t="s">
        <v>130</v>
      </c>
    </row>
    <row r="297" spans="1:51" s="15" customFormat="1" ht="12">
      <c r="A297" s="15"/>
      <c r="B297" s="264"/>
      <c r="C297" s="265"/>
      <c r="D297" s="231" t="s">
        <v>147</v>
      </c>
      <c r="E297" s="266" t="s">
        <v>210</v>
      </c>
      <c r="F297" s="267" t="s">
        <v>291</v>
      </c>
      <c r="G297" s="265"/>
      <c r="H297" s="268">
        <v>21.3</v>
      </c>
      <c r="I297" s="269"/>
      <c r="J297" s="265"/>
      <c r="K297" s="265"/>
      <c r="L297" s="270"/>
      <c r="M297" s="271"/>
      <c r="N297" s="272"/>
      <c r="O297" s="272"/>
      <c r="P297" s="272"/>
      <c r="Q297" s="272"/>
      <c r="R297" s="272"/>
      <c r="S297" s="272"/>
      <c r="T297" s="27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4" t="s">
        <v>147</v>
      </c>
      <c r="AU297" s="274" t="s">
        <v>83</v>
      </c>
      <c r="AV297" s="15" t="s">
        <v>155</v>
      </c>
      <c r="AW297" s="15" t="s">
        <v>30</v>
      </c>
      <c r="AX297" s="15" t="s">
        <v>81</v>
      </c>
      <c r="AY297" s="274" t="s">
        <v>130</v>
      </c>
    </row>
    <row r="298" spans="1:65" s="2" customFormat="1" ht="24.15" customHeight="1">
      <c r="A298" s="38"/>
      <c r="B298" s="39"/>
      <c r="C298" s="218" t="s">
        <v>486</v>
      </c>
      <c r="D298" s="218" t="s">
        <v>133</v>
      </c>
      <c r="E298" s="219" t="s">
        <v>487</v>
      </c>
      <c r="F298" s="220" t="s">
        <v>488</v>
      </c>
      <c r="G298" s="221" t="s">
        <v>229</v>
      </c>
      <c r="H298" s="222">
        <v>21.3</v>
      </c>
      <c r="I298" s="223"/>
      <c r="J298" s="224">
        <f>ROUND(I298*H298,2)</f>
        <v>0</v>
      </c>
      <c r="K298" s="220" t="s">
        <v>137</v>
      </c>
      <c r="L298" s="44"/>
      <c r="M298" s="225" t="s">
        <v>1</v>
      </c>
      <c r="N298" s="226" t="s">
        <v>38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155</v>
      </c>
      <c r="AT298" s="229" t="s">
        <v>133</v>
      </c>
      <c r="AU298" s="229" t="s">
        <v>83</v>
      </c>
      <c r="AY298" s="17" t="s">
        <v>130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81</v>
      </c>
      <c r="BK298" s="230">
        <f>ROUND(I298*H298,2)</f>
        <v>0</v>
      </c>
      <c r="BL298" s="17" t="s">
        <v>155</v>
      </c>
      <c r="BM298" s="229" t="s">
        <v>489</v>
      </c>
    </row>
    <row r="299" spans="1:47" s="2" customFormat="1" ht="12">
      <c r="A299" s="38"/>
      <c r="B299" s="39"/>
      <c r="C299" s="40"/>
      <c r="D299" s="231" t="s">
        <v>140</v>
      </c>
      <c r="E299" s="40"/>
      <c r="F299" s="232" t="s">
        <v>490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140</v>
      </c>
      <c r="AU299" s="17" t="s">
        <v>83</v>
      </c>
    </row>
    <row r="300" spans="1:47" s="2" customFormat="1" ht="12">
      <c r="A300" s="38"/>
      <c r="B300" s="39"/>
      <c r="C300" s="40"/>
      <c r="D300" s="236" t="s">
        <v>141</v>
      </c>
      <c r="E300" s="40"/>
      <c r="F300" s="237" t="s">
        <v>491</v>
      </c>
      <c r="G300" s="40"/>
      <c r="H300" s="40"/>
      <c r="I300" s="233"/>
      <c r="J300" s="40"/>
      <c r="K300" s="40"/>
      <c r="L300" s="44"/>
      <c r="M300" s="234"/>
      <c r="N300" s="23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141</v>
      </c>
      <c r="AU300" s="17" t="s">
        <v>83</v>
      </c>
    </row>
    <row r="301" spans="1:51" s="14" customFormat="1" ht="12">
      <c r="A301" s="14"/>
      <c r="B301" s="248"/>
      <c r="C301" s="249"/>
      <c r="D301" s="231" t="s">
        <v>147</v>
      </c>
      <c r="E301" s="250" t="s">
        <v>1</v>
      </c>
      <c r="F301" s="251" t="s">
        <v>210</v>
      </c>
      <c r="G301" s="249"/>
      <c r="H301" s="252">
        <v>21.3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8" t="s">
        <v>147</v>
      </c>
      <c r="AU301" s="258" t="s">
        <v>83</v>
      </c>
      <c r="AV301" s="14" t="s">
        <v>83</v>
      </c>
      <c r="AW301" s="14" t="s">
        <v>30</v>
      </c>
      <c r="AX301" s="14" t="s">
        <v>81</v>
      </c>
      <c r="AY301" s="258" t="s">
        <v>130</v>
      </c>
    </row>
    <row r="302" spans="1:65" s="2" customFormat="1" ht="21.75" customHeight="1">
      <c r="A302" s="38"/>
      <c r="B302" s="39"/>
      <c r="C302" s="218" t="s">
        <v>492</v>
      </c>
      <c r="D302" s="218" t="s">
        <v>133</v>
      </c>
      <c r="E302" s="219" t="s">
        <v>493</v>
      </c>
      <c r="F302" s="220" t="s">
        <v>494</v>
      </c>
      <c r="G302" s="221" t="s">
        <v>229</v>
      </c>
      <c r="H302" s="222">
        <v>21.3</v>
      </c>
      <c r="I302" s="223"/>
      <c r="J302" s="224">
        <f>ROUND(I302*H302,2)</f>
        <v>0</v>
      </c>
      <c r="K302" s="220" t="s">
        <v>137</v>
      </c>
      <c r="L302" s="44"/>
      <c r="M302" s="225" t="s">
        <v>1</v>
      </c>
      <c r="N302" s="226" t="s">
        <v>38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155</v>
      </c>
      <c r="AT302" s="229" t="s">
        <v>133</v>
      </c>
      <c r="AU302" s="229" t="s">
        <v>83</v>
      </c>
      <c r="AY302" s="17" t="s">
        <v>130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81</v>
      </c>
      <c r="BK302" s="230">
        <f>ROUND(I302*H302,2)</f>
        <v>0</v>
      </c>
      <c r="BL302" s="17" t="s">
        <v>155</v>
      </c>
      <c r="BM302" s="229" t="s">
        <v>495</v>
      </c>
    </row>
    <row r="303" spans="1:47" s="2" customFormat="1" ht="12">
      <c r="A303" s="38"/>
      <c r="B303" s="39"/>
      <c r="C303" s="40"/>
      <c r="D303" s="231" t="s">
        <v>140</v>
      </c>
      <c r="E303" s="40"/>
      <c r="F303" s="232" t="s">
        <v>496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140</v>
      </c>
      <c r="AU303" s="17" t="s">
        <v>83</v>
      </c>
    </row>
    <row r="304" spans="1:47" s="2" customFormat="1" ht="12">
      <c r="A304" s="38"/>
      <c r="B304" s="39"/>
      <c r="C304" s="40"/>
      <c r="D304" s="236" t="s">
        <v>141</v>
      </c>
      <c r="E304" s="40"/>
      <c r="F304" s="237" t="s">
        <v>497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141</v>
      </c>
      <c r="AU304" s="17" t="s">
        <v>83</v>
      </c>
    </row>
    <row r="305" spans="1:51" s="14" customFormat="1" ht="12">
      <c r="A305" s="14"/>
      <c r="B305" s="248"/>
      <c r="C305" s="249"/>
      <c r="D305" s="231" t="s">
        <v>147</v>
      </c>
      <c r="E305" s="250" t="s">
        <v>1</v>
      </c>
      <c r="F305" s="251" t="s">
        <v>210</v>
      </c>
      <c r="G305" s="249"/>
      <c r="H305" s="252">
        <v>21.3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8" t="s">
        <v>147</v>
      </c>
      <c r="AU305" s="258" t="s">
        <v>83</v>
      </c>
      <c r="AV305" s="14" t="s">
        <v>83</v>
      </c>
      <c r="AW305" s="14" t="s">
        <v>30</v>
      </c>
      <c r="AX305" s="14" t="s">
        <v>81</v>
      </c>
      <c r="AY305" s="258" t="s">
        <v>130</v>
      </c>
    </row>
    <row r="306" spans="1:63" s="12" customFormat="1" ht="22.8" customHeight="1">
      <c r="A306" s="12"/>
      <c r="B306" s="202"/>
      <c r="C306" s="203"/>
      <c r="D306" s="204" t="s">
        <v>72</v>
      </c>
      <c r="E306" s="216" t="s">
        <v>189</v>
      </c>
      <c r="F306" s="216" t="s">
        <v>498</v>
      </c>
      <c r="G306" s="203"/>
      <c r="H306" s="203"/>
      <c r="I306" s="206"/>
      <c r="J306" s="217">
        <f>BK306</f>
        <v>0</v>
      </c>
      <c r="K306" s="203"/>
      <c r="L306" s="208"/>
      <c r="M306" s="209"/>
      <c r="N306" s="210"/>
      <c r="O306" s="210"/>
      <c r="P306" s="211">
        <f>SUM(P307:P357)</f>
        <v>0</v>
      </c>
      <c r="Q306" s="210"/>
      <c r="R306" s="211">
        <f>SUM(R307:R357)</f>
        <v>120.894813</v>
      </c>
      <c r="S306" s="210"/>
      <c r="T306" s="212">
        <f>SUM(T307:T357)</f>
        <v>0.65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3" t="s">
        <v>81</v>
      </c>
      <c r="AT306" s="214" t="s">
        <v>72</v>
      </c>
      <c r="AU306" s="214" t="s">
        <v>81</v>
      </c>
      <c r="AY306" s="213" t="s">
        <v>130</v>
      </c>
      <c r="BK306" s="215">
        <f>SUM(BK307:BK357)</f>
        <v>0</v>
      </c>
    </row>
    <row r="307" spans="1:65" s="2" customFormat="1" ht="24.15" customHeight="1">
      <c r="A307" s="38"/>
      <c r="B307" s="39"/>
      <c r="C307" s="218" t="s">
        <v>499</v>
      </c>
      <c r="D307" s="218" t="s">
        <v>133</v>
      </c>
      <c r="E307" s="219" t="s">
        <v>500</v>
      </c>
      <c r="F307" s="220" t="s">
        <v>501</v>
      </c>
      <c r="G307" s="221" t="s">
        <v>329</v>
      </c>
      <c r="H307" s="222">
        <v>19</v>
      </c>
      <c r="I307" s="223"/>
      <c r="J307" s="224">
        <f>ROUND(I307*H307,2)</f>
        <v>0</v>
      </c>
      <c r="K307" s="220" t="s">
        <v>137</v>
      </c>
      <c r="L307" s="44"/>
      <c r="M307" s="225" t="s">
        <v>1</v>
      </c>
      <c r="N307" s="226" t="s">
        <v>38</v>
      </c>
      <c r="O307" s="91"/>
      <c r="P307" s="227">
        <f>O307*H307</f>
        <v>0</v>
      </c>
      <c r="Q307" s="227">
        <v>0.0007</v>
      </c>
      <c r="R307" s="227">
        <f>Q307*H307</f>
        <v>0.0133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155</v>
      </c>
      <c r="AT307" s="229" t="s">
        <v>133</v>
      </c>
      <c r="AU307" s="229" t="s">
        <v>83</v>
      </c>
      <c r="AY307" s="17" t="s">
        <v>130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81</v>
      </c>
      <c r="BK307" s="230">
        <f>ROUND(I307*H307,2)</f>
        <v>0</v>
      </c>
      <c r="BL307" s="17" t="s">
        <v>155</v>
      </c>
      <c r="BM307" s="229" t="s">
        <v>502</v>
      </c>
    </row>
    <row r="308" spans="1:47" s="2" customFormat="1" ht="12">
      <c r="A308" s="38"/>
      <c r="B308" s="39"/>
      <c r="C308" s="40"/>
      <c r="D308" s="231" t="s">
        <v>140</v>
      </c>
      <c r="E308" s="40"/>
      <c r="F308" s="232" t="s">
        <v>503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140</v>
      </c>
      <c r="AU308" s="17" t="s">
        <v>83</v>
      </c>
    </row>
    <row r="309" spans="1:47" s="2" customFormat="1" ht="12">
      <c r="A309" s="38"/>
      <c r="B309" s="39"/>
      <c r="C309" s="40"/>
      <c r="D309" s="236" t="s">
        <v>141</v>
      </c>
      <c r="E309" s="40"/>
      <c r="F309" s="237" t="s">
        <v>504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141</v>
      </c>
      <c r="AU309" s="17" t="s">
        <v>83</v>
      </c>
    </row>
    <row r="310" spans="1:51" s="13" customFormat="1" ht="12">
      <c r="A310" s="13"/>
      <c r="B310" s="238"/>
      <c r="C310" s="239"/>
      <c r="D310" s="231" t="s">
        <v>147</v>
      </c>
      <c r="E310" s="240" t="s">
        <v>1</v>
      </c>
      <c r="F310" s="241" t="s">
        <v>505</v>
      </c>
      <c r="G310" s="239"/>
      <c r="H310" s="240" t="s">
        <v>1</v>
      </c>
      <c r="I310" s="242"/>
      <c r="J310" s="239"/>
      <c r="K310" s="239"/>
      <c r="L310" s="243"/>
      <c r="M310" s="244"/>
      <c r="N310" s="245"/>
      <c r="O310" s="245"/>
      <c r="P310" s="245"/>
      <c r="Q310" s="245"/>
      <c r="R310" s="245"/>
      <c r="S310" s="245"/>
      <c r="T310" s="24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7" t="s">
        <v>147</v>
      </c>
      <c r="AU310" s="247" t="s">
        <v>83</v>
      </c>
      <c r="AV310" s="13" t="s">
        <v>81</v>
      </c>
      <c r="AW310" s="13" t="s">
        <v>30</v>
      </c>
      <c r="AX310" s="13" t="s">
        <v>73</v>
      </c>
      <c r="AY310" s="247" t="s">
        <v>130</v>
      </c>
    </row>
    <row r="311" spans="1:51" s="14" customFormat="1" ht="12">
      <c r="A311" s="14"/>
      <c r="B311" s="248"/>
      <c r="C311" s="249"/>
      <c r="D311" s="231" t="s">
        <v>147</v>
      </c>
      <c r="E311" s="250" t="s">
        <v>1</v>
      </c>
      <c r="F311" s="251" t="s">
        <v>356</v>
      </c>
      <c r="G311" s="249"/>
      <c r="H311" s="252">
        <v>19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8" t="s">
        <v>147</v>
      </c>
      <c r="AU311" s="258" t="s">
        <v>83</v>
      </c>
      <c r="AV311" s="14" t="s">
        <v>83</v>
      </c>
      <c r="AW311" s="14" t="s">
        <v>30</v>
      </c>
      <c r="AX311" s="14" t="s">
        <v>81</v>
      </c>
      <c r="AY311" s="258" t="s">
        <v>130</v>
      </c>
    </row>
    <row r="312" spans="1:65" s="2" customFormat="1" ht="24.15" customHeight="1">
      <c r="A312" s="38"/>
      <c r="B312" s="39"/>
      <c r="C312" s="218" t="s">
        <v>506</v>
      </c>
      <c r="D312" s="218" t="s">
        <v>133</v>
      </c>
      <c r="E312" s="219" t="s">
        <v>507</v>
      </c>
      <c r="F312" s="220" t="s">
        <v>508</v>
      </c>
      <c r="G312" s="221" t="s">
        <v>329</v>
      </c>
      <c r="H312" s="222">
        <v>7</v>
      </c>
      <c r="I312" s="223"/>
      <c r="J312" s="224">
        <f>ROUND(I312*H312,2)</f>
        <v>0</v>
      </c>
      <c r="K312" s="220" t="s">
        <v>137</v>
      </c>
      <c r="L312" s="44"/>
      <c r="M312" s="225" t="s">
        <v>1</v>
      </c>
      <c r="N312" s="226" t="s">
        <v>38</v>
      </c>
      <c r="O312" s="91"/>
      <c r="P312" s="227">
        <f>O312*H312</f>
        <v>0</v>
      </c>
      <c r="Q312" s="227">
        <v>0.11276</v>
      </c>
      <c r="R312" s="227">
        <f>Q312*H312</f>
        <v>0.78932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155</v>
      </c>
      <c r="AT312" s="229" t="s">
        <v>133</v>
      </c>
      <c r="AU312" s="229" t="s">
        <v>83</v>
      </c>
      <c r="AY312" s="17" t="s">
        <v>130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81</v>
      </c>
      <c r="BK312" s="230">
        <f>ROUND(I312*H312,2)</f>
        <v>0</v>
      </c>
      <c r="BL312" s="17" t="s">
        <v>155</v>
      </c>
      <c r="BM312" s="229" t="s">
        <v>509</v>
      </c>
    </row>
    <row r="313" spans="1:47" s="2" customFormat="1" ht="12">
      <c r="A313" s="38"/>
      <c r="B313" s="39"/>
      <c r="C313" s="40"/>
      <c r="D313" s="231" t="s">
        <v>140</v>
      </c>
      <c r="E313" s="40"/>
      <c r="F313" s="232" t="s">
        <v>510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140</v>
      </c>
      <c r="AU313" s="17" t="s">
        <v>83</v>
      </c>
    </row>
    <row r="314" spans="1:47" s="2" customFormat="1" ht="12">
      <c r="A314" s="38"/>
      <c r="B314" s="39"/>
      <c r="C314" s="40"/>
      <c r="D314" s="236" t="s">
        <v>141</v>
      </c>
      <c r="E314" s="40"/>
      <c r="F314" s="237" t="s">
        <v>511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141</v>
      </c>
      <c r="AU314" s="17" t="s">
        <v>83</v>
      </c>
    </row>
    <row r="315" spans="1:51" s="13" customFormat="1" ht="12">
      <c r="A315" s="13"/>
      <c r="B315" s="238"/>
      <c r="C315" s="239"/>
      <c r="D315" s="231" t="s">
        <v>147</v>
      </c>
      <c r="E315" s="240" t="s">
        <v>1</v>
      </c>
      <c r="F315" s="241" t="s">
        <v>505</v>
      </c>
      <c r="G315" s="239"/>
      <c r="H315" s="240" t="s">
        <v>1</v>
      </c>
      <c r="I315" s="242"/>
      <c r="J315" s="239"/>
      <c r="K315" s="239"/>
      <c r="L315" s="243"/>
      <c r="M315" s="244"/>
      <c r="N315" s="245"/>
      <c r="O315" s="245"/>
      <c r="P315" s="245"/>
      <c r="Q315" s="245"/>
      <c r="R315" s="245"/>
      <c r="S315" s="245"/>
      <c r="T315" s="24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7" t="s">
        <v>147</v>
      </c>
      <c r="AU315" s="247" t="s">
        <v>83</v>
      </c>
      <c r="AV315" s="13" t="s">
        <v>81</v>
      </c>
      <c r="AW315" s="13" t="s">
        <v>30</v>
      </c>
      <c r="AX315" s="13" t="s">
        <v>73</v>
      </c>
      <c r="AY315" s="247" t="s">
        <v>130</v>
      </c>
    </row>
    <row r="316" spans="1:51" s="14" customFormat="1" ht="12">
      <c r="A316" s="14"/>
      <c r="B316" s="248"/>
      <c r="C316" s="249"/>
      <c r="D316" s="231" t="s">
        <v>147</v>
      </c>
      <c r="E316" s="250" t="s">
        <v>1</v>
      </c>
      <c r="F316" s="251" t="s">
        <v>177</v>
      </c>
      <c r="G316" s="249"/>
      <c r="H316" s="252">
        <v>7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8" t="s">
        <v>147</v>
      </c>
      <c r="AU316" s="258" t="s">
        <v>83</v>
      </c>
      <c r="AV316" s="14" t="s">
        <v>83</v>
      </c>
      <c r="AW316" s="14" t="s">
        <v>30</v>
      </c>
      <c r="AX316" s="14" t="s">
        <v>81</v>
      </c>
      <c r="AY316" s="258" t="s">
        <v>130</v>
      </c>
    </row>
    <row r="317" spans="1:65" s="2" customFormat="1" ht="33" customHeight="1">
      <c r="A317" s="38"/>
      <c r="B317" s="39"/>
      <c r="C317" s="218" t="s">
        <v>512</v>
      </c>
      <c r="D317" s="218" t="s">
        <v>133</v>
      </c>
      <c r="E317" s="219" t="s">
        <v>513</v>
      </c>
      <c r="F317" s="220" t="s">
        <v>514</v>
      </c>
      <c r="G317" s="221" t="s">
        <v>269</v>
      </c>
      <c r="H317" s="222">
        <v>554.9</v>
      </c>
      <c r="I317" s="223"/>
      <c r="J317" s="224">
        <f>ROUND(I317*H317,2)</f>
        <v>0</v>
      </c>
      <c r="K317" s="220" t="s">
        <v>137</v>
      </c>
      <c r="L317" s="44"/>
      <c r="M317" s="225" t="s">
        <v>1</v>
      </c>
      <c r="N317" s="226" t="s">
        <v>38</v>
      </c>
      <c r="O317" s="91"/>
      <c r="P317" s="227">
        <f>O317*H317</f>
        <v>0</v>
      </c>
      <c r="Q317" s="227">
        <v>0.1554</v>
      </c>
      <c r="R317" s="227">
        <f>Q317*H317</f>
        <v>86.23146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155</v>
      </c>
      <c r="AT317" s="229" t="s">
        <v>133</v>
      </c>
      <c r="AU317" s="229" t="s">
        <v>83</v>
      </c>
      <c r="AY317" s="17" t="s">
        <v>130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81</v>
      </c>
      <c r="BK317" s="230">
        <f>ROUND(I317*H317,2)</f>
        <v>0</v>
      </c>
      <c r="BL317" s="17" t="s">
        <v>155</v>
      </c>
      <c r="BM317" s="229" t="s">
        <v>515</v>
      </c>
    </row>
    <row r="318" spans="1:47" s="2" customFormat="1" ht="12">
      <c r="A318" s="38"/>
      <c r="B318" s="39"/>
      <c r="C318" s="40"/>
      <c r="D318" s="231" t="s">
        <v>140</v>
      </c>
      <c r="E318" s="40"/>
      <c r="F318" s="232" t="s">
        <v>516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140</v>
      </c>
      <c r="AU318" s="17" t="s">
        <v>83</v>
      </c>
    </row>
    <row r="319" spans="1:47" s="2" customFormat="1" ht="12">
      <c r="A319" s="38"/>
      <c r="B319" s="39"/>
      <c r="C319" s="40"/>
      <c r="D319" s="236" t="s">
        <v>141</v>
      </c>
      <c r="E319" s="40"/>
      <c r="F319" s="237" t="s">
        <v>517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141</v>
      </c>
      <c r="AU319" s="17" t="s">
        <v>83</v>
      </c>
    </row>
    <row r="320" spans="1:51" s="14" customFormat="1" ht="12">
      <c r="A320" s="14"/>
      <c r="B320" s="248"/>
      <c r="C320" s="249"/>
      <c r="D320" s="231" t="s">
        <v>147</v>
      </c>
      <c r="E320" s="250" t="s">
        <v>1</v>
      </c>
      <c r="F320" s="251" t="s">
        <v>202</v>
      </c>
      <c r="G320" s="249"/>
      <c r="H320" s="252">
        <v>554.9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8" t="s">
        <v>147</v>
      </c>
      <c r="AU320" s="258" t="s">
        <v>83</v>
      </c>
      <c r="AV320" s="14" t="s">
        <v>83</v>
      </c>
      <c r="AW320" s="14" t="s">
        <v>30</v>
      </c>
      <c r="AX320" s="14" t="s">
        <v>81</v>
      </c>
      <c r="AY320" s="258" t="s">
        <v>130</v>
      </c>
    </row>
    <row r="321" spans="1:65" s="2" customFormat="1" ht="16.5" customHeight="1">
      <c r="A321" s="38"/>
      <c r="B321" s="39"/>
      <c r="C321" s="275" t="s">
        <v>518</v>
      </c>
      <c r="D321" s="275" t="s">
        <v>399</v>
      </c>
      <c r="E321" s="276" t="s">
        <v>519</v>
      </c>
      <c r="F321" s="277" t="s">
        <v>520</v>
      </c>
      <c r="G321" s="278" t="s">
        <v>269</v>
      </c>
      <c r="H321" s="279">
        <v>464.916</v>
      </c>
      <c r="I321" s="280"/>
      <c r="J321" s="281">
        <f>ROUND(I321*H321,2)</f>
        <v>0</v>
      </c>
      <c r="K321" s="277" t="s">
        <v>137</v>
      </c>
      <c r="L321" s="282"/>
      <c r="M321" s="283" t="s">
        <v>1</v>
      </c>
      <c r="N321" s="284" t="s">
        <v>38</v>
      </c>
      <c r="O321" s="91"/>
      <c r="P321" s="227">
        <f>O321*H321</f>
        <v>0</v>
      </c>
      <c r="Q321" s="227">
        <v>0.056</v>
      </c>
      <c r="R321" s="227">
        <f>Q321*H321</f>
        <v>26.035296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182</v>
      </c>
      <c r="AT321" s="229" t="s">
        <v>399</v>
      </c>
      <c r="AU321" s="229" t="s">
        <v>83</v>
      </c>
      <c r="AY321" s="17" t="s">
        <v>130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81</v>
      </c>
      <c r="BK321" s="230">
        <f>ROUND(I321*H321,2)</f>
        <v>0</v>
      </c>
      <c r="BL321" s="17" t="s">
        <v>155</v>
      </c>
      <c r="BM321" s="229" t="s">
        <v>521</v>
      </c>
    </row>
    <row r="322" spans="1:47" s="2" customFormat="1" ht="12">
      <c r="A322" s="38"/>
      <c r="B322" s="39"/>
      <c r="C322" s="40"/>
      <c r="D322" s="231" t="s">
        <v>140</v>
      </c>
      <c r="E322" s="40"/>
      <c r="F322" s="232" t="s">
        <v>520</v>
      </c>
      <c r="G322" s="40"/>
      <c r="H322" s="40"/>
      <c r="I322" s="233"/>
      <c r="J322" s="40"/>
      <c r="K322" s="40"/>
      <c r="L322" s="44"/>
      <c r="M322" s="234"/>
      <c r="N322" s="235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140</v>
      </c>
      <c r="AU322" s="17" t="s">
        <v>83</v>
      </c>
    </row>
    <row r="323" spans="1:51" s="14" customFormat="1" ht="12">
      <c r="A323" s="14"/>
      <c r="B323" s="248"/>
      <c r="C323" s="249"/>
      <c r="D323" s="231" t="s">
        <v>147</v>
      </c>
      <c r="E323" s="250" t="s">
        <v>1</v>
      </c>
      <c r="F323" s="251" t="s">
        <v>522</v>
      </c>
      <c r="G323" s="249"/>
      <c r="H323" s="252">
        <v>455.8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8" t="s">
        <v>147</v>
      </c>
      <c r="AU323" s="258" t="s">
        <v>83</v>
      </c>
      <c r="AV323" s="14" t="s">
        <v>83</v>
      </c>
      <c r="AW323" s="14" t="s">
        <v>30</v>
      </c>
      <c r="AX323" s="14" t="s">
        <v>81</v>
      </c>
      <c r="AY323" s="258" t="s">
        <v>130</v>
      </c>
    </row>
    <row r="324" spans="1:51" s="14" customFormat="1" ht="12">
      <c r="A324" s="14"/>
      <c r="B324" s="248"/>
      <c r="C324" s="249"/>
      <c r="D324" s="231" t="s">
        <v>147</v>
      </c>
      <c r="E324" s="249"/>
      <c r="F324" s="251" t="s">
        <v>523</v>
      </c>
      <c r="G324" s="249"/>
      <c r="H324" s="252">
        <v>464.916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8" t="s">
        <v>147</v>
      </c>
      <c r="AU324" s="258" t="s">
        <v>83</v>
      </c>
      <c r="AV324" s="14" t="s">
        <v>83</v>
      </c>
      <c r="AW324" s="14" t="s">
        <v>4</v>
      </c>
      <c r="AX324" s="14" t="s">
        <v>81</v>
      </c>
      <c r="AY324" s="258" t="s">
        <v>130</v>
      </c>
    </row>
    <row r="325" spans="1:65" s="2" customFormat="1" ht="24.15" customHeight="1">
      <c r="A325" s="38"/>
      <c r="B325" s="39"/>
      <c r="C325" s="275" t="s">
        <v>524</v>
      </c>
      <c r="D325" s="275" t="s">
        <v>399</v>
      </c>
      <c r="E325" s="276" t="s">
        <v>525</v>
      </c>
      <c r="F325" s="277" t="s">
        <v>526</v>
      </c>
      <c r="G325" s="278" t="s">
        <v>269</v>
      </c>
      <c r="H325" s="279">
        <v>99.1</v>
      </c>
      <c r="I325" s="280"/>
      <c r="J325" s="281">
        <f>ROUND(I325*H325,2)</f>
        <v>0</v>
      </c>
      <c r="K325" s="277" t="s">
        <v>137</v>
      </c>
      <c r="L325" s="282"/>
      <c r="M325" s="283" t="s">
        <v>1</v>
      </c>
      <c r="N325" s="284" t="s">
        <v>38</v>
      </c>
      <c r="O325" s="91"/>
      <c r="P325" s="227">
        <f>O325*H325</f>
        <v>0</v>
      </c>
      <c r="Q325" s="227">
        <v>0.0483</v>
      </c>
      <c r="R325" s="227">
        <f>Q325*H325</f>
        <v>4.78653</v>
      </c>
      <c r="S325" s="227">
        <v>0</v>
      </c>
      <c r="T325" s="22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182</v>
      </c>
      <c r="AT325" s="229" t="s">
        <v>399</v>
      </c>
      <c r="AU325" s="229" t="s">
        <v>83</v>
      </c>
      <c r="AY325" s="17" t="s">
        <v>130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81</v>
      </c>
      <c r="BK325" s="230">
        <f>ROUND(I325*H325,2)</f>
        <v>0</v>
      </c>
      <c r="BL325" s="17" t="s">
        <v>155</v>
      </c>
      <c r="BM325" s="229" t="s">
        <v>527</v>
      </c>
    </row>
    <row r="326" spans="1:47" s="2" customFormat="1" ht="12">
      <c r="A326" s="38"/>
      <c r="B326" s="39"/>
      <c r="C326" s="40"/>
      <c r="D326" s="231" t="s">
        <v>140</v>
      </c>
      <c r="E326" s="40"/>
      <c r="F326" s="232" t="s">
        <v>526</v>
      </c>
      <c r="G326" s="40"/>
      <c r="H326" s="40"/>
      <c r="I326" s="233"/>
      <c r="J326" s="40"/>
      <c r="K326" s="40"/>
      <c r="L326" s="44"/>
      <c r="M326" s="234"/>
      <c r="N326" s="235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140</v>
      </c>
      <c r="AU326" s="17" t="s">
        <v>83</v>
      </c>
    </row>
    <row r="327" spans="1:51" s="14" customFormat="1" ht="12">
      <c r="A327" s="14"/>
      <c r="B327" s="248"/>
      <c r="C327" s="249"/>
      <c r="D327" s="231" t="s">
        <v>147</v>
      </c>
      <c r="E327" s="250" t="s">
        <v>1</v>
      </c>
      <c r="F327" s="251" t="s">
        <v>200</v>
      </c>
      <c r="G327" s="249"/>
      <c r="H327" s="252">
        <v>99.1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8" t="s">
        <v>147</v>
      </c>
      <c r="AU327" s="258" t="s">
        <v>83</v>
      </c>
      <c r="AV327" s="14" t="s">
        <v>83</v>
      </c>
      <c r="AW327" s="14" t="s">
        <v>30</v>
      </c>
      <c r="AX327" s="14" t="s">
        <v>81</v>
      </c>
      <c r="AY327" s="258" t="s">
        <v>130</v>
      </c>
    </row>
    <row r="328" spans="1:65" s="2" customFormat="1" ht="24.15" customHeight="1">
      <c r="A328" s="38"/>
      <c r="B328" s="39"/>
      <c r="C328" s="275" t="s">
        <v>528</v>
      </c>
      <c r="D328" s="275" t="s">
        <v>399</v>
      </c>
      <c r="E328" s="276" t="s">
        <v>529</v>
      </c>
      <c r="F328" s="277" t="s">
        <v>530</v>
      </c>
      <c r="G328" s="278" t="s">
        <v>269</v>
      </c>
      <c r="H328" s="279">
        <v>46</v>
      </c>
      <c r="I328" s="280"/>
      <c r="J328" s="281">
        <f>ROUND(I328*H328,2)</f>
        <v>0</v>
      </c>
      <c r="K328" s="277" t="s">
        <v>137</v>
      </c>
      <c r="L328" s="282"/>
      <c r="M328" s="283" t="s">
        <v>1</v>
      </c>
      <c r="N328" s="284" t="s">
        <v>38</v>
      </c>
      <c r="O328" s="91"/>
      <c r="P328" s="227">
        <f>O328*H328</f>
        <v>0</v>
      </c>
      <c r="Q328" s="227">
        <v>0.06567</v>
      </c>
      <c r="R328" s="227">
        <f>Q328*H328</f>
        <v>3.0208200000000005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182</v>
      </c>
      <c r="AT328" s="229" t="s">
        <v>399</v>
      </c>
      <c r="AU328" s="229" t="s">
        <v>83</v>
      </c>
      <c r="AY328" s="17" t="s">
        <v>130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81</v>
      </c>
      <c r="BK328" s="230">
        <f>ROUND(I328*H328,2)</f>
        <v>0</v>
      </c>
      <c r="BL328" s="17" t="s">
        <v>155</v>
      </c>
      <c r="BM328" s="229" t="s">
        <v>531</v>
      </c>
    </row>
    <row r="329" spans="1:47" s="2" customFormat="1" ht="12">
      <c r="A329" s="38"/>
      <c r="B329" s="39"/>
      <c r="C329" s="40"/>
      <c r="D329" s="231" t="s">
        <v>140</v>
      </c>
      <c r="E329" s="40"/>
      <c r="F329" s="232" t="s">
        <v>530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140</v>
      </c>
      <c r="AU329" s="17" t="s">
        <v>83</v>
      </c>
    </row>
    <row r="330" spans="1:51" s="14" customFormat="1" ht="12">
      <c r="A330" s="14"/>
      <c r="B330" s="248"/>
      <c r="C330" s="249"/>
      <c r="D330" s="231" t="s">
        <v>147</v>
      </c>
      <c r="E330" s="250" t="s">
        <v>1</v>
      </c>
      <c r="F330" s="251" t="s">
        <v>532</v>
      </c>
      <c r="G330" s="249"/>
      <c r="H330" s="252">
        <v>46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8" t="s">
        <v>147</v>
      </c>
      <c r="AU330" s="258" t="s">
        <v>83</v>
      </c>
      <c r="AV330" s="14" t="s">
        <v>83</v>
      </c>
      <c r="AW330" s="14" t="s">
        <v>30</v>
      </c>
      <c r="AX330" s="14" t="s">
        <v>81</v>
      </c>
      <c r="AY330" s="258" t="s">
        <v>130</v>
      </c>
    </row>
    <row r="331" spans="1:65" s="2" customFormat="1" ht="33" customHeight="1">
      <c r="A331" s="38"/>
      <c r="B331" s="39"/>
      <c r="C331" s="218" t="s">
        <v>533</v>
      </c>
      <c r="D331" s="218" t="s">
        <v>133</v>
      </c>
      <c r="E331" s="219" t="s">
        <v>534</v>
      </c>
      <c r="F331" s="220" t="s">
        <v>535</v>
      </c>
      <c r="G331" s="221" t="s">
        <v>269</v>
      </c>
      <c r="H331" s="222">
        <v>38.9</v>
      </c>
      <c r="I331" s="223"/>
      <c r="J331" s="224">
        <f>ROUND(I331*H331,2)</f>
        <v>0</v>
      </c>
      <c r="K331" s="220" t="s">
        <v>137</v>
      </c>
      <c r="L331" s="44"/>
      <c r="M331" s="225" t="s">
        <v>1</v>
      </c>
      <c r="N331" s="226" t="s">
        <v>38</v>
      </c>
      <c r="O331" s="91"/>
      <c r="P331" s="227">
        <f>O331*H331</f>
        <v>0</v>
      </c>
      <c r="Q331" s="227">
        <v>1E-05</v>
      </c>
      <c r="R331" s="227">
        <f>Q331*H331</f>
        <v>0.000389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155</v>
      </c>
      <c r="AT331" s="229" t="s">
        <v>133</v>
      </c>
      <c r="AU331" s="229" t="s">
        <v>83</v>
      </c>
      <c r="AY331" s="17" t="s">
        <v>130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81</v>
      </c>
      <c r="BK331" s="230">
        <f>ROUND(I331*H331,2)</f>
        <v>0</v>
      </c>
      <c r="BL331" s="17" t="s">
        <v>155</v>
      </c>
      <c r="BM331" s="229" t="s">
        <v>536</v>
      </c>
    </row>
    <row r="332" spans="1:47" s="2" customFormat="1" ht="12">
      <c r="A332" s="38"/>
      <c r="B332" s="39"/>
      <c r="C332" s="40"/>
      <c r="D332" s="231" t="s">
        <v>140</v>
      </c>
      <c r="E332" s="40"/>
      <c r="F332" s="232" t="s">
        <v>537</v>
      </c>
      <c r="G332" s="40"/>
      <c r="H332" s="40"/>
      <c r="I332" s="233"/>
      <c r="J332" s="40"/>
      <c r="K332" s="40"/>
      <c r="L332" s="44"/>
      <c r="M332" s="234"/>
      <c r="N332" s="235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140</v>
      </c>
      <c r="AU332" s="17" t="s">
        <v>83</v>
      </c>
    </row>
    <row r="333" spans="1:47" s="2" customFormat="1" ht="12">
      <c r="A333" s="38"/>
      <c r="B333" s="39"/>
      <c r="C333" s="40"/>
      <c r="D333" s="236" t="s">
        <v>141</v>
      </c>
      <c r="E333" s="40"/>
      <c r="F333" s="237" t="s">
        <v>538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141</v>
      </c>
      <c r="AU333" s="17" t="s">
        <v>83</v>
      </c>
    </row>
    <row r="334" spans="1:51" s="14" customFormat="1" ht="12">
      <c r="A334" s="14"/>
      <c r="B334" s="248"/>
      <c r="C334" s="249"/>
      <c r="D334" s="231" t="s">
        <v>147</v>
      </c>
      <c r="E334" s="250" t="s">
        <v>1</v>
      </c>
      <c r="F334" s="251" t="s">
        <v>539</v>
      </c>
      <c r="G334" s="249"/>
      <c r="H334" s="252">
        <v>38.9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8" t="s">
        <v>147</v>
      </c>
      <c r="AU334" s="258" t="s">
        <v>83</v>
      </c>
      <c r="AV334" s="14" t="s">
        <v>83</v>
      </c>
      <c r="AW334" s="14" t="s">
        <v>30</v>
      </c>
      <c r="AX334" s="14" t="s">
        <v>81</v>
      </c>
      <c r="AY334" s="258" t="s">
        <v>130</v>
      </c>
    </row>
    <row r="335" spans="1:65" s="2" customFormat="1" ht="24.15" customHeight="1">
      <c r="A335" s="38"/>
      <c r="B335" s="39"/>
      <c r="C335" s="218" t="s">
        <v>540</v>
      </c>
      <c r="D335" s="218" t="s">
        <v>133</v>
      </c>
      <c r="E335" s="219" t="s">
        <v>541</v>
      </c>
      <c r="F335" s="220" t="s">
        <v>542</v>
      </c>
      <c r="G335" s="221" t="s">
        <v>269</v>
      </c>
      <c r="H335" s="222">
        <v>38.9</v>
      </c>
      <c r="I335" s="223"/>
      <c r="J335" s="224">
        <f>ROUND(I335*H335,2)</f>
        <v>0</v>
      </c>
      <c r="K335" s="220" t="s">
        <v>137</v>
      </c>
      <c r="L335" s="44"/>
      <c r="M335" s="225" t="s">
        <v>1</v>
      </c>
      <c r="N335" s="226" t="s">
        <v>38</v>
      </c>
      <c r="O335" s="91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155</v>
      </c>
      <c r="AT335" s="229" t="s">
        <v>133</v>
      </c>
      <c r="AU335" s="229" t="s">
        <v>83</v>
      </c>
      <c r="AY335" s="17" t="s">
        <v>130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81</v>
      </c>
      <c r="BK335" s="230">
        <f>ROUND(I335*H335,2)</f>
        <v>0</v>
      </c>
      <c r="BL335" s="17" t="s">
        <v>155</v>
      </c>
      <c r="BM335" s="229" t="s">
        <v>543</v>
      </c>
    </row>
    <row r="336" spans="1:47" s="2" customFormat="1" ht="12">
      <c r="A336" s="38"/>
      <c r="B336" s="39"/>
      <c r="C336" s="40"/>
      <c r="D336" s="231" t="s">
        <v>140</v>
      </c>
      <c r="E336" s="40"/>
      <c r="F336" s="232" t="s">
        <v>544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140</v>
      </c>
      <c r="AU336" s="17" t="s">
        <v>83</v>
      </c>
    </row>
    <row r="337" spans="1:47" s="2" customFormat="1" ht="12">
      <c r="A337" s="38"/>
      <c r="B337" s="39"/>
      <c r="C337" s="40"/>
      <c r="D337" s="236" t="s">
        <v>141</v>
      </c>
      <c r="E337" s="40"/>
      <c r="F337" s="237" t="s">
        <v>545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141</v>
      </c>
      <c r="AU337" s="17" t="s">
        <v>83</v>
      </c>
    </row>
    <row r="338" spans="1:51" s="14" customFormat="1" ht="12">
      <c r="A338" s="14"/>
      <c r="B338" s="248"/>
      <c r="C338" s="249"/>
      <c r="D338" s="231" t="s">
        <v>147</v>
      </c>
      <c r="E338" s="250" t="s">
        <v>1</v>
      </c>
      <c r="F338" s="251" t="s">
        <v>539</v>
      </c>
      <c r="G338" s="249"/>
      <c r="H338" s="252">
        <v>38.9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8" t="s">
        <v>147</v>
      </c>
      <c r="AU338" s="258" t="s">
        <v>83</v>
      </c>
      <c r="AV338" s="14" t="s">
        <v>83</v>
      </c>
      <c r="AW338" s="14" t="s">
        <v>30</v>
      </c>
      <c r="AX338" s="14" t="s">
        <v>81</v>
      </c>
      <c r="AY338" s="258" t="s">
        <v>130</v>
      </c>
    </row>
    <row r="339" spans="1:65" s="2" customFormat="1" ht="24.15" customHeight="1">
      <c r="A339" s="38"/>
      <c r="B339" s="39"/>
      <c r="C339" s="218" t="s">
        <v>546</v>
      </c>
      <c r="D339" s="218" t="s">
        <v>133</v>
      </c>
      <c r="E339" s="219" t="s">
        <v>547</v>
      </c>
      <c r="F339" s="220" t="s">
        <v>548</v>
      </c>
      <c r="G339" s="221" t="s">
        <v>269</v>
      </c>
      <c r="H339" s="222">
        <v>38.9</v>
      </c>
      <c r="I339" s="223"/>
      <c r="J339" s="224">
        <f>ROUND(I339*H339,2)</f>
        <v>0</v>
      </c>
      <c r="K339" s="220" t="s">
        <v>137</v>
      </c>
      <c r="L339" s="44"/>
      <c r="M339" s="225" t="s">
        <v>1</v>
      </c>
      <c r="N339" s="226" t="s">
        <v>38</v>
      </c>
      <c r="O339" s="91"/>
      <c r="P339" s="227">
        <f>O339*H339</f>
        <v>0</v>
      </c>
      <c r="Q339" s="227">
        <v>0.00011</v>
      </c>
      <c r="R339" s="227">
        <f>Q339*H339</f>
        <v>0.004279</v>
      </c>
      <c r="S339" s="227">
        <v>0</v>
      </c>
      <c r="T339" s="22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155</v>
      </c>
      <c r="AT339" s="229" t="s">
        <v>133</v>
      </c>
      <c r="AU339" s="229" t="s">
        <v>83</v>
      </c>
      <c r="AY339" s="17" t="s">
        <v>130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81</v>
      </c>
      <c r="BK339" s="230">
        <f>ROUND(I339*H339,2)</f>
        <v>0</v>
      </c>
      <c r="BL339" s="17" t="s">
        <v>155</v>
      </c>
      <c r="BM339" s="229" t="s">
        <v>549</v>
      </c>
    </row>
    <row r="340" spans="1:47" s="2" customFormat="1" ht="12">
      <c r="A340" s="38"/>
      <c r="B340" s="39"/>
      <c r="C340" s="40"/>
      <c r="D340" s="231" t="s">
        <v>140</v>
      </c>
      <c r="E340" s="40"/>
      <c r="F340" s="232" t="s">
        <v>550</v>
      </c>
      <c r="G340" s="40"/>
      <c r="H340" s="40"/>
      <c r="I340" s="233"/>
      <c r="J340" s="40"/>
      <c r="K340" s="40"/>
      <c r="L340" s="44"/>
      <c r="M340" s="234"/>
      <c r="N340" s="235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140</v>
      </c>
      <c r="AU340" s="17" t="s">
        <v>83</v>
      </c>
    </row>
    <row r="341" spans="1:47" s="2" customFormat="1" ht="12">
      <c r="A341" s="38"/>
      <c r="B341" s="39"/>
      <c r="C341" s="40"/>
      <c r="D341" s="236" t="s">
        <v>141</v>
      </c>
      <c r="E341" s="40"/>
      <c r="F341" s="237" t="s">
        <v>551</v>
      </c>
      <c r="G341" s="40"/>
      <c r="H341" s="40"/>
      <c r="I341" s="233"/>
      <c r="J341" s="40"/>
      <c r="K341" s="40"/>
      <c r="L341" s="44"/>
      <c r="M341" s="234"/>
      <c r="N341" s="235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141</v>
      </c>
      <c r="AU341" s="17" t="s">
        <v>83</v>
      </c>
    </row>
    <row r="342" spans="1:51" s="14" customFormat="1" ht="12">
      <c r="A342" s="14"/>
      <c r="B342" s="248"/>
      <c r="C342" s="249"/>
      <c r="D342" s="231" t="s">
        <v>147</v>
      </c>
      <c r="E342" s="250" t="s">
        <v>1</v>
      </c>
      <c r="F342" s="251" t="s">
        <v>539</v>
      </c>
      <c r="G342" s="249"/>
      <c r="H342" s="252">
        <v>38.9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8" t="s">
        <v>147</v>
      </c>
      <c r="AU342" s="258" t="s">
        <v>83</v>
      </c>
      <c r="AV342" s="14" t="s">
        <v>83</v>
      </c>
      <c r="AW342" s="14" t="s">
        <v>30</v>
      </c>
      <c r="AX342" s="14" t="s">
        <v>81</v>
      </c>
      <c r="AY342" s="258" t="s">
        <v>130</v>
      </c>
    </row>
    <row r="343" spans="1:65" s="2" customFormat="1" ht="24.15" customHeight="1">
      <c r="A343" s="38"/>
      <c r="B343" s="39"/>
      <c r="C343" s="218" t="s">
        <v>552</v>
      </c>
      <c r="D343" s="218" t="s">
        <v>133</v>
      </c>
      <c r="E343" s="219" t="s">
        <v>553</v>
      </c>
      <c r="F343" s="220" t="s">
        <v>554</v>
      </c>
      <c r="G343" s="221" t="s">
        <v>269</v>
      </c>
      <c r="H343" s="222">
        <v>532.2</v>
      </c>
      <c r="I343" s="223"/>
      <c r="J343" s="224">
        <f>ROUND(I343*H343,2)</f>
        <v>0</v>
      </c>
      <c r="K343" s="220" t="s">
        <v>137</v>
      </c>
      <c r="L343" s="44"/>
      <c r="M343" s="225" t="s">
        <v>1</v>
      </c>
      <c r="N343" s="226" t="s">
        <v>38</v>
      </c>
      <c r="O343" s="91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155</v>
      </c>
      <c r="AT343" s="229" t="s">
        <v>133</v>
      </c>
      <c r="AU343" s="229" t="s">
        <v>83</v>
      </c>
      <c r="AY343" s="17" t="s">
        <v>130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81</v>
      </c>
      <c r="BK343" s="230">
        <f>ROUND(I343*H343,2)</f>
        <v>0</v>
      </c>
      <c r="BL343" s="17" t="s">
        <v>155</v>
      </c>
      <c r="BM343" s="229" t="s">
        <v>555</v>
      </c>
    </row>
    <row r="344" spans="1:47" s="2" customFormat="1" ht="12">
      <c r="A344" s="38"/>
      <c r="B344" s="39"/>
      <c r="C344" s="40"/>
      <c r="D344" s="231" t="s">
        <v>140</v>
      </c>
      <c r="E344" s="40"/>
      <c r="F344" s="232" t="s">
        <v>556</v>
      </c>
      <c r="G344" s="40"/>
      <c r="H344" s="40"/>
      <c r="I344" s="233"/>
      <c r="J344" s="40"/>
      <c r="K344" s="40"/>
      <c r="L344" s="44"/>
      <c r="M344" s="234"/>
      <c r="N344" s="23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140</v>
      </c>
      <c r="AU344" s="17" t="s">
        <v>83</v>
      </c>
    </row>
    <row r="345" spans="1:47" s="2" customFormat="1" ht="12">
      <c r="A345" s="38"/>
      <c r="B345" s="39"/>
      <c r="C345" s="40"/>
      <c r="D345" s="236" t="s">
        <v>141</v>
      </c>
      <c r="E345" s="40"/>
      <c r="F345" s="237" t="s">
        <v>557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141</v>
      </c>
      <c r="AU345" s="17" t="s">
        <v>83</v>
      </c>
    </row>
    <row r="346" spans="1:51" s="14" customFormat="1" ht="12">
      <c r="A346" s="14"/>
      <c r="B346" s="248"/>
      <c r="C346" s="249"/>
      <c r="D346" s="231" t="s">
        <v>147</v>
      </c>
      <c r="E346" s="250" t="s">
        <v>1</v>
      </c>
      <c r="F346" s="251" t="s">
        <v>558</v>
      </c>
      <c r="G346" s="249"/>
      <c r="H346" s="252">
        <v>532.2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8" t="s">
        <v>147</v>
      </c>
      <c r="AU346" s="258" t="s">
        <v>83</v>
      </c>
      <c r="AV346" s="14" t="s">
        <v>83</v>
      </c>
      <c r="AW346" s="14" t="s">
        <v>30</v>
      </c>
      <c r="AX346" s="14" t="s">
        <v>81</v>
      </c>
      <c r="AY346" s="258" t="s">
        <v>130</v>
      </c>
    </row>
    <row r="347" spans="1:65" s="2" customFormat="1" ht="21.75" customHeight="1">
      <c r="A347" s="38"/>
      <c r="B347" s="39"/>
      <c r="C347" s="218" t="s">
        <v>559</v>
      </c>
      <c r="D347" s="218" t="s">
        <v>133</v>
      </c>
      <c r="E347" s="219" t="s">
        <v>560</v>
      </c>
      <c r="F347" s="220" t="s">
        <v>561</v>
      </c>
      <c r="G347" s="221" t="s">
        <v>229</v>
      </c>
      <c r="H347" s="222">
        <v>21.3</v>
      </c>
      <c r="I347" s="223"/>
      <c r="J347" s="224">
        <f>ROUND(I347*H347,2)</f>
        <v>0</v>
      </c>
      <c r="K347" s="220" t="s">
        <v>137</v>
      </c>
      <c r="L347" s="44"/>
      <c r="M347" s="225" t="s">
        <v>1</v>
      </c>
      <c r="N347" s="226" t="s">
        <v>38</v>
      </c>
      <c r="O347" s="91"/>
      <c r="P347" s="227">
        <f>O347*H347</f>
        <v>0</v>
      </c>
      <c r="Q347" s="227">
        <v>0.00063</v>
      </c>
      <c r="R347" s="227">
        <f>Q347*H347</f>
        <v>0.013419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155</v>
      </c>
      <c r="AT347" s="229" t="s">
        <v>133</v>
      </c>
      <c r="AU347" s="229" t="s">
        <v>83</v>
      </c>
      <c r="AY347" s="17" t="s">
        <v>130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81</v>
      </c>
      <c r="BK347" s="230">
        <f>ROUND(I347*H347,2)</f>
        <v>0</v>
      </c>
      <c r="BL347" s="17" t="s">
        <v>155</v>
      </c>
      <c r="BM347" s="229" t="s">
        <v>562</v>
      </c>
    </row>
    <row r="348" spans="1:47" s="2" customFormat="1" ht="12">
      <c r="A348" s="38"/>
      <c r="B348" s="39"/>
      <c r="C348" s="40"/>
      <c r="D348" s="231" t="s">
        <v>140</v>
      </c>
      <c r="E348" s="40"/>
      <c r="F348" s="232" t="s">
        <v>563</v>
      </c>
      <c r="G348" s="40"/>
      <c r="H348" s="40"/>
      <c r="I348" s="233"/>
      <c r="J348" s="40"/>
      <c r="K348" s="40"/>
      <c r="L348" s="44"/>
      <c r="M348" s="234"/>
      <c r="N348" s="23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140</v>
      </c>
      <c r="AU348" s="17" t="s">
        <v>83</v>
      </c>
    </row>
    <row r="349" spans="1:47" s="2" customFormat="1" ht="12">
      <c r="A349" s="38"/>
      <c r="B349" s="39"/>
      <c r="C349" s="40"/>
      <c r="D349" s="236" t="s">
        <v>141</v>
      </c>
      <c r="E349" s="40"/>
      <c r="F349" s="237" t="s">
        <v>564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141</v>
      </c>
      <c r="AU349" s="17" t="s">
        <v>83</v>
      </c>
    </row>
    <row r="350" spans="1:51" s="13" customFormat="1" ht="12">
      <c r="A350" s="13"/>
      <c r="B350" s="238"/>
      <c r="C350" s="239"/>
      <c r="D350" s="231" t="s">
        <v>147</v>
      </c>
      <c r="E350" s="240" t="s">
        <v>1</v>
      </c>
      <c r="F350" s="241" t="s">
        <v>565</v>
      </c>
      <c r="G350" s="239"/>
      <c r="H350" s="240" t="s">
        <v>1</v>
      </c>
      <c r="I350" s="242"/>
      <c r="J350" s="239"/>
      <c r="K350" s="239"/>
      <c r="L350" s="243"/>
      <c r="M350" s="244"/>
      <c r="N350" s="245"/>
      <c r="O350" s="245"/>
      <c r="P350" s="245"/>
      <c r="Q350" s="245"/>
      <c r="R350" s="245"/>
      <c r="S350" s="245"/>
      <c r="T350" s="24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7" t="s">
        <v>147</v>
      </c>
      <c r="AU350" s="247" t="s">
        <v>83</v>
      </c>
      <c r="AV350" s="13" t="s">
        <v>81</v>
      </c>
      <c r="AW350" s="13" t="s">
        <v>30</v>
      </c>
      <c r="AX350" s="13" t="s">
        <v>73</v>
      </c>
      <c r="AY350" s="247" t="s">
        <v>130</v>
      </c>
    </row>
    <row r="351" spans="1:51" s="14" customFormat="1" ht="12">
      <c r="A351" s="14"/>
      <c r="B351" s="248"/>
      <c r="C351" s="249"/>
      <c r="D351" s="231" t="s">
        <v>147</v>
      </c>
      <c r="E351" s="250" t="s">
        <v>1</v>
      </c>
      <c r="F351" s="251" t="s">
        <v>210</v>
      </c>
      <c r="G351" s="249"/>
      <c r="H351" s="252">
        <v>21.3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8" t="s">
        <v>147</v>
      </c>
      <c r="AU351" s="258" t="s">
        <v>83</v>
      </c>
      <c r="AV351" s="14" t="s">
        <v>83</v>
      </c>
      <c r="AW351" s="14" t="s">
        <v>30</v>
      </c>
      <c r="AX351" s="14" t="s">
        <v>81</v>
      </c>
      <c r="AY351" s="258" t="s">
        <v>130</v>
      </c>
    </row>
    <row r="352" spans="1:65" s="2" customFormat="1" ht="24.15" customHeight="1">
      <c r="A352" s="38"/>
      <c r="B352" s="39"/>
      <c r="C352" s="218" t="s">
        <v>566</v>
      </c>
      <c r="D352" s="218" t="s">
        <v>133</v>
      </c>
      <c r="E352" s="219" t="s">
        <v>567</v>
      </c>
      <c r="F352" s="220" t="s">
        <v>568</v>
      </c>
      <c r="G352" s="221" t="s">
        <v>329</v>
      </c>
      <c r="H352" s="222">
        <v>7</v>
      </c>
      <c r="I352" s="223"/>
      <c r="J352" s="224">
        <f>ROUND(I352*H352,2)</f>
        <v>0</v>
      </c>
      <c r="K352" s="220" t="s">
        <v>137</v>
      </c>
      <c r="L352" s="44"/>
      <c r="M352" s="225" t="s">
        <v>1</v>
      </c>
      <c r="N352" s="226" t="s">
        <v>38</v>
      </c>
      <c r="O352" s="91"/>
      <c r="P352" s="227">
        <f>O352*H352</f>
        <v>0</v>
      </c>
      <c r="Q352" s="227">
        <v>0</v>
      </c>
      <c r="R352" s="227">
        <f>Q352*H352</f>
        <v>0</v>
      </c>
      <c r="S352" s="227">
        <v>0.082</v>
      </c>
      <c r="T352" s="228">
        <f>S352*H352</f>
        <v>0.5740000000000001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155</v>
      </c>
      <c r="AT352" s="229" t="s">
        <v>133</v>
      </c>
      <c r="AU352" s="229" t="s">
        <v>83</v>
      </c>
      <c r="AY352" s="17" t="s">
        <v>130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81</v>
      </c>
      <c r="BK352" s="230">
        <f>ROUND(I352*H352,2)</f>
        <v>0</v>
      </c>
      <c r="BL352" s="17" t="s">
        <v>155</v>
      </c>
      <c r="BM352" s="229" t="s">
        <v>569</v>
      </c>
    </row>
    <row r="353" spans="1:47" s="2" customFormat="1" ht="12">
      <c r="A353" s="38"/>
      <c r="B353" s="39"/>
      <c r="C353" s="40"/>
      <c r="D353" s="231" t="s">
        <v>140</v>
      </c>
      <c r="E353" s="40"/>
      <c r="F353" s="232" t="s">
        <v>570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140</v>
      </c>
      <c r="AU353" s="17" t="s">
        <v>83</v>
      </c>
    </row>
    <row r="354" spans="1:47" s="2" customFormat="1" ht="12">
      <c r="A354" s="38"/>
      <c r="B354" s="39"/>
      <c r="C354" s="40"/>
      <c r="D354" s="236" t="s">
        <v>141</v>
      </c>
      <c r="E354" s="40"/>
      <c r="F354" s="237" t="s">
        <v>571</v>
      </c>
      <c r="G354" s="40"/>
      <c r="H354" s="40"/>
      <c r="I354" s="233"/>
      <c r="J354" s="40"/>
      <c r="K354" s="40"/>
      <c r="L354" s="44"/>
      <c r="M354" s="234"/>
      <c r="N354" s="235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141</v>
      </c>
      <c r="AU354" s="17" t="s">
        <v>83</v>
      </c>
    </row>
    <row r="355" spans="1:65" s="2" customFormat="1" ht="24.15" customHeight="1">
      <c r="A355" s="38"/>
      <c r="B355" s="39"/>
      <c r="C355" s="218" t="s">
        <v>572</v>
      </c>
      <c r="D355" s="218" t="s">
        <v>133</v>
      </c>
      <c r="E355" s="219" t="s">
        <v>573</v>
      </c>
      <c r="F355" s="220" t="s">
        <v>574</v>
      </c>
      <c r="G355" s="221" t="s">
        <v>329</v>
      </c>
      <c r="H355" s="222">
        <v>19</v>
      </c>
      <c r="I355" s="223"/>
      <c r="J355" s="224">
        <f>ROUND(I355*H355,2)</f>
        <v>0</v>
      </c>
      <c r="K355" s="220" t="s">
        <v>137</v>
      </c>
      <c r="L355" s="44"/>
      <c r="M355" s="225" t="s">
        <v>1</v>
      </c>
      <c r="N355" s="226" t="s">
        <v>38</v>
      </c>
      <c r="O355" s="91"/>
      <c r="P355" s="227">
        <f>O355*H355</f>
        <v>0</v>
      </c>
      <c r="Q355" s="227">
        <v>0</v>
      </c>
      <c r="R355" s="227">
        <f>Q355*H355</f>
        <v>0</v>
      </c>
      <c r="S355" s="227">
        <v>0.004</v>
      </c>
      <c r="T355" s="228">
        <f>S355*H355</f>
        <v>0.076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155</v>
      </c>
      <c r="AT355" s="229" t="s">
        <v>133</v>
      </c>
      <c r="AU355" s="229" t="s">
        <v>83</v>
      </c>
      <c r="AY355" s="17" t="s">
        <v>130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81</v>
      </c>
      <c r="BK355" s="230">
        <f>ROUND(I355*H355,2)</f>
        <v>0</v>
      </c>
      <c r="BL355" s="17" t="s">
        <v>155</v>
      </c>
      <c r="BM355" s="229" t="s">
        <v>575</v>
      </c>
    </row>
    <row r="356" spans="1:47" s="2" customFormat="1" ht="12">
      <c r="A356" s="38"/>
      <c r="B356" s="39"/>
      <c r="C356" s="40"/>
      <c r="D356" s="231" t="s">
        <v>140</v>
      </c>
      <c r="E356" s="40"/>
      <c r="F356" s="232" t="s">
        <v>576</v>
      </c>
      <c r="G356" s="40"/>
      <c r="H356" s="40"/>
      <c r="I356" s="233"/>
      <c r="J356" s="40"/>
      <c r="K356" s="40"/>
      <c r="L356" s="44"/>
      <c r="M356" s="234"/>
      <c r="N356" s="235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140</v>
      </c>
      <c r="AU356" s="17" t="s">
        <v>83</v>
      </c>
    </row>
    <row r="357" spans="1:47" s="2" customFormat="1" ht="12">
      <c r="A357" s="38"/>
      <c r="B357" s="39"/>
      <c r="C357" s="40"/>
      <c r="D357" s="236" t="s">
        <v>141</v>
      </c>
      <c r="E357" s="40"/>
      <c r="F357" s="237" t="s">
        <v>577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141</v>
      </c>
      <c r="AU357" s="17" t="s">
        <v>83</v>
      </c>
    </row>
    <row r="358" spans="1:63" s="12" customFormat="1" ht="22.8" customHeight="1">
      <c r="A358" s="12"/>
      <c r="B358" s="202"/>
      <c r="C358" s="203"/>
      <c r="D358" s="204" t="s">
        <v>72</v>
      </c>
      <c r="E358" s="216" t="s">
        <v>578</v>
      </c>
      <c r="F358" s="216" t="s">
        <v>579</v>
      </c>
      <c r="G358" s="203"/>
      <c r="H358" s="203"/>
      <c r="I358" s="206"/>
      <c r="J358" s="217">
        <f>BK358</f>
        <v>0</v>
      </c>
      <c r="K358" s="203"/>
      <c r="L358" s="208"/>
      <c r="M358" s="209"/>
      <c r="N358" s="210"/>
      <c r="O358" s="210"/>
      <c r="P358" s="211">
        <f>SUM(P359:P377)</f>
        <v>0</v>
      </c>
      <c r="Q358" s="210"/>
      <c r="R358" s="211">
        <f>SUM(R359:R377)</f>
        <v>0</v>
      </c>
      <c r="S358" s="210"/>
      <c r="T358" s="212">
        <f>SUM(T359:T377)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3" t="s">
        <v>81</v>
      </c>
      <c r="AT358" s="214" t="s">
        <v>72</v>
      </c>
      <c r="AU358" s="214" t="s">
        <v>81</v>
      </c>
      <c r="AY358" s="213" t="s">
        <v>130</v>
      </c>
      <c r="BK358" s="215">
        <f>SUM(BK359:BK377)</f>
        <v>0</v>
      </c>
    </row>
    <row r="359" spans="1:65" s="2" customFormat="1" ht="21.75" customHeight="1">
      <c r="A359" s="38"/>
      <c r="B359" s="39"/>
      <c r="C359" s="218" t="s">
        <v>580</v>
      </c>
      <c r="D359" s="218" t="s">
        <v>133</v>
      </c>
      <c r="E359" s="219" t="s">
        <v>581</v>
      </c>
      <c r="F359" s="220" t="s">
        <v>582</v>
      </c>
      <c r="G359" s="221" t="s">
        <v>306</v>
      </c>
      <c r="H359" s="222">
        <v>2530.48</v>
      </c>
      <c r="I359" s="223"/>
      <c r="J359" s="224">
        <f>ROUND(I359*H359,2)</f>
        <v>0</v>
      </c>
      <c r="K359" s="220" t="s">
        <v>137</v>
      </c>
      <c r="L359" s="44"/>
      <c r="M359" s="225" t="s">
        <v>1</v>
      </c>
      <c r="N359" s="226" t="s">
        <v>38</v>
      </c>
      <c r="O359" s="91"/>
      <c r="P359" s="227">
        <f>O359*H359</f>
        <v>0</v>
      </c>
      <c r="Q359" s="227">
        <v>0</v>
      </c>
      <c r="R359" s="227">
        <f>Q359*H359</f>
        <v>0</v>
      </c>
      <c r="S359" s="227">
        <v>0</v>
      </c>
      <c r="T359" s="22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9" t="s">
        <v>155</v>
      </c>
      <c r="AT359" s="229" t="s">
        <v>133</v>
      </c>
      <c r="AU359" s="229" t="s">
        <v>83</v>
      </c>
      <c r="AY359" s="17" t="s">
        <v>130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7" t="s">
        <v>81</v>
      </c>
      <c r="BK359" s="230">
        <f>ROUND(I359*H359,2)</f>
        <v>0</v>
      </c>
      <c r="BL359" s="17" t="s">
        <v>155</v>
      </c>
      <c r="BM359" s="229" t="s">
        <v>583</v>
      </c>
    </row>
    <row r="360" spans="1:47" s="2" customFormat="1" ht="12">
      <c r="A360" s="38"/>
      <c r="B360" s="39"/>
      <c r="C360" s="40"/>
      <c r="D360" s="231" t="s">
        <v>140</v>
      </c>
      <c r="E360" s="40"/>
      <c r="F360" s="232" t="s">
        <v>584</v>
      </c>
      <c r="G360" s="40"/>
      <c r="H360" s="40"/>
      <c r="I360" s="233"/>
      <c r="J360" s="40"/>
      <c r="K360" s="40"/>
      <c r="L360" s="44"/>
      <c r="M360" s="234"/>
      <c r="N360" s="23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140</v>
      </c>
      <c r="AU360" s="17" t="s">
        <v>83</v>
      </c>
    </row>
    <row r="361" spans="1:47" s="2" customFormat="1" ht="12">
      <c r="A361" s="38"/>
      <c r="B361" s="39"/>
      <c r="C361" s="40"/>
      <c r="D361" s="236" t="s">
        <v>141</v>
      </c>
      <c r="E361" s="40"/>
      <c r="F361" s="237" t="s">
        <v>585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141</v>
      </c>
      <c r="AU361" s="17" t="s">
        <v>83</v>
      </c>
    </row>
    <row r="362" spans="1:65" s="2" customFormat="1" ht="24.15" customHeight="1">
      <c r="A362" s="38"/>
      <c r="B362" s="39"/>
      <c r="C362" s="218" t="s">
        <v>586</v>
      </c>
      <c r="D362" s="218" t="s">
        <v>133</v>
      </c>
      <c r="E362" s="219" t="s">
        <v>587</v>
      </c>
      <c r="F362" s="220" t="s">
        <v>588</v>
      </c>
      <c r="G362" s="221" t="s">
        <v>306</v>
      </c>
      <c r="H362" s="222">
        <v>35426.72</v>
      </c>
      <c r="I362" s="223"/>
      <c r="J362" s="224">
        <f>ROUND(I362*H362,2)</f>
        <v>0</v>
      </c>
      <c r="K362" s="220" t="s">
        <v>137</v>
      </c>
      <c r="L362" s="44"/>
      <c r="M362" s="225" t="s">
        <v>1</v>
      </c>
      <c r="N362" s="226" t="s">
        <v>38</v>
      </c>
      <c r="O362" s="91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155</v>
      </c>
      <c r="AT362" s="229" t="s">
        <v>133</v>
      </c>
      <c r="AU362" s="229" t="s">
        <v>83</v>
      </c>
      <c r="AY362" s="17" t="s">
        <v>130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81</v>
      </c>
      <c r="BK362" s="230">
        <f>ROUND(I362*H362,2)</f>
        <v>0</v>
      </c>
      <c r="BL362" s="17" t="s">
        <v>155</v>
      </c>
      <c r="BM362" s="229" t="s">
        <v>589</v>
      </c>
    </row>
    <row r="363" spans="1:47" s="2" customFormat="1" ht="12">
      <c r="A363" s="38"/>
      <c r="B363" s="39"/>
      <c r="C363" s="40"/>
      <c r="D363" s="231" t="s">
        <v>140</v>
      </c>
      <c r="E363" s="40"/>
      <c r="F363" s="232" t="s">
        <v>590</v>
      </c>
      <c r="G363" s="40"/>
      <c r="H363" s="40"/>
      <c r="I363" s="233"/>
      <c r="J363" s="40"/>
      <c r="K363" s="40"/>
      <c r="L363" s="44"/>
      <c r="M363" s="234"/>
      <c r="N363" s="235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140</v>
      </c>
      <c r="AU363" s="17" t="s">
        <v>83</v>
      </c>
    </row>
    <row r="364" spans="1:47" s="2" customFormat="1" ht="12">
      <c r="A364" s="38"/>
      <c r="B364" s="39"/>
      <c r="C364" s="40"/>
      <c r="D364" s="236" t="s">
        <v>141</v>
      </c>
      <c r="E364" s="40"/>
      <c r="F364" s="237" t="s">
        <v>591</v>
      </c>
      <c r="G364" s="40"/>
      <c r="H364" s="40"/>
      <c r="I364" s="233"/>
      <c r="J364" s="40"/>
      <c r="K364" s="40"/>
      <c r="L364" s="44"/>
      <c r="M364" s="234"/>
      <c r="N364" s="235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141</v>
      </c>
      <c r="AU364" s="17" t="s">
        <v>83</v>
      </c>
    </row>
    <row r="365" spans="1:51" s="14" customFormat="1" ht="12">
      <c r="A365" s="14"/>
      <c r="B365" s="248"/>
      <c r="C365" s="249"/>
      <c r="D365" s="231" t="s">
        <v>147</v>
      </c>
      <c r="E365" s="249"/>
      <c r="F365" s="251" t="s">
        <v>592</v>
      </c>
      <c r="G365" s="249"/>
      <c r="H365" s="252">
        <v>35426.72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8" t="s">
        <v>147</v>
      </c>
      <c r="AU365" s="258" t="s">
        <v>83</v>
      </c>
      <c r="AV365" s="14" t="s">
        <v>83</v>
      </c>
      <c r="AW365" s="14" t="s">
        <v>4</v>
      </c>
      <c r="AX365" s="14" t="s">
        <v>81</v>
      </c>
      <c r="AY365" s="258" t="s">
        <v>130</v>
      </c>
    </row>
    <row r="366" spans="1:65" s="2" customFormat="1" ht="37.8" customHeight="1">
      <c r="A366" s="38"/>
      <c r="B366" s="39"/>
      <c r="C366" s="218" t="s">
        <v>593</v>
      </c>
      <c r="D366" s="218" t="s">
        <v>133</v>
      </c>
      <c r="E366" s="219" t="s">
        <v>594</v>
      </c>
      <c r="F366" s="220" t="s">
        <v>595</v>
      </c>
      <c r="G366" s="221" t="s">
        <v>306</v>
      </c>
      <c r="H366" s="222">
        <v>154.173</v>
      </c>
      <c r="I366" s="223"/>
      <c r="J366" s="224">
        <f>ROUND(I366*H366,2)</f>
        <v>0</v>
      </c>
      <c r="K366" s="220" t="s">
        <v>137</v>
      </c>
      <c r="L366" s="44"/>
      <c r="M366" s="225" t="s">
        <v>1</v>
      </c>
      <c r="N366" s="226" t="s">
        <v>38</v>
      </c>
      <c r="O366" s="91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9" t="s">
        <v>155</v>
      </c>
      <c r="AT366" s="229" t="s">
        <v>133</v>
      </c>
      <c r="AU366" s="229" t="s">
        <v>83</v>
      </c>
      <c r="AY366" s="17" t="s">
        <v>130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7" t="s">
        <v>81</v>
      </c>
      <c r="BK366" s="230">
        <f>ROUND(I366*H366,2)</f>
        <v>0</v>
      </c>
      <c r="BL366" s="17" t="s">
        <v>155</v>
      </c>
      <c r="BM366" s="229" t="s">
        <v>596</v>
      </c>
    </row>
    <row r="367" spans="1:47" s="2" customFormat="1" ht="12">
      <c r="A367" s="38"/>
      <c r="B367" s="39"/>
      <c r="C367" s="40"/>
      <c r="D367" s="231" t="s">
        <v>140</v>
      </c>
      <c r="E367" s="40"/>
      <c r="F367" s="232" t="s">
        <v>597</v>
      </c>
      <c r="G367" s="40"/>
      <c r="H367" s="40"/>
      <c r="I367" s="233"/>
      <c r="J367" s="40"/>
      <c r="K367" s="40"/>
      <c r="L367" s="44"/>
      <c r="M367" s="234"/>
      <c r="N367" s="235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140</v>
      </c>
      <c r="AU367" s="17" t="s">
        <v>83</v>
      </c>
    </row>
    <row r="368" spans="1:47" s="2" customFormat="1" ht="12">
      <c r="A368" s="38"/>
      <c r="B368" s="39"/>
      <c r="C368" s="40"/>
      <c r="D368" s="236" t="s">
        <v>141</v>
      </c>
      <c r="E368" s="40"/>
      <c r="F368" s="237" t="s">
        <v>598</v>
      </c>
      <c r="G368" s="40"/>
      <c r="H368" s="40"/>
      <c r="I368" s="233"/>
      <c r="J368" s="40"/>
      <c r="K368" s="40"/>
      <c r="L368" s="44"/>
      <c r="M368" s="234"/>
      <c r="N368" s="235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141</v>
      </c>
      <c r="AU368" s="17" t="s">
        <v>83</v>
      </c>
    </row>
    <row r="369" spans="1:51" s="14" customFormat="1" ht="12">
      <c r="A369" s="14"/>
      <c r="B369" s="248"/>
      <c r="C369" s="249"/>
      <c r="D369" s="231" t="s">
        <v>147</v>
      </c>
      <c r="E369" s="250" t="s">
        <v>1</v>
      </c>
      <c r="F369" s="251" t="s">
        <v>599</v>
      </c>
      <c r="G369" s="249"/>
      <c r="H369" s="252">
        <v>154.173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8" t="s">
        <v>147</v>
      </c>
      <c r="AU369" s="258" t="s">
        <v>83</v>
      </c>
      <c r="AV369" s="14" t="s">
        <v>83</v>
      </c>
      <c r="AW369" s="14" t="s">
        <v>30</v>
      </c>
      <c r="AX369" s="14" t="s">
        <v>81</v>
      </c>
      <c r="AY369" s="258" t="s">
        <v>130</v>
      </c>
    </row>
    <row r="370" spans="1:65" s="2" customFormat="1" ht="44.25" customHeight="1">
      <c r="A370" s="38"/>
      <c r="B370" s="39"/>
      <c r="C370" s="218" t="s">
        <v>600</v>
      </c>
      <c r="D370" s="218" t="s">
        <v>133</v>
      </c>
      <c r="E370" s="219" t="s">
        <v>601</v>
      </c>
      <c r="F370" s="220" t="s">
        <v>602</v>
      </c>
      <c r="G370" s="221" t="s">
        <v>306</v>
      </c>
      <c r="H370" s="222">
        <v>1152.77</v>
      </c>
      <c r="I370" s="223"/>
      <c r="J370" s="224">
        <f>ROUND(I370*H370,2)</f>
        <v>0</v>
      </c>
      <c r="K370" s="220" t="s">
        <v>137</v>
      </c>
      <c r="L370" s="44"/>
      <c r="M370" s="225" t="s">
        <v>1</v>
      </c>
      <c r="N370" s="226" t="s">
        <v>38</v>
      </c>
      <c r="O370" s="91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155</v>
      </c>
      <c r="AT370" s="229" t="s">
        <v>133</v>
      </c>
      <c r="AU370" s="229" t="s">
        <v>83</v>
      </c>
      <c r="AY370" s="17" t="s">
        <v>130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81</v>
      </c>
      <c r="BK370" s="230">
        <f>ROUND(I370*H370,2)</f>
        <v>0</v>
      </c>
      <c r="BL370" s="17" t="s">
        <v>155</v>
      </c>
      <c r="BM370" s="229" t="s">
        <v>603</v>
      </c>
    </row>
    <row r="371" spans="1:47" s="2" customFormat="1" ht="12">
      <c r="A371" s="38"/>
      <c r="B371" s="39"/>
      <c r="C371" s="40"/>
      <c r="D371" s="231" t="s">
        <v>140</v>
      </c>
      <c r="E371" s="40"/>
      <c r="F371" s="232" t="s">
        <v>308</v>
      </c>
      <c r="G371" s="40"/>
      <c r="H371" s="40"/>
      <c r="I371" s="233"/>
      <c r="J371" s="40"/>
      <c r="K371" s="40"/>
      <c r="L371" s="44"/>
      <c r="M371" s="234"/>
      <c r="N371" s="235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140</v>
      </c>
      <c r="AU371" s="17" t="s">
        <v>83</v>
      </c>
    </row>
    <row r="372" spans="1:47" s="2" customFormat="1" ht="12">
      <c r="A372" s="38"/>
      <c r="B372" s="39"/>
      <c r="C372" s="40"/>
      <c r="D372" s="236" t="s">
        <v>141</v>
      </c>
      <c r="E372" s="40"/>
      <c r="F372" s="237" t="s">
        <v>604</v>
      </c>
      <c r="G372" s="40"/>
      <c r="H372" s="40"/>
      <c r="I372" s="233"/>
      <c r="J372" s="40"/>
      <c r="K372" s="40"/>
      <c r="L372" s="44"/>
      <c r="M372" s="234"/>
      <c r="N372" s="235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141</v>
      </c>
      <c r="AU372" s="17" t="s">
        <v>83</v>
      </c>
    </row>
    <row r="373" spans="1:51" s="14" customFormat="1" ht="12">
      <c r="A373" s="14"/>
      <c r="B373" s="248"/>
      <c r="C373" s="249"/>
      <c r="D373" s="231" t="s">
        <v>147</v>
      </c>
      <c r="E373" s="250" t="s">
        <v>1</v>
      </c>
      <c r="F373" s="251" t="s">
        <v>605</v>
      </c>
      <c r="G373" s="249"/>
      <c r="H373" s="252">
        <v>1152.77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8" t="s">
        <v>147</v>
      </c>
      <c r="AU373" s="258" t="s">
        <v>83</v>
      </c>
      <c r="AV373" s="14" t="s">
        <v>83</v>
      </c>
      <c r="AW373" s="14" t="s">
        <v>30</v>
      </c>
      <c r="AX373" s="14" t="s">
        <v>81</v>
      </c>
      <c r="AY373" s="258" t="s">
        <v>130</v>
      </c>
    </row>
    <row r="374" spans="1:65" s="2" customFormat="1" ht="44.25" customHeight="1">
      <c r="A374" s="38"/>
      <c r="B374" s="39"/>
      <c r="C374" s="218" t="s">
        <v>606</v>
      </c>
      <c r="D374" s="218" t="s">
        <v>133</v>
      </c>
      <c r="E374" s="219" t="s">
        <v>607</v>
      </c>
      <c r="F374" s="220" t="s">
        <v>608</v>
      </c>
      <c r="G374" s="221" t="s">
        <v>306</v>
      </c>
      <c r="H374" s="222">
        <v>1211.266</v>
      </c>
      <c r="I374" s="223"/>
      <c r="J374" s="224">
        <f>ROUND(I374*H374,2)</f>
        <v>0</v>
      </c>
      <c r="K374" s="220" t="s">
        <v>137</v>
      </c>
      <c r="L374" s="44"/>
      <c r="M374" s="225" t="s">
        <v>1</v>
      </c>
      <c r="N374" s="226" t="s">
        <v>38</v>
      </c>
      <c r="O374" s="91"/>
      <c r="P374" s="227">
        <f>O374*H374</f>
        <v>0</v>
      </c>
      <c r="Q374" s="227">
        <v>0</v>
      </c>
      <c r="R374" s="227">
        <f>Q374*H374</f>
        <v>0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155</v>
      </c>
      <c r="AT374" s="229" t="s">
        <v>133</v>
      </c>
      <c r="AU374" s="229" t="s">
        <v>83</v>
      </c>
      <c r="AY374" s="17" t="s">
        <v>130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81</v>
      </c>
      <c r="BK374" s="230">
        <f>ROUND(I374*H374,2)</f>
        <v>0</v>
      </c>
      <c r="BL374" s="17" t="s">
        <v>155</v>
      </c>
      <c r="BM374" s="229" t="s">
        <v>609</v>
      </c>
    </row>
    <row r="375" spans="1:47" s="2" customFormat="1" ht="12">
      <c r="A375" s="38"/>
      <c r="B375" s="39"/>
      <c r="C375" s="40"/>
      <c r="D375" s="231" t="s">
        <v>140</v>
      </c>
      <c r="E375" s="40"/>
      <c r="F375" s="232" t="s">
        <v>610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140</v>
      </c>
      <c r="AU375" s="17" t="s">
        <v>83</v>
      </c>
    </row>
    <row r="376" spans="1:47" s="2" customFormat="1" ht="12">
      <c r="A376" s="38"/>
      <c r="B376" s="39"/>
      <c r="C376" s="40"/>
      <c r="D376" s="236" t="s">
        <v>141</v>
      </c>
      <c r="E376" s="40"/>
      <c r="F376" s="237" t="s">
        <v>611</v>
      </c>
      <c r="G376" s="40"/>
      <c r="H376" s="40"/>
      <c r="I376" s="233"/>
      <c r="J376" s="40"/>
      <c r="K376" s="40"/>
      <c r="L376" s="44"/>
      <c r="M376" s="234"/>
      <c r="N376" s="235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141</v>
      </c>
      <c r="AU376" s="17" t="s">
        <v>83</v>
      </c>
    </row>
    <row r="377" spans="1:51" s="14" customFormat="1" ht="12">
      <c r="A377" s="14"/>
      <c r="B377" s="248"/>
      <c r="C377" s="249"/>
      <c r="D377" s="231" t="s">
        <v>147</v>
      </c>
      <c r="E377" s="250" t="s">
        <v>1</v>
      </c>
      <c r="F377" s="251" t="s">
        <v>612</v>
      </c>
      <c r="G377" s="249"/>
      <c r="H377" s="252">
        <v>1211.266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8" t="s">
        <v>147</v>
      </c>
      <c r="AU377" s="258" t="s">
        <v>83</v>
      </c>
      <c r="AV377" s="14" t="s">
        <v>83</v>
      </c>
      <c r="AW377" s="14" t="s">
        <v>30</v>
      </c>
      <c r="AX377" s="14" t="s">
        <v>81</v>
      </c>
      <c r="AY377" s="258" t="s">
        <v>130</v>
      </c>
    </row>
    <row r="378" spans="1:63" s="12" customFormat="1" ht="22.8" customHeight="1">
      <c r="A378" s="12"/>
      <c r="B378" s="202"/>
      <c r="C378" s="203"/>
      <c r="D378" s="204" t="s">
        <v>72</v>
      </c>
      <c r="E378" s="216" t="s">
        <v>613</v>
      </c>
      <c r="F378" s="216" t="s">
        <v>614</v>
      </c>
      <c r="G378" s="203"/>
      <c r="H378" s="203"/>
      <c r="I378" s="206"/>
      <c r="J378" s="217">
        <f>BK378</f>
        <v>0</v>
      </c>
      <c r="K378" s="203"/>
      <c r="L378" s="208"/>
      <c r="M378" s="209"/>
      <c r="N378" s="210"/>
      <c r="O378" s="210"/>
      <c r="P378" s="211">
        <f>SUM(P379:P381)</f>
        <v>0</v>
      </c>
      <c r="Q378" s="210"/>
      <c r="R378" s="211">
        <f>SUM(R379:R381)</f>
        <v>0</v>
      </c>
      <c r="S378" s="210"/>
      <c r="T378" s="212">
        <f>SUM(T379:T381)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3" t="s">
        <v>81</v>
      </c>
      <c r="AT378" s="214" t="s">
        <v>72</v>
      </c>
      <c r="AU378" s="214" t="s">
        <v>81</v>
      </c>
      <c r="AY378" s="213" t="s">
        <v>130</v>
      </c>
      <c r="BK378" s="215">
        <f>SUM(BK379:BK381)</f>
        <v>0</v>
      </c>
    </row>
    <row r="379" spans="1:65" s="2" customFormat="1" ht="33" customHeight="1">
      <c r="A379" s="38"/>
      <c r="B379" s="39"/>
      <c r="C379" s="218" t="s">
        <v>615</v>
      </c>
      <c r="D379" s="218" t="s">
        <v>133</v>
      </c>
      <c r="E379" s="219" t="s">
        <v>616</v>
      </c>
      <c r="F379" s="220" t="s">
        <v>617</v>
      </c>
      <c r="G379" s="221" t="s">
        <v>306</v>
      </c>
      <c r="H379" s="222">
        <v>285.324</v>
      </c>
      <c r="I379" s="223"/>
      <c r="J379" s="224">
        <f>ROUND(I379*H379,2)</f>
        <v>0</v>
      </c>
      <c r="K379" s="220" t="s">
        <v>137</v>
      </c>
      <c r="L379" s="44"/>
      <c r="M379" s="225" t="s">
        <v>1</v>
      </c>
      <c r="N379" s="226" t="s">
        <v>38</v>
      </c>
      <c r="O379" s="91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155</v>
      </c>
      <c r="AT379" s="229" t="s">
        <v>133</v>
      </c>
      <c r="AU379" s="229" t="s">
        <v>83</v>
      </c>
      <c r="AY379" s="17" t="s">
        <v>130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81</v>
      </c>
      <c r="BK379" s="230">
        <f>ROUND(I379*H379,2)</f>
        <v>0</v>
      </c>
      <c r="BL379" s="17" t="s">
        <v>155</v>
      </c>
      <c r="BM379" s="229" t="s">
        <v>618</v>
      </c>
    </row>
    <row r="380" spans="1:47" s="2" customFormat="1" ht="12">
      <c r="A380" s="38"/>
      <c r="B380" s="39"/>
      <c r="C380" s="40"/>
      <c r="D380" s="231" t="s">
        <v>140</v>
      </c>
      <c r="E380" s="40"/>
      <c r="F380" s="232" t="s">
        <v>619</v>
      </c>
      <c r="G380" s="40"/>
      <c r="H380" s="40"/>
      <c r="I380" s="233"/>
      <c r="J380" s="40"/>
      <c r="K380" s="40"/>
      <c r="L380" s="44"/>
      <c r="M380" s="234"/>
      <c r="N380" s="235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140</v>
      </c>
      <c r="AU380" s="17" t="s">
        <v>83</v>
      </c>
    </row>
    <row r="381" spans="1:47" s="2" customFormat="1" ht="12">
      <c r="A381" s="38"/>
      <c r="B381" s="39"/>
      <c r="C381" s="40"/>
      <c r="D381" s="236" t="s">
        <v>141</v>
      </c>
      <c r="E381" s="40"/>
      <c r="F381" s="237" t="s">
        <v>620</v>
      </c>
      <c r="G381" s="40"/>
      <c r="H381" s="40"/>
      <c r="I381" s="233"/>
      <c r="J381" s="40"/>
      <c r="K381" s="40"/>
      <c r="L381" s="44"/>
      <c r="M381" s="259"/>
      <c r="N381" s="260"/>
      <c r="O381" s="261"/>
      <c r="P381" s="261"/>
      <c r="Q381" s="261"/>
      <c r="R381" s="261"/>
      <c r="S381" s="261"/>
      <c r="T381" s="26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141</v>
      </c>
      <c r="AU381" s="17" t="s">
        <v>83</v>
      </c>
    </row>
    <row r="382" spans="1:31" s="2" customFormat="1" ht="6.95" customHeight="1">
      <c r="A382" s="38"/>
      <c r="B382" s="66"/>
      <c r="C382" s="67"/>
      <c r="D382" s="67"/>
      <c r="E382" s="67"/>
      <c r="F382" s="67"/>
      <c r="G382" s="67"/>
      <c r="H382" s="67"/>
      <c r="I382" s="67"/>
      <c r="J382" s="67"/>
      <c r="K382" s="67"/>
      <c r="L382" s="44"/>
      <c r="M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</row>
  </sheetData>
  <sheetProtection password="CC35" sheet="1" objects="1" scenarios="1" formatColumns="0" formatRows="0" autoFilter="0"/>
  <autoFilter ref="C124:K38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30" r:id="rId1" display="https://podminky.urs.cz/item/CS_URS_2024_01/113105113"/>
    <hyperlink ref="F134" r:id="rId2" display="https://podminky.urs.cz/item/CS_URS_2024_01/113106187"/>
    <hyperlink ref="F139" r:id="rId3" display="https://podminky.urs.cz/item/CS_URS_2024_01/113106192"/>
    <hyperlink ref="F144" r:id="rId4" display="https://podminky.urs.cz/item/CS_URS_2024_01/113107324"/>
    <hyperlink ref="F148" r:id="rId5" display="https://podminky.urs.cz/item/CS_URS_2024_01/113107343"/>
    <hyperlink ref="F153" r:id="rId6" display="https://podminky.urs.cz/item/CS_URS_2024_01/113107345"/>
    <hyperlink ref="F157" r:id="rId7" display="https://podminky.urs.cz/item/CS_URS_2024_01/113201112"/>
    <hyperlink ref="F161" r:id="rId8" display="https://podminky.urs.cz/item/CS_URS_2024_01/113202111"/>
    <hyperlink ref="F167" r:id="rId9" display="https://podminky.urs.cz/item/CS_URS_2024_01/122252205"/>
    <hyperlink ref="F174" r:id="rId10" display="https://podminky.urs.cz/item/CS_URS_2024_01/162751117"/>
    <hyperlink ref="F178" r:id="rId11" display="https://podminky.urs.cz/item/CS_URS_2024_01/162751119"/>
    <hyperlink ref="F183" r:id="rId12" display="https://podminky.urs.cz/item/CS_URS_2024_01/171201231"/>
    <hyperlink ref="F188" r:id="rId13" display="https://podminky.urs.cz/item/CS_URS_2024_01/171251201"/>
    <hyperlink ref="F193" r:id="rId14" display="https://podminky.urs.cz/item/CS_URS_2024_01/212752102"/>
    <hyperlink ref="F198" r:id="rId15" display="https://podminky.urs.cz/item/CS_URS_2024_01/452386111"/>
    <hyperlink ref="F202" r:id="rId16" display="https://podminky.urs.cz/item/CS_URS_2024_01/564861011"/>
    <hyperlink ref="F208" r:id="rId17" display="https://podminky.urs.cz/item/CS_URS_2024_01/564871016"/>
    <hyperlink ref="F215" r:id="rId18" display="https://podminky.urs.cz/item/CS_URS_2024_01/564931412"/>
    <hyperlink ref="F221" r:id="rId19" display="https://podminky.urs.cz/item/CS_URS_2024_01/565165121"/>
    <hyperlink ref="F225" r:id="rId20" display="https://podminky.urs.cz/item/CS_URS_2024_01/567132113"/>
    <hyperlink ref="F229" r:id="rId21" display="https://podminky.urs.cz/item/CS_URS_2024_01/573191111"/>
    <hyperlink ref="F233" r:id="rId22" display="https://podminky.urs.cz/item/CS_URS_2024_01/573231108"/>
    <hyperlink ref="F237" r:id="rId23" display="https://podminky.urs.cz/item/CS_URS_2024_01/577134141"/>
    <hyperlink ref="F242" r:id="rId24" display="https://podminky.urs.cz/item/CS_URS_2024_01/837262292"/>
    <hyperlink ref="F245" r:id="rId25" display="https://podminky.urs.cz/item/CS_URS_2024_01/837311221"/>
    <hyperlink ref="F251" r:id="rId26" display="https://podminky.urs.cz/item/CS_URS_2024_01/837312221"/>
    <hyperlink ref="F261" r:id="rId27" display="https://podminky.urs.cz/item/CS_URS_2024_01/895941343"/>
    <hyperlink ref="F268" r:id="rId28" display="https://podminky.urs.cz/item/CS_URS_2024_01/895941351"/>
    <hyperlink ref="F273" r:id="rId29" display="https://podminky.urs.cz/item/CS_URS_2024_01/895941362"/>
    <hyperlink ref="F278" r:id="rId30" display="https://podminky.urs.cz/item/CS_URS_2024_01/895941366"/>
    <hyperlink ref="F283" r:id="rId31" display="https://podminky.urs.cz/item/CS_URS_2024_01/899204112"/>
    <hyperlink ref="F288" r:id="rId32" display="https://podminky.urs.cz/item/CS_URS_2024_01/899623141"/>
    <hyperlink ref="F293" r:id="rId33" display="https://podminky.urs.cz/item/CS_URS_2024_01/899643121"/>
    <hyperlink ref="F300" r:id="rId34" display="https://podminky.urs.cz/item/CS_URS_2024_01/899643122"/>
    <hyperlink ref="F304" r:id="rId35" display="https://podminky.urs.cz/item/CS_URS_2024_01/899643192"/>
    <hyperlink ref="F309" r:id="rId36" display="https://podminky.urs.cz/item/CS_URS_2024_01/914111111"/>
    <hyperlink ref="F314" r:id="rId37" display="https://podminky.urs.cz/item/CS_URS_2024_01/914511113"/>
    <hyperlink ref="F319" r:id="rId38" display="https://podminky.urs.cz/item/CS_URS_2024_01/916131213"/>
    <hyperlink ref="F333" r:id="rId39" display="https://podminky.urs.cz/item/CS_URS_2024_01/919112114"/>
    <hyperlink ref="F337" r:id="rId40" display="https://podminky.urs.cz/item/CS_URS_2024_01/919112213"/>
    <hyperlink ref="F341" r:id="rId41" display="https://podminky.urs.cz/item/CS_URS_2024_01/919121112"/>
    <hyperlink ref="F345" r:id="rId42" display="https://podminky.urs.cz/item/CS_URS_2024_01/919735113"/>
    <hyperlink ref="F349" r:id="rId43" display="https://podminky.urs.cz/item/CS_URS_2024_01/931992111"/>
    <hyperlink ref="F354" r:id="rId44" display="https://podminky.urs.cz/item/CS_URS_2024_01/966006132"/>
    <hyperlink ref="F357" r:id="rId45" display="https://podminky.urs.cz/item/CS_URS_2024_01/966006211"/>
    <hyperlink ref="F361" r:id="rId46" display="https://podminky.urs.cz/item/CS_URS_2024_01/997221551"/>
    <hyperlink ref="F364" r:id="rId47" display="https://podminky.urs.cz/item/CS_URS_2024_01/997221559"/>
    <hyperlink ref="F368" r:id="rId48" display="https://podminky.urs.cz/item/CS_URS_2024_01/997221861"/>
    <hyperlink ref="F372" r:id="rId49" display="https://podminky.urs.cz/item/CS_URS_2024_01/997221873"/>
    <hyperlink ref="F376" r:id="rId50" display="https://podminky.urs.cz/item/CS_URS_2024_01/997221875"/>
    <hyperlink ref="F381" r:id="rId51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263" t="s">
        <v>621</v>
      </c>
      <c r="BA2" s="263" t="s">
        <v>621</v>
      </c>
      <c r="BB2" s="263" t="s">
        <v>1</v>
      </c>
      <c r="BC2" s="263" t="s">
        <v>622</v>
      </c>
      <c r="BD2" s="263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63" t="s">
        <v>623</v>
      </c>
      <c r="BA3" s="263" t="s">
        <v>623</v>
      </c>
      <c r="BB3" s="263" t="s">
        <v>1</v>
      </c>
      <c r="BC3" s="263" t="s">
        <v>624</v>
      </c>
      <c r="BD3" s="263" t="s">
        <v>83</v>
      </c>
    </row>
    <row r="4" spans="2:5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  <c r="AZ4" s="263" t="s">
        <v>625</v>
      </c>
      <c r="BA4" s="263" t="s">
        <v>625</v>
      </c>
      <c r="BB4" s="263" t="s">
        <v>1</v>
      </c>
      <c r="BC4" s="263" t="s">
        <v>626</v>
      </c>
      <c r="BD4" s="263" t="s">
        <v>83</v>
      </c>
    </row>
    <row r="5" spans="2:56" s="1" customFormat="1" ht="6.95" customHeight="1">
      <c r="B5" s="20"/>
      <c r="L5" s="20"/>
      <c r="AZ5" s="263" t="s">
        <v>627</v>
      </c>
      <c r="BA5" s="263" t="s">
        <v>627</v>
      </c>
      <c r="BB5" s="263" t="s">
        <v>1</v>
      </c>
      <c r="BC5" s="263" t="s">
        <v>628</v>
      </c>
      <c r="BD5" s="263" t="s">
        <v>83</v>
      </c>
    </row>
    <row r="6" spans="2:56" s="1" customFormat="1" ht="12" customHeight="1">
      <c r="B6" s="20"/>
      <c r="D6" s="140" t="s">
        <v>16</v>
      </c>
      <c r="L6" s="20"/>
      <c r="AZ6" s="263" t="s">
        <v>210</v>
      </c>
      <c r="BA6" s="263" t="s">
        <v>210</v>
      </c>
      <c r="BB6" s="263" t="s">
        <v>1</v>
      </c>
      <c r="BC6" s="263" t="s">
        <v>629</v>
      </c>
      <c r="BD6" s="263" t="s">
        <v>83</v>
      </c>
    </row>
    <row r="7" spans="2:56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  <c r="AZ7" s="263" t="s">
        <v>630</v>
      </c>
      <c r="BA7" s="263" t="s">
        <v>630</v>
      </c>
      <c r="BB7" s="263" t="s">
        <v>1</v>
      </c>
      <c r="BC7" s="263" t="s">
        <v>631</v>
      </c>
      <c r="BD7" s="263" t="s">
        <v>83</v>
      </c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ROUND((SUM(BE128:BE364)),2)</f>
        <v>0</v>
      </c>
      <c r="G33" s="38"/>
      <c r="H33" s="38"/>
      <c r="I33" s="155">
        <v>0.21</v>
      </c>
      <c r="J33" s="154">
        <f>ROUND(((SUM(BE128:BE364))*I33),2)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ROUND((SUM(BF128:BF364)),2)</f>
        <v>0</v>
      </c>
      <c r="G34" s="38"/>
      <c r="H34" s="38"/>
      <c r="I34" s="155">
        <v>0.12</v>
      </c>
      <c r="J34" s="154">
        <f>ROUND(((SUM(BF128:BF364))*I34),2)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ROUND((SUM(BG128:BG364)),2)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ROUND((SUM(BH128:BH364)),2)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ROUND((SUM(BI128:BI364)),2)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310 - Stavební část - kanalizace - stoky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215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216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217</v>
      </c>
      <c r="E99" s="188"/>
      <c r="F99" s="188"/>
      <c r="G99" s="188"/>
      <c r="H99" s="188"/>
      <c r="I99" s="188"/>
      <c r="J99" s="189">
        <f>J195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633</v>
      </c>
      <c r="E100" s="188"/>
      <c r="F100" s="188"/>
      <c r="G100" s="188"/>
      <c r="H100" s="188"/>
      <c r="I100" s="188"/>
      <c r="J100" s="189">
        <f>J200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218</v>
      </c>
      <c r="E101" s="188"/>
      <c r="F101" s="188"/>
      <c r="G101" s="188"/>
      <c r="H101" s="188"/>
      <c r="I101" s="188"/>
      <c r="J101" s="189">
        <f>J215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219</v>
      </c>
      <c r="E102" s="188"/>
      <c r="F102" s="188"/>
      <c r="G102" s="188"/>
      <c r="H102" s="188"/>
      <c r="I102" s="188"/>
      <c r="J102" s="189">
        <f>J233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220</v>
      </c>
      <c r="E103" s="188"/>
      <c r="F103" s="188"/>
      <c r="G103" s="188"/>
      <c r="H103" s="188"/>
      <c r="I103" s="188"/>
      <c r="J103" s="189">
        <f>J239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221</v>
      </c>
      <c r="E104" s="188"/>
      <c r="F104" s="188"/>
      <c r="G104" s="188"/>
      <c r="H104" s="188"/>
      <c r="I104" s="188"/>
      <c r="J104" s="189">
        <f>J328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222</v>
      </c>
      <c r="E105" s="188"/>
      <c r="F105" s="188"/>
      <c r="G105" s="188"/>
      <c r="H105" s="188"/>
      <c r="I105" s="188"/>
      <c r="J105" s="189">
        <f>J340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223</v>
      </c>
      <c r="E106" s="188"/>
      <c r="F106" s="188"/>
      <c r="G106" s="188"/>
      <c r="H106" s="188"/>
      <c r="I106" s="188"/>
      <c r="J106" s="189">
        <f>J352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634</v>
      </c>
      <c r="E107" s="182"/>
      <c r="F107" s="182"/>
      <c r="G107" s="182"/>
      <c r="H107" s="182"/>
      <c r="I107" s="182"/>
      <c r="J107" s="183">
        <f>J356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635</v>
      </c>
      <c r="E108" s="188"/>
      <c r="F108" s="188"/>
      <c r="G108" s="188"/>
      <c r="H108" s="188"/>
      <c r="I108" s="188"/>
      <c r="J108" s="189">
        <f>J357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115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Brno, Wurmova - odstranění havarijního stavu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 310 - Stavební část - kanalizace - stoky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13. 5. 2024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32" t="s">
        <v>29</v>
      </c>
      <c r="J124" s="36" t="str">
        <f>E21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31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116</v>
      </c>
      <c r="D127" s="194" t="s">
        <v>58</v>
      </c>
      <c r="E127" s="194" t="s">
        <v>54</v>
      </c>
      <c r="F127" s="194" t="s">
        <v>55</v>
      </c>
      <c r="G127" s="194" t="s">
        <v>117</v>
      </c>
      <c r="H127" s="194" t="s">
        <v>118</v>
      </c>
      <c r="I127" s="194" t="s">
        <v>119</v>
      </c>
      <c r="J127" s="194" t="s">
        <v>107</v>
      </c>
      <c r="K127" s="195" t="s">
        <v>120</v>
      </c>
      <c r="L127" s="196"/>
      <c r="M127" s="100" t="s">
        <v>1</v>
      </c>
      <c r="N127" s="101" t="s">
        <v>37</v>
      </c>
      <c r="O127" s="101" t="s">
        <v>121</v>
      </c>
      <c r="P127" s="101" t="s">
        <v>122</v>
      </c>
      <c r="Q127" s="101" t="s">
        <v>123</v>
      </c>
      <c r="R127" s="101" t="s">
        <v>124</v>
      </c>
      <c r="S127" s="101" t="s">
        <v>125</v>
      </c>
      <c r="T127" s="102" t="s">
        <v>126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127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P129+P356</f>
        <v>0</v>
      </c>
      <c r="Q128" s="104"/>
      <c r="R128" s="199">
        <f>R129+R356</f>
        <v>1769.3035787199997</v>
      </c>
      <c r="S128" s="104"/>
      <c r="T128" s="200">
        <f>T129+T356</f>
        <v>28.89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109</v>
      </c>
      <c r="BK128" s="201">
        <f>BK129+BK356</f>
        <v>0</v>
      </c>
    </row>
    <row r="129" spans="1:63" s="12" customFormat="1" ht="25.9" customHeight="1">
      <c r="A129" s="12"/>
      <c r="B129" s="202"/>
      <c r="C129" s="203"/>
      <c r="D129" s="204" t="s">
        <v>72</v>
      </c>
      <c r="E129" s="205" t="s">
        <v>224</v>
      </c>
      <c r="F129" s="205" t="s">
        <v>225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P130+P195+P200+P215+P233+P239+P328+P340+P352</f>
        <v>0</v>
      </c>
      <c r="Q129" s="210"/>
      <c r="R129" s="211">
        <f>R130+R195+R200+R215+R233+R239+R328+R340+R352</f>
        <v>1768.8235787199997</v>
      </c>
      <c r="S129" s="210"/>
      <c r="T129" s="212">
        <f>T130+T195+T200+T215+T233+T239+T328+T340+T352</f>
        <v>28.89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81</v>
      </c>
      <c r="AT129" s="214" t="s">
        <v>72</v>
      </c>
      <c r="AU129" s="214" t="s">
        <v>73</v>
      </c>
      <c r="AY129" s="213" t="s">
        <v>130</v>
      </c>
      <c r="BK129" s="215">
        <f>BK130+BK195+BK200+BK215+BK233+BK239+BK328+BK340+BK352</f>
        <v>0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81</v>
      </c>
      <c r="F130" s="216" t="s">
        <v>226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SUM(P131:P194)</f>
        <v>0</v>
      </c>
      <c r="Q130" s="210"/>
      <c r="R130" s="211">
        <f>SUM(R131:R194)</f>
        <v>1307.3199086999998</v>
      </c>
      <c r="S130" s="210"/>
      <c r="T130" s="212">
        <f>SUM(T131:T194)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81</v>
      </c>
      <c r="AT130" s="214" t="s">
        <v>72</v>
      </c>
      <c r="AU130" s="214" t="s">
        <v>81</v>
      </c>
      <c r="AY130" s="213" t="s">
        <v>130</v>
      </c>
      <c r="BK130" s="215">
        <f>SUM(BK131:BK194)</f>
        <v>0</v>
      </c>
    </row>
    <row r="131" spans="1:65" s="2" customFormat="1" ht="24.15" customHeight="1">
      <c r="A131" s="38"/>
      <c r="B131" s="39"/>
      <c r="C131" s="218" t="s">
        <v>81</v>
      </c>
      <c r="D131" s="218" t="s">
        <v>133</v>
      </c>
      <c r="E131" s="219" t="s">
        <v>636</v>
      </c>
      <c r="F131" s="220" t="s">
        <v>637</v>
      </c>
      <c r="G131" s="221" t="s">
        <v>269</v>
      </c>
      <c r="H131" s="222">
        <v>8</v>
      </c>
      <c r="I131" s="223"/>
      <c r="J131" s="224">
        <f>ROUND(I131*H131,2)</f>
        <v>0</v>
      </c>
      <c r="K131" s="220" t="s">
        <v>137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0.06053</v>
      </c>
      <c r="R131" s="227">
        <f>Q131*H131</f>
        <v>0.48424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155</v>
      </c>
      <c r="AT131" s="229" t="s">
        <v>133</v>
      </c>
      <c r="AU131" s="229" t="s">
        <v>83</v>
      </c>
      <c r="AY131" s="17" t="s">
        <v>130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155</v>
      </c>
      <c r="BM131" s="229" t="s">
        <v>638</v>
      </c>
    </row>
    <row r="132" spans="1:47" s="2" customFormat="1" ht="12">
      <c r="A132" s="38"/>
      <c r="B132" s="39"/>
      <c r="C132" s="40"/>
      <c r="D132" s="231" t="s">
        <v>140</v>
      </c>
      <c r="E132" s="40"/>
      <c r="F132" s="232" t="s">
        <v>639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140</v>
      </c>
      <c r="AU132" s="17" t="s">
        <v>83</v>
      </c>
    </row>
    <row r="133" spans="1:47" s="2" customFormat="1" ht="12">
      <c r="A133" s="38"/>
      <c r="B133" s="39"/>
      <c r="C133" s="40"/>
      <c r="D133" s="236" t="s">
        <v>141</v>
      </c>
      <c r="E133" s="40"/>
      <c r="F133" s="237" t="s">
        <v>640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141</v>
      </c>
      <c r="AU133" s="17" t="s">
        <v>83</v>
      </c>
    </row>
    <row r="134" spans="1:51" s="14" customFormat="1" ht="12">
      <c r="A134" s="14"/>
      <c r="B134" s="248"/>
      <c r="C134" s="249"/>
      <c r="D134" s="231" t="s">
        <v>147</v>
      </c>
      <c r="E134" s="250" t="s">
        <v>1</v>
      </c>
      <c r="F134" s="251" t="s">
        <v>641</v>
      </c>
      <c r="G134" s="249"/>
      <c r="H134" s="252">
        <v>8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8" t="s">
        <v>147</v>
      </c>
      <c r="AU134" s="258" t="s">
        <v>83</v>
      </c>
      <c r="AV134" s="14" t="s">
        <v>83</v>
      </c>
      <c r="AW134" s="14" t="s">
        <v>30</v>
      </c>
      <c r="AX134" s="14" t="s">
        <v>81</v>
      </c>
      <c r="AY134" s="258" t="s">
        <v>130</v>
      </c>
    </row>
    <row r="135" spans="1:65" s="2" customFormat="1" ht="33" customHeight="1">
      <c r="A135" s="38"/>
      <c r="B135" s="39"/>
      <c r="C135" s="218" t="s">
        <v>83</v>
      </c>
      <c r="D135" s="218" t="s">
        <v>133</v>
      </c>
      <c r="E135" s="219" t="s">
        <v>642</v>
      </c>
      <c r="F135" s="220" t="s">
        <v>643</v>
      </c>
      <c r="G135" s="221" t="s">
        <v>284</v>
      </c>
      <c r="H135" s="222">
        <v>527.772</v>
      </c>
      <c r="I135" s="223"/>
      <c r="J135" s="224">
        <f>ROUND(I135*H135,2)</f>
        <v>0</v>
      </c>
      <c r="K135" s="220" t="s">
        <v>137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155</v>
      </c>
      <c r="AT135" s="229" t="s">
        <v>133</v>
      </c>
      <c r="AU135" s="229" t="s">
        <v>83</v>
      </c>
      <c r="AY135" s="17" t="s">
        <v>130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155</v>
      </c>
      <c r="BM135" s="229" t="s">
        <v>644</v>
      </c>
    </row>
    <row r="136" spans="1:47" s="2" customFormat="1" ht="12">
      <c r="A136" s="38"/>
      <c r="B136" s="39"/>
      <c r="C136" s="40"/>
      <c r="D136" s="231" t="s">
        <v>140</v>
      </c>
      <c r="E136" s="40"/>
      <c r="F136" s="232" t="s">
        <v>645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140</v>
      </c>
      <c r="AU136" s="17" t="s">
        <v>83</v>
      </c>
    </row>
    <row r="137" spans="1:47" s="2" customFormat="1" ht="12">
      <c r="A137" s="38"/>
      <c r="B137" s="39"/>
      <c r="C137" s="40"/>
      <c r="D137" s="236" t="s">
        <v>141</v>
      </c>
      <c r="E137" s="40"/>
      <c r="F137" s="237" t="s">
        <v>646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141</v>
      </c>
      <c r="AU137" s="17" t="s">
        <v>83</v>
      </c>
    </row>
    <row r="138" spans="1:51" s="14" customFormat="1" ht="12">
      <c r="A138" s="14"/>
      <c r="B138" s="248"/>
      <c r="C138" s="249"/>
      <c r="D138" s="231" t="s">
        <v>147</v>
      </c>
      <c r="E138" s="250" t="s">
        <v>623</v>
      </c>
      <c r="F138" s="251" t="s">
        <v>647</v>
      </c>
      <c r="G138" s="249"/>
      <c r="H138" s="252">
        <v>527.772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147</v>
      </c>
      <c r="AU138" s="258" t="s">
        <v>83</v>
      </c>
      <c r="AV138" s="14" t="s">
        <v>83</v>
      </c>
      <c r="AW138" s="14" t="s">
        <v>30</v>
      </c>
      <c r="AX138" s="14" t="s">
        <v>81</v>
      </c>
      <c r="AY138" s="258" t="s">
        <v>130</v>
      </c>
    </row>
    <row r="139" spans="1:65" s="2" customFormat="1" ht="33" customHeight="1">
      <c r="A139" s="38"/>
      <c r="B139" s="39"/>
      <c r="C139" s="218" t="s">
        <v>149</v>
      </c>
      <c r="D139" s="218" t="s">
        <v>133</v>
      </c>
      <c r="E139" s="219" t="s">
        <v>648</v>
      </c>
      <c r="F139" s="220" t="s">
        <v>649</v>
      </c>
      <c r="G139" s="221" t="s">
        <v>284</v>
      </c>
      <c r="H139" s="222">
        <v>527.772</v>
      </c>
      <c r="I139" s="223"/>
      <c r="J139" s="224">
        <f>ROUND(I139*H139,2)</f>
        <v>0</v>
      </c>
      <c r="K139" s="220" t="s">
        <v>137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155</v>
      </c>
      <c r="AT139" s="229" t="s">
        <v>133</v>
      </c>
      <c r="AU139" s="229" t="s">
        <v>83</v>
      </c>
      <c r="AY139" s="17" t="s">
        <v>130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155</v>
      </c>
      <c r="BM139" s="229" t="s">
        <v>650</v>
      </c>
    </row>
    <row r="140" spans="1:47" s="2" customFormat="1" ht="12">
      <c r="A140" s="38"/>
      <c r="B140" s="39"/>
      <c r="C140" s="40"/>
      <c r="D140" s="231" t="s">
        <v>140</v>
      </c>
      <c r="E140" s="40"/>
      <c r="F140" s="232" t="s">
        <v>651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140</v>
      </c>
      <c r="AU140" s="17" t="s">
        <v>83</v>
      </c>
    </row>
    <row r="141" spans="1:47" s="2" customFormat="1" ht="12">
      <c r="A141" s="38"/>
      <c r="B141" s="39"/>
      <c r="C141" s="40"/>
      <c r="D141" s="236" t="s">
        <v>141</v>
      </c>
      <c r="E141" s="40"/>
      <c r="F141" s="237" t="s">
        <v>652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141</v>
      </c>
      <c r="AU141" s="17" t="s">
        <v>83</v>
      </c>
    </row>
    <row r="142" spans="1:51" s="14" customFormat="1" ht="12">
      <c r="A142" s="14"/>
      <c r="B142" s="248"/>
      <c r="C142" s="249"/>
      <c r="D142" s="231" t="s">
        <v>147</v>
      </c>
      <c r="E142" s="250" t="s">
        <v>1</v>
      </c>
      <c r="F142" s="251" t="s">
        <v>623</v>
      </c>
      <c r="G142" s="249"/>
      <c r="H142" s="252">
        <v>527.772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8" t="s">
        <v>147</v>
      </c>
      <c r="AU142" s="258" t="s">
        <v>83</v>
      </c>
      <c r="AV142" s="14" t="s">
        <v>83</v>
      </c>
      <c r="AW142" s="14" t="s">
        <v>30</v>
      </c>
      <c r="AX142" s="14" t="s">
        <v>81</v>
      </c>
      <c r="AY142" s="258" t="s">
        <v>130</v>
      </c>
    </row>
    <row r="143" spans="1:65" s="2" customFormat="1" ht="24.15" customHeight="1">
      <c r="A143" s="38"/>
      <c r="B143" s="39"/>
      <c r="C143" s="218" t="s">
        <v>155</v>
      </c>
      <c r="D143" s="218" t="s">
        <v>133</v>
      </c>
      <c r="E143" s="219" t="s">
        <v>653</v>
      </c>
      <c r="F143" s="220" t="s">
        <v>654</v>
      </c>
      <c r="G143" s="221" t="s">
        <v>284</v>
      </c>
      <c r="H143" s="222">
        <v>190.609</v>
      </c>
      <c r="I143" s="223"/>
      <c r="J143" s="224">
        <f>ROUND(I143*H143,2)</f>
        <v>0</v>
      </c>
      <c r="K143" s="220" t="s">
        <v>137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155</v>
      </c>
      <c r="AT143" s="229" t="s">
        <v>133</v>
      </c>
      <c r="AU143" s="229" t="s">
        <v>83</v>
      </c>
      <c r="AY143" s="17" t="s">
        <v>130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155</v>
      </c>
      <c r="BM143" s="229" t="s">
        <v>655</v>
      </c>
    </row>
    <row r="144" spans="1:47" s="2" customFormat="1" ht="12">
      <c r="A144" s="38"/>
      <c r="B144" s="39"/>
      <c r="C144" s="40"/>
      <c r="D144" s="231" t="s">
        <v>140</v>
      </c>
      <c r="E144" s="40"/>
      <c r="F144" s="232" t="s">
        <v>656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140</v>
      </c>
      <c r="AU144" s="17" t="s">
        <v>83</v>
      </c>
    </row>
    <row r="145" spans="1:47" s="2" customFormat="1" ht="12">
      <c r="A145" s="38"/>
      <c r="B145" s="39"/>
      <c r="C145" s="40"/>
      <c r="D145" s="236" t="s">
        <v>141</v>
      </c>
      <c r="E145" s="40"/>
      <c r="F145" s="237" t="s">
        <v>657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83</v>
      </c>
    </row>
    <row r="146" spans="1:51" s="14" customFormat="1" ht="12">
      <c r="A146" s="14"/>
      <c r="B146" s="248"/>
      <c r="C146" s="249"/>
      <c r="D146" s="231" t="s">
        <v>147</v>
      </c>
      <c r="E146" s="250" t="s">
        <v>1</v>
      </c>
      <c r="F146" s="251" t="s">
        <v>658</v>
      </c>
      <c r="G146" s="249"/>
      <c r="H146" s="252">
        <v>190.609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147</v>
      </c>
      <c r="AU146" s="258" t="s">
        <v>83</v>
      </c>
      <c r="AV146" s="14" t="s">
        <v>83</v>
      </c>
      <c r="AW146" s="14" t="s">
        <v>30</v>
      </c>
      <c r="AX146" s="14" t="s">
        <v>81</v>
      </c>
      <c r="AY146" s="258" t="s">
        <v>130</v>
      </c>
    </row>
    <row r="147" spans="1:65" s="2" customFormat="1" ht="24.15" customHeight="1">
      <c r="A147" s="38"/>
      <c r="B147" s="39"/>
      <c r="C147" s="218" t="s">
        <v>129</v>
      </c>
      <c r="D147" s="218" t="s">
        <v>133</v>
      </c>
      <c r="E147" s="219" t="s">
        <v>659</v>
      </c>
      <c r="F147" s="220" t="s">
        <v>660</v>
      </c>
      <c r="G147" s="221" t="s">
        <v>229</v>
      </c>
      <c r="H147" s="222">
        <v>1068.93</v>
      </c>
      <c r="I147" s="223"/>
      <c r="J147" s="224">
        <f>ROUND(I147*H147,2)</f>
        <v>0</v>
      </c>
      <c r="K147" s="220" t="s">
        <v>137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0.00059</v>
      </c>
      <c r="R147" s="227">
        <f>Q147*H147</f>
        <v>0.6306687000000001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155</v>
      </c>
      <c r="AT147" s="229" t="s">
        <v>133</v>
      </c>
      <c r="AU147" s="229" t="s">
        <v>83</v>
      </c>
      <c r="AY147" s="17" t="s">
        <v>130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155</v>
      </c>
      <c r="BM147" s="229" t="s">
        <v>661</v>
      </c>
    </row>
    <row r="148" spans="1:47" s="2" customFormat="1" ht="12">
      <c r="A148" s="38"/>
      <c r="B148" s="39"/>
      <c r="C148" s="40"/>
      <c r="D148" s="231" t="s">
        <v>140</v>
      </c>
      <c r="E148" s="40"/>
      <c r="F148" s="232" t="s">
        <v>662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140</v>
      </c>
      <c r="AU148" s="17" t="s">
        <v>83</v>
      </c>
    </row>
    <row r="149" spans="1:47" s="2" customFormat="1" ht="12">
      <c r="A149" s="38"/>
      <c r="B149" s="39"/>
      <c r="C149" s="40"/>
      <c r="D149" s="236" t="s">
        <v>141</v>
      </c>
      <c r="E149" s="40"/>
      <c r="F149" s="237" t="s">
        <v>663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141</v>
      </c>
      <c r="AU149" s="17" t="s">
        <v>83</v>
      </c>
    </row>
    <row r="150" spans="1:51" s="14" customFormat="1" ht="12">
      <c r="A150" s="14"/>
      <c r="B150" s="248"/>
      <c r="C150" s="249"/>
      <c r="D150" s="231" t="s">
        <v>147</v>
      </c>
      <c r="E150" s="250" t="s">
        <v>627</v>
      </c>
      <c r="F150" s="251" t="s">
        <v>664</v>
      </c>
      <c r="G150" s="249"/>
      <c r="H150" s="252">
        <v>1068.93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147</v>
      </c>
      <c r="AU150" s="258" t="s">
        <v>83</v>
      </c>
      <c r="AV150" s="14" t="s">
        <v>83</v>
      </c>
      <c r="AW150" s="14" t="s">
        <v>30</v>
      </c>
      <c r="AX150" s="14" t="s">
        <v>81</v>
      </c>
      <c r="AY150" s="258" t="s">
        <v>130</v>
      </c>
    </row>
    <row r="151" spans="1:65" s="2" customFormat="1" ht="24.15" customHeight="1">
      <c r="A151" s="38"/>
      <c r="B151" s="39"/>
      <c r="C151" s="218" t="s">
        <v>168</v>
      </c>
      <c r="D151" s="218" t="s">
        <v>133</v>
      </c>
      <c r="E151" s="219" t="s">
        <v>665</v>
      </c>
      <c r="F151" s="220" t="s">
        <v>666</v>
      </c>
      <c r="G151" s="221" t="s">
        <v>229</v>
      </c>
      <c r="H151" s="222">
        <v>1068.93</v>
      </c>
      <c r="I151" s="223"/>
      <c r="J151" s="224">
        <f>ROUND(I151*H151,2)</f>
        <v>0</v>
      </c>
      <c r="K151" s="220" t="s">
        <v>137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155</v>
      </c>
      <c r="AT151" s="229" t="s">
        <v>133</v>
      </c>
      <c r="AU151" s="229" t="s">
        <v>83</v>
      </c>
      <c r="AY151" s="17" t="s">
        <v>130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155</v>
      </c>
      <c r="BM151" s="229" t="s">
        <v>667</v>
      </c>
    </row>
    <row r="152" spans="1:47" s="2" customFormat="1" ht="12">
      <c r="A152" s="38"/>
      <c r="B152" s="39"/>
      <c r="C152" s="40"/>
      <c r="D152" s="231" t="s">
        <v>140</v>
      </c>
      <c r="E152" s="40"/>
      <c r="F152" s="232" t="s">
        <v>668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140</v>
      </c>
      <c r="AU152" s="17" t="s">
        <v>83</v>
      </c>
    </row>
    <row r="153" spans="1:47" s="2" customFormat="1" ht="12">
      <c r="A153" s="38"/>
      <c r="B153" s="39"/>
      <c r="C153" s="40"/>
      <c r="D153" s="236" t="s">
        <v>141</v>
      </c>
      <c r="E153" s="40"/>
      <c r="F153" s="237" t="s">
        <v>669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141</v>
      </c>
      <c r="AU153" s="17" t="s">
        <v>83</v>
      </c>
    </row>
    <row r="154" spans="1:51" s="14" customFormat="1" ht="12">
      <c r="A154" s="14"/>
      <c r="B154" s="248"/>
      <c r="C154" s="249"/>
      <c r="D154" s="231" t="s">
        <v>147</v>
      </c>
      <c r="E154" s="250" t="s">
        <v>1</v>
      </c>
      <c r="F154" s="251" t="s">
        <v>627</v>
      </c>
      <c r="G154" s="249"/>
      <c r="H154" s="252">
        <v>1068.93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8" t="s">
        <v>147</v>
      </c>
      <c r="AU154" s="258" t="s">
        <v>83</v>
      </c>
      <c r="AV154" s="14" t="s">
        <v>83</v>
      </c>
      <c r="AW154" s="14" t="s">
        <v>30</v>
      </c>
      <c r="AX154" s="14" t="s">
        <v>81</v>
      </c>
      <c r="AY154" s="258" t="s">
        <v>130</v>
      </c>
    </row>
    <row r="155" spans="1:65" s="2" customFormat="1" ht="37.8" customHeight="1">
      <c r="A155" s="38"/>
      <c r="B155" s="39"/>
      <c r="C155" s="218" t="s">
        <v>177</v>
      </c>
      <c r="D155" s="218" t="s">
        <v>133</v>
      </c>
      <c r="E155" s="219" t="s">
        <v>292</v>
      </c>
      <c r="F155" s="220" t="s">
        <v>293</v>
      </c>
      <c r="G155" s="221" t="s">
        <v>284</v>
      </c>
      <c r="H155" s="222">
        <v>527.772</v>
      </c>
      <c r="I155" s="223"/>
      <c r="J155" s="224">
        <f>ROUND(I155*H155,2)</f>
        <v>0</v>
      </c>
      <c r="K155" s="220" t="s">
        <v>137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155</v>
      </c>
      <c r="AT155" s="229" t="s">
        <v>133</v>
      </c>
      <c r="AU155" s="229" t="s">
        <v>83</v>
      </c>
      <c r="AY155" s="17" t="s">
        <v>130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155</v>
      </c>
      <c r="BM155" s="229" t="s">
        <v>670</v>
      </c>
    </row>
    <row r="156" spans="1:47" s="2" customFormat="1" ht="12">
      <c r="A156" s="38"/>
      <c r="B156" s="39"/>
      <c r="C156" s="40"/>
      <c r="D156" s="231" t="s">
        <v>140</v>
      </c>
      <c r="E156" s="40"/>
      <c r="F156" s="232" t="s">
        <v>295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140</v>
      </c>
      <c r="AU156" s="17" t="s">
        <v>83</v>
      </c>
    </row>
    <row r="157" spans="1:47" s="2" customFormat="1" ht="12">
      <c r="A157" s="38"/>
      <c r="B157" s="39"/>
      <c r="C157" s="40"/>
      <c r="D157" s="236" t="s">
        <v>141</v>
      </c>
      <c r="E157" s="40"/>
      <c r="F157" s="237" t="s">
        <v>296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83</v>
      </c>
    </row>
    <row r="158" spans="1:51" s="14" customFormat="1" ht="12">
      <c r="A158" s="14"/>
      <c r="B158" s="248"/>
      <c r="C158" s="249"/>
      <c r="D158" s="231" t="s">
        <v>147</v>
      </c>
      <c r="E158" s="250" t="s">
        <v>1</v>
      </c>
      <c r="F158" s="251" t="s">
        <v>623</v>
      </c>
      <c r="G158" s="249"/>
      <c r="H158" s="252">
        <v>527.772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147</v>
      </c>
      <c r="AU158" s="258" t="s">
        <v>83</v>
      </c>
      <c r="AV158" s="14" t="s">
        <v>83</v>
      </c>
      <c r="AW158" s="14" t="s">
        <v>30</v>
      </c>
      <c r="AX158" s="14" t="s">
        <v>81</v>
      </c>
      <c r="AY158" s="258" t="s">
        <v>130</v>
      </c>
    </row>
    <row r="159" spans="1:65" s="2" customFormat="1" ht="37.8" customHeight="1">
      <c r="A159" s="38"/>
      <c r="B159" s="39"/>
      <c r="C159" s="218" t="s">
        <v>182</v>
      </c>
      <c r="D159" s="218" t="s">
        <v>133</v>
      </c>
      <c r="E159" s="219" t="s">
        <v>298</v>
      </c>
      <c r="F159" s="220" t="s">
        <v>299</v>
      </c>
      <c r="G159" s="221" t="s">
        <v>284</v>
      </c>
      <c r="H159" s="222">
        <v>2638.86</v>
      </c>
      <c r="I159" s="223"/>
      <c r="J159" s="224">
        <f>ROUND(I159*H159,2)</f>
        <v>0</v>
      </c>
      <c r="K159" s="220" t="s">
        <v>137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155</v>
      </c>
      <c r="AT159" s="229" t="s">
        <v>133</v>
      </c>
      <c r="AU159" s="229" t="s">
        <v>83</v>
      </c>
      <c r="AY159" s="17" t="s">
        <v>130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155</v>
      </c>
      <c r="BM159" s="229" t="s">
        <v>671</v>
      </c>
    </row>
    <row r="160" spans="1:47" s="2" customFormat="1" ht="12">
      <c r="A160" s="38"/>
      <c r="B160" s="39"/>
      <c r="C160" s="40"/>
      <c r="D160" s="231" t="s">
        <v>140</v>
      </c>
      <c r="E160" s="40"/>
      <c r="F160" s="232" t="s">
        <v>301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140</v>
      </c>
      <c r="AU160" s="17" t="s">
        <v>83</v>
      </c>
    </row>
    <row r="161" spans="1:47" s="2" customFormat="1" ht="12">
      <c r="A161" s="38"/>
      <c r="B161" s="39"/>
      <c r="C161" s="40"/>
      <c r="D161" s="236" t="s">
        <v>141</v>
      </c>
      <c r="E161" s="40"/>
      <c r="F161" s="237" t="s">
        <v>302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141</v>
      </c>
      <c r="AU161" s="17" t="s">
        <v>83</v>
      </c>
    </row>
    <row r="162" spans="1:51" s="14" customFormat="1" ht="12">
      <c r="A162" s="14"/>
      <c r="B162" s="248"/>
      <c r="C162" s="249"/>
      <c r="D162" s="231" t="s">
        <v>147</v>
      </c>
      <c r="E162" s="250" t="s">
        <v>1</v>
      </c>
      <c r="F162" s="251" t="s">
        <v>623</v>
      </c>
      <c r="G162" s="249"/>
      <c r="H162" s="252">
        <v>527.772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8" t="s">
        <v>147</v>
      </c>
      <c r="AU162" s="258" t="s">
        <v>83</v>
      </c>
      <c r="AV162" s="14" t="s">
        <v>83</v>
      </c>
      <c r="AW162" s="14" t="s">
        <v>30</v>
      </c>
      <c r="AX162" s="14" t="s">
        <v>81</v>
      </c>
      <c r="AY162" s="258" t="s">
        <v>130</v>
      </c>
    </row>
    <row r="163" spans="1:51" s="14" customFormat="1" ht="12">
      <c r="A163" s="14"/>
      <c r="B163" s="248"/>
      <c r="C163" s="249"/>
      <c r="D163" s="231" t="s">
        <v>147</v>
      </c>
      <c r="E163" s="249"/>
      <c r="F163" s="251" t="s">
        <v>672</v>
      </c>
      <c r="G163" s="249"/>
      <c r="H163" s="252">
        <v>2638.86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8" t="s">
        <v>147</v>
      </c>
      <c r="AU163" s="258" t="s">
        <v>83</v>
      </c>
      <c r="AV163" s="14" t="s">
        <v>83</v>
      </c>
      <c r="AW163" s="14" t="s">
        <v>4</v>
      </c>
      <c r="AX163" s="14" t="s">
        <v>81</v>
      </c>
      <c r="AY163" s="258" t="s">
        <v>130</v>
      </c>
    </row>
    <row r="164" spans="1:65" s="2" customFormat="1" ht="37.8" customHeight="1">
      <c r="A164" s="38"/>
      <c r="B164" s="39"/>
      <c r="C164" s="218" t="s">
        <v>189</v>
      </c>
      <c r="D164" s="218" t="s">
        <v>133</v>
      </c>
      <c r="E164" s="219" t="s">
        <v>673</v>
      </c>
      <c r="F164" s="220" t="s">
        <v>674</v>
      </c>
      <c r="G164" s="221" t="s">
        <v>284</v>
      </c>
      <c r="H164" s="222">
        <v>527.772</v>
      </c>
      <c r="I164" s="223"/>
      <c r="J164" s="224">
        <f>ROUND(I164*H164,2)</f>
        <v>0</v>
      </c>
      <c r="K164" s="220" t="s">
        <v>137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155</v>
      </c>
      <c r="AT164" s="229" t="s">
        <v>133</v>
      </c>
      <c r="AU164" s="229" t="s">
        <v>83</v>
      </c>
      <c r="AY164" s="17" t="s">
        <v>130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155</v>
      </c>
      <c r="BM164" s="229" t="s">
        <v>675</v>
      </c>
    </row>
    <row r="165" spans="1:47" s="2" customFormat="1" ht="12">
      <c r="A165" s="38"/>
      <c r="B165" s="39"/>
      <c r="C165" s="40"/>
      <c r="D165" s="231" t="s">
        <v>140</v>
      </c>
      <c r="E165" s="40"/>
      <c r="F165" s="232" t="s">
        <v>676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140</v>
      </c>
      <c r="AU165" s="17" t="s">
        <v>83</v>
      </c>
    </row>
    <row r="166" spans="1:47" s="2" customFormat="1" ht="12">
      <c r="A166" s="38"/>
      <c r="B166" s="39"/>
      <c r="C166" s="40"/>
      <c r="D166" s="236" t="s">
        <v>141</v>
      </c>
      <c r="E166" s="40"/>
      <c r="F166" s="237" t="s">
        <v>677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141</v>
      </c>
      <c r="AU166" s="17" t="s">
        <v>83</v>
      </c>
    </row>
    <row r="167" spans="1:51" s="14" customFormat="1" ht="12">
      <c r="A167" s="14"/>
      <c r="B167" s="248"/>
      <c r="C167" s="249"/>
      <c r="D167" s="231" t="s">
        <v>147</v>
      </c>
      <c r="E167" s="250" t="s">
        <v>1</v>
      </c>
      <c r="F167" s="251" t="s">
        <v>623</v>
      </c>
      <c r="G167" s="249"/>
      <c r="H167" s="252">
        <v>527.772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8" t="s">
        <v>147</v>
      </c>
      <c r="AU167" s="258" t="s">
        <v>83</v>
      </c>
      <c r="AV167" s="14" t="s">
        <v>83</v>
      </c>
      <c r="AW167" s="14" t="s">
        <v>30</v>
      </c>
      <c r="AX167" s="14" t="s">
        <v>81</v>
      </c>
      <c r="AY167" s="258" t="s">
        <v>130</v>
      </c>
    </row>
    <row r="168" spans="1:65" s="2" customFormat="1" ht="37.8" customHeight="1">
      <c r="A168" s="38"/>
      <c r="B168" s="39"/>
      <c r="C168" s="218" t="s">
        <v>194</v>
      </c>
      <c r="D168" s="218" t="s">
        <v>133</v>
      </c>
      <c r="E168" s="219" t="s">
        <v>678</v>
      </c>
      <c r="F168" s="220" t="s">
        <v>679</v>
      </c>
      <c r="G168" s="221" t="s">
        <v>284</v>
      </c>
      <c r="H168" s="222">
        <v>2638.86</v>
      </c>
      <c r="I168" s="223"/>
      <c r="J168" s="224">
        <f>ROUND(I168*H168,2)</f>
        <v>0</v>
      </c>
      <c r="K168" s="220" t="s">
        <v>137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155</v>
      </c>
      <c r="AT168" s="229" t="s">
        <v>133</v>
      </c>
      <c r="AU168" s="229" t="s">
        <v>83</v>
      </c>
      <c r="AY168" s="17" t="s">
        <v>130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155</v>
      </c>
      <c r="BM168" s="229" t="s">
        <v>680</v>
      </c>
    </row>
    <row r="169" spans="1:47" s="2" customFormat="1" ht="12">
      <c r="A169" s="38"/>
      <c r="B169" s="39"/>
      <c r="C169" s="40"/>
      <c r="D169" s="231" t="s">
        <v>140</v>
      </c>
      <c r="E169" s="40"/>
      <c r="F169" s="232" t="s">
        <v>681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140</v>
      </c>
      <c r="AU169" s="17" t="s">
        <v>83</v>
      </c>
    </row>
    <row r="170" spans="1:47" s="2" customFormat="1" ht="12">
      <c r="A170" s="38"/>
      <c r="B170" s="39"/>
      <c r="C170" s="40"/>
      <c r="D170" s="236" t="s">
        <v>141</v>
      </c>
      <c r="E170" s="40"/>
      <c r="F170" s="237" t="s">
        <v>682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141</v>
      </c>
      <c r="AU170" s="17" t="s">
        <v>83</v>
      </c>
    </row>
    <row r="171" spans="1:51" s="14" customFormat="1" ht="12">
      <c r="A171" s="14"/>
      <c r="B171" s="248"/>
      <c r="C171" s="249"/>
      <c r="D171" s="231" t="s">
        <v>147</v>
      </c>
      <c r="E171" s="250" t="s">
        <v>1</v>
      </c>
      <c r="F171" s="251" t="s">
        <v>623</v>
      </c>
      <c r="G171" s="249"/>
      <c r="H171" s="252">
        <v>527.772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8" t="s">
        <v>147</v>
      </c>
      <c r="AU171" s="258" t="s">
        <v>83</v>
      </c>
      <c r="AV171" s="14" t="s">
        <v>83</v>
      </c>
      <c r="AW171" s="14" t="s">
        <v>30</v>
      </c>
      <c r="AX171" s="14" t="s">
        <v>81</v>
      </c>
      <c r="AY171" s="258" t="s">
        <v>130</v>
      </c>
    </row>
    <row r="172" spans="1:51" s="14" customFormat="1" ht="12">
      <c r="A172" s="14"/>
      <c r="B172" s="248"/>
      <c r="C172" s="249"/>
      <c r="D172" s="231" t="s">
        <v>147</v>
      </c>
      <c r="E172" s="249"/>
      <c r="F172" s="251" t="s">
        <v>672</v>
      </c>
      <c r="G172" s="249"/>
      <c r="H172" s="252">
        <v>2638.86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8" t="s">
        <v>147</v>
      </c>
      <c r="AU172" s="258" t="s">
        <v>83</v>
      </c>
      <c r="AV172" s="14" t="s">
        <v>83</v>
      </c>
      <c r="AW172" s="14" t="s">
        <v>4</v>
      </c>
      <c r="AX172" s="14" t="s">
        <v>81</v>
      </c>
      <c r="AY172" s="258" t="s">
        <v>130</v>
      </c>
    </row>
    <row r="173" spans="1:65" s="2" customFormat="1" ht="33" customHeight="1">
      <c r="A173" s="38"/>
      <c r="B173" s="39"/>
      <c r="C173" s="218" t="s">
        <v>297</v>
      </c>
      <c r="D173" s="218" t="s">
        <v>133</v>
      </c>
      <c r="E173" s="219" t="s">
        <v>304</v>
      </c>
      <c r="F173" s="220" t="s">
        <v>305</v>
      </c>
      <c r="G173" s="221" t="s">
        <v>306</v>
      </c>
      <c r="H173" s="222">
        <v>1899.979</v>
      </c>
      <c r="I173" s="223"/>
      <c r="J173" s="224">
        <f>ROUND(I173*H173,2)</f>
        <v>0</v>
      </c>
      <c r="K173" s="220" t="s">
        <v>137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155</v>
      </c>
      <c r="AT173" s="229" t="s">
        <v>133</v>
      </c>
      <c r="AU173" s="229" t="s">
        <v>83</v>
      </c>
      <c r="AY173" s="17" t="s">
        <v>130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155</v>
      </c>
      <c r="BM173" s="229" t="s">
        <v>683</v>
      </c>
    </row>
    <row r="174" spans="1:47" s="2" customFormat="1" ht="12">
      <c r="A174" s="38"/>
      <c r="B174" s="39"/>
      <c r="C174" s="40"/>
      <c r="D174" s="231" t="s">
        <v>140</v>
      </c>
      <c r="E174" s="40"/>
      <c r="F174" s="232" t="s">
        <v>308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140</v>
      </c>
      <c r="AU174" s="17" t="s">
        <v>83</v>
      </c>
    </row>
    <row r="175" spans="1:47" s="2" customFormat="1" ht="12">
      <c r="A175" s="38"/>
      <c r="B175" s="39"/>
      <c r="C175" s="40"/>
      <c r="D175" s="236" t="s">
        <v>141</v>
      </c>
      <c r="E175" s="40"/>
      <c r="F175" s="237" t="s">
        <v>309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141</v>
      </c>
      <c r="AU175" s="17" t="s">
        <v>83</v>
      </c>
    </row>
    <row r="176" spans="1:51" s="14" customFormat="1" ht="12">
      <c r="A176" s="14"/>
      <c r="B176" s="248"/>
      <c r="C176" s="249"/>
      <c r="D176" s="231" t="s">
        <v>147</v>
      </c>
      <c r="E176" s="250" t="s">
        <v>1</v>
      </c>
      <c r="F176" s="251" t="s">
        <v>684</v>
      </c>
      <c r="G176" s="249"/>
      <c r="H176" s="252">
        <v>1899.979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8" t="s">
        <v>147</v>
      </c>
      <c r="AU176" s="258" t="s">
        <v>83</v>
      </c>
      <c r="AV176" s="14" t="s">
        <v>83</v>
      </c>
      <c r="AW176" s="14" t="s">
        <v>30</v>
      </c>
      <c r="AX176" s="14" t="s">
        <v>81</v>
      </c>
      <c r="AY176" s="258" t="s">
        <v>130</v>
      </c>
    </row>
    <row r="177" spans="1:65" s="2" customFormat="1" ht="16.5" customHeight="1">
      <c r="A177" s="38"/>
      <c r="B177" s="39"/>
      <c r="C177" s="218" t="s">
        <v>8</v>
      </c>
      <c r="D177" s="218" t="s">
        <v>133</v>
      </c>
      <c r="E177" s="219" t="s">
        <v>312</v>
      </c>
      <c r="F177" s="220" t="s">
        <v>313</v>
      </c>
      <c r="G177" s="221" t="s">
        <v>284</v>
      </c>
      <c r="H177" s="222">
        <v>1055.544</v>
      </c>
      <c r="I177" s="223"/>
      <c r="J177" s="224">
        <f>ROUND(I177*H177,2)</f>
        <v>0</v>
      </c>
      <c r="K177" s="220" t="s">
        <v>137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155</v>
      </c>
      <c r="AT177" s="229" t="s">
        <v>133</v>
      </c>
      <c r="AU177" s="229" t="s">
        <v>83</v>
      </c>
      <c r="AY177" s="17" t="s">
        <v>130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155</v>
      </c>
      <c r="BM177" s="229" t="s">
        <v>685</v>
      </c>
    </row>
    <row r="178" spans="1:47" s="2" customFormat="1" ht="12">
      <c r="A178" s="38"/>
      <c r="B178" s="39"/>
      <c r="C178" s="40"/>
      <c r="D178" s="231" t="s">
        <v>140</v>
      </c>
      <c r="E178" s="40"/>
      <c r="F178" s="232" t="s">
        <v>315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140</v>
      </c>
      <c r="AU178" s="17" t="s">
        <v>83</v>
      </c>
    </row>
    <row r="179" spans="1:47" s="2" customFormat="1" ht="12">
      <c r="A179" s="38"/>
      <c r="B179" s="39"/>
      <c r="C179" s="40"/>
      <c r="D179" s="236" t="s">
        <v>141</v>
      </c>
      <c r="E179" s="40"/>
      <c r="F179" s="237" t="s">
        <v>316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141</v>
      </c>
      <c r="AU179" s="17" t="s">
        <v>83</v>
      </c>
    </row>
    <row r="180" spans="1:51" s="14" customFormat="1" ht="12">
      <c r="A180" s="14"/>
      <c r="B180" s="248"/>
      <c r="C180" s="249"/>
      <c r="D180" s="231" t="s">
        <v>147</v>
      </c>
      <c r="E180" s="250" t="s">
        <v>1</v>
      </c>
      <c r="F180" s="251" t="s">
        <v>686</v>
      </c>
      <c r="G180" s="249"/>
      <c r="H180" s="252">
        <v>1055.544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8" t="s">
        <v>147</v>
      </c>
      <c r="AU180" s="258" t="s">
        <v>83</v>
      </c>
      <c r="AV180" s="14" t="s">
        <v>83</v>
      </c>
      <c r="AW180" s="14" t="s">
        <v>30</v>
      </c>
      <c r="AX180" s="14" t="s">
        <v>81</v>
      </c>
      <c r="AY180" s="258" t="s">
        <v>130</v>
      </c>
    </row>
    <row r="181" spans="1:65" s="2" customFormat="1" ht="24.15" customHeight="1">
      <c r="A181" s="38"/>
      <c r="B181" s="39"/>
      <c r="C181" s="218" t="s">
        <v>311</v>
      </c>
      <c r="D181" s="218" t="s">
        <v>133</v>
      </c>
      <c r="E181" s="219" t="s">
        <v>687</v>
      </c>
      <c r="F181" s="220" t="s">
        <v>688</v>
      </c>
      <c r="G181" s="221" t="s">
        <v>284</v>
      </c>
      <c r="H181" s="222">
        <v>516.677</v>
      </c>
      <c r="I181" s="223"/>
      <c r="J181" s="224">
        <f>ROUND(I181*H181,2)</f>
        <v>0</v>
      </c>
      <c r="K181" s="220" t="s">
        <v>137</v>
      </c>
      <c r="L181" s="44"/>
      <c r="M181" s="225" t="s">
        <v>1</v>
      </c>
      <c r="N181" s="226" t="s">
        <v>38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155</v>
      </c>
      <c r="AT181" s="229" t="s">
        <v>133</v>
      </c>
      <c r="AU181" s="229" t="s">
        <v>83</v>
      </c>
      <c r="AY181" s="17" t="s">
        <v>130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81</v>
      </c>
      <c r="BK181" s="230">
        <f>ROUND(I181*H181,2)</f>
        <v>0</v>
      </c>
      <c r="BL181" s="17" t="s">
        <v>155</v>
      </c>
      <c r="BM181" s="229" t="s">
        <v>689</v>
      </c>
    </row>
    <row r="182" spans="1:47" s="2" customFormat="1" ht="12">
      <c r="A182" s="38"/>
      <c r="B182" s="39"/>
      <c r="C182" s="40"/>
      <c r="D182" s="231" t="s">
        <v>140</v>
      </c>
      <c r="E182" s="40"/>
      <c r="F182" s="232" t="s">
        <v>690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140</v>
      </c>
      <c r="AU182" s="17" t="s">
        <v>83</v>
      </c>
    </row>
    <row r="183" spans="1:47" s="2" customFormat="1" ht="12">
      <c r="A183" s="38"/>
      <c r="B183" s="39"/>
      <c r="C183" s="40"/>
      <c r="D183" s="236" t="s">
        <v>141</v>
      </c>
      <c r="E183" s="40"/>
      <c r="F183" s="237" t="s">
        <v>691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141</v>
      </c>
      <c r="AU183" s="17" t="s">
        <v>83</v>
      </c>
    </row>
    <row r="184" spans="1:51" s="14" customFormat="1" ht="12">
      <c r="A184" s="14"/>
      <c r="B184" s="248"/>
      <c r="C184" s="249"/>
      <c r="D184" s="231" t="s">
        <v>147</v>
      </c>
      <c r="E184" s="250" t="s">
        <v>1</v>
      </c>
      <c r="F184" s="251" t="s">
        <v>692</v>
      </c>
      <c r="G184" s="249"/>
      <c r="H184" s="252">
        <v>516.677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147</v>
      </c>
      <c r="AU184" s="258" t="s">
        <v>83</v>
      </c>
      <c r="AV184" s="14" t="s">
        <v>83</v>
      </c>
      <c r="AW184" s="14" t="s">
        <v>30</v>
      </c>
      <c r="AX184" s="14" t="s">
        <v>81</v>
      </c>
      <c r="AY184" s="258" t="s">
        <v>130</v>
      </c>
    </row>
    <row r="185" spans="1:65" s="2" customFormat="1" ht="16.5" customHeight="1">
      <c r="A185" s="38"/>
      <c r="B185" s="39"/>
      <c r="C185" s="275" t="s">
        <v>318</v>
      </c>
      <c r="D185" s="275" t="s">
        <v>399</v>
      </c>
      <c r="E185" s="276" t="s">
        <v>693</v>
      </c>
      <c r="F185" s="277" t="s">
        <v>694</v>
      </c>
      <c r="G185" s="278" t="s">
        <v>306</v>
      </c>
      <c r="H185" s="279">
        <v>1033.355</v>
      </c>
      <c r="I185" s="280"/>
      <c r="J185" s="281">
        <f>ROUND(I185*H185,2)</f>
        <v>0</v>
      </c>
      <c r="K185" s="277" t="s">
        <v>137</v>
      </c>
      <c r="L185" s="282"/>
      <c r="M185" s="283" t="s">
        <v>1</v>
      </c>
      <c r="N185" s="284" t="s">
        <v>38</v>
      </c>
      <c r="O185" s="91"/>
      <c r="P185" s="227">
        <f>O185*H185</f>
        <v>0</v>
      </c>
      <c r="Q185" s="227">
        <v>1</v>
      </c>
      <c r="R185" s="227">
        <f>Q185*H185</f>
        <v>1033.355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182</v>
      </c>
      <c r="AT185" s="229" t="s">
        <v>399</v>
      </c>
      <c r="AU185" s="229" t="s">
        <v>83</v>
      </c>
      <c r="AY185" s="17" t="s">
        <v>130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81</v>
      </c>
      <c r="BK185" s="230">
        <f>ROUND(I185*H185,2)</f>
        <v>0</v>
      </c>
      <c r="BL185" s="17" t="s">
        <v>155</v>
      </c>
      <c r="BM185" s="229" t="s">
        <v>695</v>
      </c>
    </row>
    <row r="186" spans="1:47" s="2" customFormat="1" ht="12">
      <c r="A186" s="38"/>
      <c r="B186" s="39"/>
      <c r="C186" s="40"/>
      <c r="D186" s="231" t="s">
        <v>140</v>
      </c>
      <c r="E186" s="40"/>
      <c r="F186" s="232" t="s">
        <v>694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140</v>
      </c>
      <c r="AU186" s="17" t="s">
        <v>83</v>
      </c>
    </row>
    <row r="187" spans="1:51" s="14" customFormat="1" ht="12">
      <c r="A187" s="14"/>
      <c r="B187" s="248"/>
      <c r="C187" s="249"/>
      <c r="D187" s="231" t="s">
        <v>147</v>
      </c>
      <c r="E187" s="250" t="s">
        <v>1</v>
      </c>
      <c r="F187" s="251" t="s">
        <v>696</v>
      </c>
      <c r="G187" s="249"/>
      <c r="H187" s="252">
        <v>1033.355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147</v>
      </c>
      <c r="AU187" s="258" t="s">
        <v>83</v>
      </c>
      <c r="AV187" s="14" t="s">
        <v>83</v>
      </c>
      <c r="AW187" s="14" t="s">
        <v>30</v>
      </c>
      <c r="AX187" s="14" t="s">
        <v>81</v>
      </c>
      <c r="AY187" s="258" t="s">
        <v>130</v>
      </c>
    </row>
    <row r="188" spans="1:65" s="2" customFormat="1" ht="24.15" customHeight="1">
      <c r="A188" s="38"/>
      <c r="B188" s="39"/>
      <c r="C188" s="218" t="s">
        <v>326</v>
      </c>
      <c r="D188" s="218" t="s">
        <v>133</v>
      </c>
      <c r="E188" s="219" t="s">
        <v>697</v>
      </c>
      <c r="F188" s="220" t="s">
        <v>698</v>
      </c>
      <c r="G188" s="221" t="s">
        <v>284</v>
      </c>
      <c r="H188" s="222">
        <v>136.425</v>
      </c>
      <c r="I188" s="223"/>
      <c r="J188" s="224">
        <f>ROUND(I188*H188,2)</f>
        <v>0</v>
      </c>
      <c r="K188" s="220" t="s">
        <v>137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155</v>
      </c>
      <c r="AT188" s="229" t="s">
        <v>133</v>
      </c>
      <c r="AU188" s="229" t="s">
        <v>83</v>
      </c>
      <c r="AY188" s="17" t="s">
        <v>130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155</v>
      </c>
      <c r="BM188" s="229" t="s">
        <v>699</v>
      </c>
    </row>
    <row r="189" spans="1:47" s="2" customFormat="1" ht="12">
      <c r="A189" s="38"/>
      <c r="B189" s="39"/>
      <c r="C189" s="40"/>
      <c r="D189" s="231" t="s">
        <v>140</v>
      </c>
      <c r="E189" s="40"/>
      <c r="F189" s="232" t="s">
        <v>700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140</v>
      </c>
      <c r="AU189" s="17" t="s">
        <v>83</v>
      </c>
    </row>
    <row r="190" spans="1:47" s="2" customFormat="1" ht="12">
      <c r="A190" s="38"/>
      <c r="B190" s="39"/>
      <c r="C190" s="40"/>
      <c r="D190" s="236" t="s">
        <v>141</v>
      </c>
      <c r="E190" s="40"/>
      <c r="F190" s="237" t="s">
        <v>701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141</v>
      </c>
      <c r="AU190" s="17" t="s">
        <v>83</v>
      </c>
    </row>
    <row r="191" spans="1:51" s="14" customFormat="1" ht="12">
      <c r="A191" s="14"/>
      <c r="B191" s="248"/>
      <c r="C191" s="249"/>
      <c r="D191" s="231" t="s">
        <v>147</v>
      </c>
      <c r="E191" s="250" t="s">
        <v>1</v>
      </c>
      <c r="F191" s="251" t="s">
        <v>702</v>
      </c>
      <c r="G191" s="249"/>
      <c r="H191" s="252">
        <v>136.425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8" t="s">
        <v>147</v>
      </c>
      <c r="AU191" s="258" t="s">
        <v>83</v>
      </c>
      <c r="AV191" s="14" t="s">
        <v>83</v>
      </c>
      <c r="AW191" s="14" t="s">
        <v>30</v>
      </c>
      <c r="AX191" s="14" t="s">
        <v>81</v>
      </c>
      <c r="AY191" s="258" t="s">
        <v>130</v>
      </c>
    </row>
    <row r="192" spans="1:65" s="2" customFormat="1" ht="16.5" customHeight="1">
      <c r="A192" s="38"/>
      <c r="B192" s="39"/>
      <c r="C192" s="275" t="s">
        <v>334</v>
      </c>
      <c r="D192" s="275" t="s">
        <v>399</v>
      </c>
      <c r="E192" s="276" t="s">
        <v>703</v>
      </c>
      <c r="F192" s="277" t="s">
        <v>704</v>
      </c>
      <c r="G192" s="278" t="s">
        <v>306</v>
      </c>
      <c r="H192" s="279">
        <v>272.85</v>
      </c>
      <c r="I192" s="280"/>
      <c r="J192" s="281">
        <f>ROUND(I192*H192,2)</f>
        <v>0</v>
      </c>
      <c r="K192" s="277" t="s">
        <v>137</v>
      </c>
      <c r="L192" s="282"/>
      <c r="M192" s="283" t="s">
        <v>1</v>
      </c>
      <c r="N192" s="284" t="s">
        <v>38</v>
      </c>
      <c r="O192" s="91"/>
      <c r="P192" s="227">
        <f>O192*H192</f>
        <v>0</v>
      </c>
      <c r="Q192" s="227">
        <v>1</v>
      </c>
      <c r="R192" s="227">
        <f>Q192*H192</f>
        <v>272.85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182</v>
      </c>
      <c r="AT192" s="229" t="s">
        <v>399</v>
      </c>
      <c r="AU192" s="229" t="s">
        <v>83</v>
      </c>
      <c r="AY192" s="17" t="s">
        <v>130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81</v>
      </c>
      <c r="BK192" s="230">
        <f>ROUND(I192*H192,2)</f>
        <v>0</v>
      </c>
      <c r="BL192" s="17" t="s">
        <v>155</v>
      </c>
      <c r="BM192" s="229" t="s">
        <v>705</v>
      </c>
    </row>
    <row r="193" spans="1:47" s="2" customFormat="1" ht="12">
      <c r="A193" s="38"/>
      <c r="B193" s="39"/>
      <c r="C193" s="40"/>
      <c r="D193" s="231" t="s">
        <v>140</v>
      </c>
      <c r="E193" s="40"/>
      <c r="F193" s="232" t="s">
        <v>704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140</v>
      </c>
      <c r="AU193" s="17" t="s">
        <v>83</v>
      </c>
    </row>
    <row r="194" spans="1:51" s="14" customFormat="1" ht="12">
      <c r="A194" s="14"/>
      <c r="B194" s="248"/>
      <c r="C194" s="249"/>
      <c r="D194" s="231" t="s">
        <v>147</v>
      </c>
      <c r="E194" s="250" t="s">
        <v>1</v>
      </c>
      <c r="F194" s="251" t="s">
        <v>706</v>
      </c>
      <c r="G194" s="249"/>
      <c r="H194" s="252">
        <v>272.85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8" t="s">
        <v>147</v>
      </c>
      <c r="AU194" s="258" t="s">
        <v>83</v>
      </c>
      <c r="AV194" s="14" t="s">
        <v>83</v>
      </c>
      <c r="AW194" s="14" t="s">
        <v>30</v>
      </c>
      <c r="AX194" s="14" t="s">
        <v>81</v>
      </c>
      <c r="AY194" s="258" t="s">
        <v>130</v>
      </c>
    </row>
    <row r="195" spans="1:63" s="12" customFormat="1" ht="22.8" customHeight="1">
      <c r="A195" s="12"/>
      <c r="B195" s="202"/>
      <c r="C195" s="203"/>
      <c r="D195" s="204" t="s">
        <v>72</v>
      </c>
      <c r="E195" s="216" t="s">
        <v>83</v>
      </c>
      <c r="F195" s="216" t="s">
        <v>317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SUM(P196:P199)</f>
        <v>0</v>
      </c>
      <c r="Q195" s="210"/>
      <c r="R195" s="211">
        <f>SUM(R196:R199)</f>
        <v>32.852745</v>
      </c>
      <c r="S195" s="210"/>
      <c r="T195" s="212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81</v>
      </c>
      <c r="AT195" s="214" t="s">
        <v>72</v>
      </c>
      <c r="AU195" s="214" t="s">
        <v>81</v>
      </c>
      <c r="AY195" s="213" t="s">
        <v>130</v>
      </c>
      <c r="BK195" s="215">
        <f>SUM(BK196:BK199)</f>
        <v>0</v>
      </c>
    </row>
    <row r="196" spans="1:65" s="2" customFormat="1" ht="37.8" customHeight="1">
      <c r="A196" s="38"/>
      <c r="B196" s="39"/>
      <c r="C196" s="218" t="s">
        <v>341</v>
      </c>
      <c r="D196" s="218" t="s">
        <v>133</v>
      </c>
      <c r="E196" s="219" t="s">
        <v>707</v>
      </c>
      <c r="F196" s="220" t="s">
        <v>708</v>
      </c>
      <c r="G196" s="221" t="s">
        <v>269</v>
      </c>
      <c r="H196" s="222">
        <v>160.5</v>
      </c>
      <c r="I196" s="223"/>
      <c r="J196" s="224">
        <f>ROUND(I196*H196,2)</f>
        <v>0</v>
      </c>
      <c r="K196" s="220" t="s">
        <v>137</v>
      </c>
      <c r="L196" s="44"/>
      <c r="M196" s="225" t="s">
        <v>1</v>
      </c>
      <c r="N196" s="226" t="s">
        <v>38</v>
      </c>
      <c r="O196" s="91"/>
      <c r="P196" s="227">
        <f>O196*H196</f>
        <v>0</v>
      </c>
      <c r="Q196" s="227">
        <v>0.20469</v>
      </c>
      <c r="R196" s="227">
        <f>Q196*H196</f>
        <v>32.852745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155</v>
      </c>
      <c r="AT196" s="229" t="s">
        <v>133</v>
      </c>
      <c r="AU196" s="229" t="s">
        <v>83</v>
      </c>
      <c r="AY196" s="17" t="s">
        <v>130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81</v>
      </c>
      <c r="BK196" s="230">
        <f>ROUND(I196*H196,2)</f>
        <v>0</v>
      </c>
      <c r="BL196" s="17" t="s">
        <v>155</v>
      </c>
      <c r="BM196" s="229" t="s">
        <v>709</v>
      </c>
    </row>
    <row r="197" spans="1:47" s="2" customFormat="1" ht="12">
      <c r="A197" s="38"/>
      <c r="B197" s="39"/>
      <c r="C197" s="40"/>
      <c r="D197" s="231" t="s">
        <v>140</v>
      </c>
      <c r="E197" s="40"/>
      <c r="F197" s="232" t="s">
        <v>710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140</v>
      </c>
      <c r="AU197" s="17" t="s">
        <v>83</v>
      </c>
    </row>
    <row r="198" spans="1:47" s="2" customFormat="1" ht="12">
      <c r="A198" s="38"/>
      <c r="B198" s="39"/>
      <c r="C198" s="40"/>
      <c r="D198" s="236" t="s">
        <v>141</v>
      </c>
      <c r="E198" s="40"/>
      <c r="F198" s="237" t="s">
        <v>711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83</v>
      </c>
    </row>
    <row r="199" spans="1:51" s="14" customFormat="1" ht="12">
      <c r="A199" s="14"/>
      <c r="B199" s="248"/>
      <c r="C199" s="249"/>
      <c r="D199" s="231" t="s">
        <v>147</v>
      </c>
      <c r="E199" s="250" t="s">
        <v>1</v>
      </c>
      <c r="F199" s="251" t="s">
        <v>712</v>
      </c>
      <c r="G199" s="249"/>
      <c r="H199" s="252">
        <v>160.5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8" t="s">
        <v>147</v>
      </c>
      <c r="AU199" s="258" t="s">
        <v>83</v>
      </c>
      <c r="AV199" s="14" t="s">
        <v>83</v>
      </c>
      <c r="AW199" s="14" t="s">
        <v>30</v>
      </c>
      <c r="AX199" s="14" t="s">
        <v>81</v>
      </c>
      <c r="AY199" s="258" t="s">
        <v>130</v>
      </c>
    </row>
    <row r="200" spans="1:63" s="12" customFormat="1" ht="22.8" customHeight="1">
      <c r="A200" s="12"/>
      <c r="B200" s="202"/>
      <c r="C200" s="203"/>
      <c r="D200" s="204" t="s">
        <v>72</v>
      </c>
      <c r="E200" s="216" t="s">
        <v>149</v>
      </c>
      <c r="F200" s="216" t="s">
        <v>713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SUM(P201:P214)</f>
        <v>0</v>
      </c>
      <c r="Q200" s="210"/>
      <c r="R200" s="211">
        <f>SUM(R201:R214)</f>
        <v>1.602945</v>
      </c>
      <c r="S200" s="210"/>
      <c r="T200" s="212">
        <f>SUM(T201:T214)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81</v>
      </c>
      <c r="AT200" s="214" t="s">
        <v>72</v>
      </c>
      <c r="AU200" s="214" t="s">
        <v>81</v>
      </c>
      <c r="AY200" s="213" t="s">
        <v>130</v>
      </c>
      <c r="BK200" s="215">
        <f>SUM(BK201:BK214)</f>
        <v>0</v>
      </c>
    </row>
    <row r="201" spans="1:65" s="2" customFormat="1" ht="24.15" customHeight="1">
      <c r="A201" s="38"/>
      <c r="B201" s="39"/>
      <c r="C201" s="218" t="s">
        <v>348</v>
      </c>
      <c r="D201" s="218" t="s">
        <v>133</v>
      </c>
      <c r="E201" s="219" t="s">
        <v>714</v>
      </c>
      <c r="F201" s="220" t="s">
        <v>715</v>
      </c>
      <c r="G201" s="221" t="s">
        <v>306</v>
      </c>
      <c r="H201" s="222">
        <v>1.5</v>
      </c>
      <c r="I201" s="223"/>
      <c r="J201" s="224">
        <f>ROUND(I201*H201,2)</f>
        <v>0</v>
      </c>
      <c r="K201" s="220" t="s">
        <v>137</v>
      </c>
      <c r="L201" s="44"/>
      <c r="M201" s="225" t="s">
        <v>1</v>
      </c>
      <c r="N201" s="226" t="s">
        <v>38</v>
      </c>
      <c r="O201" s="91"/>
      <c r="P201" s="227">
        <f>O201*H201</f>
        <v>0</v>
      </c>
      <c r="Q201" s="227">
        <v>1.06863</v>
      </c>
      <c r="R201" s="227">
        <f>Q201*H201</f>
        <v>1.602945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155</v>
      </c>
      <c r="AT201" s="229" t="s">
        <v>133</v>
      </c>
      <c r="AU201" s="229" t="s">
        <v>83</v>
      </c>
      <c r="AY201" s="17" t="s">
        <v>130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81</v>
      </c>
      <c r="BK201" s="230">
        <f>ROUND(I201*H201,2)</f>
        <v>0</v>
      </c>
      <c r="BL201" s="17" t="s">
        <v>155</v>
      </c>
      <c r="BM201" s="229" t="s">
        <v>716</v>
      </c>
    </row>
    <row r="202" spans="1:47" s="2" customFormat="1" ht="12">
      <c r="A202" s="38"/>
      <c r="B202" s="39"/>
      <c r="C202" s="40"/>
      <c r="D202" s="231" t="s">
        <v>140</v>
      </c>
      <c r="E202" s="40"/>
      <c r="F202" s="232" t="s">
        <v>717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140</v>
      </c>
      <c r="AU202" s="17" t="s">
        <v>83</v>
      </c>
    </row>
    <row r="203" spans="1:47" s="2" customFormat="1" ht="12">
      <c r="A203" s="38"/>
      <c r="B203" s="39"/>
      <c r="C203" s="40"/>
      <c r="D203" s="236" t="s">
        <v>141</v>
      </c>
      <c r="E203" s="40"/>
      <c r="F203" s="237" t="s">
        <v>718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141</v>
      </c>
      <c r="AU203" s="17" t="s">
        <v>83</v>
      </c>
    </row>
    <row r="204" spans="1:51" s="14" customFormat="1" ht="12">
      <c r="A204" s="14"/>
      <c r="B204" s="248"/>
      <c r="C204" s="249"/>
      <c r="D204" s="231" t="s">
        <v>147</v>
      </c>
      <c r="E204" s="250" t="s">
        <v>1</v>
      </c>
      <c r="F204" s="251" t="s">
        <v>719</v>
      </c>
      <c r="G204" s="249"/>
      <c r="H204" s="252">
        <v>1.5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147</v>
      </c>
      <c r="AU204" s="258" t="s">
        <v>83</v>
      </c>
      <c r="AV204" s="14" t="s">
        <v>83</v>
      </c>
      <c r="AW204" s="14" t="s">
        <v>30</v>
      </c>
      <c r="AX204" s="14" t="s">
        <v>81</v>
      </c>
      <c r="AY204" s="258" t="s">
        <v>130</v>
      </c>
    </row>
    <row r="205" spans="1:65" s="2" customFormat="1" ht="21.75" customHeight="1">
      <c r="A205" s="38"/>
      <c r="B205" s="39"/>
      <c r="C205" s="218" t="s">
        <v>356</v>
      </c>
      <c r="D205" s="218" t="s">
        <v>133</v>
      </c>
      <c r="E205" s="219" t="s">
        <v>720</v>
      </c>
      <c r="F205" s="220" t="s">
        <v>721</v>
      </c>
      <c r="G205" s="221" t="s">
        <v>269</v>
      </c>
      <c r="H205" s="222">
        <v>160.5</v>
      </c>
      <c r="I205" s="223"/>
      <c r="J205" s="224">
        <f>ROUND(I205*H205,2)</f>
        <v>0</v>
      </c>
      <c r="K205" s="220" t="s">
        <v>137</v>
      </c>
      <c r="L205" s="44"/>
      <c r="M205" s="225" t="s">
        <v>1</v>
      </c>
      <c r="N205" s="226" t="s">
        <v>38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155</v>
      </c>
      <c r="AT205" s="229" t="s">
        <v>133</v>
      </c>
      <c r="AU205" s="229" t="s">
        <v>83</v>
      </c>
      <c r="AY205" s="17" t="s">
        <v>130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81</v>
      </c>
      <c r="BK205" s="230">
        <f>ROUND(I205*H205,2)</f>
        <v>0</v>
      </c>
      <c r="BL205" s="17" t="s">
        <v>155</v>
      </c>
      <c r="BM205" s="229" t="s">
        <v>722</v>
      </c>
    </row>
    <row r="206" spans="1:47" s="2" customFormat="1" ht="12">
      <c r="A206" s="38"/>
      <c r="B206" s="39"/>
      <c r="C206" s="40"/>
      <c r="D206" s="231" t="s">
        <v>140</v>
      </c>
      <c r="E206" s="40"/>
      <c r="F206" s="232" t="s">
        <v>723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140</v>
      </c>
      <c r="AU206" s="17" t="s">
        <v>83</v>
      </c>
    </row>
    <row r="207" spans="1:47" s="2" customFormat="1" ht="12">
      <c r="A207" s="38"/>
      <c r="B207" s="39"/>
      <c r="C207" s="40"/>
      <c r="D207" s="236" t="s">
        <v>141</v>
      </c>
      <c r="E207" s="40"/>
      <c r="F207" s="237" t="s">
        <v>724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141</v>
      </c>
      <c r="AU207" s="17" t="s">
        <v>83</v>
      </c>
    </row>
    <row r="208" spans="1:51" s="14" customFormat="1" ht="12">
      <c r="A208" s="14"/>
      <c r="B208" s="248"/>
      <c r="C208" s="249"/>
      <c r="D208" s="231" t="s">
        <v>147</v>
      </c>
      <c r="E208" s="250" t="s">
        <v>1</v>
      </c>
      <c r="F208" s="251" t="s">
        <v>625</v>
      </c>
      <c r="G208" s="249"/>
      <c r="H208" s="252">
        <v>160.5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8" t="s">
        <v>147</v>
      </c>
      <c r="AU208" s="258" t="s">
        <v>83</v>
      </c>
      <c r="AV208" s="14" t="s">
        <v>83</v>
      </c>
      <c r="AW208" s="14" t="s">
        <v>30</v>
      </c>
      <c r="AX208" s="14" t="s">
        <v>81</v>
      </c>
      <c r="AY208" s="258" t="s">
        <v>130</v>
      </c>
    </row>
    <row r="209" spans="1:65" s="2" customFormat="1" ht="33" customHeight="1">
      <c r="A209" s="38"/>
      <c r="B209" s="39"/>
      <c r="C209" s="218" t="s">
        <v>362</v>
      </c>
      <c r="D209" s="218" t="s">
        <v>133</v>
      </c>
      <c r="E209" s="219" t="s">
        <v>725</v>
      </c>
      <c r="F209" s="220" t="s">
        <v>726</v>
      </c>
      <c r="G209" s="221" t="s">
        <v>284</v>
      </c>
      <c r="H209" s="222">
        <v>105.93</v>
      </c>
      <c r="I209" s="223"/>
      <c r="J209" s="224">
        <f>ROUND(I209*H209,2)</f>
        <v>0</v>
      </c>
      <c r="K209" s="220" t="s">
        <v>137</v>
      </c>
      <c r="L209" s="44"/>
      <c r="M209" s="225" t="s">
        <v>1</v>
      </c>
      <c r="N209" s="226" t="s">
        <v>38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155</v>
      </c>
      <c r="AT209" s="229" t="s">
        <v>133</v>
      </c>
      <c r="AU209" s="229" t="s">
        <v>83</v>
      </c>
      <c r="AY209" s="17" t="s">
        <v>130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81</v>
      </c>
      <c r="BK209" s="230">
        <f>ROUND(I209*H209,2)</f>
        <v>0</v>
      </c>
      <c r="BL209" s="17" t="s">
        <v>155</v>
      </c>
      <c r="BM209" s="229" t="s">
        <v>727</v>
      </c>
    </row>
    <row r="210" spans="1:47" s="2" customFormat="1" ht="12">
      <c r="A210" s="38"/>
      <c r="B210" s="39"/>
      <c r="C210" s="40"/>
      <c r="D210" s="231" t="s">
        <v>140</v>
      </c>
      <c r="E210" s="40"/>
      <c r="F210" s="232" t="s">
        <v>728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140</v>
      </c>
      <c r="AU210" s="17" t="s">
        <v>83</v>
      </c>
    </row>
    <row r="211" spans="1:47" s="2" customFormat="1" ht="12">
      <c r="A211" s="38"/>
      <c r="B211" s="39"/>
      <c r="C211" s="40"/>
      <c r="D211" s="236" t="s">
        <v>141</v>
      </c>
      <c r="E211" s="40"/>
      <c r="F211" s="237" t="s">
        <v>729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141</v>
      </c>
      <c r="AU211" s="17" t="s">
        <v>83</v>
      </c>
    </row>
    <row r="212" spans="1:51" s="13" customFormat="1" ht="12">
      <c r="A212" s="13"/>
      <c r="B212" s="238"/>
      <c r="C212" s="239"/>
      <c r="D212" s="231" t="s">
        <v>147</v>
      </c>
      <c r="E212" s="240" t="s">
        <v>1</v>
      </c>
      <c r="F212" s="241" t="s">
        <v>730</v>
      </c>
      <c r="G212" s="239"/>
      <c r="H212" s="240" t="s">
        <v>1</v>
      </c>
      <c r="I212" s="242"/>
      <c r="J212" s="239"/>
      <c r="K212" s="239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147</v>
      </c>
      <c r="AU212" s="247" t="s">
        <v>83</v>
      </c>
      <c r="AV212" s="13" t="s">
        <v>81</v>
      </c>
      <c r="AW212" s="13" t="s">
        <v>30</v>
      </c>
      <c r="AX212" s="13" t="s">
        <v>73</v>
      </c>
      <c r="AY212" s="247" t="s">
        <v>130</v>
      </c>
    </row>
    <row r="213" spans="1:51" s="14" customFormat="1" ht="12">
      <c r="A213" s="14"/>
      <c r="B213" s="248"/>
      <c r="C213" s="249"/>
      <c r="D213" s="231" t="s">
        <v>147</v>
      </c>
      <c r="E213" s="250" t="s">
        <v>625</v>
      </c>
      <c r="F213" s="251" t="s">
        <v>712</v>
      </c>
      <c r="G213" s="249"/>
      <c r="H213" s="252">
        <v>160.5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8" t="s">
        <v>147</v>
      </c>
      <c r="AU213" s="258" t="s">
        <v>83</v>
      </c>
      <c r="AV213" s="14" t="s">
        <v>83</v>
      </c>
      <c r="AW213" s="14" t="s">
        <v>30</v>
      </c>
      <c r="AX213" s="14" t="s">
        <v>73</v>
      </c>
      <c r="AY213" s="258" t="s">
        <v>130</v>
      </c>
    </row>
    <row r="214" spans="1:51" s="14" customFormat="1" ht="12">
      <c r="A214" s="14"/>
      <c r="B214" s="248"/>
      <c r="C214" s="249"/>
      <c r="D214" s="231" t="s">
        <v>147</v>
      </c>
      <c r="E214" s="250" t="s">
        <v>1</v>
      </c>
      <c r="F214" s="251" t="s">
        <v>731</v>
      </c>
      <c r="G214" s="249"/>
      <c r="H214" s="252">
        <v>105.93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147</v>
      </c>
      <c r="AU214" s="258" t="s">
        <v>83</v>
      </c>
      <c r="AV214" s="14" t="s">
        <v>83</v>
      </c>
      <c r="AW214" s="14" t="s">
        <v>30</v>
      </c>
      <c r="AX214" s="14" t="s">
        <v>81</v>
      </c>
      <c r="AY214" s="258" t="s">
        <v>130</v>
      </c>
    </row>
    <row r="215" spans="1:63" s="12" customFormat="1" ht="22.8" customHeight="1">
      <c r="A215" s="12"/>
      <c r="B215" s="202"/>
      <c r="C215" s="203"/>
      <c r="D215" s="204" t="s">
        <v>72</v>
      </c>
      <c r="E215" s="216" t="s">
        <v>155</v>
      </c>
      <c r="F215" s="216" t="s">
        <v>325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SUM(P216:P232)</f>
        <v>0</v>
      </c>
      <c r="Q215" s="210"/>
      <c r="R215" s="211">
        <f>SUM(R216:R232)</f>
        <v>120.58685492000001</v>
      </c>
      <c r="S215" s="210"/>
      <c r="T215" s="212">
        <f>SUM(T216:T232)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81</v>
      </c>
      <c r="AT215" s="214" t="s">
        <v>72</v>
      </c>
      <c r="AU215" s="214" t="s">
        <v>81</v>
      </c>
      <c r="AY215" s="213" t="s">
        <v>130</v>
      </c>
      <c r="BK215" s="215">
        <f>SUM(BK216:BK232)</f>
        <v>0</v>
      </c>
    </row>
    <row r="216" spans="1:65" s="2" customFormat="1" ht="16.5" customHeight="1">
      <c r="A216" s="38"/>
      <c r="B216" s="39"/>
      <c r="C216" s="218" t="s">
        <v>7</v>
      </c>
      <c r="D216" s="218" t="s">
        <v>133</v>
      </c>
      <c r="E216" s="219" t="s">
        <v>732</v>
      </c>
      <c r="F216" s="220" t="s">
        <v>733</v>
      </c>
      <c r="G216" s="221" t="s">
        <v>284</v>
      </c>
      <c r="H216" s="222">
        <v>63.396</v>
      </c>
      <c r="I216" s="223"/>
      <c r="J216" s="224">
        <f>ROUND(I216*H216,2)</f>
        <v>0</v>
      </c>
      <c r="K216" s="220" t="s">
        <v>137</v>
      </c>
      <c r="L216" s="44"/>
      <c r="M216" s="225" t="s">
        <v>1</v>
      </c>
      <c r="N216" s="226" t="s">
        <v>38</v>
      </c>
      <c r="O216" s="91"/>
      <c r="P216" s="227">
        <f>O216*H216</f>
        <v>0</v>
      </c>
      <c r="Q216" s="227">
        <v>1.89077</v>
      </c>
      <c r="R216" s="227">
        <f>Q216*H216</f>
        <v>119.86725492000001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155</v>
      </c>
      <c r="AT216" s="229" t="s">
        <v>133</v>
      </c>
      <c r="AU216" s="229" t="s">
        <v>83</v>
      </c>
      <c r="AY216" s="17" t="s">
        <v>130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81</v>
      </c>
      <c r="BK216" s="230">
        <f>ROUND(I216*H216,2)</f>
        <v>0</v>
      </c>
      <c r="BL216" s="17" t="s">
        <v>155</v>
      </c>
      <c r="BM216" s="229" t="s">
        <v>734</v>
      </c>
    </row>
    <row r="217" spans="1:47" s="2" customFormat="1" ht="12">
      <c r="A217" s="38"/>
      <c r="B217" s="39"/>
      <c r="C217" s="40"/>
      <c r="D217" s="231" t="s">
        <v>140</v>
      </c>
      <c r="E217" s="40"/>
      <c r="F217" s="232" t="s">
        <v>735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140</v>
      </c>
      <c r="AU217" s="17" t="s">
        <v>83</v>
      </c>
    </row>
    <row r="218" spans="1:47" s="2" customFormat="1" ht="12">
      <c r="A218" s="38"/>
      <c r="B218" s="39"/>
      <c r="C218" s="40"/>
      <c r="D218" s="236" t="s">
        <v>141</v>
      </c>
      <c r="E218" s="40"/>
      <c r="F218" s="237" t="s">
        <v>736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141</v>
      </c>
      <c r="AU218" s="17" t="s">
        <v>83</v>
      </c>
    </row>
    <row r="219" spans="1:51" s="14" customFormat="1" ht="12">
      <c r="A219" s="14"/>
      <c r="B219" s="248"/>
      <c r="C219" s="249"/>
      <c r="D219" s="231" t="s">
        <v>147</v>
      </c>
      <c r="E219" s="250" t="s">
        <v>1</v>
      </c>
      <c r="F219" s="251" t="s">
        <v>737</v>
      </c>
      <c r="G219" s="249"/>
      <c r="H219" s="252">
        <v>63.396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8" t="s">
        <v>147</v>
      </c>
      <c r="AU219" s="258" t="s">
        <v>83</v>
      </c>
      <c r="AV219" s="14" t="s">
        <v>83</v>
      </c>
      <c r="AW219" s="14" t="s">
        <v>30</v>
      </c>
      <c r="AX219" s="14" t="s">
        <v>81</v>
      </c>
      <c r="AY219" s="258" t="s">
        <v>130</v>
      </c>
    </row>
    <row r="220" spans="1:65" s="2" customFormat="1" ht="33" customHeight="1">
      <c r="A220" s="38"/>
      <c r="B220" s="39"/>
      <c r="C220" s="218" t="s">
        <v>373</v>
      </c>
      <c r="D220" s="218" t="s">
        <v>133</v>
      </c>
      <c r="E220" s="219" t="s">
        <v>738</v>
      </c>
      <c r="F220" s="220" t="s">
        <v>739</v>
      </c>
      <c r="G220" s="221" t="s">
        <v>284</v>
      </c>
      <c r="H220" s="222">
        <v>47.547</v>
      </c>
      <c r="I220" s="223"/>
      <c r="J220" s="224">
        <f>ROUND(I220*H220,2)</f>
        <v>0</v>
      </c>
      <c r="K220" s="220" t="s">
        <v>137</v>
      </c>
      <c r="L220" s="44"/>
      <c r="M220" s="225" t="s">
        <v>1</v>
      </c>
      <c r="N220" s="226" t="s">
        <v>38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155</v>
      </c>
      <c r="AT220" s="229" t="s">
        <v>133</v>
      </c>
      <c r="AU220" s="229" t="s">
        <v>83</v>
      </c>
      <c r="AY220" s="17" t="s">
        <v>130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155</v>
      </c>
      <c r="BM220" s="229" t="s">
        <v>740</v>
      </c>
    </row>
    <row r="221" spans="1:47" s="2" customFormat="1" ht="12">
      <c r="A221" s="38"/>
      <c r="B221" s="39"/>
      <c r="C221" s="40"/>
      <c r="D221" s="231" t="s">
        <v>140</v>
      </c>
      <c r="E221" s="40"/>
      <c r="F221" s="232" t="s">
        <v>741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140</v>
      </c>
      <c r="AU221" s="17" t="s">
        <v>83</v>
      </c>
    </row>
    <row r="222" spans="1:47" s="2" customFormat="1" ht="12">
      <c r="A222" s="38"/>
      <c r="B222" s="39"/>
      <c r="C222" s="40"/>
      <c r="D222" s="236" t="s">
        <v>141</v>
      </c>
      <c r="E222" s="40"/>
      <c r="F222" s="237" t="s">
        <v>742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141</v>
      </c>
      <c r="AU222" s="17" t="s">
        <v>83</v>
      </c>
    </row>
    <row r="223" spans="1:51" s="14" customFormat="1" ht="12">
      <c r="A223" s="14"/>
      <c r="B223" s="248"/>
      <c r="C223" s="249"/>
      <c r="D223" s="231" t="s">
        <v>147</v>
      </c>
      <c r="E223" s="250" t="s">
        <v>1</v>
      </c>
      <c r="F223" s="251" t="s">
        <v>743</v>
      </c>
      <c r="G223" s="249"/>
      <c r="H223" s="252">
        <v>47.547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8" t="s">
        <v>147</v>
      </c>
      <c r="AU223" s="258" t="s">
        <v>83</v>
      </c>
      <c r="AV223" s="14" t="s">
        <v>83</v>
      </c>
      <c r="AW223" s="14" t="s">
        <v>30</v>
      </c>
      <c r="AX223" s="14" t="s">
        <v>81</v>
      </c>
      <c r="AY223" s="258" t="s">
        <v>130</v>
      </c>
    </row>
    <row r="224" spans="1:65" s="2" customFormat="1" ht="24.15" customHeight="1">
      <c r="A224" s="38"/>
      <c r="B224" s="39"/>
      <c r="C224" s="218" t="s">
        <v>379</v>
      </c>
      <c r="D224" s="218" t="s">
        <v>133</v>
      </c>
      <c r="E224" s="219" t="s">
        <v>327</v>
      </c>
      <c r="F224" s="220" t="s">
        <v>328</v>
      </c>
      <c r="G224" s="221" t="s">
        <v>329</v>
      </c>
      <c r="H224" s="222">
        <v>5</v>
      </c>
      <c r="I224" s="223"/>
      <c r="J224" s="224">
        <f>ROUND(I224*H224,2)</f>
        <v>0</v>
      </c>
      <c r="K224" s="220" t="s">
        <v>137</v>
      </c>
      <c r="L224" s="44"/>
      <c r="M224" s="225" t="s">
        <v>1</v>
      </c>
      <c r="N224" s="226" t="s">
        <v>38</v>
      </c>
      <c r="O224" s="91"/>
      <c r="P224" s="227">
        <f>O224*H224</f>
        <v>0</v>
      </c>
      <c r="Q224" s="227">
        <v>0.08832</v>
      </c>
      <c r="R224" s="227">
        <f>Q224*H224</f>
        <v>0.4416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155</v>
      </c>
      <c r="AT224" s="229" t="s">
        <v>133</v>
      </c>
      <c r="AU224" s="229" t="s">
        <v>83</v>
      </c>
      <c r="AY224" s="17" t="s">
        <v>130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81</v>
      </c>
      <c r="BK224" s="230">
        <f>ROUND(I224*H224,2)</f>
        <v>0</v>
      </c>
      <c r="BL224" s="17" t="s">
        <v>155</v>
      </c>
      <c r="BM224" s="229" t="s">
        <v>744</v>
      </c>
    </row>
    <row r="225" spans="1:47" s="2" customFormat="1" ht="12">
      <c r="A225" s="38"/>
      <c r="B225" s="39"/>
      <c r="C225" s="40"/>
      <c r="D225" s="231" t="s">
        <v>140</v>
      </c>
      <c r="E225" s="40"/>
      <c r="F225" s="232" t="s">
        <v>331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140</v>
      </c>
      <c r="AU225" s="17" t="s">
        <v>83</v>
      </c>
    </row>
    <row r="226" spans="1:47" s="2" customFormat="1" ht="12">
      <c r="A226" s="38"/>
      <c r="B226" s="39"/>
      <c r="C226" s="40"/>
      <c r="D226" s="236" t="s">
        <v>141</v>
      </c>
      <c r="E226" s="40"/>
      <c r="F226" s="237" t="s">
        <v>332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141</v>
      </c>
      <c r="AU226" s="17" t="s">
        <v>83</v>
      </c>
    </row>
    <row r="227" spans="1:65" s="2" customFormat="1" ht="24.15" customHeight="1">
      <c r="A227" s="38"/>
      <c r="B227" s="39"/>
      <c r="C227" s="275" t="s">
        <v>386</v>
      </c>
      <c r="D227" s="275" t="s">
        <v>399</v>
      </c>
      <c r="E227" s="276" t="s">
        <v>745</v>
      </c>
      <c r="F227" s="277" t="s">
        <v>746</v>
      </c>
      <c r="G227" s="278" t="s">
        <v>329</v>
      </c>
      <c r="H227" s="279">
        <v>1</v>
      </c>
      <c r="I227" s="280"/>
      <c r="J227" s="281">
        <f>ROUND(I227*H227,2)</f>
        <v>0</v>
      </c>
      <c r="K227" s="277" t="s">
        <v>137</v>
      </c>
      <c r="L227" s="282"/>
      <c r="M227" s="283" t="s">
        <v>1</v>
      </c>
      <c r="N227" s="284" t="s">
        <v>38</v>
      </c>
      <c r="O227" s="91"/>
      <c r="P227" s="227">
        <f>O227*H227</f>
        <v>0</v>
      </c>
      <c r="Q227" s="227">
        <v>0.04</v>
      </c>
      <c r="R227" s="227">
        <f>Q227*H227</f>
        <v>0.04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182</v>
      </c>
      <c r="AT227" s="229" t="s">
        <v>399</v>
      </c>
      <c r="AU227" s="229" t="s">
        <v>83</v>
      </c>
      <c r="AY227" s="17" t="s">
        <v>130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81</v>
      </c>
      <c r="BK227" s="230">
        <f>ROUND(I227*H227,2)</f>
        <v>0</v>
      </c>
      <c r="BL227" s="17" t="s">
        <v>155</v>
      </c>
      <c r="BM227" s="229" t="s">
        <v>747</v>
      </c>
    </row>
    <row r="228" spans="1:47" s="2" customFormat="1" ht="12">
      <c r="A228" s="38"/>
      <c r="B228" s="39"/>
      <c r="C228" s="40"/>
      <c r="D228" s="231" t="s">
        <v>140</v>
      </c>
      <c r="E228" s="40"/>
      <c r="F228" s="232" t="s">
        <v>746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140</v>
      </c>
      <c r="AU228" s="17" t="s">
        <v>83</v>
      </c>
    </row>
    <row r="229" spans="1:65" s="2" customFormat="1" ht="24.15" customHeight="1">
      <c r="A229" s="38"/>
      <c r="B229" s="39"/>
      <c r="C229" s="275" t="s">
        <v>392</v>
      </c>
      <c r="D229" s="275" t="s">
        <v>399</v>
      </c>
      <c r="E229" s="276" t="s">
        <v>748</v>
      </c>
      <c r="F229" s="277" t="s">
        <v>749</v>
      </c>
      <c r="G229" s="278" t="s">
        <v>329</v>
      </c>
      <c r="H229" s="279">
        <v>2</v>
      </c>
      <c r="I229" s="280"/>
      <c r="J229" s="281">
        <f>ROUND(I229*H229,2)</f>
        <v>0</v>
      </c>
      <c r="K229" s="277" t="s">
        <v>137</v>
      </c>
      <c r="L229" s="282"/>
      <c r="M229" s="283" t="s">
        <v>1</v>
      </c>
      <c r="N229" s="284" t="s">
        <v>38</v>
      </c>
      <c r="O229" s="91"/>
      <c r="P229" s="227">
        <f>O229*H229</f>
        <v>0</v>
      </c>
      <c r="Q229" s="227">
        <v>0.051</v>
      </c>
      <c r="R229" s="227">
        <f>Q229*H229</f>
        <v>0.102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182</v>
      </c>
      <c r="AT229" s="229" t="s">
        <v>399</v>
      </c>
      <c r="AU229" s="229" t="s">
        <v>83</v>
      </c>
      <c r="AY229" s="17" t="s">
        <v>130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81</v>
      </c>
      <c r="BK229" s="230">
        <f>ROUND(I229*H229,2)</f>
        <v>0</v>
      </c>
      <c r="BL229" s="17" t="s">
        <v>155</v>
      </c>
      <c r="BM229" s="229" t="s">
        <v>750</v>
      </c>
    </row>
    <row r="230" spans="1:47" s="2" customFormat="1" ht="12">
      <c r="A230" s="38"/>
      <c r="B230" s="39"/>
      <c r="C230" s="40"/>
      <c r="D230" s="231" t="s">
        <v>140</v>
      </c>
      <c r="E230" s="40"/>
      <c r="F230" s="232" t="s">
        <v>749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140</v>
      </c>
      <c r="AU230" s="17" t="s">
        <v>83</v>
      </c>
    </row>
    <row r="231" spans="1:65" s="2" customFormat="1" ht="24.15" customHeight="1">
      <c r="A231" s="38"/>
      <c r="B231" s="39"/>
      <c r="C231" s="275" t="s">
        <v>398</v>
      </c>
      <c r="D231" s="275" t="s">
        <v>399</v>
      </c>
      <c r="E231" s="276" t="s">
        <v>751</v>
      </c>
      <c r="F231" s="277" t="s">
        <v>752</v>
      </c>
      <c r="G231" s="278" t="s">
        <v>329</v>
      </c>
      <c r="H231" s="279">
        <v>2</v>
      </c>
      <c r="I231" s="280"/>
      <c r="J231" s="281">
        <f>ROUND(I231*H231,2)</f>
        <v>0</v>
      </c>
      <c r="K231" s="277" t="s">
        <v>137</v>
      </c>
      <c r="L231" s="282"/>
      <c r="M231" s="283" t="s">
        <v>1</v>
      </c>
      <c r="N231" s="284" t="s">
        <v>38</v>
      </c>
      <c r="O231" s="91"/>
      <c r="P231" s="227">
        <f>O231*H231</f>
        <v>0</v>
      </c>
      <c r="Q231" s="227">
        <v>0.068</v>
      </c>
      <c r="R231" s="227">
        <f>Q231*H231</f>
        <v>0.136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182</v>
      </c>
      <c r="AT231" s="229" t="s">
        <v>399</v>
      </c>
      <c r="AU231" s="229" t="s">
        <v>83</v>
      </c>
      <c r="AY231" s="17" t="s">
        <v>130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81</v>
      </c>
      <c r="BK231" s="230">
        <f>ROUND(I231*H231,2)</f>
        <v>0</v>
      </c>
      <c r="BL231" s="17" t="s">
        <v>155</v>
      </c>
      <c r="BM231" s="229" t="s">
        <v>753</v>
      </c>
    </row>
    <row r="232" spans="1:47" s="2" customFormat="1" ht="12">
      <c r="A232" s="38"/>
      <c r="B232" s="39"/>
      <c r="C232" s="40"/>
      <c r="D232" s="231" t="s">
        <v>140</v>
      </c>
      <c r="E232" s="40"/>
      <c r="F232" s="232" t="s">
        <v>752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140</v>
      </c>
      <c r="AU232" s="17" t="s">
        <v>83</v>
      </c>
    </row>
    <row r="233" spans="1:63" s="12" customFormat="1" ht="22.8" customHeight="1">
      <c r="A233" s="12"/>
      <c r="B233" s="202"/>
      <c r="C233" s="203"/>
      <c r="D233" s="204" t="s">
        <v>72</v>
      </c>
      <c r="E233" s="216" t="s">
        <v>129</v>
      </c>
      <c r="F233" s="216" t="s">
        <v>333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SUM(P234:P238)</f>
        <v>0</v>
      </c>
      <c r="Q233" s="210"/>
      <c r="R233" s="211">
        <f>SUM(R234:R238)</f>
        <v>136.93536</v>
      </c>
      <c r="S233" s="210"/>
      <c r="T233" s="212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81</v>
      </c>
      <c r="AT233" s="214" t="s">
        <v>72</v>
      </c>
      <c r="AU233" s="214" t="s">
        <v>81</v>
      </c>
      <c r="AY233" s="213" t="s">
        <v>130</v>
      </c>
      <c r="BK233" s="215">
        <f>SUM(BK234:BK238)</f>
        <v>0</v>
      </c>
    </row>
    <row r="234" spans="1:65" s="2" customFormat="1" ht="24.15" customHeight="1">
      <c r="A234" s="38"/>
      <c r="B234" s="39"/>
      <c r="C234" s="218" t="s">
        <v>404</v>
      </c>
      <c r="D234" s="218" t="s">
        <v>133</v>
      </c>
      <c r="E234" s="219" t="s">
        <v>349</v>
      </c>
      <c r="F234" s="220" t="s">
        <v>350</v>
      </c>
      <c r="G234" s="221" t="s">
        <v>229</v>
      </c>
      <c r="H234" s="222">
        <v>633.96</v>
      </c>
      <c r="I234" s="223"/>
      <c r="J234" s="224">
        <f>ROUND(I234*H234,2)</f>
        <v>0</v>
      </c>
      <c r="K234" s="220" t="s">
        <v>137</v>
      </c>
      <c r="L234" s="44"/>
      <c r="M234" s="225" t="s">
        <v>1</v>
      </c>
      <c r="N234" s="226" t="s">
        <v>38</v>
      </c>
      <c r="O234" s="91"/>
      <c r="P234" s="227">
        <f>O234*H234</f>
        <v>0</v>
      </c>
      <c r="Q234" s="227">
        <v>0.216</v>
      </c>
      <c r="R234" s="227">
        <f>Q234*H234</f>
        <v>136.93536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155</v>
      </c>
      <c r="AT234" s="229" t="s">
        <v>133</v>
      </c>
      <c r="AU234" s="229" t="s">
        <v>83</v>
      </c>
      <c r="AY234" s="17" t="s">
        <v>130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81</v>
      </c>
      <c r="BK234" s="230">
        <f>ROUND(I234*H234,2)</f>
        <v>0</v>
      </c>
      <c r="BL234" s="17" t="s">
        <v>155</v>
      </c>
      <c r="BM234" s="229" t="s">
        <v>754</v>
      </c>
    </row>
    <row r="235" spans="1:47" s="2" customFormat="1" ht="12">
      <c r="A235" s="38"/>
      <c r="B235" s="39"/>
      <c r="C235" s="40"/>
      <c r="D235" s="231" t="s">
        <v>140</v>
      </c>
      <c r="E235" s="40"/>
      <c r="F235" s="232" t="s">
        <v>352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140</v>
      </c>
      <c r="AU235" s="17" t="s">
        <v>83</v>
      </c>
    </row>
    <row r="236" spans="1:47" s="2" customFormat="1" ht="12">
      <c r="A236" s="38"/>
      <c r="B236" s="39"/>
      <c r="C236" s="40"/>
      <c r="D236" s="236" t="s">
        <v>141</v>
      </c>
      <c r="E236" s="40"/>
      <c r="F236" s="237" t="s">
        <v>353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83</v>
      </c>
    </row>
    <row r="237" spans="1:51" s="14" customFormat="1" ht="12">
      <c r="A237" s="14"/>
      <c r="B237" s="248"/>
      <c r="C237" s="249"/>
      <c r="D237" s="231" t="s">
        <v>147</v>
      </c>
      <c r="E237" s="250" t="s">
        <v>1</v>
      </c>
      <c r="F237" s="251" t="s">
        <v>621</v>
      </c>
      <c r="G237" s="249"/>
      <c r="H237" s="252">
        <v>316.98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8" t="s">
        <v>147</v>
      </c>
      <c r="AU237" s="258" t="s">
        <v>83</v>
      </c>
      <c r="AV237" s="14" t="s">
        <v>83</v>
      </c>
      <c r="AW237" s="14" t="s">
        <v>30</v>
      </c>
      <c r="AX237" s="14" t="s">
        <v>81</v>
      </c>
      <c r="AY237" s="258" t="s">
        <v>130</v>
      </c>
    </row>
    <row r="238" spans="1:51" s="14" customFormat="1" ht="12">
      <c r="A238" s="14"/>
      <c r="B238" s="248"/>
      <c r="C238" s="249"/>
      <c r="D238" s="231" t="s">
        <v>147</v>
      </c>
      <c r="E238" s="249"/>
      <c r="F238" s="251" t="s">
        <v>755</v>
      </c>
      <c r="G238" s="249"/>
      <c r="H238" s="252">
        <v>633.96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8" t="s">
        <v>147</v>
      </c>
      <c r="AU238" s="258" t="s">
        <v>83</v>
      </c>
      <c r="AV238" s="14" t="s">
        <v>83</v>
      </c>
      <c r="AW238" s="14" t="s">
        <v>4</v>
      </c>
      <c r="AX238" s="14" t="s">
        <v>81</v>
      </c>
      <c r="AY238" s="258" t="s">
        <v>130</v>
      </c>
    </row>
    <row r="239" spans="1:63" s="12" customFormat="1" ht="22.8" customHeight="1">
      <c r="A239" s="12"/>
      <c r="B239" s="202"/>
      <c r="C239" s="203"/>
      <c r="D239" s="204" t="s">
        <v>72</v>
      </c>
      <c r="E239" s="216" t="s">
        <v>182</v>
      </c>
      <c r="F239" s="216" t="s">
        <v>385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SUM(P240:P327)</f>
        <v>0</v>
      </c>
      <c r="Q239" s="210"/>
      <c r="R239" s="211">
        <f>SUM(R240:R327)</f>
        <v>169.50138929999997</v>
      </c>
      <c r="S239" s="210"/>
      <c r="T239" s="212">
        <f>SUM(T240:T327)</f>
        <v>28.89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81</v>
      </c>
      <c r="AT239" s="214" t="s">
        <v>72</v>
      </c>
      <c r="AU239" s="214" t="s">
        <v>81</v>
      </c>
      <c r="AY239" s="213" t="s">
        <v>130</v>
      </c>
      <c r="BK239" s="215">
        <f>SUM(BK240:BK327)</f>
        <v>0</v>
      </c>
    </row>
    <row r="240" spans="1:65" s="2" customFormat="1" ht="16.5" customHeight="1">
      <c r="A240" s="38"/>
      <c r="B240" s="39"/>
      <c r="C240" s="218" t="s">
        <v>411</v>
      </c>
      <c r="D240" s="218" t="s">
        <v>133</v>
      </c>
      <c r="E240" s="219" t="s">
        <v>756</v>
      </c>
      <c r="F240" s="220" t="s">
        <v>757</v>
      </c>
      <c r="G240" s="221" t="s">
        <v>269</v>
      </c>
      <c r="H240" s="222">
        <v>160.5</v>
      </c>
      <c r="I240" s="223"/>
      <c r="J240" s="224">
        <f>ROUND(I240*H240,2)</f>
        <v>0</v>
      </c>
      <c r="K240" s="220" t="s">
        <v>137</v>
      </c>
      <c r="L240" s="44"/>
      <c r="M240" s="225" t="s">
        <v>1</v>
      </c>
      <c r="N240" s="226" t="s">
        <v>38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0.18</v>
      </c>
      <c r="T240" s="228">
        <f>S240*H240</f>
        <v>28.89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155</v>
      </c>
      <c r="AT240" s="229" t="s">
        <v>133</v>
      </c>
      <c r="AU240" s="229" t="s">
        <v>83</v>
      </c>
      <c r="AY240" s="17" t="s">
        <v>130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81</v>
      </c>
      <c r="BK240" s="230">
        <f>ROUND(I240*H240,2)</f>
        <v>0</v>
      </c>
      <c r="BL240" s="17" t="s">
        <v>155</v>
      </c>
      <c r="BM240" s="229" t="s">
        <v>758</v>
      </c>
    </row>
    <row r="241" spans="1:47" s="2" customFormat="1" ht="12">
      <c r="A241" s="38"/>
      <c r="B241" s="39"/>
      <c r="C241" s="40"/>
      <c r="D241" s="231" t="s">
        <v>140</v>
      </c>
      <c r="E241" s="40"/>
      <c r="F241" s="232" t="s">
        <v>759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140</v>
      </c>
      <c r="AU241" s="17" t="s">
        <v>83</v>
      </c>
    </row>
    <row r="242" spans="1:47" s="2" customFormat="1" ht="12">
      <c r="A242" s="38"/>
      <c r="B242" s="39"/>
      <c r="C242" s="40"/>
      <c r="D242" s="236" t="s">
        <v>141</v>
      </c>
      <c r="E242" s="40"/>
      <c r="F242" s="237" t="s">
        <v>760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141</v>
      </c>
      <c r="AU242" s="17" t="s">
        <v>83</v>
      </c>
    </row>
    <row r="243" spans="1:51" s="14" customFormat="1" ht="12">
      <c r="A243" s="14"/>
      <c r="B243" s="248"/>
      <c r="C243" s="249"/>
      <c r="D243" s="231" t="s">
        <v>147</v>
      </c>
      <c r="E243" s="250" t="s">
        <v>1</v>
      </c>
      <c r="F243" s="251" t="s">
        <v>625</v>
      </c>
      <c r="G243" s="249"/>
      <c r="H243" s="252">
        <v>160.5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8" t="s">
        <v>147</v>
      </c>
      <c r="AU243" s="258" t="s">
        <v>83</v>
      </c>
      <c r="AV243" s="14" t="s">
        <v>83</v>
      </c>
      <c r="AW243" s="14" t="s">
        <v>30</v>
      </c>
      <c r="AX243" s="14" t="s">
        <v>81</v>
      </c>
      <c r="AY243" s="258" t="s">
        <v>130</v>
      </c>
    </row>
    <row r="244" spans="1:65" s="2" customFormat="1" ht="24.15" customHeight="1">
      <c r="A244" s="38"/>
      <c r="B244" s="39"/>
      <c r="C244" s="218" t="s">
        <v>415</v>
      </c>
      <c r="D244" s="218" t="s">
        <v>133</v>
      </c>
      <c r="E244" s="219" t="s">
        <v>761</v>
      </c>
      <c r="F244" s="220" t="s">
        <v>762</v>
      </c>
      <c r="G244" s="221" t="s">
        <v>269</v>
      </c>
      <c r="H244" s="222">
        <v>160.5</v>
      </c>
      <c r="I244" s="223"/>
      <c r="J244" s="224">
        <f>ROUND(I244*H244,2)</f>
        <v>0</v>
      </c>
      <c r="K244" s="220" t="s">
        <v>137</v>
      </c>
      <c r="L244" s="44"/>
      <c r="M244" s="225" t="s">
        <v>1</v>
      </c>
      <c r="N244" s="226" t="s">
        <v>38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155</v>
      </c>
      <c r="AT244" s="229" t="s">
        <v>133</v>
      </c>
      <c r="AU244" s="229" t="s">
        <v>83</v>
      </c>
      <c r="AY244" s="17" t="s">
        <v>130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81</v>
      </c>
      <c r="BK244" s="230">
        <f>ROUND(I244*H244,2)</f>
        <v>0</v>
      </c>
      <c r="BL244" s="17" t="s">
        <v>155</v>
      </c>
      <c r="BM244" s="229" t="s">
        <v>763</v>
      </c>
    </row>
    <row r="245" spans="1:47" s="2" customFormat="1" ht="12">
      <c r="A245" s="38"/>
      <c r="B245" s="39"/>
      <c r="C245" s="40"/>
      <c r="D245" s="231" t="s">
        <v>140</v>
      </c>
      <c r="E245" s="40"/>
      <c r="F245" s="232" t="s">
        <v>764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140</v>
      </c>
      <c r="AU245" s="17" t="s">
        <v>83</v>
      </c>
    </row>
    <row r="246" spans="1:47" s="2" customFormat="1" ht="12">
      <c r="A246" s="38"/>
      <c r="B246" s="39"/>
      <c r="C246" s="40"/>
      <c r="D246" s="236" t="s">
        <v>141</v>
      </c>
      <c r="E246" s="40"/>
      <c r="F246" s="237" t="s">
        <v>765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141</v>
      </c>
      <c r="AU246" s="17" t="s">
        <v>83</v>
      </c>
    </row>
    <row r="247" spans="1:51" s="13" customFormat="1" ht="12">
      <c r="A247" s="13"/>
      <c r="B247" s="238"/>
      <c r="C247" s="239"/>
      <c r="D247" s="231" t="s">
        <v>147</v>
      </c>
      <c r="E247" s="240" t="s">
        <v>1</v>
      </c>
      <c r="F247" s="241" t="s">
        <v>766</v>
      </c>
      <c r="G247" s="239"/>
      <c r="H247" s="240" t="s">
        <v>1</v>
      </c>
      <c r="I247" s="242"/>
      <c r="J247" s="239"/>
      <c r="K247" s="239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147</v>
      </c>
      <c r="AU247" s="247" t="s">
        <v>83</v>
      </c>
      <c r="AV247" s="13" t="s">
        <v>81</v>
      </c>
      <c r="AW247" s="13" t="s">
        <v>30</v>
      </c>
      <c r="AX247" s="13" t="s">
        <v>73</v>
      </c>
      <c r="AY247" s="247" t="s">
        <v>130</v>
      </c>
    </row>
    <row r="248" spans="1:51" s="14" customFormat="1" ht="12">
      <c r="A248" s="14"/>
      <c r="B248" s="248"/>
      <c r="C248" s="249"/>
      <c r="D248" s="231" t="s">
        <v>147</v>
      </c>
      <c r="E248" s="250" t="s">
        <v>1</v>
      </c>
      <c r="F248" s="251" t="s">
        <v>625</v>
      </c>
      <c r="G248" s="249"/>
      <c r="H248" s="252">
        <v>160.5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8" t="s">
        <v>147</v>
      </c>
      <c r="AU248" s="258" t="s">
        <v>83</v>
      </c>
      <c r="AV248" s="14" t="s">
        <v>83</v>
      </c>
      <c r="AW248" s="14" t="s">
        <v>30</v>
      </c>
      <c r="AX248" s="14" t="s">
        <v>81</v>
      </c>
      <c r="AY248" s="258" t="s">
        <v>130</v>
      </c>
    </row>
    <row r="249" spans="1:65" s="2" customFormat="1" ht="44.25" customHeight="1">
      <c r="A249" s="38"/>
      <c r="B249" s="39"/>
      <c r="C249" s="218" t="s">
        <v>419</v>
      </c>
      <c r="D249" s="218" t="s">
        <v>133</v>
      </c>
      <c r="E249" s="219" t="s">
        <v>767</v>
      </c>
      <c r="F249" s="220" t="s">
        <v>768</v>
      </c>
      <c r="G249" s="221" t="s">
        <v>269</v>
      </c>
      <c r="H249" s="222">
        <v>160.5</v>
      </c>
      <c r="I249" s="223"/>
      <c r="J249" s="224">
        <f>ROUND(I249*H249,2)</f>
        <v>0</v>
      </c>
      <c r="K249" s="220" t="s">
        <v>137</v>
      </c>
      <c r="L249" s="44"/>
      <c r="M249" s="225" t="s">
        <v>1</v>
      </c>
      <c r="N249" s="226" t="s">
        <v>38</v>
      </c>
      <c r="O249" s="91"/>
      <c r="P249" s="227">
        <f>O249*H249</f>
        <v>0</v>
      </c>
      <c r="Q249" s="227">
        <v>0.00023</v>
      </c>
      <c r="R249" s="227">
        <f>Q249*H249</f>
        <v>0.036915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155</v>
      </c>
      <c r="AT249" s="229" t="s">
        <v>133</v>
      </c>
      <c r="AU249" s="229" t="s">
        <v>83</v>
      </c>
      <c r="AY249" s="17" t="s">
        <v>130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81</v>
      </c>
      <c r="BK249" s="230">
        <f>ROUND(I249*H249,2)</f>
        <v>0</v>
      </c>
      <c r="BL249" s="17" t="s">
        <v>155</v>
      </c>
      <c r="BM249" s="229" t="s">
        <v>769</v>
      </c>
    </row>
    <row r="250" spans="1:47" s="2" customFormat="1" ht="12">
      <c r="A250" s="38"/>
      <c r="B250" s="39"/>
      <c r="C250" s="40"/>
      <c r="D250" s="231" t="s">
        <v>140</v>
      </c>
      <c r="E250" s="40"/>
      <c r="F250" s="232" t="s">
        <v>770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140</v>
      </c>
      <c r="AU250" s="17" t="s">
        <v>83</v>
      </c>
    </row>
    <row r="251" spans="1:47" s="2" customFormat="1" ht="12">
      <c r="A251" s="38"/>
      <c r="B251" s="39"/>
      <c r="C251" s="40"/>
      <c r="D251" s="236" t="s">
        <v>141</v>
      </c>
      <c r="E251" s="40"/>
      <c r="F251" s="237" t="s">
        <v>771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141</v>
      </c>
      <c r="AU251" s="17" t="s">
        <v>83</v>
      </c>
    </row>
    <row r="252" spans="1:51" s="14" customFormat="1" ht="12">
      <c r="A252" s="14"/>
      <c r="B252" s="248"/>
      <c r="C252" s="249"/>
      <c r="D252" s="231" t="s">
        <v>147</v>
      </c>
      <c r="E252" s="250" t="s">
        <v>1</v>
      </c>
      <c r="F252" s="251" t="s">
        <v>625</v>
      </c>
      <c r="G252" s="249"/>
      <c r="H252" s="252">
        <v>160.5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147</v>
      </c>
      <c r="AU252" s="258" t="s">
        <v>83</v>
      </c>
      <c r="AV252" s="14" t="s">
        <v>83</v>
      </c>
      <c r="AW252" s="14" t="s">
        <v>30</v>
      </c>
      <c r="AX252" s="14" t="s">
        <v>81</v>
      </c>
      <c r="AY252" s="258" t="s">
        <v>130</v>
      </c>
    </row>
    <row r="253" spans="1:65" s="2" customFormat="1" ht="24.15" customHeight="1">
      <c r="A253" s="38"/>
      <c r="B253" s="39"/>
      <c r="C253" s="275" t="s">
        <v>426</v>
      </c>
      <c r="D253" s="275" t="s">
        <v>399</v>
      </c>
      <c r="E253" s="276" t="s">
        <v>772</v>
      </c>
      <c r="F253" s="277" t="s">
        <v>773</v>
      </c>
      <c r="G253" s="278" t="s">
        <v>269</v>
      </c>
      <c r="H253" s="279">
        <v>162.105</v>
      </c>
      <c r="I253" s="280"/>
      <c r="J253" s="281">
        <f>ROUND(I253*H253,2)</f>
        <v>0</v>
      </c>
      <c r="K253" s="277" t="s">
        <v>137</v>
      </c>
      <c r="L253" s="282"/>
      <c r="M253" s="283" t="s">
        <v>1</v>
      </c>
      <c r="N253" s="284" t="s">
        <v>38</v>
      </c>
      <c r="O253" s="91"/>
      <c r="P253" s="227">
        <f>O253*H253</f>
        <v>0</v>
      </c>
      <c r="Q253" s="227">
        <v>0.792</v>
      </c>
      <c r="R253" s="227">
        <f>Q253*H253</f>
        <v>128.38716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182</v>
      </c>
      <c r="AT253" s="229" t="s">
        <v>399</v>
      </c>
      <c r="AU253" s="229" t="s">
        <v>83</v>
      </c>
      <c r="AY253" s="17" t="s">
        <v>130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81</v>
      </c>
      <c r="BK253" s="230">
        <f>ROUND(I253*H253,2)</f>
        <v>0</v>
      </c>
      <c r="BL253" s="17" t="s">
        <v>155</v>
      </c>
      <c r="BM253" s="229" t="s">
        <v>774</v>
      </c>
    </row>
    <row r="254" spans="1:47" s="2" customFormat="1" ht="12">
      <c r="A254" s="38"/>
      <c r="B254" s="39"/>
      <c r="C254" s="40"/>
      <c r="D254" s="231" t="s">
        <v>140</v>
      </c>
      <c r="E254" s="40"/>
      <c r="F254" s="232" t="s">
        <v>773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140</v>
      </c>
      <c r="AU254" s="17" t="s">
        <v>83</v>
      </c>
    </row>
    <row r="255" spans="1:51" s="14" customFormat="1" ht="12">
      <c r="A255" s="14"/>
      <c r="B255" s="248"/>
      <c r="C255" s="249"/>
      <c r="D255" s="231" t="s">
        <v>147</v>
      </c>
      <c r="E255" s="249"/>
      <c r="F255" s="251" t="s">
        <v>775</v>
      </c>
      <c r="G255" s="249"/>
      <c r="H255" s="252">
        <v>162.105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8" t="s">
        <v>147</v>
      </c>
      <c r="AU255" s="258" t="s">
        <v>83</v>
      </c>
      <c r="AV255" s="14" t="s">
        <v>83</v>
      </c>
      <c r="AW255" s="14" t="s">
        <v>4</v>
      </c>
      <c r="AX255" s="14" t="s">
        <v>81</v>
      </c>
      <c r="AY255" s="258" t="s">
        <v>130</v>
      </c>
    </row>
    <row r="256" spans="1:65" s="2" customFormat="1" ht="24.15" customHeight="1">
      <c r="A256" s="38"/>
      <c r="B256" s="39"/>
      <c r="C256" s="218" t="s">
        <v>430</v>
      </c>
      <c r="D256" s="218" t="s">
        <v>133</v>
      </c>
      <c r="E256" s="219" t="s">
        <v>776</v>
      </c>
      <c r="F256" s="220" t="s">
        <v>777</v>
      </c>
      <c r="G256" s="221" t="s">
        <v>778</v>
      </c>
      <c r="H256" s="222">
        <v>4</v>
      </c>
      <c r="I256" s="223"/>
      <c r="J256" s="224">
        <f>ROUND(I256*H256,2)</f>
        <v>0</v>
      </c>
      <c r="K256" s="220" t="s">
        <v>137</v>
      </c>
      <c r="L256" s="44"/>
      <c r="M256" s="225" t="s">
        <v>1</v>
      </c>
      <c r="N256" s="226" t="s">
        <v>38</v>
      </c>
      <c r="O256" s="91"/>
      <c r="P256" s="227">
        <f>O256*H256</f>
        <v>0</v>
      </c>
      <c r="Q256" s="227">
        <v>0.00166</v>
      </c>
      <c r="R256" s="227">
        <f>Q256*H256</f>
        <v>0.00664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155</v>
      </c>
      <c r="AT256" s="229" t="s">
        <v>133</v>
      </c>
      <c r="AU256" s="229" t="s">
        <v>83</v>
      </c>
      <c r="AY256" s="17" t="s">
        <v>130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81</v>
      </c>
      <c r="BK256" s="230">
        <f>ROUND(I256*H256,2)</f>
        <v>0</v>
      </c>
      <c r="BL256" s="17" t="s">
        <v>155</v>
      </c>
      <c r="BM256" s="229" t="s">
        <v>779</v>
      </c>
    </row>
    <row r="257" spans="1:47" s="2" customFormat="1" ht="12">
      <c r="A257" s="38"/>
      <c r="B257" s="39"/>
      <c r="C257" s="40"/>
      <c r="D257" s="231" t="s">
        <v>140</v>
      </c>
      <c r="E257" s="40"/>
      <c r="F257" s="232" t="s">
        <v>780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140</v>
      </c>
      <c r="AU257" s="17" t="s">
        <v>83</v>
      </c>
    </row>
    <row r="258" spans="1:47" s="2" customFormat="1" ht="12">
      <c r="A258" s="38"/>
      <c r="B258" s="39"/>
      <c r="C258" s="40"/>
      <c r="D258" s="236" t="s">
        <v>141</v>
      </c>
      <c r="E258" s="40"/>
      <c r="F258" s="237" t="s">
        <v>781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141</v>
      </c>
      <c r="AU258" s="17" t="s">
        <v>83</v>
      </c>
    </row>
    <row r="259" spans="1:51" s="14" customFormat="1" ht="12">
      <c r="A259" s="14"/>
      <c r="B259" s="248"/>
      <c r="C259" s="249"/>
      <c r="D259" s="231" t="s">
        <v>147</v>
      </c>
      <c r="E259" s="250" t="s">
        <v>1</v>
      </c>
      <c r="F259" s="251" t="s">
        <v>155</v>
      </c>
      <c r="G259" s="249"/>
      <c r="H259" s="252">
        <v>4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8" t="s">
        <v>147</v>
      </c>
      <c r="AU259" s="258" t="s">
        <v>83</v>
      </c>
      <c r="AV259" s="14" t="s">
        <v>83</v>
      </c>
      <c r="AW259" s="14" t="s">
        <v>30</v>
      </c>
      <c r="AX259" s="14" t="s">
        <v>81</v>
      </c>
      <c r="AY259" s="258" t="s">
        <v>130</v>
      </c>
    </row>
    <row r="260" spans="1:65" s="2" customFormat="1" ht="24.15" customHeight="1">
      <c r="A260" s="38"/>
      <c r="B260" s="39"/>
      <c r="C260" s="218" t="s">
        <v>436</v>
      </c>
      <c r="D260" s="218" t="s">
        <v>133</v>
      </c>
      <c r="E260" s="219" t="s">
        <v>782</v>
      </c>
      <c r="F260" s="220" t="s">
        <v>783</v>
      </c>
      <c r="G260" s="221" t="s">
        <v>329</v>
      </c>
      <c r="H260" s="222">
        <v>2</v>
      </c>
      <c r="I260" s="223"/>
      <c r="J260" s="224">
        <f>ROUND(I260*H260,2)</f>
        <v>0</v>
      </c>
      <c r="K260" s="220" t="s">
        <v>137</v>
      </c>
      <c r="L260" s="44"/>
      <c r="M260" s="225" t="s">
        <v>1</v>
      </c>
      <c r="N260" s="226" t="s">
        <v>38</v>
      </c>
      <c r="O260" s="91"/>
      <c r="P260" s="227">
        <f>O260*H260</f>
        <v>0</v>
      </c>
      <c r="Q260" s="227">
        <v>0.55256</v>
      </c>
      <c r="R260" s="227">
        <f>Q260*H260</f>
        <v>1.10512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155</v>
      </c>
      <c r="AT260" s="229" t="s">
        <v>133</v>
      </c>
      <c r="AU260" s="229" t="s">
        <v>83</v>
      </c>
      <c r="AY260" s="17" t="s">
        <v>130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81</v>
      </c>
      <c r="BK260" s="230">
        <f>ROUND(I260*H260,2)</f>
        <v>0</v>
      </c>
      <c r="BL260" s="17" t="s">
        <v>155</v>
      </c>
      <c r="BM260" s="229" t="s">
        <v>784</v>
      </c>
    </row>
    <row r="261" spans="1:47" s="2" customFormat="1" ht="12">
      <c r="A261" s="38"/>
      <c r="B261" s="39"/>
      <c r="C261" s="40"/>
      <c r="D261" s="231" t="s">
        <v>140</v>
      </c>
      <c r="E261" s="40"/>
      <c r="F261" s="232" t="s">
        <v>785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140</v>
      </c>
      <c r="AU261" s="17" t="s">
        <v>83</v>
      </c>
    </row>
    <row r="262" spans="1:47" s="2" customFormat="1" ht="12">
      <c r="A262" s="38"/>
      <c r="B262" s="39"/>
      <c r="C262" s="40"/>
      <c r="D262" s="236" t="s">
        <v>141</v>
      </c>
      <c r="E262" s="40"/>
      <c r="F262" s="237" t="s">
        <v>786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141</v>
      </c>
      <c r="AU262" s="17" t="s">
        <v>83</v>
      </c>
    </row>
    <row r="263" spans="1:65" s="2" customFormat="1" ht="37.8" customHeight="1">
      <c r="A263" s="38"/>
      <c r="B263" s="39"/>
      <c r="C263" s="275" t="s">
        <v>440</v>
      </c>
      <c r="D263" s="275" t="s">
        <v>399</v>
      </c>
      <c r="E263" s="276" t="s">
        <v>787</v>
      </c>
      <c r="F263" s="277" t="s">
        <v>788</v>
      </c>
      <c r="G263" s="278" t="s">
        <v>329</v>
      </c>
      <c r="H263" s="279">
        <v>2</v>
      </c>
      <c r="I263" s="280"/>
      <c r="J263" s="281">
        <f>ROUND(I263*H263,2)</f>
        <v>0</v>
      </c>
      <c r="K263" s="277" t="s">
        <v>137</v>
      </c>
      <c r="L263" s="282"/>
      <c r="M263" s="283" t="s">
        <v>1</v>
      </c>
      <c r="N263" s="284" t="s">
        <v>38</v>
      </c>
      <c r="O263" s="91"/>
      <c r="P263" s="227">
        <f>O263*H263</f>
        <v>0</v>
      </c>
      <c r="Q263" s="227">
        <v>3.914</v>
      </c>
      <c r="R263" s="227">
        <f>Q263*H263</f>
        <v>7.828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182</v>
      </c>
      <c r="AT263" s="229" t="s">
        <v>399</v>
      </c>
      <c r="AU263" s="229" t="s">
        <v>83</v>
      </c>
      <c r="AY263" s="17" t="s">
        <v>130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81</v>
      </c>
      <c r="BK263" s="230">
        <f>ROUND(I263*H263,2)</f>
        <v>0</v>
      </c>
      <c r="BL263" s="17" t="s">
        <v>155</v>
      </c>
      <c r="BM263" s="229" t="s">
        <v>789</v>
      </c>
    </row>
    <row r="264" spans="1:47" s="2" customFormat="1" ht="12">
      <c r="A264" s="38"/>
      <c r="B264" s="39"/>
      <c r="C264" s="40"/>
      <c r="D264" s="231" t="s">
        <v>140</v>
      </c>
      <c r="E264" s="40"/>
      <c r="F264" s="232" t="s">
        <v>788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140</v>
      </c>
      <c r="AU264" s="17" t="s">
        <v>83</v>
      </c>
    </row>
    <row r="265" spans="1:65" s="2" customFormat="1" ht="24.15" customHeight="1">
      <c r="A265" s="38"/>
      <c r="B265" s="39"/>
      <c r="C265" s="218" t="s">
        <v>446</v>
      </c>
      <c r="D265" s="218" t="s">
        <v>133</v>
      </c>
      <c r="E265" s="219" t="s">
        <v>790</v>
      </c>
      <c r="F265" s="220" t="s">
        <v>791</v>
      </c>
      <c r="G265" s="221" t="s">
        <v>329</v>
      </c>
      <c r="H265" s="222">
        <v>2</v>
      </c>
      <c r="I265" s="223"/>
      <c r="J265" s="224">
        <f>ROUND(I265*H265,2)</f>
        <v>0</v>
      </c>
      <c r="K265" s="220" t="s">
        <v>137</v>
      </c>
      <c r="L265" s="44"/>
      <c r="M265" s="225" t="s">
        <v>1</v>
      </c>
      <c r="N265" s="226" t="s">
        <v>38</v>
      </c>
      <c r="O265" s="91"/>
      <c r="P265" s="227">
        <f>O265*H265</f>
        <v>0</v>
      </c>
      <c r="Q265" s="227">
        <v>0.00989</v>
      </c>
      <c r="R265" s="227">
        <f>Q265*H265</f>
        <v>0.01978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155</v>
      </c>
      <c r="AT265" s="229" t="s">
        <v>133</v>
      </c>
      <c r="AU265" s="229" t="s">
        <v>83</v>
      </c>
      <c r="AY265" s="17" t="s">
        <v>130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81</v>
      </c>
      <c r="BK265" s="230">
        <f>ROUND(I265*H265,2)</f>
        <v>0</v>
      </c>
      <c r="BL265" s="17" t="s">
        <v>155</v>
      </c>
      <c r="BM265" s="229" t="s">
        <v>792</v>
      </c>
    </row>
    <row r="266" spans="1:47" s="2" customFormat="1" ht="12">
      <c r="A266" s="38"/>
      <c r="B266" s="39"/>
      <c r="C266" s="40"/>
      <c r="D266" s="231" t="s">
        <v>140</v>
      </c>
      <c r="E266" s="40"/>
      <c r="F266" s="232" t="s">
        <v>793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140</v>
      </c>
      <c r="AU266" s="17" t="s">
        <v>83</v>
      </c>
    </row>
    <row r="267" spans="1:47" s="2" customFormat="1" ht="12">
      <c r="A267" s="38"/>
      <c r="B267" s="39"/>
      <c r="C267" s="40"/>
      <c r="D267" s="236" t="s">
        <v>141</v>
      </c>
      <c r="E267" s="40"/>
      <c r="F267" s="237" t="s">
        <v>794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141</v>
      </c>
      <c r="AU267" s="17" t="s">
        <v>83</v>
      </c>
    </row>
    <row r="268" spans="1:65" s="2" customFormat="1" ht="21.75" customHeight="1">
      <c r="A268" s="38"/>
      <c r="B268" s="39"/>
      <c r="C268" s="275" t="s">
        <v>450</v>
      </c>
      <c r="D268" s="275" t="s">
        <v>399</v>
      </c>
      <c r="E268" s="276" t="s">
        <v>795</v>
      </c>
      <c r="F268" s="277" t="s">
        <v>796</v>
      </c>
      <c r="G268" s="278" t="s">
        <v>329</v>
      </c>
      <c r="H268" s="279">
        <v>2</v>
      </c>
      <c r="I268" s="280"/>
      <c r="J268" s="281">
        <f>ROUND(I268*H268,2)</f>
        <v>0</v>
      </c>
      <c r="K268" s="277" t="s">
        <v>137</v>
      </c>
      <c r="L268" s="282"/>
      <c r="M268" s="283" t="s">
        <v>1</v>
      </c>
      <c r="N268" s="284" t="s">
        <v>38</v>
      </c>
      <c r="O268" s="91"/>
      <c r="P268" s="227">
        <f>O268*H268</f>
        <v>0</v>
      </c>
      <c r="Q268" s="227">
        <v>0.254</v>
      </c>
      <c r="R268" s="227">
        <f>Q268*H268</f>
        <v>0.508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182</v>
      </c>
      <c r="AT268" s="229" t="s">
        <v>399</v>
      </c>
      <c r="AU268" s="229" t="s">
        <v>83</v>
      </c>
      <c r="AY268" s="17" t="s">
        <v>130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81</v>
      </c>
      <c r="BK268" s="230">
        <f>ROUND(I268*H268,2)</f>
        <v>0</v>
      </c>
      <c r="BL268" s="17" t="s">
        <v>155</v>
      </c>
      <c r="BM268" s="229" t="s">
        <v>797</v>
      </c>
    </row>
    <row r="269" spans="1:47" s="2" customFormat="1" ht="12">
      <c r="A269" s="38"/>
      <c r="B269" s="39"/>
      <c r="C269" s="40"/>
      <c r="D269" s="231" t="s">
        <v>140</v>
      </c>
      <c r="E269" s="40"/>
      <c r="F269" s="232" t="s">
        <v>796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140</v>
      </c>
      <c r="AU269" s="17" t="s">
        <v>83</v>
      </c>
    </row>
    <row r="270" spans="1:65" s="2" customFormat="1" ht="24.15" customHeight="1">
      <c r="A270" s="38"/>
      <c r="B270" s="39"/>
      <c r="C270" s="218" t="s">
        <v>456</v>
      </c>
      <c r="D270" s="218" t="s">
        <v>133</v>
      </c>
      <c r="E270" s="219" t="s">
        <v>798</v>
      </c>
      <c r="F270" s="220" t="s">
        <v>799</v>
      </c>
      <c r="G270" s="221" t="s">
        <v>329</v>
      </c>
      <c r="H270" s="222">
        <v>4</v>
      </c>
      <c r="I270" s="223"/>
      <c r="J270" s="224">
        <f>ROUND(I270*H270,2)</f>
        <v>0</v>
      </c>
      <c r="K270" s="220" t="s">
        <v>137</v>
      </c>
      <c r="L270" s="44"/>
      <c r="M270" s="225" t="s">
        <v>1</v>
      </c>
      <c r="N270" s="226" t="s">
        <v>38</v>
      </c>
      <c r="O270" s="91"/>
      <c r="P270" s="227">
        <f>O270*H270</f>
        <v>0</v>
      </c>
      <c r="Q270" s="227">
        <v>0.00989</v>
      </c>
      <c r="R270" s="227">
        <f>Q270*H270</f>
        <v>0.03956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155</v>
      </c>
      <c r="AT270" s="229" t="s">
        <v>133</v>
      </c>
      <c r="AU270" s="229" t="s">
        <v>83</v>
      </c>
      <c r="AY270" s="17" t="s">
        <v>130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81</v>
      </c>
      <c r="BK270" s="230">
        <f>ROUND(I270*H270,2)</f>
        <v>0</v>
      </c>
      <c r="BL270" s="17" t="s">
        <v>155</v>
      </c>
      <c r="BM270" s="229" t="s">
        <v>800</v>
      </c>
    </row>
    <row r="271" spans="1:47" s="2" customFormat="1" ht="12">
      <c r="A271" s="38"/>
      <c r="B271" s="39"/>
      <c r="C271" s="40"/>
      <c r="D271" s="231" t="s">
        <v>140</v>
      </c>
      <c r="E271" s="40"/>
      <c r="F271" s="232" t="s">
        <v>801</v>
      </c>
      <c r="G271" s="40"/>
      <c r="H271" s="40"/>
      <c r="I271" s="233"/>
      <c r="J271" s="40"/>
      <c r="K271" s="40"/>
      <c r="L271" s="44"/>
      <c r="M271" s="234"/>
      <c r="N271" s="235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140</v>
      </c>
      <c r="AU271" s="17" t="s">
        <v>83</v>
      </c>
    </row>
    <row r="272" spans="1:47" s="2" customFormat="1" ht="12">
      <c r="A272" s="38"/>
      <c r="B272" s="39"/>
      <c r="C272" s="40"/>
      <c r="D272" s="236" t="s">
        <v>141</v>
      </c>
      <c r="E272" s="40"/>
      <c r="F272" s="237" t="s">
        <v>802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141</v>
      </c>
      <c r="AU272" s="17" t="s">
        <v>83</v>
      </c>
    </row>
    <row r="273" spans="1:65" s="2" customFormat="1" ht="21.75" customHeight="1">
      <c r="A273" s="38"/>
      <c r="B273" s="39"/>
      <c r="C273" s="275" t="s">
        <v>460</v>
      </c>
      <c r="D273" s="275" t="s">
        <v>399</v>
      </c>
      <c r="E273" s="276" t="s">
        <v>803</v>
      </c>
      <c r="F273" s="277" t="s">
        <v>804</v>
      </c>
      <c r="G273" s="278" t="s">
        <v>329</v>
      </c>
      <c r="H273" s="279">
        <v>4</v>
      </c>
      <c r="I273" s="280"/>
      <c r="J273" s="281">
        <f>ROUND(I273*H273,2)</f>
        <v>0</v>
      </c>
      <c r="K273" s="277" t="s">
        <v>137</v>
      </c>
      <c r="L273" s="282"/>
      <c r="M273" s="283" t="s">
        <v>1</v>
      </c>
      <c r="N273" s="284" t="s">
        <v>38</v>
      </c>
      <c r="O273" s="91"/>
      <c r="P273" s="227">
        <f>O273*H273</f>
        <v>0</v>
      </c>
      <c r="Q273" s="227">
        <v>0.506</v>
      </c>
      <c r="R273" s="227">
        <f>Q273*H273</f>
        <v>2.024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182</v>
      </c>
      <c r="AT273" s="229" t="s">
        <v>399</v>
      </c>
      <c r="AU273" s="229" t="s">
        <v>83</v>
      </c>
      <c r="AY273" s="17" t="s">
        <v>130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81</v>
      </c>
      <c r="BK273" s="230">
        <f>ROUND(I273*H273,2)</f>
        <v>0</v>
      </c>
      <c r="BL273" s="17" t="s">
        <v>155</v>
      </c>
      <c r="BM273" s="229" t="s">
        <v>805</v>
      </c>
    </row>
    <row r="274" spans="1:47" s="2" customFormat="1" ht="12">
      <c r="A274" s="38"/>
      <c r="B274" s="39"/>
      <c r="C274" s="40"/>
      <c r="D274" s="231" t="s">
        <v>140</v>
      </c>
      <c r="E274" s="40"/>
      <c r="F274" s="232" t="s">
        <v>804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140</v>
      </c>
      <c r="AU274" s="17" t="s">
        <v>83</v>
      </c>
    </row>
    <row r="275" spans="1:65" s="2" customFormat="1" ht="24.15" customHeight="1">
      <c r="A275" s="38"/>
      <c r="B275" s="39"/>
      <c r="C275" s="218" t="s">
        <v>465</v>
      </c>
      <c r="D275" s="218" t="s">
        <v>133</v>
      </c>
      <c r="E275" s="219" t="s">
        <v>806</v>
      </c>
      <c r="F275" s="220" t="s">
        <v>807</v>
      </c>
      <c r="G275" s="221" t="s">
        <v>329</v>
      </c>
      <c r="H275" s="222">
        <v>2</v>
      </c>
      <c r="I275" s="223"/>
      <c r="J275" s="224">
        <f>ROUND(I275*H275,2)</f>
        <v>0</v>
      </c>
      <c r="K275" s="220" t="s">
        <v>137</v>
      </c>
      <c r="L275" s="44"/>
      <c r="M275" s="225" t="s">
        <v>1</v>
      </c>
      <c r="N275" s="226" t="s">
        <v>38</v>
      </c>
      <c r="O275" s="91"/>
      <c r="P275" s="227">
        <f>O275*H275</f>
        <v>0</v>
      </c>
      <c r="Q275" s="227">
        <v>0.00989</v>
      </c>
      <c r="R275" s="227">
        <f>Q275*H275</f>
        <v>0.01978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155</v>
      </c>
      <c r="AT275" s="229" t="s">
        <v>133</v>
      </c>
      <c r="AU275" s="229" t="s">
        <v>83</v>
      </c>
      <c r="AY275" s="17" t="s">
        <v>130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81</v>
      </c>
      <c r="BK275" s="230">
        <f>ROUND(I275*H275,2)</f>
        <v>0</v>
      </c>
      <c r="BL275" s="17" t="s">
        <v>155</v>
      </c>
      <c r="BM275" s="229" t="s">
        <v>808</v>
      </c>
    </row>
    <row r="276" spans="1:47" s="2" customFormat="1" ht="12">
      <c r="A276" s="38"/>
      <c r="B276" s="39"/>
      <c r="C276" s="40"/>
      <c r="D276" s="231" t="s">
        <v>140</v>
      </c>
      <c r="E276" s="40"/>
      <c r="F276" s="232" t="s">
        <v>809</v>
      </c>
      <c r="G276" s="40"/>
      <c r="H276" s="40"/>
      <c r="I276" s="233"/>
      <c r="J276" s="40"/>
      <c r="K276" s="40"/>
      <c r="L276" s="44"/>
      <c r="M276" s="234"/>
      <c r="N276" s="235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140</v>
      </c>
      <c r="AU276" s="17" t="s">
        <v>83</v>
      </c>
    </row>
    <row r="277" spans="1:47" s="2" customFormat="1" ht="12">
      <c r="A277" s="38"/>
      <c r="B277" s="39"/>
      <c r="C277" s="40"/>
      <c r="D277" s="236" t="s">
        <v>141</v>
      </c>
      <c r="E277" s="40"/>
      <c r="F277" s="237" t="s">
        <v>810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141</v>
      </c>
      <c r="AU277" s="17" t="s">
        <v>83</v>
      </c>
    </row>
    <row r="278" spans="1:65" s="2" customFormat="1" ht="24.15" customHeight="1">
      <c r="A278" s="38"/>
      <c r="B278" s="39"/>
      <c r="C278" s="275" t="s">
        <v>469</v>
      </c>
      <c r="D278" s="275" t="s">
        <v>399</v>
      </c>
      <c r="E278" s="276" t="s">
        <v>811</v>
      </c>
      <c r="F278" s="277" t="s">
        <v>812</v>
      </c>
      <c r="G278" s="278" t="s">
        <v>329</v>
      </c>
      <c r="H278" s="279">
        <v>10</v>
      </c>
      <c r="I278" s="280"/>
      <c r="J278" s="281">
        <f>ROUND(I278*H278,2)</f>
        <v>0</v>
      </c>
      <c r="K278" s="277" t="s">
        <v>137</v>
      </c>
      <c r="L278" s="282"/>
      <c r="M278" s="283" t="s">
        <v>1</v>
      </c>
      <c r="N278" s="284" t="s">
        <v>38</v>
      </c>
      <c r="O278" s="91"/>
      <c r="P278" s="227">
        <f>O278*H278</f>
        <v>0</v>
      </c>
      <c r="Q278" s="227">
        <v>0.002</v>
      </c>
      <c r="R278" s="227">
        <f>Q278*H278</f>
        <v>0.02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182</v>
      </c>
      <c r="AT278" s="229" t="s">
        <v>399</v>
      </c>
      <c r="AU278" s="229" t="s">
        <v>83</v>
      </c>
      <c r="AY278" s="17" t="s">
        <v>130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81</v>
      </c>
      <c r="BK278" s="230">
        <f>ROUND(I278*H278,2)</f>
        <v>0</v>
      </c>
      <c r="BL278" s="17" t="s">
        <v>155</v>
      </c>
      <c r="BM278" s="229" t="s">
        <v>813</v>
      </c>
    </row>
    <row r="279" spans="1:47" s="2" customFormat="1" ht="12">
      <c r="A279" s="38"/>
      <c r="B279" s="39"/>
      <c r="C279" s="40"/>
      <c r="D279" s="231" t="s">
        <v>140</v>
      </c>
      <c r="E279" s="40"/>
      <c r="F279" s="232" t="s">
        <v>812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140</v>
      </c>
      <c r="AU279" s="17" t="s">
        <v>83</v>
      </c>
    </row>
    <row r="280" spans="1:65" s="2" customFormat="1" ht="21.75" customHeight="1">
      <c r="A280" s="38"/>
      <c r="B280" s="39"/>
      <c r="C280" s="275" t="s">
        <v>477</v>
      </c>
      <c r="D280" s="275" t="s">
        <v>399</v>
      </c>
      <c r="E280" s="276" t="s">
        <v>814</v>
      </c>
      <c r="F280" s="277" t="s">
        <v>815</v>
      </c>
      <c r="G280" s="278" t="s">
        <v>329</v>
      </c>
      <c r="H280" s="279">
        <v>2</v>
      </c>
      <c r="I280" s="280"/>
      <c r="J280" s="281">
        <f>ROUND(I280*H280,2)</f>
        <v>0</v>
      </c>
      <c r="K280" s="277" t="s">
        <v>137</v>
      </c>
      <c r="L280" s="282"/>
      <c r="M280" s="283" t="s">
        <v>1</v>
      </c>
      <c r="N280" s="284" t="s">
        <v>38</v>
      </c>
      <c r="O280" s="91"/>
      <c r="P280" s="227">
        <f>O280*H280</f>
        <v>0</v>
      </c>
      <c r="Q280" s="227">
        <v>1.013</v>
      </c>
      <c r="R280" s="227">
        <f>Q280*H280</f>
        <v>2.026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182</v>
      </c>
      <c r="AT280" s="229" t="s">
        <v>399</v>
      </c>
      <c r="AU280" s="229" t="s">
        <v>83</v>
      </c>
      <c r="AY280" s="17" t="s">
        <v>130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81</v>
      </c>
      <c r="BK280" s="230">
        <f>ROUND(I280*H280,2)</f>
        <v>0</v>
      </c>
      <c r="BL280" s="17" t="s">
        <v>155</v>
      </c>
      <c r="BM280" s="229" t="s">
        <v>816</v>
      </c>
    </row>
    <row r="281" spans="1:47" s="2" customFormat="1" ht="12">
      <c r="A281" s="38"/>
      <c r="B281" s="39"/>
      <c r="C281" s="40"/>
      <c r="D281" s="231" t="s">
        <v>140</v>
      </c>
      <c r="E281" s="40"/>
      <c r="F281" s="232" t="s">
        <v>815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140</v>
      </c>
      <c r="AU281" s="17" t="s">
        <v>83</v>
      </c>
    </row>
    <row r="282" spans="1:65" s="2" customFormat="1" ht="24.15" customHeight="1">
      <c r="A282" s="38"/>
      <c r="B282" s="39"/>
      <c r="C282" s="218" t="s">
        <v>486</v>
      </c>
      <c r="D282" s="218" t="s">
        <v>133</v>
      </c>
      <c r="E282" s="219" t="s">
        <v>817</v>
      </c>
      <c r="F282" s="220" t="s">
        <v>818</v>
      </c>
      <c r="G282" s="221" t="s">
        <v>329</v>
      </c>
      <c r="H282" s="222">
        <v>4</v>
      </c>
      <c r="I282" s="223"/>
      <c r="J282" s="224">
        <f>ROUND(I282*H282,2)</f>
        <v>0</v>
      </c>
      <c r="K282" s="220" t="s">
        <v>137</v>
      </c>
      <c r="L282" s="44"/>
      <c r="M282" s="225" t="s">
        <v>1</v>
      </c>
      <c r="N282" s="226" t="s">
        <v>38</v>
      </c>
      <c r="O282" s="91"/>
      <c r="P282" s="227">
        <f>O282*H282</f>
        <v>0</v>
      </c>
      <c r="Q282" s="227">
        <v>0.01218</v>
      </c>
      <c r="R282" s="227">
        <f>Q282*H282</f>
        <v>0.04872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155</v>
      </c>
      <c r="AT282" s="229" t="s">
        <v>133</v>
      </c>
      <c r="AU282" s="229" t="s">
        <v>83</v>
      </c>
      <c r="AY282" s="17" t="s">
        <v>130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81</v>
      </c>
      <c r="BK282" s="230">
        <f>ROUND(I282*H282,2)</f>
        <v>0</v>
      </c>
      <c r="BL282" s="17" t="s">
        <v>155</v>
      </c>
      <c r="BM282" s="229" t="s">
        <v>819</v>
      </c>
    </row>
    <row r="283" spans="1:47" s="2" customFormat="1" ht="12">
      <c r="A283" s="38"/>
      <c r="B283" s="39"/>
      <c r="C283" s="40"/>
      <c r="D283" s="231" t="s">
        <v>140</v>
      </c>
      <c r="E283" s="40"/>
      <c r="F283" s="232" t="s">
        <v>820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140</v>
      </c>
      <c r="AU283" s="17" t="s">
        <v>83</v>
      </c>
    </row>
    <row r="284" spans="1:47" s="2" customFormat="1" ht="12">
      <c r="A284" s="38"/>
      <c r="B284" s="39"/>
      <c r="C284" s="40"/>
      <c r="D284" s="236" t="s">
        <v>141</v>
      </c>
      <c r="E284" s="40"/>
      <c r="F284" s="237" t="s">
        <v>821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141</v>
      </c>
      <c r="AU284" s="17" t="s">
        <v>83</v>
      </c>
    </row>
    <row r="285" spans="1:65" s="2" customFormat="1" ht="24.15" customHeight="1">
      <c r="A285" s="38"/>
      <c r="B285" s="39"/>
      <c r="C285" s="275" t="s">
        <v>492</v>
      </c>
      <c r="D285" s="275" t="s">
        <v>399</v>
      </c>
      <c r="E285" s="276" t="s">
        <v>822</v>
      </c>
      <c r="F285" s="277" t="s">
        <v>823</v>
      </c>
      <c r="G285" s="278" t="s">
        <v>329</v>
      </c>
      <c r="H285" s="279">
        <v>4</v>
      </c>
      <c r="I285" s="280"/>
      <c r="J285" s="281">
        <f>ROUND(I285*H285,2)</f>
        <v>0</v>
      </c>
      <c r="K285" s="277" t="s">
        <v>137</v>
      </c>
      <c r="L285" s="282"/>
      <c r="M285" s="283" t="s">
        <v>1</v>
      </c>
      <c r="N285" s="284" t="s">
        <v>38</v>
      </c>
      <c r="O285" s="91"/>
      <c r="P285" s="227">
        <f>O285*H285</f>
        <v>0</v>
      </c>
      <c r="Q285" s="227">
        <v>0.585</v>
      </c>
      <c r="R285" s="227">
        <f>Q285*H285</f>
        <v>2.34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182</v>
      </c>
      <c r="AT285" s="229" t="s">
        <v>399</v>
      </c>
      <c r="AU285" s="229" t="s">
        <v>83</v>
      </c>
      <c r="AY285" s="17" t="s">
        <v>130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81</v>
      </c>
      <c r="BK285" s="230">
        <f>ROUND(I285*H285,2)</f>
        <v>0</v>
      </c>
      <c r="BL285" s="17" t="s">
        <v>155</v>
      </c>
      <c r="BM285" s="229" t="s">
        <v>824</v>
      </c>
    </row>
    <row r="286" spans="1:47" s="2" customFormat="1" ht="12">
      <c r="A286" s="38"/>
      <c r="B286" s="39"/>
      <c r="C286" s="40"/>
      <c r="D286" s="231" t="s">
        <v>140</v>
      </c>
      <c r="E286" s="40"/>
      <c r="F286" s="232" t="s">
        <v>823</v>
      </c>
      <c r="G286" s="40"/>
      <c r="H286" s="40"/>
      <c r="I286" s="233"/>
      <c r="J286" s="40"/>
      <c r="K286" s="40"/>
      <c r="L286" s="44"/>
      <c r="M286" s="234"/>
      <c r="N286" s="235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140</v>
      </c>
      <c r="AU286" s="17" t="s">
        <v>83</v>
      </c>
    </row>
    <row r="287" spans="1:65" s="2" customFormat="1" ht="24.15" customHeight="1">
      <c r="A287" s="38"/>
      <c r="B287" s="39"/>
      <c r="C287" s="218" t="s">
        <v>499</v>
      </c>
      <c r="D287" s="218" t="s">
        <v>133</v>
      </c>
      <c r="E287" s="219" t="s">
        <v>825</v>
      </c>
      <c r="F287" s="220" t="s">
        <v>826</v>
      </c>
      <c r="G287" s="221" t="s">
        <v>329</v>
      </c>
      <c r="H287" s="222">
        <v>2</v>
      </c>
      <c r="I287" s="223"/>
      <c r="J287" s="224">
        <f>ROUND(I287*H287,2)</f>
        <v>0</v>
      </c>
      <c r="K287" s="220" t="s">
        <v>137</v>
      </c>
      <c r="L287" s="44"/>
      <c r="M287" s="225" t="s">
        <v>1</v>
      </c>
      <c r="N287" s="226" t="s">
        <v>38</v>
      </c>
      <c r="O287" s="91"/>
      <c r="P287" s="227">
        <f>O287*H287</f>
        <v>0</v>
      </c>
      <c r="Q287" s="227">
        <v>0.01018</v>
      </c>
      <c r="R287" s="227">
        <f>Q287*H287</f>
        <v>0.02036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155</v>
      </c>
      <c r="AT287" s="229" t="s">
        <v>133</v>
      </c>
      <c r="AU287" s="229" t="s">
        <v>83</v>
      </c>
      <c r="AY287" s="17" t="s">
        <v>130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81</v>
      </c>
      <c r="BK287" s="230">
        <f>ROUND(I287*H287,2)</f>
        <v>0</v>
      </c>
      <c r="BL287" s="17" t="s">
        <v>155</v>
      </c>
      <c r="BM287" s="229" t="s">
        <v>827</v>
      </c>
    </row>
    <row r="288" spans="1:47" s="2" customFormat="1" ht="12">
      <c r="A288" s="38"/>
      <c r="B288" s="39"/>
      <c r="C288" s="40"/>
      <c r="D288" s="231" t="s">
        <v>140</v>
      </c>
      <c r="E288" s="40"/>
      <c r="F288" s="232" t="s">
        <v>828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140</v>
      </c>
      <c r="AU288" s="17" t="s">
        <v>83</v>
      </c>
    </row>
    <row r="289" spans="1:47" s="2" customFormat="1" ht="12">
      <c r="A289" s="38"/>
      <c r="B289" s="39"/>
      <c r="C289" s="40"/>
      <c r="D289" s="236" t="s">
        <v>141</v>
      </c>
      <c r="E289" s="40"/>
      <c r="F289" s="237" t="s">
        <v>829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141</v>
      </c>
      <c r="AU289" s="17" t="s">
        <v>83</v>
      </c>
    </row>
    <row r="290" spans="1:65" s="2" customFormat="1" ht="24.15" customHeight="1">
      <c r="A290" s="38"/>
      <c r="B290" s="39"/>
      <c r="C290" s="275" t="s">
        <v>506</v>
      </c>
      <c r="D290" s="275" t="s">
        <v>399</v>
      </c>
      <c r="E290" s="276" t="s">
        <v>830</v>
      </c>
      <c r="F290" s="277" t="s">
        <v>831</v>
      </c>
      <c r="G290" s="278" t="s">
        <v>329</v>
      </c>
      <c r="H290" s="279">
        <v>2</v>
      </c>
      <c r="I290" s="280"/>
      <c r="J290" s="281">
        <f>ROUND(I290*H290,2)</f>
        <v>0</v>
      </c>
      <c r="K290" s="277" t="s">
        <v>137</v>
      </c>
      <c r="L290" s="282"/>
      <c r="M290" s="283" t="s">
        <v>1</v>
      </c>
      <c r="N290" s="284" t="s">
        <v>38</v>
      </c>
      <c r="O290" s="91"/>
      <c r="P290" s="227">
        <f>O290*H290</f>
        <v>0</v>
      </c>
      <c r="Q290" s="227">
        <v>0.525</v>
      </c>
      <c r="R290" s="227">
        <f>Q290*H290</f>
        <v>1.05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182</v>
      </c>
      <c r="AT290" s="229" t="s">
        <v>399</v>
      </c>
      <c r="AU290" s="229" t="s">
        <v>83</v>
      </c>
      <c r="AY290" s="17" t="s">
        <v>130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81</v>
      </c>
      <c r="BK290" s="230">
        <f>ROUND(I290*H290,2)</f>
        <v>0</v>
      </c>
      <c r="BL290" s="17" t="s">
        <v>155</v>
      </c>
      <c r="BM290" s="229" t="s">
        <v>832</v>
      </c>
    </row>
    <row r="291" spans="1:47" s="2" customFormat="1" ht="12">
      <c r="A291" s="38"/>
      <c r="B291" s="39"/>
      <c r="C291" s="40"/>
      <c r="D291" s="231" t="s">
        <v>140</v>
      </c>
      <c r="E291" s="40"/>
      <c r="F291" s="232" t="s">
        <v>831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140</v>
      </c>
      <c r="AU291" s="17" t="s">
        <v>83</v>
      </c>
    </row>
    <row r="292" spans="1:65" s="2" customFormat="1" ht="24.15" customHeight="1">
      <c r="A292" s="38"/>
      <c r="B292" s="39"/>
      <c r="C292" s="275" t="s">
        <v>512</v>
      </c>
      <c r="D292" s="275" t="s">
        <v>399</v>
      </c>
      <c r="E292" s="276" t="s">
        <v>833</v>
      </c>
      <c r="F292" s="277" t="s">
        <v>834</v>
      </c>
      <c r="G292" s="278" t="s">
        <v>329</v>
      </c>
      <c r="H292" s="279">
        <v>2</v>
      </c>
      <c r="I292" s="280"/>
      <c r="J292" s="281">
        <f>ROUND(I292*H292,2)</f>
        <v>0</v>
      </c>
      <c r="K292" s="277" t="s">
        <v>137</v>
      </c>
      <c r="L292" s="282"/>
      <c r="M292" s="283" t="s">
        <v>1</v>
      </c>
      <c r="N292" s="284" t="s">
        <v>38</v>
      </c>
      <c r="O292" s="91"/>
      <c r="P292" s="227">
        <f>O292*H292</f>
        <v>0</v>
      </c>
      <c r="Q292" s="227">
        <v>0.003</v>
      </c>
      <c r="R292" s="227">
        <f>Q292*H292</f>
        <v>0.006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182</v>
      </c>
      <c r="AT292" s="229" t="s">
        <v>399</v>
      </c>
      <c r="AU292" s="229" t="s">
        <v>83</v>
      </c>
      <c r="AY292" s="17" t="s">
        <v>130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81</v>
      </c>
      <c r="BK292" s="230">
        <f>ROUND(I292*H292,2)</f>
        <v>0</v>
      </c>
      <c r="BL292" s="17" t="s">
        <v>155</v>
      </c>
      <c r="BM292" s="229" t="s">
        <v>835</v>
      </c>
    </row>
    <row r="293" spans="1:47" s="2" customFormat="1" ht="12">
      <c r="A293" s="38"/>
      <c r="B293" s="39"/>
      <c r="C293" s="40"/>
      <c r="D293" s="231" t="s">
        <v>140</v>
      </c>
      <c r="E293" s="40"/>
      <c r="F293" s="232" t="s">
        <v>834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140</v>
      </c>
      <c r="AU293" s="17" t="s">
        <v>83</v>
      </c>
    </row>
    <row r="294" spans="1:65" s="2" customFormat="1" ht="37.8" customHeight="1">
      <c r="A294" s="38"/>
      <c r="B294" s="39"/>
      <c r="C294" s="218" t="s">
        <v>518</v>
      </c>
      <c r="D294" s="218" t="s">
        <v>133</v>
      </c>
      <c r="E294" s="219" t="s">
        <v>836</v>
      </c>
      <c r="F294" s="220" t="s">
        <v>837</v>
      </c>
      <c r="G294" s="221" t="s">
        <v>329</v>
      </c>
      <c r="H294" s="222">
        <v>4</v>
      </c>
      <c r="I294" s="223"/>
      <c r="J294" s="224">
        <f>ROUND(I294*H294,2)</f>
        <v>0</v>
      </c>
      <c r="K294" s="220" t="s">
        <v>137</v>
      </c>
      <c r="L294" s="44"/>
      <c r="M294" s="225" t="s">
        <v>1</v>
      </c>
      <c r="N294" s="226" t="s">
        <v>38</v>
      </c>
      <c r="O294" s="91"/>
      <c r="P294" s="227">
        <f>O294*H294</f>
        <v>0</v>
      </c>
      <c r="Q294" s="227">
        <v>0.09</v>
      </c>
      <c r="R294" s="227">
        <f>Q294*H294</f>
        <v>0.36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155</v>
      </c>
      <c r="AT294" s="229" t="s">
        <v>133</v>
      </c>
      <c r="AU294" s="229" t="s">
        <v>83</v>
      </c>
      <c r="AY294" s="17" t="s">
        <v>130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81</v>
      </c>
      <c r="BK294" s="230">
        <f>ROUND(I294*H294,2)</f>
        <v>0</v>
      </c>
      <c r="BL294" s="17" t="s">
        <v>155</v>
      </c>
      <c r="BM294" s="229" t="s">
        <v>838</v>
      </c>
    </row>
    <row r="295" spans="1:47" s="2" customFormat="1" ht="12">
      <c r="A295" s="38"/>
      <c r="B295" s="39"/>
      <c r="C295" s="40"/>
      <c r="D295" s="231" t="s">
        <v>140</v>
      </c>
      <c r="E295" s="40"/>
      <c r="F295" s="232" t="s">
        <v>837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140</v>
      </c>
      <c r="AU295" s="17" t="s">
        <v>83</v>
      </c>
    </row>
    <row r="296" spans="1:47" s="2" customFormat="1" ht="12">
      <c r="A296" s="38"/>
      <c r="B296" s="39"/>
      <c r="C296" s="40"/>
      <c r="D296" s="236" t="s">
        <v>141</v>
      </c>
      <c r="E296" s="40"/>
      <c r="F296" s="237" t="s">
        <v>839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141</v>
      </c>
      <c r="AU296" s="17" t="s">
        <v>83</v>
      </c>
    </row>
    <row r="297" spans="1:65" s="2" customFormat="1" ht="21.75" customHeight="1">
      <c r="A297" s="38"/>
      <c r="B297" s="39"/>
      <c r="C297" s="275" t="s">
        <v>524</v>
      </c>
      <c r="D297" s="275" t="s">
        <v>399</v>
      </c>
      <c r="E297" s="276" t="s">
        <v>840</v>
      </c>
      <c r="F297" s="277" t="s">
        <v>841</v>
      </c>
      <c r="G297" s="278" t="s">
        <v>329</v>
      </c>
      <c r="H297" s="279">
        <v>4</v>
      </c>
      <c r="I297" s="280"/>
      <c r="J297" s="281">
        <f>ROUND(I297*H297,2)</f>
        <v>0</v>
      </c>
      <c r="K297" s="277" t="s">
        <v>137</v>
      </c>
      <c r="L297" s="282"/>
      <c r="M297" s="283" t="s">
        <v>1</v>
      </c>
      <c r="N297" s="284" t="s">
        <v>38</v>
      </c>
      <c r="O297" s="91"/>
      <c r="P297" s="227">
        <f>O297*H297</f>
        <v>0</v>
      </c>
      <c r="Q297" s="227">
        <v>0.196</v>
      </c>
      <c r="R297" s="227">
        <f>Q297*H297</f>
        <v>0.784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182</v>
      </c>
      <c r="AT297" s="229" t="s">
        <v>399</v>
      </c>
      <c r="AU297" s="229" t="s">
        <v>83</v>
      </c>
      <c r="AY297" s="17" t="s">
        <v>130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81</v>
      </c>
      <c r="BK297" s="230">
        <f>ROUND(I297*H297,2)</f>
        <v>0</v>
      </c>
      <c r="BL297" s="17" t="s">
        <v>155</v>
      </c>
      <c r="BM297" s="229" t="s">
        <v>842</v>
      </c>
    </row>
    <row r="298" spans="1:47" s="2" customFormat="1" ht="12">
      <c r="A298" s="38"/>
      <c r="B298" s="39"/>
      <c r="C298" s="40"/>
      <c r="D298" s="231" t="s">
        <v>140</v>
      </c>
      <c r="E298" s="40"/>
      <c r="F298" s="232" t="s">
        <v>841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140</v>
      </c>
      <c r="AU298" s="17" t="s">
        <v>83</v>
      </c>
    </row>
    <row r="299" spans="1:65" s="2" customFormat="1" ht="24.15" customHeight="1">
      <c r="A299" s="38"/>
      <c r="B299" s="39"/>
      <c r="C299" s="218" t="s">
        <v>528</v>
      </c>
      <c r="D299" s="218" t="s">
        <v>133</v>
      </c>
      <c r="E299" s="219" t="s">
        <v>843</v>
      </c>
      <c r="F299" s="220" t="s">
        <v>844</v>
      </c>
      <c r="G299" s="221" t="s">
        <v>329</v>
      </c>
      <c r="H299" s="222">
        <v>4</v>
      </c>
      <c r="I299" s="223"/>
      <c r="J299" s="224">
        <f>ROUND(I299*H299,2)</f>
        <v>0</v>
      </c>
      <c r="K299" s="220" t="s">
        <v>137</v>
      </c>
      <c r="L299" s="44"/>
      <c r="M299" s="225" t="s">
        <v>1</v>
      </c>
      <c r="N299" s="226" t="s">
        <v>38</v>
      </c>
      <c r="O299" s="91"/>
      <c r="P299" s="227">
        <f>O299*H299</f>
        <v>0</v>
      </c>
      <c r="Q299" s="227">
        <v>0.00076</v>
      </c>
      <c r="R299" s="227">
        <f>Q299*H299</f>
        <v>0.00304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155</v>
      </c>
      <c r="AT299" s="229" t="s">
        <v>133</v>
      </c>
      <c r="AU299" s="229" t="s">
        <v>83</v>
      </c>
      <c r="AY299" s="17" t="s">
        <v>130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81</v>
      </c>
      <c r="BK299" s="230">
        <f>ROUND(I299*H299,2)</f>
        <v>0</v>
      </c>
      <c r="BL299" s="17" t="s">
        <v>155</v>
      </c>
      <c r="BM299" s="229" t="s">
        <v>845</v>
      </c>
    </row>
    <row r="300" spans="1:47" s="2" customFormat="1" ht="12">
      <c r="A300" s="38"/>
      <c r="B300" s="39"/>
      <c r="C300" s="40"/>
      <c r="D300" s="231" t="s">
        <v>140</v>
      </c>
      <c r="E300" s="40"/>
      <c r="F300" s="232" t="s">
        <v>846</v>
      </c>
      <c r="G300" s="40"/>
      <c r="H300" s="40"/>
      <c r="I300" s="233"/>
      <c r="J300" s="40"/>
      <c r="K300" s="40"/>
      <c r="L300" s="44"/>
      <c r="M300" s="234"/>
      <c r="N300" s="23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140</v>
      </c>
      <c r="AU300" s="17" t="s">
        <v>83</v>
      </c>
    </row>
    <row r="301" spans="1:47" s="2" customFormat="1" ht="12">
      <c r="A301" s="38"/>
      <c r="B301" s="39"/>
      <c r="C301" s="40"/>
      <c r="D301" s="236" t="s">
        <v>141</v>
      </c>
      <c r="E301" s="40"/>
      <c r="F301" s="237" t="s">
        <v>847</v>
      </c>
      <c r="G301" s="40"/>
      <c r="H301" s="40"/>
      <c r="I301" s="233"/>
      <c r="J301" s="40"/>
      <c r="K301" s="40"/>
      <c r="L301" s="44"/>
      <c r="M301" s="234"/>
      <c r="N301" s="235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141</v>
      </c>
      <c r="AU301" s="17" t="s">
        <v>83</v>
      </c>
    </row>
    <row r="302" spans="1:65" s="2" customFormat="1" ht="24.15" customHeight="1">
      <c r="A302" s="38"/>
      <c r="B302" s="39"/>
      <c r="C302" s="218" t="s">
        <v>533</v>
      </c>
      <c r="D302" s="218" t="s">
        <v>133</v>
      </c>
      <c r="E302" s="219" t="s">
        <v>848</v>
      </c>
      <c r="F302" s="220" t="s">
        <v>849</v>
      </c>
      <c r="G302" s="221" t="s">
        <v>284</v>
      </c>
      <c r="H302" s="222">
        <v>9.09</v>
      </c>
      <c r="I302" s="223"/>
      <c r="J302" s="224">
        <f>ROUND(I302*H302,2)</f>
        <v>0</v>
      </c>
      <c r="K302" s="220" t="s">
        <v>137</v>
      </c>
      <c r="L302" s="44"/>
      <c r="M302" s="225" t="s">
        <v>1</v>
      </c>
      <c r="N302" s="226" t="s">
        <v>38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155</v>
      </c>
      <c r="AT302" s="229" t="s">
        <v>133</v>
      </c>
      <c r="AU302" s="229" t="s">
        <v>83</v>
      </c>
      <c r="AY302" s="17" t="s">
        <v>130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81</v>
      </c>
      <c r="BK302" s="230">
        <f>ROUND(I302*H302,2)</f>
        <v>0</v>
      </c>
      <c r="BL302" s="17" t="s">
        <v>155</v>
      </c>
      <c r="BM302" s="229" t="s">
        <v>850</v>
      </c>
    </row>
    <row r="303" spans="1:47" s="2" customFormat="1" ht="12">
      <c r="A303" s="38"/>
      <c r="B303" s="39"/>
      <c r="C303" s="40"/>
      <c r="D303" s="231" t="s">
        <v>140</v>
      </c>
      <c r="E303" s="40"/>
      <c r="F303" s="232" t="s">
        <v>851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140</v>
      </c>
      <c r="AU303" s="17" t="s">
        <v>83</v>
      </c>
    </row>
    <row r="304" spans="1:47" s="2" customFormat="1" ht="12">
      <c r="A304" s="38"/>
      <c r="B304" s="39"/>
      <c r="C304" s="40"/>
      <c r="D304" s="236" t="s">
        <v>141</v>
      </c>
      <c r="E304" s="40"/>
      <c r="F304" s="237" t="s">
        <v>852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141</v>
      </c>
      <c r="AU304" s="17" t="s">
        <v>83</v>
      </c>
    </row>
    <row r="305" spans="1:51" s="14" customFormat="1" ht="12">
      <c r="A305" s="14"/>
      <c r="B305" s="248"/>
      <c r="C305" s="249"/>
      <c r="D305" s="231" t="s">
        <v>147</v>
      </c>
      <c r="E305" s="250" t="s">
        <v>1</v>
      </c>
      <c r="F305" s="251" t="s">
        <v>630</v>
      </c>
      <c r="G305" s="249"/>
      <c r="H305" s="252">
        <v>9.09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8" t="s">
        <v>147</v>
      </c>
      <c r="AU305" s="258" t="s">
        <v>83</v>
      </c>
      <c r="AV305" s="14" t="s">
        <v>83</v>
      </c>
      <c r="AW305" s="14" t="s">
        <v>30</v>
      </c>
      <c r="AX305" s="14" t="s">
        <v>81</v>
      </c>
      <c r="AY305" s="258" t="s">
        <v>130</v>
      </c>
    </row>
    <row r="306" spans="1:65" s="2" customFormat="1" ht="33" customHeight="1">
      <c r="A306" s="38"/>
      <c r="B306" s="39"/>
      <c r="C306" s="218" t="s">
        <v>540</v>
      </c>
      <c r="D306" s="218" t="s">
        <v>133</v>
      </c>
      <c r="E306" s="219" t="s">
        <v>853</v>
      </c>
      <c r="F306" s="220" t="s">
        <v>854</v>
      </c>
      <c r="G306" s="221" t="s">
        <v>284</v>
      </c>
      <c r="H306" s="222">
        <v>9.09</v>
      </c>
      <c r="I306" s="223"/>
      <c r="J306" s="224">
        <f>ROUND(I306*H306,2)</f>
        <v>0</v>
      </c>
      <c r="K306" s="220" t="s">
        <v>1</v>
      </c>
      <c r="L306" s="44"/>
      <c r="M306" s="225" t="s">
        <v>1</v>
      </c>
      <c r="N306" s="226" t="s">
        <v>38</v>
      </c>
      <c r="O306" s="91"/>
      <c r="P306" s="227">
        <f>O306*H306</f>
        <v>0</v>
      </c>
      <c r="Q306" s="227">
        <v>2.50187</v>
      </c>
      <c r="R306" s="227">
        <f>Q306*H306</f>
        <v>22.7419983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155</v>
      </c>
      <c r="AT306" s="229" t="s">
        <v>133</v>
      </c>
      <c r="AU306" s="229" t="s">
        <v>83</v>
      </c>
      <c r="AY306" s="17" t="s">
        <v>130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81</v>
      </c>
      <c r="BK306" s="230">
        <f>ROUND(I306*H306,2)</f>
        <v>0</v>
      </c>
      <c r="BL306" s="17" t="s">
        <v>155</v>
      </c>
      <c r="BM306" s="229" t="s">
        <v>855</v>
      </c>
    </row>
    <row r="307" spans="1:47" s="2" customFormat="1" ht="12">
      <c r="A307" s="38"/>
      <c r="B307" s="39"/>
      <c r="C307" s="40"/>
      <c r="D307" s="231" t="s">
        <v>140</v>
      </c>
      <c r="E307" s="40"/>
      <c r="F307" s="232" t="s">
        <v>856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140</v>
      </c>
      <c r="AU307" s="17" t="s">
        <v>83</v>
      </c>
    </row>
    <row r="308" spans="1:51" s="13" customFormat="1" ht="12">
      <c r="A308" s="13"/>
      <c r="B308" s="238"/>
      <c r="C308" s="239"/>
      <c r="D308" s="231" t="s">
        <v>147</v>
      </c>
      <c r="E308" s="240" t="s">
        <v>1</v>
      </c>
      <c r="F308" s="241" t="s">
        <v>857</v>
      </c>
      <c r="G308" s="239"/>
      <c r="H308" s="240" t="s">
        <v>1</v>
      </c>
      <c r="I308" s="242"/>
      <c r="J308" s="239"/>
      <c r="K308" s="239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147</v>
      </c>
      <c r="AU308" s="247" t="s">
        <v>83</v>
      </c>
      <c r="AV308" s="13" t="s">
        <v>81</v>
      </c>
      <c r="AW308" s="13" t="s">
        <v>30</v>
      </c>
      <c r="AX308" s="13" t="s">
        <v>73</v>
      </c>
      <c r="AY308" s="247" t="s">
        <v>130</v>
      </c>
    </row>
    <row r="309" spans="1:51" s="13" customFormat="1" ht="12">
      <c r="A309" s="13"/>
      <c r="B309" s="238"/>
      <c r="C309" s="239"/>
      <c r="D309" s="231" t="s">
        <v>147</v>
      </c>
      <c r="E309" s="240" t="s">
        <v>1</v>
      </c>
      <c r="F309" s="241" t="s">
        <v>858</v>
      </c>
      <c r="G309" s="239"/>
      <c r="H309" s="240" t="s">
        <v>1</v>
      </c>
      <c r="I309" s="242"/>
      <c r="J309" s="239"/>
      <c r="K309" s="239"/>
      <c r="L309" s="243"/>
      <c r="M309" s="244"/>
      <c r="N309" s="245"/>
      <c r="O309" s="245"/>
      <c r="P309" s="245"/>
      <c r="Q309" s="245"/>
      <c r="R309" s="245"/>
      <c r="S309" s="245"/>
      <c r="T309" s="24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7" t="s">
        <v>147</v>
      </c>
      <c r="AU309" s="247" t="s">
        <v>83</v>
      </c>
      <c r="AV309" s="13" t="s">
        <v>81</v>
      </c>
      <c r="AW309" s="13" t="s">
        <v>30</v>
      </c>
      <c r="AX309" s="13" t="s">
        <v>73</v>
      </c>
      <c r="AY309" s="247" t="s">
        <v>130</v>
      </c>
    </row>
    <row r="310" spans="1:51" s="13" customFormat="1" ht="12">
      <c r="A310" s="13"/>
      <c r="B310" s="238"/>
      <c r="C310" s="239"/>
      <c r="D310" s="231" t="s">
        <v>147</v>
      </c>
      <c r="E310" s="240" t="s">
        <v>1</v>
      </c>
      <c r="F310" s="241" t="s">
        <v>859</v>
      </c>
      <c r="G310" s="239"/>
      <c r="H310" s="240" t="s">
        <v>1</v>
      </c>
      <c r="I310" s="242"/>
      <c r="J310" s="239"/>
      <c r="K310" s="239"/>
      <c r="L310" s="243"/>
      <c r="M310" s="244"/>
      <c r="N310" s="245"/>
      <c r="O310" s="245"/>
      <c r="P310" s="245"/>
      <c r="Q310" s="245"/>
      <c r="R310" s="245"/>
      <c r="S310" s="245"/>
      <c r="T310" s="24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7" t="s">
        <v>147</v>
      </c>
      <c r="AU310" s="247" t="s">
        <v>83</v>
      </c>
      <c r="AV310" s="13" t="s">
        <v>81</v>
      </c>
      <c r="AW310" s="13" t="s">
        <v>30</v>
      </c>
      <c r="AX310" s="13" t="s">
        <v>73</v>
      </c>
      <c r="AY310" s="247" t="s">
        <v>130</v>
      </c>
    </row>
    <row r="311" spans="1:51" s="13" customFormat="1" ht="12">
      <c r="A311" s="13"/>
      <c r="B311" s="238"/>
      <c r="C311" s="239"/>
      <c r="D311" s="231" t="s">
        <v>147</v>
      </c>
      <c r="E311" s="240" t="s">
        <v>1</v>
      </c>
      <c r="F311" s="241" t="s">
        <v>860</v>
      </c>
      <c r="G311" s="239"/>
      <c r="H311" s="240" t="s">
        <v>1</v>
      </c>
      <c r="I311" s="242"/>
      <c r="J311" s="239"/>
      <c r="K311" s="239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147</v>
      </c>
      <c r="AU311" s="247" t="s">
        <v>83</v>
      </c>
      <c r="AV311" s="13" t="s">
        <v>81</v>
      </c>
      <c r="AW311" s="13" t="s">
        <v>30</v>
      </c>
      <c r="AX311" s="13" t="s">
        <v>73</v>
      </c>
      <c r="AY311" s="247" t="s">
        <v>130</v>
      </c>
    </row>
    <row r="312" spans="1:51" s="14" customFormat="1" ht="12">
      <c r="A312" s="14"/>
      <c r="B312" s="248"/>
      <c r="C312" s="249"/>
      <c r="D312" s="231" t="s">
        <v>147</v>
      </c>
      <c r="E312" s="250" t="s">
        <v>630</v>
      </c>
      <c r="F312" s="251" t="s">
        <v>861</v>
      </c>
      <c r="G312" s="249"/>
      <c r="H312" s="252">
        <v>9.09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8" t="s">
        <v>147</v>
      </c>
      <c r="AU312" s="258" t="s">
        <v>83</v>
      </c>
      <c r="AV312" s="14" t="s">
        <v>83</v>
      </c>
      <c r="AW312" s="14" t="s">
        <v>30</v>
      </c>
      <c r="AX312" s="14" t="s">
        <v>81</v>
      </c>
      <c r="AY312" s="258" t="s">
        <v>130</v>
      </c>
    </row>
    <row r="313" spans="1:65" s="2" customFormat="1" ht="21.75" customHeight="1">
      <c r="A313" s="38"/>
      <c r="B313" s="39"/>
      <c r="C313" s="218" t="s">
        <v>546</v>
      </c>
      <c r="D313" s="218" t="s">
        <v>133</v>
      </c>
      <c r="E313" s="219" t="s">
        <v>478</v>
      </c>
      <c r="F313" s="220" t="s">
        <v>479</v>
      </c>
      <c r="G313" s="221" t="s">
        <v>229</v>
      </c>
      <c r="H313" s="222">
        <v>27.46</v>
      </c>
      <c r="I313" s="223"/>
      <c r="J313" s="224">
        <f>ROUND(I313*H313,2)</f>
        <v>0</v>
      </c>
      <c r="K313" s="220" t="s">
        <v>137</v>
      </c>
      <c r="L313" s="44"/>
      <c r="M313" s="225" t="s">
        <v>1</v>
      </c>
      <c r="N313" s="226" t="s">
        <v>38</v>
      </c>
      <c r="O313" s="91"/>
      <c r="P313" s="227">
        <f>O313*H313</f>
        <v>0</v>
      </c>
      <c r="Q313" s="227">
        <v>0.0046</v>
      </c>
      <c r="R313" s="227">
        <f>Q313*H313</f>
        <v>0.126316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155</v>
      </c>
      <c r="AT313" s="229" t="s">
        <v>133</v>
      </c>
      <c r="AU313" s="229" t="s">
        <v>83</v>
      </c>
      <c r="AY313" s="17" t="s">
        <v>130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81</v>
      </c>
      <c r="BK313" s="230">
        <f>ROUND(I313*H313,2)</f>
        <v>0</v>
      </c>
      <c r="BL313" s="17" t="s">
        <v>155</v>
      </c>
      <c r="BM313" s="229" t="s">
        <v>862</v>
      </c>
    </row>
    <row r="314" spans="1:47" s="2" customFormat="1" ht="12">
      <c r="A314" s="38"/>
      <c r="B314" s="39"/>
      <c r="C314" s="40"/>
      <c r="D314" s="231" t="s">
        <v>140</v>
      </c>
      <c r="E314" s="40"/>
      <c r="F314" s="232" t="s">
        <v>481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140</v>
      </c>
      <c r="AU314" s="17" t="s">
        <v>83</v>
      </c>
    </row>
    <row r="315" spans="1:47" s="2" customFormat="1" ht="12">
      <c r="A315" s="38"/>
      <c r="B315" s="39"/>
      <c r="C315" s="40"/>
      <c r="D315" s="236" t="s">
        <v>141</v>
      </c>
      <c r="E315" s="40"/>
      <c r="F315" s="237" t="s">
        <v>482</v>
      </c>
      <c r="G315" s="40"/>
      <c r="H315" s="40"/>
      <c r="I315" s="233"/>
      <c r="J315" s="40"/>
      <c r="K315" s="40"/>
      <c r="L315" s="44"/>
      <c r="M315" s="234"/>
      <c r="N315" s="235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141</v>
      </c>
      <c r="AU315" s="17" t="s">
        <v>83</v>
      </c>
    </row>
    <row r="316" spans="1:51" s="13" customFormat="1" ht="12">
      <c r="A316" s="13"/>
      <c r="B316" s="238"/>
      <c r="C316" s="239"/>
      <c r="D316" s="231" t="s">
        <v>147</v>
      </c>
      <c r="E316" s="240" t="s">
        <v>1</v>
      </c>
      <c r="F316" s="241" t="s">
        <v>863</v>
      </c>
      <c r="G316" s="239"/>
      <c r="H316" s="240" t="s">
        <v>1</v>
      </c>
      <c r="I316" s="242"/>
      <c r="J316" s="239"/>
      <c r="K316" s="239"/>
      <c r="L316" s="243"/>
      <c r="M316" s="244"/>
      <c r="N316" s="245"/>
      <c r="O316" s="245"/>
      <c r="P316" s="245"/>
      <c r="Q316" s="245"/>
      <c r="R316" s="245"/>
      <c r="S316" s="245"/>
      <c r="T316" s="24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7" t="s">
        <v>147</v>
      </c>
      <c r="AU316" s="247" t="s">
        <v>83</v>
      </c>
      <c r="AV316" s="13" t="s">
        <v>81</v>
      </c>
      <c r="AW316" s="13" t="s">
        <v>30</v>
      </c>
      <c r="AX316" s="13" t="s">
        <v>73</v>
      </c>
      <c r="AY316" s="247" t="s">
        <v>130</v>
      </c>
    </row>
    <row r="317" spans="1:51" s="14" customFormat="1" ht="12">
      <c r="A317" s="14"/>
      <c r="B317" s="248"/>
      <c r="C317" s="249"/>
      <c r="D317" s="231" t="s">
        <v>147</v>
      </c>
      <c r="E317" s="250" t="s">
        <v>1</v>
      </c>
      <c r="F317" s="251" t="s">
        <v>864</v>
      </c>
      <c r="G317" s="249"/>
      <c r="H317" s="252">
        <v>12.96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8" t="s">
        <v>147</v>
      </c>
      <c r="AU317" s="258" t="s">
        <v>83</v>
      </c>
      <c r="AV317" s="14" t="s">
        <v>83</v>
      </c>
      <c r="AW317" s="14" t="s">
        <v>30</v>
      </c>
      <c r="AX317" s="14" t="s">
        <v>73</v>
      </c>
      <c r="AY317" s="258" t="s">
        <v>130</v>
      </c>
    </row>
    <row r="318" spans="1:51" s="14" customFormat="1" ht="12">
      <c r="A318" s="14"/>
      <c r="B318" s="248"/>
      <c r="C318" s="249"/>
      <c r="D318" s="231" t="s">
        <v>147</v>
      </c>
      <c r="E318" s="250" t="s">
        <v>1</v>
      </c>
      <c r="F318" s="251" t="s">
        <v>865</v>
      </c>
      <c r="G318" s="249"/>
      <c r="H318" s="252">
        <v>14.5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8" t="s">
        <v>147</v>
      </c>
      <c r="AU318" s="258" t="s">
        <v>83</v>
      </c>
      <c r="AV318" s="14" t="s">
        <v>83</v>
      </c>
      <c r="AW318" s="14" t="s">
        <v>30</v>
      </c>
      <c r="AX318" s="14" t="s">
        <v>73</v>
      </c>
      <c r="AY318" s="258" t="s">
        <v>130</v>
      </c>
    </row>
    <row r="319" spans="1:51" s="15" customFormat="1" ht="12">
      <c r="A319" s="15"/>
      <c r="B319" s="264"/>
      <c r="C319" s="265"/>
      <c r="D319" s="231" t="s">
        <v>147</v>
      </c>
      <c r="E319" s="266" t="s">
        <v>210</v>
      </c>
      <c r="F319" s="267" t="s">
        <v>291</v>
      </c>
      <c r="G319" s="265"/>
      <c r="H319" s="268">
        <v>27.46</v>
      </c>
      <c r="I319" s="269"/>
      <c r="J319" s="265"/>
      <c r="K319" s="265"/>
      <c r="L319" s="270"/>
      <c r="M319" s="271"/>
      <c r="N319" s="272"/>
      <c r="O319" s="272"/>
      <c r="P319" s="272"/>
      <c r="Q319" s="272"/>
      <c r="R319" s="272"/>
      <c r="S319" s="272"/>
      <c r="T319" s="273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4" t="s">
        <v>147</v>
      </c>
      <c r="AU319" s="274" t="s">
        <v>83</v>
      </c>
      <c r="AV319" s="15" t="s">
        <v>155</v>
      </c>
      <c r="AW319" s="15" t="s">
        <v>30</v>
      </c>
      <c r="AX319" s="15" t="s">
        <v>81</v>
      </c>
      <c r="AY319" s="274" t="s">
        <v>130</v>
      </c>
    </row>
    <row r="320" spans="1:65" s="2" customFormat="1" ht="24.15" customHeight="1">
      <c r="A320" s="38"/>
      <c r="B320" s="39"/>
      <c r="C320" s="218" t="s">
        <v>552</v>
      </c>
      <c r="D320" s="218" t="s">
        <v>133</v>
      </c>
      <c r="E320" s="219" t="s">
        <v>487</v>
      </c>
      <c r="F320" s="220" t="s">
        <v>488</v>
      </c>
      <c r="G320" s="221" t="s">
        <v>229</v>
      </c>
      <c r="H320" s="222">
        <v>27.46</v>
      </c>
      <c r="I320" s="223"/>
      <c r="J320" s="224">
        <f>ROUND(I320*H320,2)</f>
        <v>0</v>
      </c>
      <c r="K320" s="220" t="s">
        <v>137</v>
      </c>
      <c r="L320" s="44"/>
      <c r="M320" s="225" t="s">
        <v>1</v>
      </c>
      <c r="N320" s="226" t="s">
        <v>38</v>
      </c>
      <c r="O320" s="91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155</v>
      </c>
      <c r="AT320" s="229" t="s">
        <v>133</v>
      </c>
      <c r="AU320" s="229" t="s">
        <v>83</v>
      </c>
      <c r="AY320" s="17" t="s">
        <v>130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81</v>
      </c>
      <c r="BK320" s="230">
        <f>ROUND(I320*H320,2)</f>
        <v>0</v>
      </c>
      <c r="BL320" s="17" t="s">
        <v>155</v>
      </c>
      <c r="BM320" s="229" t="s">
        <v>866</v>
      </c>
    </row>
    <row r="321" spans="1:47" s="2" customFormat="1" ht="12">
      <c r="A321" s="38"/>
      <c r="B321" s="39"/>
      <c r="C321" s="40"/>
      <c r="D321" s="231" t="s">
        <v>140</v>
      </c>
      <c r="E321" s="40"/>
      <c r="F321" s="232" t="s">
        <v>490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140</v>
      </c>
      <c r="AU321" s="17" t="s">
        <v>83</v>
      </c>
    </row>
    <row r="322" spans="1:47" s="2" customFormat="1" ht="12">
      <c r="A322" s="38"/>
      <c r="B322" s="39"/>
      <c r="C322" s="40"/>
      <c r="D322" s="236" t="s">
        <v>141</v>
      </c>
      <c r="E322" s="40"/>
      <c r="F322" s="237" t="s">
        <v>491</v>
      </c>
      <c r="G322" s="40"/>
      <c r="H322" s="40"/>
      <c r="I322" s="233"/>
      <c r="J322" s="40"/>
      <c r="K322" s="40"/>
      <c r="L322" s="44"/>
      <c r="M322" s="234"/>
      <c r="N322" s="235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141</v>
      </c>
      <c r="AU322" s="17" t="s">
        <v>83</v>
      </c>
    </row>
    <row r="323" spans="1:51" s="14" customFormat="1" ht="12">
      <c r="A323" s="14"/>
      <c r="B323" s="248"/>
      <c r="C323" s="249"/>
      <c r="D323" s="231" t="s">
        <v>147</v>
      </c>
      <c r="E323" s="250" t="s">
        <v>1</v>
      </c>
      <c r="F323" s="251" t="s">
        <v>210</v>
      </c>
      <c r="G323" s="249"/>
      <c r="H323" s="252">
        <v>27.46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8" t="s">
        <v>147</v>
      </c>
      <c r="AU323" s="258" t="s">
        <v>83</v>
      </c>
      <c r="AV323" s="14" t="s">
        <v>83</v>
      </c>
      <c r="AW323" s="14" t="s">
        <v>30</v>
      </c>
      <c r="AX323" s="14" t="s">
        <v>81</v>
      </c>
      <c r="AY323" s="258" t="s">
        <v>130</v>
      </c>
    </row>
    <row r="324" spans="1:65" s="2" customFormat="1" ht="21.75" customHeight="1">
      <c r="A324" s="38"/>
      <c r="B324" s="39"/>
      <c r="C324" s="218" t="s">
        <v>559</v>
      </c>
      <c r="D324" s="218" t="s">
        <v>133</v>
      </c>
      <c r="E324" s="219" t="s">
        <v>493</v>
      </c>
      <c r="F324" s="220" t="s">
        <v>494</v>
      </c>
      <c r="G324" s="221" t="s">
        <v>229</v>
      </c>
      <c r="H324" s="222">
        <v>27.46</v>
      </c>
      <c r="I324" s="223"/>
      <c r="J324" s="224">
        <f>ROUND(I324*H324,2)</f>
        <v>0</v>
      </c>
      <c r="K324" s="220" t="s">
        <v>137</v>
      </c>
      <c r="L324" s="44"/>
      <c r="M324" s="225" t="s">
        <v>1</v>
      </c>
      <c r="N324" s="226" t="s">
        <v>38</v>
      </c>
      <c r="O324" s="91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155</v>
      </c>
      <c r="AT324" s="229" t="s">
        <v>133</v>
      </c>
      <c r="AU324" s="229" t="s">
        <v>83</v>
      </c>
      <c r="AY324" s="17" t="s">
        <v>130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81</v>
      </c>
      <c r="BK324" s="230">
        <f>ROUND(I324*H324,2)</f>
        <v>0</v>
      </c>
      <c r="BL324" s="17" t="s">
        <v>155</v>
      </c>
      <c r="BM324" s="229" t="s">
        <v>867</v>
      </c>
    </row>
    <row r="325" spans="1:47" s="2" customFormat="1" ht="12">
      <c r="A325" s="38"/>
      <c r="B325" s="39"/>
      <c r="C325" s="40"/>
      <c r="D325" s="231" t="s">
        <v>140</v>
      </c>
      <c r="E325" s="40"/>
      <c r="F325" s="232" t="s">
        <v>496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140</v>
      </c>
      <c r="AU325" s="17" t="s">
        <v>83</v>
      </c>
    </row>
    <row r="326" spans="1:47" s="2" customFormat="1" ht="12">
      <c r="A326" s="38"/>
      <c r="B326" s="39"/>
      <c r="C326" s="40"/>
      <c r="D326" s="236" t="s">
        <v>141</v>
      </c>
      <c r="E326" s="40"/>
      <c r="F326" s="237" t="s">
        <v>497</v>
      </c>
      <c r="G326" s="40"/>
      <c r="H326" s="40"/>
      <c r="I326" s="233"/>
      <c r="J326" s="40"/>
      <c r="K326" s="40"/>
      <c r="L326" s="44"/>
      <c r="M326" s="234"/>
      <c r="N326" s="235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141</v>
      </c>
      <c r="AU326" s="17" t="s">
        <v>83</v>
      </c>
    </row>
    <row r="327" spans="1:51" s="14" customFormat="1" ht="12">
      <c r="A327" s="14"/>
      <c r="B327" s="248"/>
      <c r="C327" s="249"/>
      <c r="D327" s="231" t="s">
        <v>147</v>
      </c>
      <c r="E327" s="250" t="s">
        <v>1</v>
      </c>
      <c r="F327" s="251" t="s">
        <v>210</v>
      </c>
      <c r="G327" s="249"/>
      <c r="H327" s="252">
        <v>27.46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8" t="s">
        <v>147</v>
      </c>
      <c r="AU327" s="258" t="s">
        <v>83</v>
      </c>
      <c r="AV327" s="14" t="s">
        <v>83</v>
      </c>
      <c r="AW327" s="14" t="s">
        <v>30</v>
      </c>
      <c r="AX327" s="14" t="s">
        <v>81</v>
      </c>
      <c r="AY327" s="258" t="s">
        <v>130</v>
      </c>
    </row>
    <row r="328" spans="1:63" s="12" customFormat="1" ht="22.8" customHeight="1">
      <c r="A328" s="12"/>
      <c r="B328" s="202"/>
      <c r="C328" s="203"/>
      <c r="D328" s="204" t="s">
        <v>72</v>
      </c>
      <c r="E328" s="216" t="s">
        <v>189</v>
      </c>
      <c r="F328" s="216" t="s">
        <v>498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SUM(P329:P339)</f>
        <v>0</v>
      </c>
      <c r="Q328" s="210"/>
      <c r="R328" s="211">
        <f>SUM(R329:R339)</f>
        <v>0.024375800000000003</v>
      </c>
      <c r="S328" s="210"/>
      <c r="T328" s="212">
        <f>SUM(T329:T339)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81</v>
      </c>
      <c r="AT328" s="214" t="s">
        <v>72</v>
      </c>
      <c r="AU328" s="214" t="s">
        <v>81</v>
      </c>
      <c r="AY328" s="213" t="s">
        <v>130</v>
      </c>
      <c r="BK328" s="215">
        <f>SUM(BK329:BK339)</f>
        <v>0</v>
      </c>
    </row>
    <row r="329" spans="1:65" s="2" customFormat="1" ht="24.15" customHeight="1">
      <c r="A329" s="38"/>
      <c r="B329" s="39"/>
      <c r="C329" s="218" t="s">
        <v>566</v>
      </c>
      <c r="D329" s="218" t="s">
        <v>133</v>
      </c>
      <c r="E329" s="219" t="s">
        <v>868</v>
      </c>
      <c r="F329" s="220" t="s">
        <v>869</v>
      </c>
      <c r="G329" s="221" t="s">
        <v>269</v>
      </c>
      <c r="H329" s="222">
        <v>353.8</v>
      </c>
      <c r="I329" s="223"/>
      <c r="J329" s="224">
        <f>ROUND(I329*H329,2)</f>
        <v>0</v>
      </c>
      <c r="K329" s="220" t="s">
        <v>137</v>
      </c>
      <c r="L329" s="44"/>
      <c r="M329" s="225" t="s">
        <v>1</v>
      </c>
      <c r="N329" s="226" t="s">
        <v>38</v>
      </c>
      <c r="O329" s="91"/>
      <c r="P329" s="227">
        <f>O329*H329</f>
        <v>0</v>
      </c>
      <c r="Q329" s="227">
        <v>2E-05</v>
      </c>
      <c r="R329" s="227">
        <f>Q329*H329</f>
        <v>0.007076000000000001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155</v>
      </c>
      <c r="AT329" s="229" t="s">
        <v>133</v>
      </c>
      <c r="AU329" s="229" t="s">
        <v>83</v>
      </c>
      <c r="AY329" s="17" t="s">
        <v>130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81</v>
      </c>
      <c r="BK329" s="230">
        <f>ROUND(I329*H329,2)</f>
        <v>0</v>
      </c>
      <c r="BL329" s="17" t="s">
        <v>155</v>
      </c>
      <c r="BM329" s="229" t="s">
        <v>870</v>
      </c>
    </row>
    <row r="330" spans="1:47" s="2" customFormat="1" ht="12">
      <c r="A330" s="38"/>
      <c r="B330" s="39"/>
      <c r="C330" s="40"/>
      <c r="D330" s="231" t="s">
        <v>140</v>
      </c>
      <c r="E330" s="40"/>
      <c r="F330" s="232" t="s">
        <v>871</v>
      </c>
      <c r="G330" s="40"/>
      <c r="H330" s="40"/>
      <c r="I330" s="233"/>
      <c r="J330" s="40"/>
      <c r="K330" s="40"/>
      <c r="L330" s="44"/>
      <c r="M330" s="234"/>
      <c r="N330" s="235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140</v>
      </c>
      <c r="AU330" s="17" t="s">
        <v>83</v>
      </c>
    </row>
    <row r="331" spans="1:47" s="2" customFormat="1" ht="12">
      <c r="A331" s="38"/>
      <c r="B331" s="39"/>
      <c r="C331" s="40"/>
      <c r="D331" s="236" t="s">
        <v>141</v>
      </c>
      <c r="E331" s="40"/>
      <c r="F331" s="237" t="s">
        <v>872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141</v>
      </c>
      <c r="AU331" s="17" t="s">
        <v>83</v>
      </c>
    </row>
    <row r="332" spans="1:51" s="14" customFormat="1" ht="12">
      <c r="A332" s="14"/>
      <c r="B332" s="248"/>
      <c r="C332" s="249"/>
      <c r="D332" s="231" t="s">
        <v>147</v>
      </c>
      <c r="E332" s="250" t="s">
        <v>1</v>
      </c>
      <c r="F332" s="251" t="s">
        <v>873</v>
      </c>
      <c r="G332" s="249"/>
      <c r="H332" s="252">
        <v>157.6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8" t="s">
        <v>147</v>
      </c>
      <c r="AU332" s="258" t="s">
        <v>83</v>
      </c>
      <c r="AV332" s="14" t="s">
        <v>83</v>
      </c>
      <c r="AW332" s="14" t="s">
        <v>30</v>
      </c>
      <c r="AX332" s="14" t="s">
        <v>73</v>
      </c>
      <c r="AY332" s="258" t="s">
        <v>130</v>
      </c>
    </row>
    <row r="333" spans="1:51" s="14" customFormat="1" ht="12">
      <c r="A333" s="14"/>
      <c r="B333" s="248"/>
      <c r="C333" s="249"/>
      <c r="D333" s="231" t="s">
        <v>147</v>
      </c>
      <c r="E333" s="250" t="s">
        <v>1</v>
      </c>
      <c r="F333" s="251" t="s">
        <v>874</v>
      </c>
      <c r="G333" s="249"/>
      <c r="H333" s="252">
        <v>196.2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8" t="s">
        <v>147</v>
      </c>
      <c r="AU333" s="258" t="s">
        <v>83</v>
      </c>
      <c r="AV333" s="14" t="s">
        <v>83</v>
      </c>
      <c r="AW333" s="14" t="s">
        <v>30</v>
      </c>
      <c r="AX333" s="14" t="s">
        <v>73</v>
      </c>
      <c r="AY333" s="258" t="s">
        <v>130</v>
      </c>
    </row>
    <row r="334" spans="1:51" s="15" customFormat="1" ht="12">
      <c r="A334" s="15"/>
      <c r="B334" s="264"/>
      <c r="C334" s="265"/>
      <c r="D334" s="231" t="s">
        <v>147</v>
      </c>
      <c r="E334" s="266" t="s">
        <v>1</v>
      </c>
      <c r="F334" s="267" t="s">
        <v>291</v>
      </c>
      <c r="G334" s="265"/>
      <c r="H334" s="268">
        <v>353.8</v>
      </c>
      <c r="I334" s="269"/>
      <c r="J334" s="265"/>
      <c r="K334" s="265"/>
      <c r="L334" s="270"/>
      <c r="M334" s="271"/>
      <c r="N334" s="272"/>
      <c r="O334" s="272"/>
      <c r="P334" s="272"/>
      <c r="Q334" s="272"/>
      <c r="R334" s="272"/>
      <c r="S334" s="272"/>
      <c r="T334" s="273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4" t="s">
        <v>147</v>
      </c>
      <c r="AU334" s="274" t="s">
        <v>83</v>
      </c>
      <c r="AV334" s="15" t="s">
        <v>155</v>
      </c>
      <c r="AW334" s="15" t="s">
        <v>30</v>
      </c>
      <c r="AX334" s="15" t="s">
        <v>81</v>
      </c>
      <c r="AY334" s="274" t="s">
        <v>130</v>
      </c>
    </row>
    <row r="335" spans="1:65" s="2" customFormat="1" ht="21.75" customHeight="1">
      <c r="A335" s="38"/>
      <c r="B335" s="39"/>
      <c r="C335" s="218" t="s">
        <v>572</v>
      </c>
      <c r="D335" s="218" t="s">
        <v>133</v>
      </c>
      <c r="E335" s="219" t="s">
        <v>560</v>
      </c>
      <c r="F335" s="220" t="s">
        <v>561</v>
      </c>
      <c r="G335" s="221" t="s">
        <v>229</v>
      </c>
      <c r="H335" s="222">
        <v>27.46</v>
      </c>
      <c r="I335" s="223"/>
      <c r="J335" s="224">
        <f>ROUND(I335*H335,2)</f>
        <v>0</v>
      </c>
      <c r="K335" s="220" t="s">
        <v>137</v>
      </c>
      <c r="L335" s="44"/>
      <c r="M335" s="225" t="s">
        <v>1</v>
      </c>
      <c r="N335" s="226" t="s">
        <v>38</v>
      </c>
      <c r="O335" s="91"/>
      <c r="P335" s="227">
        <f>O335*H335</f>
        <v>0</v>
      </c>
      <c r="Q335" s="227">
        <v>0.00063</v>
      </c>
      <c r="R335" s="227">
        <f>Q335*H335</f>
        <v>0.0172998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155</v>
      </c>
      <c r="AT335" s="229" t="s">
        <v>133</v>
      </c>
      <c r="AU335" s="229" t="s">
        <v>83</v>
      </c>
      <c r="AY335" s="17" t="s">
        <v>130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81</v>
      </c>
      <c r="BK335" s="230">
        <f>ROUND(I335*H335,2)</f>
        <v>0</v>
      </c>
      <c r="BL335" s="17" t="s">
        <v>155</v>
      </c>
      <c r="BM335" s="229" t="s">
        <v>875</v>
      </c>
    </row>
    <row r="336" spans="1:47" s="2" customFormat="1" ht="12">
      <c r="A336" s="38"/>
      <c r="B336" s="39"/>
      <c r="C336" s="40"/>
      <c r="D336" s="231" t="s">
        <v>140</v>
      </c>
      <c r="E336" s="40"/>
      <c r="F336" s="232" t="s">
        <v>563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140</v>
      </c>
      <c r="AU336" s="17" t="s">
        <v>83</v>
      </c>
    </row>
    <row r="337" spans="1:47" s="2" customFormat="1" ht="12">
      <c r="A337" s="38"/>
      <c r="B337" s="39"/>
      <c r="C337" s="40"/>
      <c r="D337" s="236" t="s">
        <v>141</v>
      </c>
      <c r="E337" s="40"/>
      <c r="F337" s="237" t="s">
        <v>564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141</v>
      </c>
      <c r="AU337" s="17" t="s">
        <v>83</v>
      </c>
    </row>
    <row r="338" spans="1:51" s="13" customFormat="1" ht="12">
      <c r="A338" s="13"/>
      <c r="B338" s="238"/>
      <c r="C338" s="239"/>
      <c r="D338" s="231" t="s">
        <v>147</v>
      </c>
      <c r="E338" s="240" t="s">
        <v>1</v>
      </c>
      <c r="F338" s="241" t="s">
        <v>565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147</v>
      </c>
      <c r="AU338" s="247" t="s">
        <v>83</v>
      </c>
      <c r="AV338" s="13" t="s">
        <v>81</v>
      </c>
      <c r="AW338" s="13" t="s">
        <v>30</v>
      </c>
      <c r="AX338" s="13" t="s">
        <v>73</v>
      </c>
      <c r="AY338" s="247" t="s">
        <v>130</v>
      </c>
    </row>
    <row r="339" spans="1:51" s="14" customFormat="1" ht="12">
      <c r="A339" s="14"/>
      <c r="B339" s="248"/>
      <c r="C339" s="249"/>
      <c r="D339" s="231" t="s">
        <v>147</v>
      </c>
      <c r="E339" s="250" t="s">
        <v>1</v>
      </c>
      <c r="F339" s="251" t="s">
        <v>210</v>
      </c>
      <c r="G339" s="249"/>
      <c r="H339" s="252">
        <v>27.46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8" t="s">
        <v>147</v>
      </c>
      <c r="AU339" s="258" t="s">
        <v>83</v>
      </c>
      <c r="AV339" s="14" t="s">
        <v>83</v>
      </c>
      <c r="AW339" s="14" t="s">
        <v>30</v>
      </c>
      <c r="AX339" s="14" t="s">
        <v>81</v>
      </c>
      <c r="AY339" s="258" t="s">
        <v>130</v>
      </c>
    </row>
    <row r="340" spans="1:63" s="12" customFormat="1" ht="22.8" customHeight="1">
      <c r="A340" s="12"/>
      <c r="B340" s="202"/>
      <c r="C340" s="203"/>
      <c r="D340" s="204" t="s">
        <v>72</v>
      </c>
      <c r="E340" s="216" t="s">
        <v>578</v>
      </c>
      <c r="F340" s="216" t="s">
        <v>579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SUM(P341:P351)</f>
        <v>0</v>
      </c>
      <c r="Q340" s="210"/>
      <c r="R340" s="211">
        <f>SUM(R341:R351)</f>
        <v>0</v>
      </c>
      <c r="S340" s="210"/>
      <c r="T340" s="212">
        <f>SUM(T341:T351)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81</v>
      </c>
      <c r="AT340" s="214" t="s">
        <v>72</v>
      </c>
      <c r="AU340" s="214" t="s">
        <v>81</v>
      </c>
      <c r="AY340" s="213" t="s">
        <v>130</v>
      </c>
      <c r="BK340" s="215">
        <f>SUM(BK341:BK351)</f>
        <v>0</v>
      </c>
    </row>
    <row r="341" spans="1:65" s="2" customFormat="1" ht="21.75" customHeight="1">
      <c r="A341" s="38"/>
      <c r="B341" s="39"/>
      <c r="C341" s="218" t="s">
        <v>580</v>
      </c>
      <c r="D341" s="218" t="s">
        <v>133</v>
      </c>
      <c r="E341" s="219" t="s">
        <v>581</v>
      </c>
      <c r="F341" s="220" t="s">
        <v>582</v>
      </c>
      <c r="G341" s="221" t="s">
        <v>306</v>
      </c>
      <c r="H341" s="222">
        <v>28.89</v>
      </c>
      <c r="I341" s="223"/>
      <c r="J341" s="224">
        <f>ROUND(I341*H341,2)</f>
        <v>0</v>
      </c>
      <c r="K341" s="220" t="s">
        <v>137</v>
      </c>
      <c r="L341" s="44"/>
      <c r="M341" s="225" t="s">
        <v>1</v>
      </c>
      <c r="N341" s="226" t="s">
        <v>38</v>
      </c>
      <c r="O341" s="91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155</v>
      </c>
      <c r="AT341" s="229" t="s">
        <v>133</v>
      </c>
      <c r="AU341" s="229" t="s">
        <v>83</v>
      </c>
      <c r="AY341" s="17" t="s">
        <v>130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81</v>
      </c>
      <c r="BK341" s="230">
        <f>ROUND(I341*H341,2)</f>
        <v>0</v>
      </c>
      <c r="BL341" s="17" t="s">
        <v>155</v>
      </c>
      <c r="BM341" s="229" t="s">
        <v>876</v>
      </c>
    </row>
    <row r="342" spans="1:47" s="2" customFormat="1" ht="12">
      <c r="A342" s="38"/>
      <c r="B342" s="39"/>
      <c r="C342" s="40"/>
      <c r="D342" s="231" t="s">
        <v>140</v>
      </c>
      <c r="E342" s="40"/>
      <c r="F342" s="232" t="s">
        <v>584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140</v>
      </c>
      <c r="AU342" s="17" t="s">
        <v>83</v>
      </c>
    </row>
    <row r="343" spans="1:47" s="2" customFormat="1" ht="12">
      <c r="A343" s="38"/>
      <c r="B343" s="39"/>
      <c r="C343" s="40"/>
      <c r="D343" s="236" t="s">
        <v>141</v>
      </c>
      <c r="E343" s="40"/>
      <c r="F343" s="237" t="s">
        <v>585</v>
      </c>
      <c r="G343" s="40"/>
      <c r="H343" s="40"/>
      <c r="I343" s="233"/>
      <c r="J343" s="40"/>
      <c r="K343" s="40"/>
      <c r="L343" s="44"/>
      <c r="M343" s="234"/>
      <c r="N343" s="235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141</v>
      </c>
      <c r="AU343" s="17" t="s">
        <v>83</v>
      </c>
    </row>
    <row r="344" spans="1:65" s="2" customFormat="1" ht="24.15" customHeight="1">
      <c r="A344" s="38"/>
      <c r="B344" s="39"/>
      <c r="C344" s="218" t="s">
        <v>586</v>
      </c>
      <c r="D344" s="218" t="s">
        <v>133</v>
      </c>
      <c r="E344" s="219" t="s">
        <v>587</v>
      </c>
      <c r="F344" s="220" t="s">
        <v>588</v>
      </c>
      <c r="G344" s="221" t="s">
        <v>306</v>
      </c>
      <c r="H344" s="222">
        <v>404.46</v>
      </c>
      <c r="I344" s="223"/>
      <c r="J344" s="224">
        <f>ROUND(I344*H344,2)</f>
        <v>0</v>
      </c>
      <c r="K344" s="220" t="s">
        <v>137</v>
      </c>
      <c r="L344" s="44"/>
      <c r="M344" s="225" t="s">
        <v>1</v>
      </c>
      <c r="N344" s="226" t="s">
        <v>38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155</v>
      </c>
      <c r="AT344" s="229" t="s">
        <v>133</v>
      </c>
      <c r="AU344" s="229" t="s">
        <v>83</v>
      </c>
      <c r="AY344" s="17" t="s">
        <v>130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81</v>
      </c>
      <c r="BK344" s="230">
        <f>ROUND(I344*H344,2)</f>
        <v>0</v>
      </c>
      <c r="BL344" s="17" t="s">
        <v>155</v>
      </c>
      <c r="BM344" s="229" t="s">
        <v>877</v>
      </c>
    </row>
    <row r="345" spans="1:47" s="2" customFormat="1" ht="12">
      <c r="A345" s="38"/>
      <c r="B345" s="39"/>
      <c r="C345" s="40"/>
      <c r="D345" s="231" t="s">
        <v>140</v>
      </c>
      <c r="E345" s="40"/>
      <c r="F345" s="232" t="s">
        <v>590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140</v>
      </c>
      <c r="AU345" s="17" t="s">
        <v>83</v>
      </c>
    </row>
    <row r="346" spans="1:47" s="2" customFormat="1" ht="12">
      <c r="A346" s="38"/>
      <c r="B346" s="39"/>
      <c r="C346" s="40"/>
      <c r="D346" s="236" t="s">
        <v>141</v>
      </c>
      <c r="E346" s="40"/>
      <c r="F346" s="237" t="s">
        <v>591</v>
      </c>
      <c r="G346" s="40"/>
      <c r="H346" s="40"/>
      <c r="I346" s="233"/>
      <c r="J346" s="40"/>
      <c r="K346" s="40"/>
      <c r="L346" s="44"/>
      <c r="M346" s="234"/>
      <c r="N346" s="235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141</v>
      </c>
      <c r="AU346" s="17" t="s">
        <v>83</v>
      </c>
    </row>
    <row r="347" spans="1:51" s="14" customFormat="1" ht="12">
      <c r="A347" s="14"/>
      <c r="B347" s="248"/>
      <c r="C347" s="249"/>
      <c r="D347" s="231" t="s">
        <v>147</v>
      </c>
      <c r="E347" s="249"/>
      <c r="F347" s="251" t="s">
        <v>878</v>
      </c>
      <c r="G347" s="249"/>
      <c r="H347" s="252">
        <v>404.46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8" t="s">
        <v>147</v>
      </c>
      <c r="AU347" s="258" t="s">
        <v>83</v>
      </c>
      <c r="AV347" s="14" t="s">
        <v>83</v>
      </c>
      <c r="AW347" s="14" t="s">
        <v>4</v>
      </c>
      <c r="AX347" s="14" t="s">
        <v>81</v>
      </c>
      <c r="AY347" s="258" t="s">
        <v>130</v>
      </c>
    </row>
    <row r="348" spans="1:65" s="2" customFormat="1" ht="37.8" customHeight="1">
      <c r="A348" s="38"/>
      <c r="B348" s="39"/>
      <c r="C348" s="218" t="s">
        <v>593</v>
      </c>
      <c r="D348" s="218" t="s">
        <v>133</v>
      </c>
      <c r="E348" s="219" t="s">
        <v>594</v>
      </c>
      <c r="F348" s="220" t="s">
        <v>595</v>
      </c>
      <c r="G348" s="221" t="s">
        <v>306</v>
      </c>
      <c r="H348" s="222">
        <v>28.89</v>
      </c>
      <c r="I348" s="223"/>
      <c r="J348" s="224">
        <f>ROUND(I348*H348,2)</f>
        <v>0</v>
      </c>
      <c r="K348" s="220" t="s">
        <v>137</v>
      </c>
      <c r="L348" s="44"/>
      <c r="M348" s="225" t="s">
        <v>1</v>
      </c>
      <c r="N348" s="226" t="s">
        <v>38</v>
      </c>
      <c r="O348" s="91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155</v>
      </c>
      <c r="AT348" s="229" t="s">
        <v>133</v>
      </c>
      <c r="AU348" s="229" t="s">
        <v>83</v>
      </c>
      <c r="AY348" s="17" t="s">
        <v>130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81</v>
      </c>
      <c r="BK348" s="230">
        <f>ROUND(I348*H348,2)</f>
        <v>0</v>
      </c>
      <c r="BL348" s="17" t="s">
        <v>155</v>
      </c>
      <c r="BM348" s="229" t="s">
        <v>879</v>
      </c>
    </row>
    <row r="349" spans="1:47" s="2" customFormat="1" ht="12">
      <c r="A349" s="38"/>
      <c r="B349" s="39"/>
      <c r="C349" s="40"/>
      <c r="D349" s="231" t="s">
        <v>140</v>
      </c>
      <c r="E349" s="40"/>
      <c r="F349" s="232" t="s">
        <v>597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140</v>
      </c>
      <c r="AU349" s="17" t="s">
        <v>83</v>
      </c>
    </row>
    <row r="350" spans="1:47" s="2" customFormat="1" ht="12">
      <c r="A350" s="38"/>
      <c r="B350" s="39"/>
      <c r="C350" s="40"/>
      <c r="D350" s="236" t="s">
        <v>141</v>
      </c>
      <c r="E350" s="40"/>
      <c r="F350" s="237" t="s">
        <v>598</v>
      </c>
      <c r="G350" s="40"/>
      <c r="H350" s="40"/>
      <c r="I350" s="233"/>
      <c r="J350" s="40"/>
      <c r="K350" s="40"/>
      <c r="L350" s="44"/>
      <c r="M350" s="234"/>
      <c r="N350" s="235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141</v>
      </c>
      <c r="AU350" s="17" t="s">
        <v>83</v>
      </c>
    </row>
    <row r="351" spans="1:51" s="14" customFormat="1" ht="12">
      <c r="A351" s="14"/>
      <c r="B351" s="248"/>
      <c r="C351" s="249"/>
      <c r="D351" s="231" t="s">
        <v>147</v>
      </c>
      <c r="E351" s="250" t="s">
        <v>1</v>
      </c>
      <c r="F351" s="251" t="s">
        <v>880</v>
      </c>
      <c r="G351" s="249"/>
      <c r="H351" s="252">
        <v>28.89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8" t="s">
        <v>147</v>
      </c>
      <c r="AU351" s="258" t="s">
        <v>83</v>
      </c>
      <c r="AV351" s="14" t="s">
        <v>83</v>
      </c>
      <c r="AW351" s="14" t="s">
        <v>30</v>
      </c>
      <c r="AX351" s="14" t="s">
        <v>81</v>
      </c>
      <c r="AY351" s="258" t="s">
        <v>130</v>
      </c>
    </row>
    <row r="352" spans="1:63" s="12" customFormat="1" ht="22.8" customHeight="1">
      <c r="A352" s="12"/>
      <c r="B352" s="202"/>
      <c r="C352" s="203"/>
      <c r="D352" s="204" t="s">
        <v>72</v>
      </c>
      <c r="E352" s="216" t="s">
        <v>613</v>
      </c>
      <c r="F352" s="216" t="s">
        <v>614</v>
      </c>
      <c r="G352" s="203"/>
      <c r="H352" s="203"/>
      <c r="I352" s="206"/>
      <c r="J352" s="217">
        <f>BK352</f>
        <v>0</v>
      </c>
      <c r="K352" s="203"/>
      <c r="L352" s="208"/>
      <c r="M352" s="209"/>
      <c r="N352" s="210"/>
      <c r="O352" s="210"/>
      <c r="P352" s="211">
        <f>SUM(P353:P355)</f>
        <v>0</v>
      </c>
      <c r="Q352" s="210"/>
      <c r="R352" s="211">
        <f>SUM(R353:R355)</f>
        <v>0</v>
      </c>
      <c r="S352" s="210"/>
      <c r="T352" s="212">
        <f>SUM(T353:T355)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3" t="s">
        <v>81</v>
      </c>
      <c r="AT352" s="214" t="s">
        <v>72</v>
      </c>
      <c r="AU352" s="214" t="s">
        <v>81</v>
      </c>
      <c r="AY352" s="213" t="s">
        <v>130</v>
      </c>
      <c r="BK352" s="215">
        <f>SUM(BK353:BK355)</f>
        <v>0</v>
      </c>
    </row>
    <row r="353" spans="1:65" s="2" customFormat="1" ht="24.15" customHeight="1">
      <c r="A353" s="38"/>
      <c r="B353" s="39"/>
      <c r="C353" s="218" t="s">
        <v>600</v>
      </c>
      <c r="D353" s="218" t="s">
        <v>133</v>
      </c>
      <c r="E353" s="219" t="s">
        <v>881</v>
      </c>
      <c r="F353" s="220" t="s">
        <v>882</v>
      </c>
      <c r="G353" s="221" t="s">
        <v>306</v>
      </c>
      <c r="H353" s="222">
        <v>1768.824</v>
      </c>
      <c r="I353" s="223"/>
      <c r="J353" s="224">
        <f>ROUND(I353*H353,2)</f>
        <v>0</v>
      </c>
      <c r="K353" s="220" t="s">
        <v>137</v>
      </c>
      <c r="L353" s="44"/>
      <c r="M353" s="225" t="s">
        <v>1</v>
      </c>
      <c r="N353" s="226" t="s">
        <v>38</v>
      </c>
      <c r="O353" s="91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155</v>
      </c>
      <c r="AT353" s="229" t="s">
        <v>133</v>
      </c>
      <c r="AU353" s="229" t="s">
        <v>83</v>
      </c>
      <c r="AY353" s="17" t="s">
        <v>130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81</v>
      </c>
      <c r="BK353" s="230">
        <f>ROUND(I353*H353,2)</f>
        <v>0</v>
      </c>
      <c r="BL353" s="17" t="s">
        <v>155</v>
      </c>
      <c r="BM353" s="229" t="s">
        <v>883</v>
      </c>
    </row>
    <row r="354" spans="1:47" s="2" customFormat="1" ht="12">
      <c r="A354" s="38"/>
      <c r="B354" s="39"/>
      <c r="C354" s="40"/>
      <c r="D354" s="231" t="s">
        <v>140</v>
      </c>
      <c r="E354" s="40"/>
      <c r="F354" s="232" t="s">
        <v>884</v>
      </c>
      <c r="G354" s="40"/>
      <c r="H354" s="40"/>
      <c r="I354" s="233"/>
      <c r="J354" s="40"/>
      <c r="K354" s="40"/>
      <c r="L354" s="44"/>
      <c r="M354" s="234"/>
      <c r="N354" s="235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140</v>
      </c>
      <c r="AU354" s="17" t="s">
        <v>83</v>
      </c>
    </row>
    <row r="355" spans="1:47" s="2" customFormat="1" ht="12">
      <c r="A355" s="38"/>
      <c r="B355" s="39"/>
      <c r="C355" s="40"/>
      <c r="D355" s="236" t="s">
        <v>141</v>
      </c>
      <c r="E355" s="40"/>
      <c r="F355" s="237" t="s">
        <v>885</v>
      </c>
      <c r="G355" s="40"/>
      <c r="H355" s="40"/>
      <c r="I355" s="233"/>
      <c r="J355" s="40"/>
      <c r="K355" s="40"/>
      <c r="L355" s="44"/>
      <c r="M355" s="234"/>
      <c r="N355" s="235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141</v>
      </c>
      <c r="AU355" s="17" t="s">
        <v>83</v>
      </c>
    </row>
    <row r="356" spans="1:63" s="12" customFormat="1" ht="25.9" customHeight="1">
      <c r="A356" s="12"/>
      <c r="B356" s="202"/>
      <c r="C356" s="203"/>
      <c r="D356" s="204" t="s">
        <v>72</v>
      </c>
      <c r="E356" s="205" t="s">
        <v>399</v>
      </c>
      <c r="F356" s="205" t="s">
        <v>886</v>
      </c>
      <c r="G356" s="203"/>
      <c r="H356" s="203"/>
      <c r="I356" s="206"/>
      <c r="J356" s="207">
        <f>BK356</f>
        <v>0</v>
      </c>
      <c r="K356" s="203"/>
      <c r="L356" s="208"/>
      <c r="M356" s="209"/>
      <c r="N356" s="210"/>
      <c r="O356" s="210"/>
      <c r="P356" s="211">
        <f>P357</f>
        <v>0</v>
      </c>
      <c r="Q356" s="210"/>
      <c r="R356" s="211">
        <f>R357</f>
        <v>0.48</v>
      </c>
      <c r="S356" s="210"/>
      <c r="T356" s="212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13" t="s">
        <v>149</v>
      </c>
      <c r="AT356" s="214" t="s">
        <v>72</v>
      </c>
      <c r="AU356" s="214" t="s">
        <v>73</v>
      </c>
      <c r="AY356" s="213" t="s">
        <v>130</v>
      </c>
      <c r="BK356" s="215">
        <f>BK357</f>
        <v>0</v>
      </c>
    </row>
    <row r="357" spans="1:63" s="12" customFormat="1" ht="22.8" customHeight="1">
      <c r="A357" s="12"/>
      <c r="B357" s="202"/>
      <c r="C357" s="203"/>
      <c r="D357" s="204" t="s">
        <v>72</v>
      </c>
      <c r="E357" s="216" t="s">
        <v>887</v>
      </c>
      <c r="F357" s="216" t="s">
        <v>888</v>
      </c>
      <c r="G357" s="203"/>
      <c r="H357" s="203"/>
      <c r="I357" s="206"/>
      <c r="J357" s="217">
        <f>BK357</f>
        <v>0</v>
      </c>
      <c r="K357" s="203"/>
      <c r="L357" s="208"/>
      <c r="M357" s="209"/>
      <c r="N357" s="210"/>
      <c r="O357" s="210"/>
      <c r="P357" s="211">
        <f>SUM(P358:P364)</f>
        <v>0</v>
      </c>
      <c r="Q357" s="210"/>
      <c r="R357" s="211">
        <f>SUM(R358:R364)</f>
        <v>0.48</v>
      </c>
      <c r="S357" s="210"/>
      <c r="T357" s="212">
        <f>SUM(T358:T364)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3" t="s">
        <v>149</v>
      </c>
      <c r="AT357" s="214" t="s">
        <v>72</v>
      </c>
      <c r="AU357" s="214" t="s">
        <v>81</v>
      </c>
      <c r="AY357" s="213" t="s">
        <v>130</v>
      </c>
      <c r="BK357" s="215">
        <f>SUM(BK358:BK364)</f>
        <v>0</v>
      </c>
    </row>
    <row r="358" spans="1:65" s="2" customFormat="1" ht="37.8" customHeight="1">
      <c r="A358" s="38"/>
      <c r="B358" s="39"/>
      <c r="C358" s="218" t="s">
        <v>606</v>
      </c>
      <c r="D358" s="218" t="s">
        <v>133</v>
      </c>
      <c r="E358" s="219" t="s">
        <v>889</v>
      </c>
      <c r="F358" s="220" t="s">
        <v>890</v>
      </c>
      <c r="G358" s="221" t="s">
        <v>269</v>
      </c>
      <c r="H358" s="222">
        <v>8</v>
      </c>
      <c r="I358" s="223"/>
      <c r="J358" s="224">
        <f>ROUND(I358*H358,2)</f>
        <v>0</v>
      </c>
      <c r="K358" s="220" t="s">
        <v>137</v>
      </c>
      <c r="L358" s="44"/>
      <c r="M358" s="225" t="s">
        <v>1</v>
      </c>
      <c r="N358" s="226" t="s">
        <v>38</v>
      </c>
      <c r="O358" s="91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891</v>
      </c>
      <c r="AT358" s="229" t="s">
        <v>133</v>
      </c>
      <c r="AU358" s="229" t="s">
        <v>83</v>
      </c>
      <c r="AY358" s="17" t="s">
        <v>130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81</v>
      </c>
      <c r="BK358" s="230">
        <f>ROUND(I358*H358,2)</f>
        <v>0</v>
      </c>
      <c r="BL358" s="17" t="s">
        <v>891</v>
      </c>
      <c r="BM358" s="229" t="s">
        <v>892</v>
      </c>
    </row>
    <row r="359" spans="1:47" s="2" customFormat="1" ht="12">
      <c r="A359" s="38"/>
      <c r="B359" s="39"/>
      <c r="C359" s="40"/>
      <c r="D359" s="231" t="s">
        <v>140</v>
      </c>
      <c r="E359" s="40"/>
      <c r="F359" s="232" t="s">
        <v>893</v>
      </c>
      <c r="G359" s="40"/>
      <c r="H359" s="40"/>
      <c r="I359" s="233"/>
      <c r="J359" s="40"/>
      <c r="K359" s="40"/>
      <c r="L359" s="44"/>
      <c r="M359" s="234"/>
      <c r="N359" s="235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140</v>
      </c>
      <c r="AU359" s="17" t="s">
        <v>83</v>
      </c>
    </row>
    <row r="360" spans="1:47" s="2" customFormat="1" ht="12">
      <c r="A360" s="38"/>
      <c r="B360" s="39"/>
      <c r="C360" s="40"/>
      <c r="D360" s="236" t="s">
        <v>141</v>
      </c>
      <c r="E360" s="40"/>
      <c r="F360" s="237" t="s">
        <v>894</v>
      </c>
      <c r="G360" s="40"/>
      <c r="H360" s="40"/>
      <c r="I360" s="233"/>
      <c r="J360" s="40"/>
      <c r="K360" s="40"/>
      <c r="L360" s="44"/>
      <c r="M360" s="234"/>
      <c r="N360" s="23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141</v>
      </c>
      <c r="AU360" s="17" t="s">
        <v>83</v>
      </c>
    </row>
    <row r="361" spans="1:51" s="14" customFormat="1" ht="12">
      <c r="A361" s="14"/>
      <c r="B361" s="248"/>
      <c r="C361" s="249"/>
      <c r="D361" s="231" t="s">
        <v>147</v>
      </c>
      <c r="E361" s="250" t="s">
        <v>1</v>
      </c>
      <c r="F361" s="251" t="s">
        <v>641</v>
      </c>
      <c r="G361" s="249"/>
      <c r="H361" s="252">
        <v>8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8" t="s">
        <v>147</v>
      </c>
      <c r="AU361" s="258" t="s">
        <v>83</v>
      </c>
      <c r="AV361" s="14" t="s">
        <v>83</v>
      </c>
      <c r="AW361" s="14" t="s">
        <v>30</v>
      </c>
      <c r="AX361" s="14" t="s">
        <v>81</v>
      </c>
      <c r="AY361" s="258" t="s">
        <v>130</v>
      </c>
    </row>
    <row r="362" spans="1:65" s="2" customFormat="1" ht="24.15" customHeight="1">
      <c r="A362" s="38"/>
      <c r="B362" s="39"/>
      <c r="C362" s="275" t="s">
        <v>615</v>
      </c>
      <c r="D362" s="275" t="s">
        <v>399</v>
      </c>
      <c r="E362" s="276" t="s">
        <v>895</v>
      </c>
      <c r="F362" s="277" t="s">
        <v>896</v>
      </c>
      <c r="G362" s="278" t="s">
        <v>269</v>
      </c>
      <c r="H362" s="279">
        <v>8</v>
      </c>
      <c r="I362" s="280"/>
      <c r="J362" s="281">
        <f>ROUND(I362*H362,2)</f>
        <v>0</v>
      </c>
      <c r="K362" s="277" t="s">
        <v>137</v>
      </c>
      <c r="L362" s="282"/>
      <c r="M362" s="283" t="s">
        <v>1</v>
      </c>
      <c r="N362" s="284" t="s">
        <v>38</v>
      </c>
      <c r="O362" s="91"/>
      <c r="P362" s="227">
        <f>O362*H362</f>
        <v>0</v>
      </c>
      <c r="Q362" s="227">
        <v>0.06</v>
      </c>
      <c r="R362" s="227">
        <f>Q362*H362</f>
        <v>0.48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897</v>
      </c>
      <c r="AT362" s="229" t="s">
        <v>399</v>
      </c>
      <c r="AU362" s="229" t="s">
        <v>83</v>
      </c>
      <c r="AY362" s="17" t="s">
        <v>130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81</v>
      </c>
      <c r="BK362" s="230">
        <f>ROUND(I362*H362,2)</f>
        <v>0</v>
      </c>
      <c r="BL362" s="17" t="s">
        <v>897</v>
      </c>
      <c r="BM362" s="229" t="s">
        <v>898</v>
      </c>
    </row>
    <row r="363" spans="1:47" s="2" customFormat="1" ht="12">
      <c r="A363" s="38"/>
      <c r="B363" s="39"/>
      <c r="C363" s="40"/>
      <c r="D363" s="231" t="s">
        <v>140</v>
      </c>
      <c r="E363" s="40"/>
      <c r="F363" s="232" t="s">
        <v>896</v>
      </c>
      <c r="G363" s="40"/>
      <c r="H363" s="40"/>
      <c r="I363" s="233"/>
      <c r="J363" s="40"/>
      <c r="K363" s="40"/>
      <c r="L363" s="44"/>
      <c r="M363" s="234"/>
      <c r="N363" s="235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140</v>
      </c>
      <c r="AU363" s="17" t="s">
        <v>83</v>
      </c>
    </row>
    <row r="364" spans="1:51" s="14" customFormat="1" ht="12">
      <c r="A364" s="14"/>
      <c r="B364" s="248"/>
      <c r="C364" s="249"/>
      <c r="D364" s="231" t="s">
        <v>147</v>
      </c>
      <c r="E364" s="250" t="s">
        <v>1</v>
      </c>
      <c r="F364" s="251" t="s">
        <v>641</v>
      </c>
      <c r="G364" s="249"/>
      <c r="H364" s="252">
        <v>8</v>
      </c>
      <c r="I364" s="253"/>
      <c r="J364" s="249"/>
      <c r="K364" s="249"/>
      <c r="L364" s="254"/>
      <c r="M364" s="285"/>
      <c r="N364" s="286"/>
      <c r="O364" s="286"/>
      <c r="P364" s="286"/>
      <c r="Q364" s="286"/>
      <c r="R364" s="286"/>
      <c r="S364" s="286"/>
      <c r="T364" s="28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8" t="s">
        <v>147</v>
      </c>
      <c r="AU364" s="258" t="s">
        <v>83</v>
      </c>
      <c r="AV364" s="14" t="s">
        <v>83</v>
      </c>
      <c r="AW364" s="14" t="s">
        <v>30</v>
      </c>
      <c r="AX364" s="14" t="s">
        <v>81</v>
      </c>
      <c r="AY364" s="258" t="s">
        <v>130</v>
      </c>
    </row>
    <row r="365" spans="1:31" s="2" customFormat="1" ht="6.95" customHeight="1">
      <c r="A365" s="38"/>
      <c r="B365" s="66"/>
      <c r="C365" s="67"/>
      <c r="D365" s="67"/>
      <c r="E365" s="67"/>
      <c r="F365" s="67"/>
      <c r="G365" s="67"/>
      <c r="H365" s="67"/>
      <c r="I365" s="67"/>
      <c r="J365" s="67"/>
      <c r="K365" s="67"/>
      <c r="L365" s="44"/>
      <c r="M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</row>
  </sheetData>
  <sheetProtection password="CC35" sheet="1" objects="1" scenarios="1" formatColumns="0" formatRows="0" autoFilter="0"/>
  <autoFilter ref="C127:K364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3" r:id="rId1" display="https://podminky.urs.cz/item/CS_URS_2024_01/119001422"/>
    <hyperlink ref="F137" r:id="rId2" display="https://podminky.urs.cz/item/CS_URS_2024_01/132254204"/>
    <hyperlink ref="F141" r:id="rId3" display="https://podminky.urs.cz/item/CS_URS_2024_01/132354205"/>
    <hyperlink ref="F145" r:id="rId4" display="https://podminky.urs.cz/item/CS_URS_2024_01/139001101"/>
    <hyperlink ref="F149" r:id="rId5" display="https://podminky.urs.cz/item/CS_URS_2024_01/151811132"/>
    <hyperlink ref="F153" r:id="rId6" display="https://podminky.urs.cz/item/CS_URS_2024_01/151811232"/>
    <hyperlink ref="F157" r:id="rId7" display="https://podminky.urs.cz/item/CS_URS_2024_01/162751117"/>
    <hyperlink ref="F161" r:id="rId8" display="https://podminky.urs.cz/item/CS_URS_2024_01/162751119"/>
    <hyperlink ref="F166" r:id="rId9" display="https://podminky.urs.cz/item/CS_URS_2024_01/162751137"/>
    <hyperlink ref="F170" r:id="rId10" display="https://podminky.urs.cz/item/CS_URS_2024_01/162751139"/>
    <hyperlink ref="F175" r:id="rId11" display="https://podminky.urs.cz/item/CS_URS_2024_01/171201231"/>
    <hyperlink ref="F179" r:id="rId12" display="https://podminky.urs.cz/item/CS_URS_2024_01/171251201"/>
    <hyperlink ref="F183" r:id="rId13" display="https://podminky.urs.cz/item/CS_URS_2024_01/174151101"/>
    <hyperlink ref="F190" r:id="rId14" display="https://podminky.urs.cz/item/CS_URS_2024_01/175151101"/>
    <hyperlink ref="F198" r:id="rId15" display="https://podminky.urs.cz/item/CS_URS_2024_01/212752101"/>
    <hyperlink ref="F203" r:id="rId16" display="https://podminky.urs.cz/item/CS_URS_2024_01/351368112"/>
    <hyperlink ref="F207" r:id="rId17" display="https://podminky.urs.cz/item/CS_URS_2024_01/359901211"/>
    <hyperlink ref="F211" r:id="rId18" display="https://podminky.urs.cz/item/CS_URS_2024_01/369317311"/>
    <hyperlink ref="F218" r:id="rId19" display="https://podminky.urs.cz/item/CS_URS_2024_01/451573111"/>
    <hyperlink ref="F222" r:id="rId20" display="https://podminky.urs.cz/item/CS_URS_2024_01/452311131"/>
    <hyperlink ref="F226" r:id="rId21" display="https://podminky.urs.cz/item/CS_URS_2024_01/452386111"/>
    <hyperlink ref="F236" r:id="rId22" display="https://podminky.urs.cz/item/CS_URS_2024_01/564931412"/>
    <hyperlink ref="F242" r:id="rId23" display="https://podminky.urs.cz/item/CS_URS_2024_01/810351811"/>
    <hyperlink ref="F246" r:id="rId24" display="https://podminky.urs.cz/item/CS_URS_2024_01/823311192"/>
    <hyperlink ref="F251" r:id="rId25" display="https://podminky.urs.cz/item/CS_URS_2024_01/823421211"/>
    <hyperlink ref="F258" r:id="rId26" display="https://podminky.urs.cz/item/CS_URS_2024_01/892472122"/>
    <hyperlink ref="F262" r:id="rId27" display="https://podminky.urs.cz/item/CS_URS_2024_01/894410114"/>
    <hyperlink ref="F267" r:id="rId28" display="https://podminky.urs.cz/item/CS_URS_2024_01/894410211"/>
    <hyperlink ref="F272" r:id="rId29" display="https://podminky.urs.cz/item/CS_URS_2024_01/894410212"/>
    <hyperlink ref="F277" r:id="rId30" display="https://podminky.urs.cz/item/CS_URS_2024_01/894410213"/>
    <hyperlink ref="F284" r:id="rId31" display="https://podminky.urs.cz/item/CS_URS_2024_01/894410232"/>
    <hyperlink ref="F289" r:id="rId32" display="https://podminky.urs.cz/item/CS_URS_2024_01/894410303"/>
    <hyperlink ref="F296" r:id="rId33" display="https://podminky.urs.cz/item/CS_URS_2024_01/899104112"/>
    <hyperlink ref="F301" r:id="rId34" display="https://podminky.urs.cz/item/CS_URS_2024_01/899503111"/>
    <hyperlink ref="F304" r:id="rId35" display="https://podminky.urs.cz/item/CS_URS_2024_01/899633192"/>
    <hyperlink ref="F315" r:id="rId36" display="https://podminky.urs.cz/item/CS_URS_2024_01/899643121"/>
    <hyperlink ref="F322" r:id="rId37" display="https://podminky.urs.cz/item/CS_URS_2024_01/899643122"/>
    <hyperlink ref="F326" r:id="rId38" display="https://podminky.urs.cz/item/CS_URS_2024_01/899643192"/>
    <hyperlink ref="F331" r:id="rId39" display="https://podminky.urs.cz/item/CS_URS_2024_01/919735116"/>
    <hyperlink ref="F337" r:id="rId40" display="https://podminky.urs.cz/item/CS_URS_2024_01/931992111"/>
    <hyperlink ref="F343" r:id="rId41" display="https://podminky.urs.cz/item/CS_URS_2024_01/997221551"/>
    <hyperlink ref="F346" r:id="rId42" display="https://podminky.urs.cz/item/CS_URS_2024_01/997221559"/>
    <hyperlink ref="F350" r:id="rId43" display="https://podminky.urs.cz/item/CS_URS_2024_01/997221861"/>
    <hyperlink ref="F355" r:id="rId44" display="https://podminky.urs.cz/item/CS_URS_2024_01/998274101"/>
    <hyperlink ref="F360" r:id="rId45" display="https://podminky.urs.cz/item/CS_URS_2024_01/460751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263" t="s">
        <v>623</v>
      </c>
      <c r="BA2" s="263" t="s">
        <v>623</v>
      </c>
      <c r="BB2" s="263" t="s">
        <v>1</v>
      </c>
      <c r="BC2" s="263" t="s">
        <v>899</v>
      </c>
      <c r="BD2" s="263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63" t="s">
        <v>625</v>
      </c>
      <c r="BA3" s="263" t="s">
        <v>625</v>
      </c>
      <c r="BB3" s="263" t="s">
        <v>1</v>
      </c>
      <c r="BC3" s="263" t="s">
        <v>626</v>
      </c>
      <c r="BD3" s="263" t="s">
        <v>149</v>
      </c>
    </row>
    <row r="4" spans="2:5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  <c r="AZ4" s="263" t="s">
        <v>627</v>
      </c>
      <c r="BA4" s="263" t="s">
        <v>627</v>
      </c>
      <c r="BB4" s="263" t="s">
        <v>1</v>
      </c>
      <c r="BC4" s="263" t="s">
        <v>900</v>
      </c>
      <c r="BD4" s="263" t="s">
        <v>83</v>
      </c>
    </row>
    <row r="5" spans="2:56" s="1" customFormat="1" ht="6.95" customHeight="1">
      <c r="B5" s="20"/>
      <c r="L5" s="20"/>
      <c r="AZ5" s="263" t="s">
        <v>901</v>
      </c>
      <c r="BA5" s="263" t="s">
        <v>901</v>
      </c>
      <c r="BB5" s="263" t="s">
        <v>1</v>
      </c>
      <c r="BC5" s="263" t="s">
        <v>902</v>
      </c>
      <c r="BD5" s="263" t="s">
        <v>83</v>
      </c>
    </row>
    <row r="6" spans="2:56" s="1" customFormat="1" ht="12" customHeight="1">
      <c r="B6" s="20"/>
      <c r="D6" s="140" t="s">
        <v>16</v>
      </c>
      <c r="L6" s="20"/>
      <c r="AZ6" s="263" t="s">
        <v>903</v>
      </c>
      <c r="BA6" s="263" t="s">
        <v>625</v>
      </c>
      <c r="BB6" s="263" t="s">
        <v>1</v>
      </c>
      <c r="BC6" s="263" t="s">
        <v>904</v>
      </c>
      <c r="BD6" s="263" t="s">
        <v>83</v>
      </c>
    </row>
    <row r="7" spans="2:56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  <c r="AZ7" s="263" t="s">
        <v>905</v>
      </c>
      <c r="BA7" s="263" t="s">
        <v>905</v>
      </c>
      <c r="BB7" s="263" t="s">
        <v>1</v>
      </c>
      <c r="BC7" s="263" t="s">
        <v>906</v>
      </c>
      <c r="BD7" s="263" t="s">
        <v>83</v>
      </c>
    </row>
    <row r="8" spans="1:56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63" t="s">
        <v>210</v>
      </c>
      <c r="BA8" s="263" t="s">
        <v>210</v>
      </c>
      <c r="BB8" s="263" t="s">
        <v>1</v>
      </c>
      <c r="BC8" s="263" t="s">
        <v>629</v>
      </c>
      <c r="BD8" s="263" t="s">
        <v>83</v>
      </c>
    </row>
    <row r="9" spans="1:31" s="2" customFormat="1" ht="16.5" customHeight="1">
      <c r="A9" s="38"/>
      <c r="B9" s="44"/>
      <c r="C9" s="38"/>
      <c r="D9" s="38"/>
      <c r="E9" s="142" t="s">
        <v>907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ROUND((SUM(BE126:BE317)),2)</f>
        <v>0</v>
      </c>
      <c r="G33" s="38"/>
      <c r="H33" s="38"/>
      <c r="I33" s="155">
        <v>0.21</v>
      </c>
      <c r="J33" s="154">
        <f>ROUND(((SUM(BE126:BE317))*I33),2)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ROUND((SUM(BF126:BF317)),2)</f>
        <v>0</v>
      </c>
      <c r="G34" s="38"/>
      <c r="H34" s="38"/>
      <c r="I34" s="155">
        <v>0.12</v>
      </c>
      <c r="J34" s="154">
        <f>ROUND(((SUM(BF126:BF317))*I34),2)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ROUND((SUM(BG126:BG317)),2)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ROUND((SUM(BH126:BH317)),2)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ROUND((SUM(BI126:BI317)),2)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320 - Stavební část - kanalizační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215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216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218</v>
      </c>
      <c r="E99" s="188"/>
      <c r="F99" s="188"/>
      <c r="G99" s="188"/>
      <c r="H99" s="188"/>
      <c r="I99" s="188"/>
      <c r="J99" s="189">
        <f>J202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219</v>
      </c>
      <c r="E100" s="188"/>
      <c r="F100" s="188"/>
      <c r="G100" s="188"/>
      <c r="H100" s="188"/>
      <c r="I100" s="188"/>
      <c r="J100" s="189">
        <f>J211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220</v>
      </c>
      <c r="E101" s="188"/>
      <c r="F101" s="188"/>
      <c r="G101" s="188"/>
      <c r="H101" s="188"/>
      <c r="I101" s="188"/>
      <c r="J101" s="189">
        <f>J217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221</v>
      </c>
      <c r="E102" s="188"/>
      <c r="F102" s="188"/>
      <c r="G102" s="188"/>
      <c r="H102" s="188"/>
      <c r="I102" s="188"/>
      <c r="J102" s="189">
        <f>J256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222</v>
      </c>
      <c r="E103" s="188"/>
      <c r="F103" s="188"/>
      <c r="G103" s="188"/>
      <c r="H103" s="188"/>
      <c r="I103" s="188"/>
      <c r="J103" s="189">
        <f>J285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223</v>
      </c>
      <c r="E104" s="188"/>
      <c r="F104" s="188"/>
      <c r="G104" s="188"/>
      <c r="H104" s="188"/>
      <c r="I104" s="188"/>
      <c r="J104" s="189">
        <f>J305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634</v>
      </c>
      <c r="E105" s="182"/>
      <c r="F105" s="182"/>
      <c r="G105" s="182"/>
      <c r="H105" s="182"/>
      <c r="I105" s="182"/>
      <c r="J105" s="183">
        <f>J309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635</v>
      </c>
      <c r="E106" s="188"/>
      <c r="F106" s="188"/>
      <c r="G106" s="188"/>
      <c r="H106" s="188"/>
      <c r="I106" s="188"/>
      <c r="J106" s="189">
        <f>J310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Brno, Wurmova - odstranění havarijního stavu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 320 - Stavební část - kanalizační přípojky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 </v>
      </c>
      <c r="G120" s="40"/>
      <c r="H120" s="40"/>
      <c r="I120" s="32" t="s">
        <v>22</v>
      </c>
      <c r="J120" s="79" t="str">
        <f>IF(J12="","",J12)</f>
        <v>13. 5. 2024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 xml:space="preserve"> </v>
      </c>
      <c r="G122" s="40"/>
      <c r="H122" s="40"/>
      <c r="I122" s="32" t="s">
        <v>29</v>
      </c>
      <c r="J122" s="36" t="str">
        <f>E21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32" t="s">
        <v>31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116</v>
      </c>
      <c r="D125" s="194" t="s">
        <v>58</v>
      </c>
      <c r="E125" s="194" t="s">
        <v>54</v>
      </c>
      <c r="F125" s="194" t="s">
        <v>55</v>
      </c>
      <c r="G125" s="194" t="s">
        <v>117</v>
      </c>
      <c r="H125" s="194" t="s">
        <v>118</v>
      </c>
      <c r="I125" s="194" t="s">
        <v>119</v>
      </c>
      <c r="J125" s="194" t="s">
        <v>107</v>
      </c>
      <c r="K125" s="195" t="s">
        <v>120</v>
      </c>
      <c r="L125" s="196"/>
      <c r="M125" s="100" t="s">
        <v>1</v>
      </c>
      <c r="N125" s="101" t="s">
        <v>37</v>
      </c>
      <c r="O125" s="101" t="s">
        <v>121</v>
      </c>
      <c r="P125" s="101" t="s">
        <v>122</v>
      </c>
      <c r="Q125" s="101" t="s">
        <v>123</v>
      </c>
      <c r="R125" s="101" t="s">
        <v>124</v>
      </c>
      <c r="S125" s="101" t="s">
        <v>125</v>
      </c>
      <c r="T125" s="102" t="s">
        <v>126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127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P127+P309</f>
        <v>0</v>
      </c>
      <c r="Q126" s="104"/>
      <c r="R126" s="199">
        <f>R127+R309</f>
        <v>745.6160039999997</v>
      </c>
      <c r="S126" s="104"/>
      <c r="T126" s="200">
        <f>T127+T309</f>
        <v>142.64559999999997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109</v>
      </c>
      <c r="BK126" s="201">
        <f>BK127+BK309</f>
        <v>0</v>
      </c>
    </row>
    <row r="127" spans="1:63" s="12" customFormat="1" ht="25.9" customHeight="1">
      <c r="A127" s="12"/>
      <c r="B127" s="202"/>
      <c r="C127" s="203"/>
      <c r="D127" s="204" t="s">
        <v>72</v>
      </c>
      <c r="E127" s="205" t="s">
        <v>224</v>
      </c>
      <c r="F127" s="205" t="s">
        <v>225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P128+P202+P211+P217+P256+P285+P305</f>
        <v>0</v>
      </c>
      <c r="Q127" s="210"/>
      <c r="R127" s="211">
        <f>R128+R202+R211+R217+R256+R285+R305</f>
        <v>740.8160039999998</v>
      </c>
      <c r="S127" s="210"/>
      <c r="T127" s="212">
        <f>T128+T202+T211+T217+T256+T285+T305</f>
        <v>142.64559999999997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73</v>
      </c>
      <c r="AY127" s="213" t="s">
        <v>130</v>
      </c>
      <c r="BK127" s="215">
        <f>BK128+BK202+BK211+BK217+BK256+BK285+BK305</f>
        <v>0</v>
      </c>
    </row>
    <row r="128" spans="1:63" s="12" customFormat="1" ht="22.8" customHeight="1">
      <c r="A128" s="12"/>
      <c r="B128" s="202"/>
      <c r="C128" s="203"/>
      <c r="D128" s="204" t="s">
        <v>72</v>
      </c>
      <c r="E128" s="216" t="s">
        <v>81</v>
      </c>
      <c r="F128" s="216" t="s">
        <v>226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SUM(P129:P201)</f>
        <v>0</v>
      </c>
      <c r="Q128" s="210"/>
      <c r="R128" s="211">
        <f>SUM(R129:R201)</f>
        <v>630.3602667999999</v>
      </c>
      <c r="S128" s="210"/>
      <c r="T128" s="212">
        <f>SUM(T129:T201)</f>
        <v>102.59999999999998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81</v>
      </c>
      <c r="AY128" s="213" t="s">
        <v>130</v>
      </c>
      <c r="BK128" s="215">
        <f>SUM(BK129:BK201)</f>
        <v>0</v>
      </c>
    </row>
    <row r="129" spans="1:65" s="2" customFormat="1" ht="24.15" customHeight="1">
      <c r="A129" s="38"/>
      <c r="B129" s="39"/>
      <c r="C129" s="218" t="s">
        <v>81</v>
      </c>
      <c r="D129" s="218" t="s">
        <v>133</v>
      </c>
      <c r="E129" s="219" t="s">
        <v>908</v>
      </c>
      <c r="F129" s="220" t="s">
        <v>909</v>
      </c>
      <c r="G129" s="221" t="s">
        <v>229</v>
      </c>
      <c r="H129" s="222">
        <v>159.6</v>
      </c>
      <c r="I129" s="223"/>
      <c r="J129" s="224">
        <f>ROUND(I129*H129,2)</f>
        <v>0</v>
      </c>
      <c r="K129" s="220" t="s">
        <v>137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0.58</v>
      </c>
      <c r="T129" s="228">
        <f>S129*H129</f>
        <v>92.56799999999998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155</v>
      </c>
      <c r="AT129" s="229" t="s">
        <v>133</v>
      </c>
      <c r="AU129" s="229" t="s">
        <v>83</v>
      </c>
      <c r="AY129" s="17" t="s">
        <v>130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155</v>
      </c>
      <c r="BM129" s="229" t="s">
        <v>910</v>
      </c>
    </row>
    <row r="130" spans="1:47" s="2" customFormat="1" ht="12">
      <c r="A130" s="38"/>
      <c r="B130" s="39"/>
      <c r="C130" s="40"/>
      <c r="D130" s="231" t="s">
        <v>140</v>
      </c>
      <c r="E130" s="40"/>
      <c r="F130" s="232" t="s">
        <v>911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140</v>
      </c>
      <c r="AU130" s="17" t="s">
        <v>83</v>
      </c>
    </row>
    <row r="131" spans="1:47" s="2" customFormat="1" ht="12">
      <c r="A131" s="38"/>
      <c r="B131" s="39"/>
      <c r="C131" s="40"/>
      <c r="D131" s="236" t="s">
        <v>141</v>
      </c>
      <c r="E131" s="40"/>
      <c r="F131" s="237" t="s">
        <v>912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141</v>
      </c>
      <c r="AU131" s="17" t="s">
        <v>83</v>
      </c>
    </row>
    <row r="132" spans="1:51" s="14" customFormat="1" ht="12">
      <c r="A132" s="14"/>
      <c r="B132" s="248"/>
      <c r="C132" s="249"/>
      <c r="D132" s="231" t="s">
        <v>147</v>
      </c>
      <c r="E132" s="250" t="s">
        <v>1</v>
      </c>
      <c r="F132" s="251" t="s">
        <v>913</v>
      </c>
      <c r="G132" s="249"/>
      <c r="H132" s="252">
        <v>159.6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8" t="s">
        <v>147</v>
      </c>
      <c r="AU132" s="258" t="s">
        <v>83</v>
      </c>
      <c r="AV132" s="14" t="s">
        <v>83</v>
      </c>
      <c r="AW132" s="14" t="s">
        <v>30</v>
      </c>
      <c r="AX132" s="14" t="s">
        <v>81</v>
      </c>
      <c r="AY132" s="258" t="s">
        <v>130</v>
      </c>
    </row>
    <row r="133" spans="1:65" s="2" customFormat="1" ht="24.15" customHeight="1">
      <c r="A133" s="38"/>
      <c r="B133" s="39"/>
      <c r="C133" s="218" t="s">
        <v>83</v>
      </c>
      <c r="D133" s="218" t="s">
        <v>133</v>
      </c>
      <c r="E133" s="219" t="s">
        <v>914</v>
      </c>
      <c r="F133" s="220" t="s">
        <v>915</v>
      </c>
      <c r="G133" s="221" t="s">
        <v>229</v>
      </c>
      <c r="H133" s="222">
        <v>45.6</v>
      </c>
      <c r="I133" s="223"/>
      <c r="J133" s="224">
        <f>ROUND(I133*H133,2)</f>
        <v>0</v>
      </c>
      <c r="K133" s="220" t="s">
        <v>137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0.22</v>
      </c>
      <c r="T133" s="228">
        <f>S133*H133</f>
        <v>10.032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155</v>
      </c>
      <c r="AT133" s="229" t="s">
        <v>133</v>
      </c>
      <c r="AU133" s="229" t="s">
        <v>83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155</v>
      </c>
      <c r="BM133" s="229" t="s">
        <v>916</v>
      </c>
    </row>
    <row r="134" spans="1:47" s="2" customFormat="1" ht="12">
      <c r="A134" s="38"/>
      <c r="B134" s="39"/>
      <c r="C134" s="40"/>
      <c r="D134" s="231" t="s">
        <v>140</v>
      </c>
      <c r="E134" s="40"/>
      <c r="F134" s="232" t="s">
        <v>917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140</v>
      </c>
      <c r="AU134" s="17" t="s">
        <v>83</v>
      </c>
    </row>
    <row r="135" spans="1:47" s="2" customFormat="1" ht="12">
      <c r="A135" s="38"/>
      <c r="B135" s="39"/>
      <c r="C135" s="40"/>
      <c r="D135" s="236" t="s">
        <v>141</v>
      </c>
      <c r="E135" s="40"/>
      <c r="F135" s="237" t="s">
        <v>918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141</v>
      </c>
      <c r="AU135" s="17" t="s">
        <v>83</v>
      </c>
    </row>
    <row r="136" spans="1:51" s="14" customFormat="1" ht="12">
      <c r="A136" s="14"/>
      <c r="B136" s="248"/>
      <c r="C136" s="249"/>
      <c r="D136" s="231" t="s">
        <v>147</v>
      </c>
      <c r="E136" s="250" t="s">
        <v>919</v>
      </c>
      <c r="F136" s="251" t="s">
        <v>920</v>
      </c>
      <c r="G136" s="249"/>
      <c r="H136" s="252">
        <v>45.6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147</v>
      </c>
      <c r="AU136" s="258" t="s">
        <v>83</v>
      </c>
      <c r="AV136" s="14" t="s">
        <v>83</v>
      </c>
      <c r="AW136" s="14" t="s">
        <v>30</v>
      </c>
      <c r="AX136" s="14" t="s">
        <v>73</v>
      </c>
      <c r="AY136" s="258" t="s">
        <v>130</v>
      </c>
    </row>
    <row r="137" spans="1:51" s="14" customFormat="1" ht="12">
      <c r="A137" s="14"/>
      <c r="B137" s="248"/>
      <c r="C137" s="249"/>
      <c r="D137" s="231" t="s">
        <v>147</v>
      </c>
      <c r="E137" s="250" t="s">
        <v>1</v>
      </c>
      <c r="F137" s="251" t="s">
        <v>921</v>
      </c>
      <c r="G137" s="249"/>
      <c r="H137" s="252">
        <v>45.6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8" t="s">
        <v>147</v>
      </c>
      <c r="AU137" s="258" t="s">
        <v>83</v>
      </c>
      <c r="AV137" s="14" t="s">
        <v>83</v>
      </c>
      <c r="AW137" s="14" t="s">
        <v>30</v>
      </c>
      <c r="AX137" s="14" t="s">
        <v>81</v>
      </c>
      <c r="AY137" s="258" t="s">
        <v>130</v>
      </c>
    </row>
    <row r="138" spans="1:65" s="2" customFormat="1" ht="24.15" customHeight="1">
      <c r="A138" s="38"/>
      <c r="B138" s="39"/>
      <c r="C138" s="218" t="s">
        <v>149</v>
      </c>
      <c r="D138" s="218" t="s">
        <v>133</v>
      </c>
      <c r="E138" s="219" t="s">
        <v>636</v>
      </c>
      <c r="F138" s="220" t="s">
        <v>637</v>
      </c>
      <c r="G138" s="221" t="s">
        <v>269</v>
      </c>
      <c r="H138" s="222">
        <v>80</v>
      </c>
      <c r="I138" s="223"/>
      <c r="J138" s="224">
        <f>ROUND(I138*H138,2)</f>
        <v>0</v>
      </c>
      <c r="K138" s="220" t="s">
        <v>137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0.06053</v>
      </c>
      <c r="R138" s="227">
        <f>Q138*H138</f>
        <v>4.8424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155</v>
      </c>
      <c r="AT138" s="229" t="s">
        <v>133</v>
      </c>
      <c r="AU138" s="229" t="s">
        <v>83</v>
      </c>
      <c r="AY138" s="17" t="s">
        <v>130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155</v>
      </c>
      <c r="BM138" s="229" t="s">
        <v>922</v>
      </c>
    </row>
    <row r="139" spans="1:47" s="2" customFormat="1" ht="12">
      <c r="A139" s="38"/>
      <c r="B139" s="39"/>
      <c r="C139" s="40"/>
      <c r="D139" s="231" t="s">
        <v>140</v>
      </c>
      <c r="E139" s="40"/>
      <c r="F139" s="232" t="s">
        <v>639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140</v>
      </c>
      <c r="AU139" s="17" t="s">
        <v>83</v>
      </c>
    </row>
    <row r="140" spans="1:47" s="2" customFormat="1" ht="12">
      <c r="A140" s="38"/>
      <c r="B140" s="39"/>
      <c r="C140" s="40"/>
      <c r="D140" s="236" t="s">
        <v>141</v>
      </c>
      <c r="E140" s="40"/>
      <c r="F140" s="237" t="s">
        <v>640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141</v>
      </c>
      <c r="AU140" s="17" t="s">
        <v>83</v>
      </c>
    </row>
    <row r="141" spans="1:51" s="14" customFormat="1" ht="12">
      <c r="A141" s="14"/>
      <c r="B141" s="248"/>
      <c r="C141" s="249"/>
      <c r="D141" s="231" t="s">
        <v>147</v>
      </c>
      <c r="E141" s="250" t="s">
        <v>1</v>
      </c>
      <c r="F141" s="251" t="s">
        <v>923</v>
      </c>
      <c r="G141" s="249"/>
      <c r="H141" s="252">
        <v>80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8" t="s">
        <v>147</v>
      </c>
      <c r="AU141" s="258" t="s">
        <v>83</v>
      </c>
      <c r="AV141" s="14" t="s">
        <v>83</v>
      </c>
      <c r="AW141" s="14" t="s">
        <v>30</v>
      </c>
      <c r="AX141" s="14" t="s">
        <v>81</v>
      </c>
      <c r="AY141" s="258" t="s">
        <v>130</v>
      </c>
    </row>
    <row r="142" spans="1:65" s="2" customFormat="1" ht="33" customHeight="1">
      <c r="A142" s="38"/>
      <c r="B142" s="39"/>
      <c r="C142" s="218" t="s">
        <v>155</v>
      </c>
      <c r="D142" s="218" t="s">
        <v>133</v>
      </c>
      <c r="E142" s="219" t="s">
        <v>642</v>
      </c>
      <c r="F142" s="220" t="s">
        <v>643</v>
      </c>
      <c r="G142" s="221" t="s">
        <v>284</v>
      </c>
      <c r="H142" s="222">
        <v>180.12</v>
      </c>
      <c r="I142" s="223"/>
      <c r="J142" s="224">
        <f>ROUND(I142*H142,2)</f>
        <v>0</v>
      </c>
      <c r="K142" s="220" t="s">
        <v>137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155</v>
      </c>
      <c r="AT142" s="229" t="s">
        <v>133</v>
      </c>
      <c r="AU142" s="229" t="s">
        <v>83</v>
      </c>
      <c r="AY142" s="17" t="s">
        <v>130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155</v>
      </c>
      <c r="BM142" s="229" t="s">
        <v>924</v>
      </c>
    </row>
    <row r="143" spans="1:47" s="2" customFormat="1" ht="12">
      <c r="A143" s="38"/>
      <c r="B143" s="39"/>
      <c r="C143" s="40"/>
      <c r="D143" s="231" t="s">
        <v>140</v>
      </c>
      <c r="E143" s="40"/>
      <c r="F143" s="232" t="s">
        <v>645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140</v>
      </c>
      <c r="AU143" s="17" t="s">
        <v>83</v>
      </c>
    </row>
    <row r="144" spans="1:47" s="2" customFormat="1" ht="12">
      <c r="A144" s="38"/>
      <c r="B144" s="39"/>
      <c r="C144" s="40"/>
      <c r="D144" s="236" t="s">
        <v>141</v>
      </c>
      <c r="E144" s="40"/>
      <c r="F144" s="237" t="s">
        <v>646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141</v>
      </c>
      <c r="AU144" s="17" t="s">
        <v>83</v>
      </c>
    </row>
    <row r="145" spans="1:51" s="14" customFormat="1" ht="12">
      <c r="A145" s="14"/>
      <c r="B145" s="248"/>
      <c r="C145" s="249"/>
      <c r="D145" s="231" t="s">
        <v>147</v>
      </c>
      <c r="E145" s="250" t="s">
        <v>623</v>
      </c>
      <c r="F145" s="251" t="s">
        <v>925</v>
      </c>
      <c r="G145" s="249"/>
      <c r="H145" s="252">
        <v>180.12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147</v>
      </c>
      <c r="AU145" s="258" t="s">
        <v>83</v>
      </c>
      <c r="AV145" s="14" t="s">
        <v>83</v>
      </c>
      <c r="AW145" s="14" t="s">
        <v>30</v>
      </c>
      <c r="AX145" s="14" t="s">
        <v>81</v>
      </c>
      <c r="AY145" s="258" t="s">
        <v>130</v>
      </c>
    </row>
    <row r="146" spans="1:65" s="2" customFormat="1" ht="33" customHeight="1">
      <c r="A146" s="38"/>
      <c r="B146" s="39"/>
      <c r="C146" s="218" t="s">
        <v>129</v>
      </c>
      <c r="D146" s="218" t="s">
        <v>133</v>
      </c>
      <c r="E146" s="219" t="s">
        <v>648</v>
      </c>
      <c r="F146" s="220" t="s">
        <v>649</v>
      </c>
      <c r="G146" s="221" t="s">
        <v>284</v>
      </c>
      <c r="H146" s="222">
        <v>180.12</v>
      </c>
      <c r="I146" s="223"/>
      <c r="J146" s="224">
        <f>ROUND(I146*H146,2)</f>
        <v>0</v>
      </c>
      <c r="K146" s="220" t="s">
        <v>137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155</v>
      </c>
      <c r="AT146" s="229" t="s">
        <v>133</v>
      </c>
      <c r="AU146" s="229" t="s">
        <v>83</v>
      </c>
      <c r="AY146" s="17" t="s">
        <v>130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155</v>
      </c>
      <c r="BM146" s="229" t="s">
        <v>926</v>
      </c>
    </row>
    <row r="147" spans="1:47" s="2" customFormat="1" ht="12">
      <c r="A147" s="38"/>
      <c r="B147" s="39"/>
      <c r="C147" s="40"/>
      <c r="D147" s="231" t="s">
        <v>140</v>
      </c>
      <c r="E147" s="40"/>
      <c r="F147" s="232" t="s">
        <v>651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140</v>
      </c>
      <c r="AU147" s="17" t="s">
        <v>83</v>
      </c>
    </row>
    <row r="148" spans="1:47" s="2" customFormat="1" ht="12">
      <c r="A148" s="38"/>
      <c r="B148" s="39"/>
      <c r="C148" s="40"/>
      <c r="D148" s="236" t="s">
        <v>141</v>
      </c>
      <c r="E148" s="40"/>
      <c r="F148" s="237" t="s">
        <v>652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83</v>
      </c>
    </row>
    <row r="149" spans="1:51" s="14" customFormat="1" ht="12">
      <c r="A149" s="14"/>
      <c r="B149" s="248"/>
      <c r="C149" s="249"/>
      <c r="D149" s="231" t="s">
        <v>147</v>
      </c>
      <c r="E149" s="250" t="s">
        <v>1</v>
      </c>
      <c r="F149" s="251" t="s">
        <v>623</v>
      </c>
      <c r="G149" s="249"/>
      <c r="H149" s="252">
        <v>180.12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147</v>
      </c>
      <c r="AU149" s="258" t="s">
        <v>83</v>
      </c>
      <c r="AV149" s="14" t="s">
        <v>83</v>
      </c>
      <c r="AW149" s="14" t="s">
        <v>30</v>
      </c>
      <c r="AX149" s="14" t="s">
        <v>81</v>
      </c>
      <c r="AY149" s="258" t="s">
        <v>130</v>
      </c>
    </row>
    <row r="150" spans="1:65" s="2" customFormat="1" ht="24.15" customHeight="1">
      <c r="A150" s="38"/>
      <c r="B150" s="39"/>
      <c r="C150" s="218" t="s">
        <v>168</v>
      </c>
      <c r="D150" s="218" t="s">
        <v>133</v>
      </c>
      <c r="E150" s="219" t="s">
        <v>653</v>
      </c>
      <c r="F150" s="220" t="s">
        <v>654</v>
      </c>
      <c r="G150" s="221" t="s">
        <v>284</v>
      </c>
      <c r="H150" s="222">
        <v>360.24</v>
      </c>
      <c r="I150" s="223"/>
      <c r="J150" s="224">
        <f>ROUND(I150*H150,2)</f>
        <v>0</v>
      </c>
      <c r="K150" s="220" t="s">
        <v>137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155</v>
      </c>
      <c r="AT150" s="229" t="s">
        <v>133</v>
      </c>
      <c r="AU150" s="229" t="s">
        <v>83</v>
      </c>
      <c r="AY150" s="17" t="s">
        <v>130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155</v>
      </c>
      <c r="BM150" s="229" t="s">
        <v>927</v>
      </c>
    </row>
    <row r="151" spans="1:47" s="2" customFormat="1" ht="12">
      <c r="A151" s="38"/>
      <c r="B151" s="39"/>
      <c r="C151" s="40"/>
      <c r="D151" s="231" t="s">
        <v>140</v>
      </c>
      <c r="E151" s="40"/>
      <c r="F151" s="232" t="s">
        <v>656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140</v>
      </c>
      <c r="AU151" s="17" t="s">
        <v>83</v>
      </c>
    </row>
    <row r="152" spans="1:47" s="2" customFormat="1" ht="12">
      <c r="A152" s="38"/>
      <c r="B152" s="39"/>
      <c r="C152" s="40"/>
      <c r="D152" s="236" t="s">
        <v>141</v>
      </c>
      <c r="E152" s="40"/>
      <c r="F152" s="237" t="s">
        <v>657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141</v>
      </c>
      <c r="AU152" s="17" t="s">
        <v>83</v>
      </c>
    </row>
    <row r="153" spans="1:51" s="14" customFormat="1" ht="12">
      <c r="A153" s="14"/>
      <c r="B153" s="248"/>
      <c r="C153" s="249"/>
      <c r="D153" s="231" t="s">
        <v>147</v>
      </c>
      <c r="E153" s="250" t="s">
        <v>1</v>
      </c>
      <c r="F153" s="251" t="s">
        <v>686</v>
      </c>
      <c r="G153" s="249"/>
      <c r="H153" s="252">
        <v>360.24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147</v>
      </c>
      <c r="AU153" s="258" t="s">
        <v>83</v>
      </c>
      <c r="AV153" s="14" t="s">
        <v>83</v>
      </c>
      <c r="AW153" s="14" t="s">
        <v>30</v>
      </c>
      <c r="AX153" s="14" t="s">
        <v>81</v>
      </c>
      <c r="AY153" s="258" t="s">
        <v>130</v>
      </c>
    </row>
    <row r="154" spans="1:65" s="2" customFormat="1" ht="21.75" customHeight="1">
      <c r="A154" s="38"/>
      <c r="B154" s="39"/>
      <c r="C154" s="218" t="s">
        <v>177</v>
      </c>
      <c r="D154" s="218" t="s">
        <v>133</v>
      </c>
      <c r="E154" s="219" t="s">
        <v>928</v>
      </c>
      <c r="F154" s="220" t="s">
        <v>929</v>
      </c>
      <c r="G154" s="221" t="s">
        <v>229</v>
      </c>
      <c r="H154" s="222">
        <v>720.46</v>
      </c>
      <c r="I154" s="223"/>
      <c r="J154" s="224">
        <f>ROUND(I154*H154,2)</f>
        <v>0</v>
      </c>
      <c r="K154" s="220" t="s">
        <v>137</v>
      </c>
      <c r="L154" s="44"/>
      <c r="M154" s="225" t="s">
        <v>1</v>
      </c>
      <c r="N154" s="226" t="s">
        <v>38</v>
      </c>
      <c r="O154" s="91"/>
      <c r="P154" s="227">
        <f>O154*H154</f>
        <v>0</v>
      </c>
      <c r="Q154" s="227">
        <v>0.00058</v>
      </c>
      <c r="R154" s="227">
        <f>Q154*H154</f>
        <v>0.41786680000000004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155</v>
      </c>
      <c r="AT154" s="229" t="s">
        <v>133</v>
      </c>
      <c r="AU154" s="229" t="s">
        <v>83</v>
      </c>
      <c r="AY154" s="17" t="s">
        <v>130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81</v>
      </c>
      <c r="BK154" s="230">
        <f>ROUND(I154*H154,2)</f>
        <v>0</v>
      </c>
      <c r="BL154" s="17" t="s">
        <v>155</v>
      </c>
      <c r="BM154" s="229" t="s">
        <v>930</v>
      </c>
    </row>
    <row r="155" spans="1:47" s="2" customFormat="1" ht="12">
      <c r="A155" s="38"/>
      <c r="B155" s="39"/>
      <c r="C155" s="40"/>
      <c r="D155" s="231" t="s">
        <v>140</v>
      </c>
      <c r="E155" s="40"/>
      <c r="F155" s="232" t="s">
        <v>931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140</v>
      </c>
      <c r="AU155" s="17" t="s">
        <v>83</v>
      </c>
    </row>
    <row r="156" spans="1:47" s="2" customFormat="1" ht="12">
      <c r="A156" s="38"/>
      <c r="B156" s="39"/>
      <c r="C156" s="40"/>
      <c r="D156" s="236" t="s">
        <v>141</v>
      </c>
      <c r="E156" s="40"/>
      <c r="F156" s="237" t="s">
        <v>932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141</v>
      </c>
      <c r="AU156" s="17" t="s">
        <v>83</v>
      </c>
    </row>
    <row r="157" spans="1:51" s="14" customFormat="1" ht="12">
      <c r="A157" s="14"/>
      <c r="B157" s="248"/>
      <c r="C157" s="249"/>
      <c r="D157" s="231" t="s">
        <v>147</v>
      </c>
      <c r="E157" s="250" t="s">
        <v>627</v>
      </c>
      <c r="F157" s="251" t="s">
        <v>933</v>
      </c>
      <c r="G157" s="249"/>
      <c r="H157" s="252">
        <v>720.46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8" t="s">
        <v>147</v>
      </c>
      <c r="AU157" s="258" t="s">
        <v>83</v>
      </c>
      <c r="AV157" s="14" t="s">
        <v>83</v>
      </c>
      <c r="AW157" s="14" t="s">
        <v>30</v>
      </c>
      <c r="AX157" s="14" t="s">
        <v>81</v>
      </c>
      <c r="AY157" s="258" t="s">
        <v>130</v>
      </c>
    </row>
    <row r="158" spans="1:65" s="2" customFormat="1" ht="21.75" customHeight="1">
      <c r="A158" s="38"/>
      <c r="B158" s="39"/>
      <c r="C158" s="218" t="s">
        <v>182</v>
      </c>
      <c r="D158" s="218" t="s">
        <v>133</v>
      </c>
      <c r="E158" s="219" t="s">
        <v>934</v>
      </c>
      <c r="F158" s="220" t="s">
        <v>935</v>
      </c>
      <c r="G158" s="221" t="s">
        <v>229</v>
      </c>
      <c r="H158" s="222">
        <v>720.46</v>
      </c>
      <c r="I158" s="223"/>
      <c r="J158" s="224">
        <f>ROUND(I158*H158,2)</f>
        <v>0</v>
      </c>
      <c r="K158" s="220" t="s">
        <v>137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155</v>
      </c>
      <c r="AT158" s="229" t="s">
        <v>133</v>
      </c>
      <c r="AU158" s="229" t="s">
        <v>83</v>
      </c>
      <c r="AY158" s="17" t="s">
        <v>130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155</v>
      </c>
      <c r="BM158" s="229" t="s">
        <v>936</v>
      </c>
    </row>
    <row r="159" spans="1:47" s="2" customFormat="1" ht="12">
      <c r="A159" s="38"/>
      <c r="B159" s="39"/>
      <c r="C159" s="40"/>
      <c r="D159" s="231" t="s">
        <v>140</v>
      </c>
      <c r="E159" s="40"/>
      <c r="F159" s="232" t="s">
        <v>937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83</v>
      </c>
    </row>
    <row r="160" spans="1:47" s="2" customFormat="1" ht="12">
      <c r="A160" s="38"/>
      <c r="B160" s="39"/>
      <c r="C160" s="40"/>
      <c r="D160" s="236" t="s">
        <v>141</v>
      </c>
      <c r="E160" s="40"/>
      <c r="F160" s="237" t="s">
        <v>938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141</v>
      </c>
      <c r="AU160" s="17" t="s">
        <v>83</v>
      </c>
    </row>
    <row r="161" spans="1:51" s="14" customFormat="1" ht="12">
      <c r="A161" s="14"/>
      <c r="B161" s="248"/>
      <c r="C161" s="249"/>
      <c r="D161" s="231" t="s">
        <v>147</v>
      </c>
      <c r="E161" s="250" t="s">
        <v>1</v>
      </c>
      <c r="F161" s="251" t="s">
        <v>627</v>
      </c>
      <c r="G161" s="249"/>
      <c r="H161" s="252">
        <v>720.46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8" t="s">
        <v>147</v>
      </c>
      <c r="AU161" s="258" t="s">
        <v>83</v>
      </c>
      <c r="AV161" s="14" t="s">
        <v>83</v>
      </c>
      <c r="AW161" s="14" t="s">
        <v>30</v>
      </c>
      <c r="AX161" s="14" t="s">
        <v>81</v>
      </c>
      <c r="AY161" s="258" t="s">
        <v>130</v>
      </c>
    </row>
    <row r="162" spans="1:65" s="2" customFormat="1" ht="37.8" customHeight="1">
      <c r="A162" s="38"/>
      <c r="B162" s="39"/>
      <c r="C162" s="218" t="s">
        <v>189</v>
      </c>
      <c r="D162" s="218" t="s">
        <v>133</v>
      </c>
      <c r="E162" s="219" t="s">
        <v>292</v>
      </c>
      <c r="F162" s="220" t="s">
        <v>293</v>
      </c>
      <c r="G162" s="221" t="s">
        <v>284</v>
      </c>
      <c r="H162" s="222">
        <v>180.12</v>
      </c>
      <c r="I162" s="223"/>
      <c r="J162" s="224">
        <f>ROUND(I162*H162,2)</f>
        <v>0</v>
      </c>
      <c r="K162" s="220" t="s">
        <v>137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155</v>
      </c>
      <c r="AT162" s="229" t="s">
        <v>133</v>
      </c>
      <c r="AU162" s="229" t="s">
        <v>83</v>
      </c>
      <c r="AY162" s="17" t="s">
        <v>130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155</v>
      </c>
      <c r="BM162" s="229" t="s">
        <v>939</v>
      </c>
    </row>
    <row r="163" spans="1:47" s="2" customFormat="1" ht="12">
      <c r="A163" s="38"/>
      <c r="B163" s="39"/>
      <c r="C163" s="40"/>
      <c r="D163" s="231" t="s">
        <v>140</v>
      </c>
      <c r="E163" s="40"/>
      <c r="F163" s="232" t="s">
        <v>295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140</v>
      </c>
      <c r="AU163" s="17" t="s">
        <v>83</v>
      </c>
    </row>
    <row r="164" spans="1:47" s="2" customFormat="1" ht="12">
      <c r="A164" s="38"/>
      <c r="B164" s="39"/>
      <c r="C164" s="40"/>
      <c r="D164" s="236" t="s">
        <v>141</v>
      </c>
      <c r="E164" s="40"/>
      <c r="F164" s="237" t="s">
        <v>296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83</v>
      </c>
    </row>
    <row r="165" spans="1:51" s="14" customFormat="1" ht="12">
      <c r="A165" s="14"/>
      <c r="B165" s="248"/>
      <c r="C165" s="249"/>
      <c r="D165" s="231" t="s">
        <v>147</v>
      </c>
      <c r="E165" s="250" t="s">
        <v>1</v>
      </c>
      <c r="F165" s="251" t="s">
        <v>623</v>
      </c>
      <c r="G165" s="249"/>
      <c r="H165" s="252">
        <v>180.12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8" t="s">
        <v>147</v>
      </c>
      <c r="AU165" s="258" t="s">
        <v>83</v>
      </c>
      <c r="AV165" s="14" t="s">
        <v>83</v>
      </c>
      <c r="AW165" s="14" t="s">
        <v>30</v>
      </c>
      <c r="AX165" s="14" t="s">
        <v>81</v>
      </c>
      <c r="AY165" s="258" t="s">
        <v>130</v>
      </c>
    </row>
    <row r="166" spans="1:65" s="2" customFormat="1" ht="37.8" customHeight="1">
      <c r="A166" s="38"/>
      <c r="B166" s="39"/>
      <c r="C166" s="218" t="s">
        <v>194</v>
      </c>
      <c r="D166" s="218" t="s">
        <v>133</v>
      </c>
      <c r="E166" s="219" t="s">
        <v>298</v>
      </c>
      <c r="F166" s="220" t="s">
        <v>299</v>
      </c>
      <c r="G166" s="221" t="s">
        <v>284</v>
      </c>
      <c r="H166" s="222">
        <v>900.6</v>
      </c>
      <c r="I166" s="223"/>
      <c r="J166" s="224">
        <f>ROUND(I166*H166,2)</f>
        <v>0</v>
      </c>
      <c r="K166" s="220" t="s">
        <v>137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155</v>
      </c>
      <c r="AT166" s="229" t="s">
        <v>133</v>
      </c>
      <c r="AU166" s="229" t="s">
        <v>83</v>
      </c>
      <c r="AY166" s="17" t="s">
        <v>130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155</v>
      </c>
      <c r="BM166" s="229" t="s">
        <v>940</v>
      </c>
    </row>
    <row r="167" spans="1:47" s="2" customFormat="1" ht="12">
      <c r="A167" s="38"/>
      <c r="B167" s="39"/>
      <c r="C167" s="40"/>
      <c r="D167" s="231" t="s">
        <v>140</v>
      </c>
      <c r="E167" s="40"/>
      <c r="F167" s="232" t="s">
        <v>301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140</v>
      </c>
      <c r="AU167" s="17" t="s">
        <v>83</v>
      </c>
    </row>
    <row r="168" spans="1:47" s="2" customFormat="1" ht="12">
      <c r="A168" s="38"/>
      <c r="B168" s="39"/>
      <c r="C168" s="40"/>
      <c r="D168" s="236" t="s">
        <v>141</v>
      </c>
      <c r="E168" s="40"/>
      <c r="F168" s="237" t="s">
        <v>302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83</v>
      </c>
    </row>
    <row r="169" spans="1:51" s="14" customFormat="1" ht="12">
      <c r="A169" s="14"/>
      <c r="B169" s="248"/>
      <c r="C169" s="249"/>
      <c r="D169" s="231" t="s">
        <v>147</v>
      </c>
      <c r="E169" s="250" t="s">
        <v>1</v>
      </c>
      <c r="F169" s="251" t="s">
        <v>623</v>
      </c>
      <c r="G169" s="249"/>
      <c r="H169" s="252">
        <v>180.12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8" t="s">
        <v>147</v>
      </c>
      <c r="AU169" s="258" t="s">
        <v>83</v>
      </c>
      <c r="AV169" s="14" t="s">
        <v>83</v>
      </c>
      <c r="AW169" s="14" t="s">
        <v>30</v>
      </c>
      <c r="AX169" s="14" t="s">
        <v>81</v>
      </c>
      <c r="AY169" s="258" t="s">
        <v>130</v>
      </c>
    </row>
    <row r="170" spans="1:51" s="14" customFormat="1" ht="12">
      <c r="A170" s="14"/>
      <c r="B170" s="248"/>
      <c r="C170" s="249"/>
      <c r="D170" s="231" t="s">
        <v>147</v>
      </c>
      <c r="E170" s="249"/>
      <c r="F170" s="251" t="s">
        <v>941</v>
      </c>
      <c r="G170" s="249"/>
      <c r="H170" s="252">
        <v>900.6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147</v>
      </c>
      <c r="AU170" s="258" t="s">
        <v>83</v>
      </c>
      <c r="AV170" s="14" t="s">
        <v>83</v>
      </c>
      <c r="AW170" s="14" t="s">
        <v>4</v>
      </c>
      <c r="AX170" s="14" t="s">
        <v>81</v>
      </c>
      <c r="AY170" s="258" t="s">
        <v>130</v>
      </c>
    </row>
    <row r="171" spans="1:65" s="2" customFormat="1" ht="37.8" customHeight="1">
      <c r="A171" s="38"/>
      <c r="B171" s="39"/>
      <c r="C171" s="218" t="s">
        <v>297</v>
      </c>
      <c r="D171" s="218" t="s">
        <v>133</v>
      </c>
      <c r="E171" s="219" t="s">
        <v>673</v>
      </c>
      <c r="F171" s="220" t="s">
        <v>674</v>
      </c>
      <c r="G171" s="221" t="s">
        <v>284</v>
      </c>
      <c r="H171" s="222">
        <v>180.12</v>
      </c>
      <c r="I171" s="223"/>
      <c r="J171" s="224">
        <f>ROUND(I171*H171,2)</f>
        <v>0</v>
      </c>
      <c r="K171" s="220" t="s">
        <v>137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155</v>
      </c>
      <c r="AT171" s="229" t="s">
        <v>133</v>
      </c>
      <c r="AU171" s="229" t="s">
        <v>83</v>
      </c>
      <c r="AY171" s="17" t="s">
        <v>130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155</v>
      </c>
      <c r="BM171" s="229" t="s">
        <v>942</v>
      </c>
    </row>
    <row r="172" spans="1:47" s="2" customFormat="1" ht="12">
      <c r="A172" s="38"/>
      <c r="B172" s="39"/>
      <c r="C172" s="40"/>
      <c r="D172" s="231" t="s">
        <v>140</v>
      </c>
      <c r="E172" s="40"/>
      <c r="F172" s="232" t="s">
        <v>676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140</v>
      </c>
      <c r="AU172" s="17" t="s">
        <v>83</v>
      </c>
    </row>
    <row r="173" spans="1:47" s="2" customFormat="1" ht="12">
      <c r="A173" s="38"/>
      <c r="B173" s="39"/>
      <c r="C173" s="40"/>
      <c r="D173" s="236" t="s">
        <v>141</v>
      </c>
      <c r="E173" s="40"/>
      <c r="F173" s="237" t="s">
        <v>677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141</v>
      </c>
      <c r="AU173" s="17" t="s">
        <v>83</v>
      </c>
    </row>
    <row r="174" spans="1:51" s="14" customFormat="1" ht="12">
      <c r="A174" s="14"/>
      <c r="B174" s="248"/>
      <c r="C174" s="249"/>
      <c r="D174" s="231" t="s">
        <v>147</v>
      </c>
      <c r="E174" s="250" t="s">
        <v>1</v>
      </c>
      <c r="F174" s="251" t="s">
        <v>623</v>
      </c>
      <c r="G174" s="249"/>
      <c r="H174" s="252">
        <v>180.12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147</v>
      </c>
      <c r="AU174" s="258" t="s">
        <v>83</v>
      </c>
      <c r="AV174" s="14" t="s">
        <v>83</v>
      </c>
      <c r="AW174" s="14" t="s">
        <v>30</v>
      </c>
      <c r="AX174" s="14" t="s">
        <v>81</v>
      </c>
      <c r="AY174" s="258" t="s">
        <v>130</v>
      </c>
    </row>
    <row r="175" spans="1:65" s="2" customFormat="1" ht="37.8" customHeight="1">
      <c r="A175" s="38"/>
      <c r="B175" s="39"/>
      <c r="C175" s="218" t="s">
        <v>8</v>
      </c>
      <c r="D175" s="218" t="s">
        <v>133</v>
      </c>
      <c r="E175" s="219" t="s">
        <v>678</v>
      </c>
      <c r="F175" s="220" t="s">
        <v>679</v>
      </c>
      <c r="G175" s="221" t="s">
        <v>284</v>
      </c>
      <c r="H175" s="222">
        <v>900.6</v>
      </c>
      <c r="I175" s="223"/>
      <c r="J175" s="224">
        <f>ROUND(I175*H175,2)</f>
        <v>0</v>
      </c>
      <c r="K175" s="220" t="s">
        <v>137</v>
      </c>
      <c r="L175" s="44"/>
      <c r="M175" s="225" t="s">
        <v>1</v>
      </c>
      <c r="N175" s="226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155</v>
      </c>
      <c r="AT175" s="229" t="s">
        <v>133</v>
      </c>
      <c r="AU175" s="229" t="s">
        <v>83</v>
      </c>
      <c r="AY175" s="17" t="s">
        <v>130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155</v>
      </c>
      <c r="BM175" s="229" t="s">
        <v>943</v>
      </c>
    </row>
    <row r="176" spans="1:47" s="2" customFormat="1" ht="12">
      <c r="A176" s="38"/>
      <c r="B176" s="39"/>
      <c r="C176" s="40"/>
      <c r="D176" s="231" t="s">
        <v>140</v>
      </c>
      <c r="E176" s="40"/>
      <c r="F176" s="232" t="s">
        <v>681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140</v>
      </c>
      <c r="AU176" s="17" t="s">
        <v>83</v>
      </c>
    </row>
    <row r="177" spans="1:47" s="2" customFormat="1" ht="12">
      <c r="A177" s="38"/>
      <c r="B177" s="39"/>
      <c r="C177" s="40"/>
      <c r="D177" s="236" t="s">
        <v>141</v>
      </c>
      <c r="E177" s="40"/>
      <c r="F177" s="237" t="s">
        <v>682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141</v>
      </c>
      <c r="AU177" s="17" t="s">
        <v>83</v>
      </c>
    </row>
    <row r="178" spans="1:51" s="14" customFormat="1" ht="12">
      <c r="A178" s="14"/>
      <c r="B178" s="248"/>
      <c r="C178" s="249"/>
      <c r="D178" s="231" t="s">
        <v>147</v>
      </c>
      <c r="E178" s="250" t="s">
        <v>1</v>
      </c>
      <c r="F178" s="251" t="s">
        <v>623</v>
      </c>
      <c r="G178" s="249"/>
      <c r="H178" s="252">
        <v>180.12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147</v>
      </c>
      <c r="AU178" s="258" t="s">
        <v>83</v>
      </c>
      <c r="AV178" s="14" t="s">
        <v>83</v>
      </c>
      <c r="AW178" s="14" t="s">
        <v>30</v>
      </c>
      <c r="AX178" s="14" t="s">
        <v>81</v>
      </c>
      <c r="AY178" s="258" t="s">
        <v>130</v>
      </c>
    </row>
    <row r="179" spans="1:51" s="14" customFormat="1" ht="12">
      <c r="A179" s="14"/>
      <c r="B179" s="248"/>
      <c r="C179" s="249"/>
      <c r="D179" s="231" t="s">
        <v>147</v>
      </c>
      <c r="E179" s="249"/>
      <c r="F179" s="251" t="s">
        <v>941</v>
      </c>
      <c r="G179" s="249"/>
      <c r="H179" s="252">
        <v>900.6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8" t="s">
        <v>147</v>
      </c>
      <c r="AU179" s="258" t="s">
        <v>83</v>
      </c>
      <c r="AV179" s="14" t="s">
        <v>83</v>
      </c>
      <c r="AW179" s="14" t="s">
        <v>4</v>
      </c>
      <c r="AX179" s="14" t="s">
        <v>81</v>
      </c>
      <c r="AY179" s="258" t="s">
        <v>130</v>
      </c>
    </row>
    <row r="180" spans="1:65" s="2" customFormat="1" ht="33" customHeight="1">
      <c r="A180" s="38"/>
      <c r="B180" s="39"/>
      <c r="C180" s="218" t="s">
        <v>311</v>
      </c>
      <c r="D180" s="218" t="s">
        <v>133</v>
      </c>
      <c r="E180" s="219" t="s">
        <v>304</v>
      </c>
      <c r="F180" s="220" t="s">
        <v>305</v>
      </c>
      <c r="G180" s="221" t="s">
        <v>306</v>
      </c>
      <c r="H180" s="222">
        <v>648.432</v>
      </c>
      <c r="I180" s="223"/>
      <c r="J180" s="224">
        <f>ROUND(I180*H180,2)</f>
        <v>0</v>
      </c>
      <c r="K180" s="220" t="s">
        <v>137</v>
      </c>
      <c r="L180" s="44"/>
      <c r="M180" s="225" t="s">
        <v>1</v>
      </c>
      <c r="N180" s="226" t="s">
        <v>38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155</v>
      </c>
      <c r="AT180" s="229" t="s">
        <v>133</v>
      </c>
      <c r="AU180" s="229" t="s">
        <v>83</v>
      </c>
      <c r="AY180" s="17" t="s">
        <v>130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81</v>
      </c>
      <c r="BK180" s="230">
        <f>ROUND(I180*H180,2)</f>
        <v>0</v>
      </c>
      <c r="BL180" s="17" t="s">
        <v>155</v>
      </c>
      <c r="BM180" s="229" t="s">
        <v>944</v>
      </c>
    </row>
    <row r="181" spans="1:47" s="2" customFormat="1" ht="12">
      <c r="A181" s="38"/>
      <c r="B181" s="39"/>
      <c r="C181" s="40"/>
      <c r="D181" s="231" t="s">
        <v>140</v>
      </c>
      <c r="E181" s="40"/>
      <c r="F181" s="232" t="s">
        <v>308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140</v>
      </c>
      <c r="AU181" s="17" t="s">
        <v>83</v>
      </c>
    </row>
    <row r="182" spans="1:47" s="2" customFormat="1" ht="12">
      <c r="A182" s="38"/>
      <c r="B182" s="39"/>
      <c r="C182" s="40"/>
      <c r="D182" s="236" t="s">
        <v>141</v>
      </c>
      <c r="E182" s="40"/>
      <c r="F182" s="237" t="s">
        <v>309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141</v>
      </c>
      <c r="AU182" s="17" t="s">
        <v>83</v>
      </c>
    </row>
    <row r="183" spans="1:51" s="14" customFormat="1" ht="12">
      <c r="A183" s="14"/>
      <c r="B183" s="248"/>
      <c r="C183" s="249"/>
      <c r="D183" s="231" t="s">
        <v>147</v>
      </c>
      <c r="E183" s="250" t="s">
        <v>1</v>
      </c>
      <c r="F183" s="251" t="s">
        <v>684</v>
      </c>
      <c r="G183" s="249"/>
      <c r="H183" s="252">
        <v>648.432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147</v>
      </c>
      <c r="AU183" s="258" t="s">
        <v>83</v>
      </c>
      <c r="AV183" s="14" t="s">
        <v>83</v>
      </c>
      <c r="AW183" s="14" t="s">
        <v>30</v>
      </c>
      <c r="AX183" s="14" t="s">
        <v>81</v>
      </c>
      <c r="AY183" s="258" t="s">
        <v>130</v>
      </c>
    </row>
    <row r="184" spans="1:65" s="2" customFormat="1" ht="16.5" customHeight="1">
      <c r="A184" s="38"/>
      <c r="B184" s="39"/>
      <c r="C184" s="218" t="s">
        <v>318</v>
      </c>
      <c r="D184" s="218" t="s">
        <v>133</v>
      </c>
      <c r="E184" s="219" t="s">
        <v>312</v>
      </c>
      <c r="F184" s="220" t="s">
        <v>313</v>
      </c>
      <c r="G184" s="221" t="s">
        <v>284</v>
      </c>
      <c r="H184" s="222">
        <v>360.24</v>
      </c>
      <c r="I184" s="223"/>
      <c r="J184" s="224">
        <f>ROUND(I184*H184,2)</f>
        <v>0</v>
      </c>
      <c r="K184" s="220" t="s">
        <v>137</v>
      </c>
      <c r="L184" s="44"/>
      <c r="M184" s="225" t="s">
        <v>1</v>
      </c>
      <c r="N184" s="226" t="s">
        <v>38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155</v>
      </c>
      <c r="AT184" s="229" t="s">
        <v>133</v>
      </c>
      <c r="AU184" s="229" t="s">
        <v>83</v>
      </c>
      <c r="AY184" s="17" t="s">
        <v>130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81</v>
      </c>
      <c r="BK184" s="230">
        <f>ROUND(I184*H184,2)</f>
        <v>0</v>
      </c>
      <c r="BL184" s="17" t="s">
        <v>155</v>
      </c>
      <c r="BM184" s="229" t="s">
        <v>945</v>
      </c>
    </row>
    <row r="185" spans="1:47" s="2" customFormat="1" ht="12">
      <c r="A185" s="38"/>
      <c r="B185" s="39"/>
      <c r="C185" s="40"/>
      <c r="D185" s="231" t="s">
        <v>140</v>
      </c>
      <c r="E185" s="40"/>
      <c r="F185" s="232" t="s">
        <v>315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140</v>
      </c>
      <c r="AU185" s="17" t="s">
        <v>83</v>
      </c>
    </row>
    <row r="186" spans="1:47" s="2" customFormat="1" ht="12">
      <c r="A186" s="38"/>
      <c r="B186" s="39"/>
      <c r="C186" s="40"/>
      <c r="D186" s="236" t="s">
        <v>141</v>
      </c>
      <c r="E186" s="40"/>
      <c r="F186" s="237" t="s">
        <v>316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141</v>
      </c>
      <c r="AU186" s="17" t="s">
        <v>83</v>
      </c>
    </row>
    <row r="187" spans="1:51" s="14" customFormat="1" ht="12">
      <c r="A187" s="14"/>
      <c r="B187" s="248"/>
      <c r="C187" s="249"/>
      <c r="D187" s="231" t="s">
        <v>147</v>
      </c>
      <c r="E187" s="250" t="s">
        <v>1</v>
      </c>
      <c r="F187" s="251" t="s">
        <v>686</v>
      </c>
      <c r="G187" s="249"/>
      <c r="H187" s="252">
        <v>360.24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147</v>
      </c>
      <c r="AU187" s="258" t="s">
        <v>83</v>
      </c>
      <c r="AV187" s="14" t="s">
        <v>83</v>
      </c>
      <c r="AW187" s="14" t="s">
        <v>30</v>
      </c>
      <c r="AX187" s="14" t="s">
        <v>81</v>
      </c>
      <c r="AY187" s="258" t="s">
        <v>130</v>
      </c>
    </row>
    <row r="188" spans="1:65" s="2" customFormat="1" ht="24.15" customHeight="1">
      <c r="A188" s="38"/>
      <c r="B188" s="39"/>
      <c r="C188" s="218" t="s">
        <v>326</v>
      </c>
      <c r="D188" s="218" t="s">
        <v>133</v>
      </c>
      <c r="E188" s="219" t="s">
        <v>687</v>
      </c>
      <c r="F188" s="220" t="s">
        <v>688</v>
      </c>
      <c r="G188" s="221" t="s">
        <v>284</v>
      </c>
      <c r="H188" s="222">
        <v>254.89</v>
      </c>
      <c r="I188" s="223"/>
      <c r="J188" s="224">
        <f>ROUND(I188*H188,2)</f>
        <v>0</v>
      </c>
      <c r="K188" s="220" t="s">
        <v>137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155</v>
      </c>
      <c r="AT188" s="229" t="s">
        <v>133</v>
      </c>
      <c r="AU188" s="229" t="s">
        <v>83</v>
      </c>
      <c r="AY188" s="17" t="s">
        <v>130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155</v>
      </c>
      <c r="BM188" s="229" t="s">
        <v>946</v>
      </c>
    </row>
    <row r="189" spans="1:47" s="2" customFormat="1" ht="12">
      <c r="A189" s="38"/>
      <c r="B189" s="39"/>
      <c r="C189" s="40"/>
      <c r="D189" s="231" t="s">
        <v>140</v>
      </c>
      <c r="E189" s="40"/>
      <c r="F189" s="232" t="s">
        <v>690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140</v>
      </c>
      <c r="AU189" s="17" t="s">
        <v>83</v>
      </c>
    </row>
    <row r="190" spans="1:47" s="2" customFormat="1" ht="12">
      <c r="A190" s="38"/>
      <c r="B190" s="39"/>
      <c r="C190" s="40"/>
      <c r="D190" s="236" t="s">
        <v>141</v>
      </c>
      <c r="E190" s="40"/>
      <c r="F190" s="237" t="s">
        <v>691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141</v>
      </c>
      <c r="AU190" s="17" t="s">
        <v>83</v>
      </c>
    </row>
    <row r="191" spans="1:51" s="14" customFormat="1" ht="12">
      <c r="A191" s="14"/>
      <c r="B191" s="248"/>
      <c r="C191" s="249"/>
      <c r="D191" s="231" t="s">
        <v>147</v>
      </c>
      <c r="E191" s="250" t="s">
        <v>1</v>
      </c>
      <c r="F191" s="251" t="s">
        <v>947</v>
      </c>
      <c r="G191" s="249"/>
      <c r="H191" s="252">
        <v>254.89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8" t="s">
        <v>147</v>
      </c>
      <c r="AU191" s="258" t="s">
        <v>83</v>
      </c>
      <c r="AV191" s="14" t="s">
        <v>83</v>
      </c>
      <c r="AW191" s="14" t="s">
        <v>30</v>
      </c>
      <c r="AX191" s="14" t="s">
        <v>81</v>
      </c>
      <c r="AY191" s="258" t="s">
        <v>130</v>
      </c>
    </row>
    <row r="192" spans="1:65" s="2" customFormat="1" ht="16.5" customHeight="1">
      <c r="A192" s="38"/>
      <c r="B192" s="39"/>
      <c r="C192" s="275" t="s">
        <v>334</v>
      </c>
      <c r="D192" s="275" t="s">
        <v>399</v>
      </c>
      <c r="E192" s="276" t="s">
        <v>693</v>
      </c>
      <c r="F192" s="277" t="s">
        <v>694</v>
      </c>
      <c r="G192" s="278" t="s">
        <v>306</v>
      </c>
      <c r="H192" s="279">
        <v>509.78</v>
      </c>
      <c r="I192" s="280"/>
      <c r="J192" s="281">
        <f>ROUND(I192*H192,2)</f>
        <v>0</v>
      </c>
      <c r="K192" s="277" t="s">
        <v>137</v>
      </c>
      <c r="L192" s="282"/>
      <c r="M192" s="283" t="s">
        <v>1</v>
      </c>
      <c r="N192" s="284" t="s">
        <v>38</v>
      </c>
      <c r="O192" s="91"/>
      <c r="P192" s="227">
        <f>O192*H192</f>
        <v>0</v>
      </c>
      <c r="Q192" s="227">
        <v>1</v>
      </c>
      <c r="R192" s="227">
        <f>Q192*H192</f>
        <v>509.78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182</v>
      </c>
      <c r="AT192" s="229" t="s">
        <v>399</v>
      </c>
      <c r="AU192" s="229" t="s">
        <v>83</v>
      </c>
      <c r="AY192" s="17" t="s">
        <v>130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81</v>
      </c>
      <c r="BK192" s="230">
        <f>ROUND(I192*H192,2)</f>
        <v>0</v>
      </c>
      <c r="BL192" s="17" t="s">
        <v>155</v>
      </c>
      <c r="BM192" s="229" t="s">
        <v>948</v>
      </c>
    </row>
    <row r="193" spans="1:47" s="2" customFormat="1" ht="12">
      <c r="A193" s="38"/>
      <c r="B193" s="39"/>
      <c r="C193" s="40"/>
      <c r="D193" s="231" t="s">
        <v>140</v>
      </c>
      <c r="E193" s="40"/>
      <c r="F193" s="232" t="s">
        <v>694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140</v>
      </c>
      <c r="AU193" s="17" t="s">
        <v>83</v>
      </c>
    </row>
    <row r="194" spans="1:51" s="14" customFormat="1" ht="12">
      <c r="A194" s="14"/>
      <c r="B194" s="248"/>
      <c r="C194" s="249"/>
      <c r="D194" s="231" t="s">
        <v>147</v>
      </c>
      <c r="E194" s="250" t="s">
        <v>1</v>
      </c>
      <c r="F194" s="251" t="s">
        <v>949</v>
      </c>
      <c r="G194" s="249"/>
      <c r="H194" s="252">
        <v>509.78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8" t="s">
        <v>147</v>
      </c>
      <c r="AU194" s="258" t="s">
        <v>83</v>
      </c>
      <c r="AV194" s="14" t="s">
        <v>83</v>
      </c>
      <c r="AW194" s="14" t="s">
        <v>30</v>
      </c>
      <c r="AX194" s="14" t="s">
        <v>81</v>
      </c>
      <c r="AY194" s="258" t="s">
        <v>130</v>
      </c>
    </row>
    <row r="195" spans="1:65" s="2" customFormat="1" ht="24.15" customHeight="1">
      <c r="A195" s="38"/>
      <c r="B195" s="39"/>
      <c r="C195" s="218" t="s">
        <v>341</v>
      </c>
      <c r="D195" s="218" t="s">
        <v>133</v>
      </c>
      <c r="E195" s="219" t="s">
        <v>697</v>
      </c>
      <c r="F195" s="220" t="s">
        <v>698</v>
      </c>
      <c r="G195" s="221" t="s">
        <v>284</v>
      </c>
      <c r="H195" s="222">
        <v>57.66</v>
      </c>
      <c r="I195" s="223"/>
      <c r="J195" s="224">
        <f>ROUND(I195*H195,2)</f>
        <v>0</v>
      </c>
      <c r="K195" s="220" t="s">
        <v>137</v>
      </c>
      <c r="L195" s="44"/>
      <c r="M195" s="225" t="s">
        <v>1</v>
      </c>
      <c r="N195" s="226" t="s">
        <v>38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155</v>
      </c>
      <c r="AT195" s="229" t="s">
        <v>133</v>
      </c>
      <c r="AU195" s="229" t="s">
        <v>83</v>
      </c>
      <c r="AY195" s="17" t="s">
        <v>130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81</v>
      </c>
      <c r="BK195" s="230">
        <f>ROUND(I195*H195,2)</f>
        <v>0</v>
      </c>
      <c r="BL195" s="17" t="s">
        <v>155</v>
      </c>
      <c r="BM195" s="229" t="s">
        <v>950</v>
      </c>
    </row>
    <row r="196" spans="1:47" s="2" customFormat="1" ht="12">
      <c r="A196" s="38"/>
      <c r="B196" s="39"/>
      <c r="C196" s="40"/>
      <c r="D196" s="231" t="s">
        <v>140</v>
      </c>
      <c r="E196" s="40"/>
      <c r="F196" s="232" t="s">
        <v>700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140</v>
      </c>
      <c r="AU196" s="17" t="s">
        <v>83</v>
      </c>
    </row>
    <row r="197" spans="1:47" s="2" customFormat="1" ht="12">
      <c r="A197" s="38"/>
      <c r="B197" s="39"/>
      <c r="C197" s="40"/>
      <c r="D197" s="236" t="s">
        <v>141</v>
      </c>
      <c r="E197" s="40"/>
      <c r="F197" s="237" t="s">
        <v>701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141</v>
      </c>
      <c r="AU197" s="17" t="s">
        <v>83</v>
      </c>
    </row>
    <row r="198" spans="1:51" s="14" customFormat="1" ht="12">
      <c r="A198" s="14"/>
      <c r="B198" s="248"/>
      <c r="C198" s="249"/>
      <c r="D198" s="231" t="s">
        <v>147</v>
      </c>
      <c r="E198" s="250" t="s">
        <v>905</v>
      </c>
      <c r="F198" s="251" t="s">
        <v>951</v>
      </c>
      <c r="G198" s="249"/>
      <c r="H198" s="252">
        <v>57.66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8" t="s">
        <v>147</v>
      </c>
      <c r="AU198" s="258" t="s">
        <v>83</v>
      </c>
      <c r="AV198" s="14" t="s">
        <v>83</v>
      </c>
      <c r="AW198" s="14" t="s">
        <v>30</v>
      </c>
      <c r="AX198" s="14" t="s">
        <v>81</v>
      </c>
      <c r="AY198" s="258" t="s">
        <v>130</v>
      </c>
    </row>
    <row r="199" spans="1:65" s="2" customFormat="1" ht="16.5" customHeight="1">
      <c r="A199" s="38"/>
      <c r="B199" s="39"/>
      <c r="C199" s="275" t="s">
        <v>348</v>
      </c>
      <c r="D199" s="275" t="s">
        <v>399</v>
      </c>
      <c r="E199" s="276" t="s">
        <v>703</v>
      </c>
      <c r="F199" s="277" t="s">
        <v>704</v>
      </c>
      <c r="G199" s="278" t="s">
        <v>306</v>
      </c>
      <c r="H199" s="279">
        <v>115.32</v>
      </c>
      <c r="I199" s="280"/>
      <c r="J199" s="281">
        <f>ROUND(I199*H199,2)</f>
        <v>0</v>
      </c>
      <c r="K199" s="277" t="s">
        <v>137</v>
      </c>
      <c r="L199" s="282"/>
      <c r="M199" s="283" t="s">
        <v>1</v>
      </c>
      <c r="N199" s="284" t="s">
        <v>38</v>
      </c>
      <c r="O199" s="91"/>
      <c r="P199" s="227">
        <f>O199*H199</f>
        <v>0</v>
      </c>
      <c r="Q199" s="227">
        <v>1</v>
      </c>
      <c r="R199" s="227">
        <f>Q199*H199</f>
        <v>115.32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182</v>
      </c>
      <c r="AT199" s="229" t="s">
        <v>399</v>
      </c>
      <c r="AU199" s="229" t="s">
        <v>83</v>
      </c>
      <c r="AY199" s="17" t="s">
        <v>130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81</v>
      </c>
      <c r="BK199" s="230">
        <f>ROUND(I199*H199,2)</f>
        <v>0</v>
      </c>
      <c r="BL199" s="17" t="s">
        <v>155</v>
      </c>
      <c r="BM199" s="229" t="s">
        <v>952</v>
      </c>
    </row>
    <row r="200" spans="1:47" s="2" customFormat="1" ht="12">
      <c r="A200" s="38"/>
      <c r="B200" s="39"/>
      <c r="C200" s="40"/>
      <c r="D200" s="231" t="s">
        <v>140</v>
      </c>
      <c r="E200" s="40"/>
      <c r="F200" s="232" t="s">
        <v>704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140</v>
      </c>
      <c r="AU200" s="17" t="s">
        <v>83</v>
      </c>
    </row>
    <row r="201" spans="1:51" s="14" customFormat="1" ht="12">
      <c r="A201" s="14"/>
      <c r="B201" s="248"/>
      <c r="C201" s="249"/>
      <c r="D201" s="231" t="s">
        <v>147</v>
      </c>
      <c r="E201" s="250" t="s">
        <v>1</v>
      </c>
      <c r="F201" s="251" t="s">
        <v>953</v>
      </c>
      <c r="G201" s="249"/>
      <c r="H201" s="252">
        <v>115.32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147</v>
      </c>
      <c r="AU201" s="258" t="s">
        <v>83</v>
      </c>
      <c r="AV201" s="14" t="s">
        <v>83</v>
      </c>
      <c r="AW201" s="14" t="s">
        <v>30</v>
      </c>
      <c r="AX201" s="14" t="s">
        <v>81</v>
      </c>
      <c r="AY201" s="258" t="s">
        <v>130</v>
      </c>
    </row>
    <row r="202" spans="1:63" s="12" customFormat="1" ht="22.8" customHeight="1">
      <c r="A202" s="12"/>
      <c r="B202" s="202"/>
      <c r="C202" s="203"/>
      <c r="D202" s="204" t="s">
        <v>72</v>
      </c>
      <c r="E202" s="216" t="s">
        <v>155</v>
      </c>
      <c r="F202" s="216" t="s">
        <v>325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SUM(P203:P210)</f>
        <v>0</v>
      </c>
      <c r="Q202" s="210"/>
      <c r="R202" s="211">
        <f>SUM(R203:R210)</f>
        <v>30.176689200000002</v>
      </c>
      <c r="S202" s="210"/>
      <c r="T202" s="212">
        <f>SUM(T203:T210)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81</v>
      </c>
      <c r="AT202" s="214" t="s">
        <v>72</v>
      </c>
      <c r="AU202" s="214" t="s">
        <v>81</v>
      </c>
      <c r="AY202" s="213" t="s">
        <v>130</v>
      </c>
      <c r="BK202" s="215">
        <f>SUM(BK203:BK210)</f>
        <v>0</v>
      </c>
    </row>
    <row r="203" spans="1:65" s="2" customFormat="1" ht="16.5" customHeight="1">
      <c r="A203" s="38"/>
      <c r="B203" s="39"/>
      <c r="C203" s="218" t="s">
        <v>356</v>
      </c>
      <c r="D203" s="218" t="s">
        <v>133</v>
      </c>
      <c r="E203" s="219" t="s">
        <v>732</v>
      </c>
      <c r="F203" s="220" t="s">
        <v>733</v>
      </c>
      <c r="G203" s="221" t="s">
        <v>284</v>
      </c>
      <c r="H203" s="222">
        <v>15.96</v>
      </c>
      <c r="I203" s="223"/>
      <c r="J203" s="224">
        <f>ROUND(I203*H203,2)</f>
        <v>0</v>
      </c>
      <c r="K203" s="220" t="s">
        <v>137</v>
      </c>
      <c r="L203" s="44"/>
      <c r="M203" s="225" t="s">
        <v>1</v>
      </c>
      <c r="N203" s="226" t="s">
        <v>38</v>
      </c>
      <c r="O203" s="91"/>
      <c r="P203" s="227">
        <f>O203*H203</f>
        <v>0</v>
      </c>
      <c r="Q203" s="227">
        <v>1.89077</v>
      </c>
      <c r="R203" s="227">
        <f>Q203*H203</f>
        <v>30.176689200000002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155</v>
      </c>
      <c r="AT203" s="229" t="s">
        <v>133</v>
      </c>
      <c r="AU203" s="229" t="s">
        <v>83</v>
      </c>
      <c r="AY203" s="17" t="s">
        <v>130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81</v>
      </c>
      <c r="BK203" s="230">
        <f>ROUND(I203*H203,2)</f>
        <v>0</v>
      </c>
      <c r="BL203" s="17" t="s">
        <v>155</v>
      </c>
      <c r="BM203" s="229" t="s">
        <v>954</v>
      </c>
    </row>
    <row r="204" spans="1:47" s="2" customFormat="1" ht="12">
      <c r="A204" s="38"/>
      <c r="B204" s="39"/>
      <c r="C204" s="40"/>
      <c r="D204" s="231" t="s">
        <v>140</v>
      </c>
      <c r="E204" s="40"/>
      <c r="F204" s="232" t="s">
        <v>735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140</v>
      </c>
      <c r="AU204" s="17" t="s">
        <v>83</v>
      </c>
    </row>
    <row r="205" spans="1:47" s="2" customFormat="1" ht="12">
      <c r="A205" s="38"/>
      <c r="B205" s="39"/>
      <c r="C205" s="40"/>
      <c r="D205" s="236" t="s">
        <v>141</v>
      </c>
      <c r="E205" s="40"/>
      <c r="F205" s="237" t="s">
        <v>736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141</v>
      </c>
      <c r="AU205" s="17" t="s">
        <v>83</v>
      </c>
    </row>
    <row r="206" spans="1:51" s="14" customFormat="1" ht="12">
      <c r="A206" s="14"/>
      <c r="B206" s="248"/>
      <c r="C206" s="249"/>
      <c r="D206" s="231" t="s">
        <v>147</v>
      </c>
      <c r="E206" s="250" t="s">
        <v>1</v>
      </c>
      <c r="F206" s="251" t="s">
        <v>955</v>
      </c>
      <c r="G206" s="249"/>
      <c r="H206" s="252">
        <v>15.96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8" t="s">
        <v>147</v>
      </c>
      <c r="AU206" s="258" t="s">
        <v>83</v>
      </c>
      <c r="AV206" s="14" t="s">
        <v>83</v>
      </c>
      <c r="AW206" s="14" t="s">
        <v>30</v>
      </c>
      <c r="AX206" s="14" t="s">
        <v>81</v>
      </c>
      <c r="AY206" s="258" t="s">
        <v>130</v>
      </c>
    </row>
    <row r="207" spans="1:65" s="2" customFormat="1" ht="33" customHeight="1">
      <c r="A207" s="38"/>
      <c r="B207" s="39"/>
      <c r="C207" s="218" t="s">
        <v>362</v>
      </c>
      <c r="D207" s="218" t="s">
        <v>133</v>
      </c>
      <c r="E207" s="219" t="s">
        <v>738</v>
      </c>
      <c r="F207" s="220" t="s">
        <v>739</v>
      </c>
      <c r="G207" s="221" t="s">
        <v>284</v>
      </c>
      <c r="H207" s="222">
        <v>12.77</v>
      </c>
      <c r="I207" s="223"/>
      <c r="J207" s="224">
        <f>ROUND(I207*H207,2)</f>
        <v>0</v>
      </c>
      <c r="K207" s="220" t="s">
        <v>137</v>
      </c>
      <c r="L207" s="44"/>
      <c r="M207" s="225" t="s">
        <v>1</v>
      </c>
      <c r="N207" s="226" t="s">
        <v>38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155</v>
      </c>
      <c r="AT207" s="229" t="s">
        <v>133</v>
      </c>
      <c r="AU207" s="229" t="s">
        <v>83</v>
      </c>
      <c r="AY207" s="17" t="s">
        <v>130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81</v>
      </c>
      <c r="BK207" s="230">
        <f>ROUND(I207*H207,2)</f>
        <v>0</v>
      </c>
      <c r="BL207" s="17" t="s">
        <v>155</v>
      </c>
      <c r="BM207" s="229" t="s">
        <v>956</v>
      </c>
    </row>
    <row r="208" spans="1:47" s="2" customFormat="1" ht="12">
      <c r="A208" s="38"/>
      <c r="B208" s="39"/>
      <c r="C208" s="40"/>
      <c r="D208" s="231" t="s">
        <v>140</v>
      </c>
      <c r="E208" s="40"/>
      <c r="F208" s="232" t="s">
        <v>741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140</v>
      </c>
      <c r="AU208" s="17" t="s">
        <v>83</v>
      </c>
    </row>
    <row r="209" spans="1:47" s="2" customFormat="1" ht="12">
      <c r="A209" s="38"/>
      <c r="B209" s="39"/>
      <c r="C209" s="40"/>
      <c r="D209" s="236" t="s">
        <v>141</v>
      </c>
      <c r="E209" s="40"/>
      <c r="F209" s="237" t="s">
        <v>742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141</v>
      </c>
      <c r="AU209" s="17" t="s">
        <v>83</v>
      </c>
    </row>
    <row r="210" spans="1:51" s="14" customFormat="1" ht="12">
      <c r="A210" s="14"/>
      <c r="B210" s="248"/>
      <c r="C210" s="249"/>
      <c r="D210" s="231" t="s">
        <v>147</v>
      </c>
      <c r="E210" s="250" t="s">
        <v>1</v>
      </c>
      <c r="F210" s="251" t="s">
        <v>957</v>
      </c>
      <c r="G210" s="249"/>
      <c r="H210" s="252">
        <v>12.77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8" t="s">
        <v>147</v>
      </c>
      <c r="AU210" s="258" t="s">
        <v>83</v>
      </c>
      <c r="AV210" s="14" t="s">
        <v>83</v>
      </c>
      <c r="AW210" s="14" t="s">
        <v>30</v>
      </c>
      <c r="AX210" s="14" t="s">
        <v>81</v>
      </c>
      <c r="AY210" s="258" t="s">
        <v>130</v>
      </c>
    </row>
    <row r="211" spans="1:63" s="12" customFormat="1" ht="22.8" customHeight="1">
      <c r="A211" s="12"/>
      <c r="B211" s="202"/>
      <c r="C211" s="203"/>
      <c r="D211" s="204" t="s">
        <v>72</v>
      </c>
      <c r="E211" s="216" t="s">
        <v>129</v>
      </c>
      <c r="F211" s="216" t="s">
        <v>333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SUM(P212:P216)</f>
        <v>0</v>
      </c>
      <c r="Q211" s="210"/>
      <c r="R211" s="211">
        <f>SUM(R212:R216)</f>
        <v>68.9472</v>
      </c>
      <c r="S211" s="210"/>
      <c r="T211" s="212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81</v>
      </c>
      <c r="AT211" s="214" t="s">
        <v>72</v>
      </c>
      <c r="AU211" s="214" t="s">
        <v>81</v>
      </c>
      <c r="AY211" s="213" t="s">
        <v>130</v>
      </c>
      <c r="BK211" s="215">
        <f>SUM(BK212:BK216)</f>
        <v>0</v>
      </c>
    </row>
    <row r="212" spans="1:65" s="2" customFormat="1" ht="24.15" customHeight="1">
      <c r="A212" s="38"/>
      <c r="B212" s="39"/>
      <c r="C212" s="218" t="s">
        <v>7</v>
      </c>
      <c r="D212" s="218" t="s">
        <v>133</v>
      </c>
      <c r="E212" s="219" t="s">
        <v>349</v>
      </c>
      <c r="F212" s="220" t="s">
        <v>350</v>
      </c>
      <c r="G212" s="221" t="s">
        <v>229</v>
      </c>
      <c r="H212" s="222">
        <v>319.2</v>
      </c>
      <c r="I212" s="223"/>
      <c r="J212" s="224">
        <f>ROUND(I212*H212,2)</f>
        <v>0</v>
      </c>
      <c r="K212" s="220" t="s">
        <v>137</v>
      </c>
      <c r="L212" s="44"/>
      <c r="M212" s="225" t="s">
        <v>1</v>
      </c>
      <c r="N212" s="226" t="s">
        <v>38</v>
      </c>
      <c r="O212" s="91"/>
      <c r="P212" s="227">
        <f>O212*H212</f>
        <v>0</v>
      </c>
      <c r="Q212" s="227">
        <v>0.216</v>
      </c>
      <c r="R212" s="227">
        <f>Q212*H212</f>
        <v>68.9472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155</v>
      </c>
      <c r="AT212" s="229" t="s">
        <v>133</v>
      </c>
      <c r="AU212" s="229" t="s">
        <v>83</v>
      </c>
      <c r="AY212" s="17" t="s">
        <v>130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81</v>
      </c>
      <c r="BK212" s="230">
        <f>ROUND(I212*H212,2)</f>
        <v>0</v>
      </c>
      <c r="BL212" s="17" t="s">
        <v>155</v>
      </c>
      <c r="BM212" s="229" t="s">
        <v>958</v>
      </c>
    </row>
    <row r="213" spans="1:47" s="2" customFormat="1" ht="12">
      <c r="A213" s="38"/>
      <c r="B213" s="39"/>
      <c r="C213" s="40"/>
      <c r="D213" s="231" t="s">
        <v>140</v>
      </c>
      <c r="E213" s="40"/>
      <c r="F213" s="232" t="s">
        <v>352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140</v>
      </c>
      <c r="AU213" s="17" t="s">
        <v>83</v>
      </c>
    </row>
    <row r="214" spans="1:47" s="2" customFormat="1" ht="12">
      <c r="A214" s="38"/>
      <c r="B214" s="39"/>
      <c r="C214" s="40"/>
      <c r="D214" s="236" t="s">
        <v>141</v>
      </c>
      <c r="E214" s="40"/>
      <c r="F214" s="237" t="s">
        <v>353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141</v>
      </c>
      <c r="AU214" s="17" t="s">
        <v>83</v>
      </c>
    </row>
    <row r="215" spans="1:51" s="14" customFormat="1" ht="12">
      <c r="A215" s="14"/>
      <c r="B215" s="248"/>
      <c r="C215" s="249"/>
      <c r="D215" s="231" t="s">
        <v>147</v>
      </c>
      <c r="E215" s="250" t="s">
        <v>1</v>
      </c>
      <c r="F215" s="251" t="s">
        <v>913</v>
      </c>
      <c r="G215" s="249"/>
      <c r="H215" s="252">
        <v>159.6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8" t="s">
        <v>147</v>
      </c>
      <c r="AU215" s="258" t="s">
        <v>83</v>
      </c>
      <c r="AV215" s="14" t="s">
        <v>83</v>
      </c>
      <c r="AW215" s="14" t="s">
        <v>30</v>
      </c>
      <c r="AX215" s="14" t="s">
        <v>81</v>
      </c>
      <c r="AY215" s="258" t="s">
        <v>130</v>
      </c>
    </row>
    <row r="216" spans="1:51" s="14" customFormat="1" ht="12">
      <c r="A216" s="14"/>
      <c r="B216" s="248"/>
      <c r="C216" s="249"/>
      <c r="D216" s="231" t="s">
        <v>147</v>
      </c>
      <c r="E216" s="249"/>
      <c r="F216" s="251" t="s">
        <v>959</v>
      </c>
      <c r="G216" s="249"/>
      <c r="H216" s="252">
        <v>319.2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8" t="s">
        <v>147</v>
      </c>
      <c r="AU216" s="258" t="s">
        <v>83</v>
      </c>
      <c r="AV216" s="14" t="s">
        <v>83</v>
      </c>
      <c r="AW216" s="14" t="s">
        <v>4</v>
      </c>
      <c r="AX216" s="14" t="s">
        <v>81</v>
      </c>
      <c r="AY216" s="258" t="s">
        <v>130</v>
      </c>
    </row>
    <row r="217" spans="1:63" s="12" customFormat="1" ht="22.8" customHeight="1">
      <c r="A217" s="12"/>
      <c r="B217" s="202"/>
      <c r="C217" s="203"/>
      <c r="D217" s="204" t="s">
        <v>72</v>
      </c>
      <c r="E217" s="216" t="s">
        <v>182</v>
      </c>
      <c r="F217" s="216" t="s">
        <v>385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SUM(P218:P255)</f>
        <v>0</v>
      </c>
      <c r="Q217" s="210"/>
      <c r="R217" s="211">
        <f>SUM(R218:R255)</f>
        <v>11.209444</v>
      </c>
      <c r="S217" s="210"/>
      <c r="T217" s="212">
        <f>SUM(T218:T255)</f>
        <v>39.628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81</v>
      </c>
      <c r="AT217" s="214" t="s">
        <v>72</v>
      </c>
      <c r="AU217" s="214" t="s">
        <v>81</v>
      </c>
      <c r="AY217" s="213" t="s">
        <v>130</v>
      </c>
      <c r="BK217" s="215">
        <f>SUM(BK218:BK255)</f>
        <v>0</v>
      </c>
    </row>
    <row r="218" spans="1:65" s="2" customFormat="1" ht="16.5" customHeight="1">
      <c r="A218" s="38"/>
      <c r="B218" s="39"/>
      <c r="C218" s="218" t="s">
        <v>373</v>
      </c>
      <c r="D218" s="218" t="s">
        <v>133</v>
      </c>
      <c r="E218" s="219" t="s">
        <v>756</v>
      </c>
      <c r="F218" s="220" t="s">
        <v>757</v>
      </c>
      <c r="G218" s="221" t="s">
        <v>269</v>
      </c>
      <c r="H218" s="222">
        <v>159.6</v>
      </c>
      <c r="I218" s="223"/>
      <c r="J218" s="224">
        <f>ROUND(I218*H218,2)</f>
        <v>0</v>
      </c>
      <c r="K218" s="220" t="s">
        <v>137</v>
      </c>
      <c r="L218" s="44"/>
      <c r="M218" s="225" t="s">
        <v>1</v>
      </c>
      <c r="N218" s="226" t="s">
        <v>38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0.18</v>
      </c>
      <c r="T218" s="228">
        <f>S218*H218</f>
        <v>28.727999999999998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155</v>
      </c>
      <c r="AT218" s="229" t="s">
        <v>133</v>
      </c>
      <c r="AU218" s="229" t="s">
        <v>83</v>
      </c>
      <c r="AY218" s="17" t="s">
        <v>130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155</v>
      </c>
      <c r="BM218" s="229" t="s">
        <v>960</v>
      </c>
    </row>
    <row r="219" spans="1:47" s="2" customFormat="1" ht="12">
      <c r="A219" s="38"/>
      <c r="B219" s="39"/>
      <c r="C219" s="40"/>
      <c r="D219" s="231" t="s">
        <v>140</v>
      </c>
      <c r="E219" s="40"/>
      <c r="F219" s="232" t="s">
        <v>759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140</v>
      </c>
      <c r="AU219" s="17" t="s">
        <v>83</v>
      </c>
    </row>
    <row r="220" spans="1:47" s="2" customFormat="1" ht="12">
      <c r="A220" s="38"/>
      <c r="B220" s="39"/>
      <c r="C220" s="40"/>
      <c r="D220" s="236" t="s">
        <v>141</v>
      </c>
      <c r="E220" s="40"/>
      <c r="F220" s="237" t="s">
        <v>760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141</v>
      </c>
      <c r="AU220" s="17" t="s">
        <v>83</v>
      </c>
    </row>
    <row r="221" spans="1:65" s="2" customFormat="1" ht="33" customHeight="1">
      <c r="A221" s="38"/>
      <c r="B221" s="39"/>
      <c r="C221" s="218" t="s">
        <v>379</v>
      </c>
      <c r="D221" s="218" t="s">
        <v>133</v>
      </c>
      <c r="E221" s="219" t="s">
        <v>961</v>
      </c>
      <c r="F221" s="220" t="s">
        <v>962</v>
      </c>
      <c r="G221" s="221" t="s">
        <v>269</v>
      </c>
      <c r="H221" s="222">
        <v>159.6</v>
      </c>
      <c r="I221" s="223"/>
      <c r="J221" s="224">
        <f>ROUND(I221*H221,2)</f>
        <v>0</v>
      </c>
      <c r="K221" s="220" t="s">
        <v>137</v>
      </c>
      <c r="L221" s="44"/>
      <c r="M221" s="225" t="s">
        <v>1</v>
      </c>
      <c r="N221" s="226" t="s">
        <v>38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155</v>
      </c>
      <c r="AT221" s="229" t="s">
        <v>133</v>
      </c>
      <c r="AU221" s="229" t="s">
        <v>83</v>
      </c>
      <c r="AY221" s="17" t="s">
        <v>130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81</v>
      </c>
      <c r="BK221" s="230">
        <f>ROUND(I221*H221,2)</f>
        <v>0</v>
      </c>
      <c r="BL221" s="17" t="s">
        <v>155</v>
      </c>
      <c r="BM221" s="229" t="s">
        <v>963</v>
      </c>
    </row>
    <row r="222" spans="1:47" s="2" customFormat="1" ht="12">
      <c r="A222" s="38"/>
      <c r="B222" s="39"/>
      <c r="C222" s="40"/>
      <c r="D222" s="231" t="s">
        <v>140</v>
      </c>
      <c r="E222" s="40"/>
      <c r="F222" s="232" t="s">
        <v>964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140</v>
      </c>
      <c r="AU222" s="17" t="s">
        <v>83</v>
      </c>
    </row>
    <row r="223" spans="1:47" s="2" customFormat="1" ht="12">
      <c r="A223" s="38"/>
      <c r="B223" s="39"/>
      <c r="C223" s="40"/>
      <c r="D223" s="236" t="s">
        <v>141</v>
      </c>
      <c r="E223" s="40"/>
      <c r="F223" s="237" t="s">
        <v>965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141</v>
      </c>
      <c r="AU223" s="17" t="s">
        <v>83</v>
      </c>
    </row>
    <row r="224" spans="1:65" s="2" customFormat="1" ht="33" customHeight="1">
      <c r="A224" s="38"/>
      <c r="B224" s="39"/>
      <c r="C224" s="218" t="s">
        <v>386</v>
      </c>
      <c r="D224" s="218" t="s">
        <v>133</v>
      </c>
      <c r="E224" s="219" t="s">
        <v>966</v>
      </c>
      <c r="F224" s="220" t="s">
        <v>967</v>
      </c>
      <c r="G224" s="221" t="s">
        <v>269</v>
      </c>
      <c r="H224" s="222">
        <v>159.6</v>
      </c>
      <c r="I224" s="223"/>
      <c r="J224" s="224">
        <f>ROUND(I224*H224,2)</f>
        <v>0</v>
      </c>
      <c r="K224" s="220" t="s">
        <v>137</v>
      </c>
      <c r="L224" s="44"/>
      <c r="M224" s="225" t="s">
        <v>1</v>
      </c>
      <c r="N224" s="226" t="s">
        <v>38</v>
      </c>
      <c r="O224" s="91"/>
      <c r="P224" s="227">
        <f>O224*H224</f>
        <v>0</v>
      </c>
      <c r="Q224" s="227">
        <v>3E-05</v>
      </c>
      <c r="R224" s="227">
        <f>Q224*H224</f>
        <v>0.004788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155</v>
      </c>
      <c r="AT224" s="229" t="s">
        <v>133</v>
      </c>
      <c r="AU224" s="229" t="s">
        <v>83</v>
      </c>
      <c r="AY224" s="17" t="s">
        <v>130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81</v>
      </c>
      <c r="BK224" s="230">
        <f>ROUND(I224*H224,2)</f>
        <v>0</v>
      </c>
      <c r="BL224" s="17" t="s">
        <v>155</v>
      </c>
      <c r="BM224" s="229" t="s">
        <v>968</v>
      </c>
    </row>
    <row r="225" spans="1:47" s="2" customFormat="1" ht="12">
      <c r="A225" s="38"/>
      <c r="B225" s="39"/>
      <c r="C225" s="40"/>
      <c r="D225" s="231" t="s">
        <v>140</v>
      </c>
      <c r="E225" s="40"/>
      <c r="F225" s="232" t="s">
        <v>969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140</v>
      </c>
      <c r="AU225" s="17" t="s">
        <v>83</v>
      </c>
    </row>
    <row r="226" spans="1:47" s="2" customFormat="1" ht="12">
      <c r="A226" s="38"/>
      <c r="B226" s="39"/>
      <c r="C226" s="40"/>
      <c r="D226" s="236" t="s">
        <v>141</v>
      </c>
      <c r="E226" s="40"/>
      <c r="F226" s="237" t="s">
        <v>970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141</v>
      </c>
      <c r="AU226" s="17" t="s">
        <v>83</v>
      </c>
    </row>
    <row r="227" spans="1:51" s="14" customFormat="1" ht="12">
      <c r="A227" s="14"/>
      <c r="B227" s="248"/>
      <c r="C227" s="249"/>
      <c r="D227" s="231" t="s">
        <v>147</v>
      </c>
      <c r="E227" s="250" t="s">
        <v>1</v>
      </c>
      <c r="F227" s="251" t="s">
        <v>903</v>
      </c>
      <c r="G227" s="249"/>
      <c r="H227" s="252">
        <v>159.6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8" t="s">
        <v>147</v>
      </c>
      <c r="AU227" s="258" t="s">
        <v>83</v>
      </c>
      <c r="AV227" s="14" t="s">
        <v>83</v>
      </c>
      <c r="AW227" s="14" t="s">
        <v>30</v>
      </c>
      <c r="AX227" s="14" t="s">
        <v>81</v>
      </c>
      <c r="AY227" s="258" t="s">
        <v>130</v>
      </c>
    </row>
    <row r="228" spans="1:65" s="2" customFormat="1" ht="24.15" customHeight="1">
      <c r="A228" s="38"/>
      <c r="B228" s="39"/>
      <c r="C228" s="275" t="s">
        <v>392</v>
      </c>
      <c r="D228" s="275" t="s">
        <v>399</v>
      </c>
      <c r="E228" s="276" t="s">
        <v>971</v>
      </c>
      <c r="F228" s="277" t="s">
        <v>972</v>
      </c>
      <c r="G228" s="278" t="s">
        <v>269</v>
      </c>
      <c r="H228" s="279">
        <v>161.994</v>
      </c>
      <c r="I228" s="280"/>
      <c r="J228" s="281">
        <f>ROUND(I228*H228,2)</f>
        <v>0</v>
      </c>
      <c r="K228" s="277" t="s">
        <v>137</v>
      </c>
      <c r="L228" s="282"/>
      <c r="M228" s="283" t="s">
        <v>1</v>
      </c>
      <c r="N228" s="284" t="s">
        <v>38</v>
      </c>
      <c r="O228" s="91"/>
      <c r="P228" s="227">
        <f>O228*H228</f>
        <v>0</v>
      </c>
      <c r="Q228" s="227">
        <v>0.024</v>
      </c>
      <c r="R228" s="227">
        <f>Q228*H228</f>
        <v>3.887856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182</v>
      </c>
      <c r="AT228" s="229" t="s">
        <v>399</v>
      </c>
      <c r="AU228" s="229" t="s">
        <v>83</v>
      </c>
      <c r="AY228" s="17" t="s">
        <v>130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81</v>
      </c>
      <c r="BK228" s="230">
        <f>ROUND(I228*H228,2)</f>
        <v>0</v>
      </c>
      <c r="BL228" s="17" t="s">
        <v>155</v>
      </c>
      <c r="BM228" s="229" t="s">
        <v>973</v>
      </c>
    </row>
    <row r="229" spans="1:47" s="2" customFormat="1" ht="12">
      <c r="A229" s="38"/>
      <c r="B229" s="39"/>
      <c r="C229" s="40"/>
      <c r="D229" s="231" t="s">
        <v>140</v>
      </c>
      <c r="E229" s="40"/>
      <c r="F229" s="232" t="s">
        <v>972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140</v>
      </c>
      <c r="AU229" s="17" t="s">
        <v>83</v>
      </c>
    </row>
    <row r="230" spans="1:51" s="14" customFormat="1" ht="12">
      <c r="A230" s="14"/>
      <c r="B230" s="248"/>
      <c r="C230" s="249"/>
      <c r="D230" s="231" t="s">
        <v>147</v>
      </c>
      <c r="E230" s="249"/>
      <c r="F230" s="251" t="s">
        <v>974</v>
      </c>
      <c r="G230" s="249"/>
      <c r="H230" s="252">
        <v>161.994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147</v>
      </c>
      <c r="AU230" s="258" t="s">
        <v>83</v>
      </c>
      <c r="AV230" s="14" t="s">
        <v>83</v>
      </c>
      <c r="AW230" s="14" t="s">
        <v>4</v>
      </c>
      <c r="AX230" s="14" t="s">
        <v>81</v>
      </c>
      <c r="AY230" s="258" t="s">
        <v>130</v>
      </c>
    </row>
    <row r="231" spans="1:65" s="2" customFormat="1" ht="33" customHeight="1">
      <c r="A231" s="38"/>
      <c r="B231" s="39"/>
      <c r="C231" s="218" t="s">
        <v>398</v>
      </c>
      <c r="D231" s="218" t="s">
        <v>133</v>
      </c>
      <c r="E231" s="219" t="s">
        <v>975</v>
      </c>
      <c r="F231" s="220" t="s">
        <v>976</v>
      </c>
      <c r="G231" s="221" t="s">
        <v>329</v>
      </c>
      <c r="H231" s="222">
        <v>32</v>
      </c>
      <c r="I231" s="223"/>
      <c r="J231" s="224">
        <f>ROUND(I231*H231,2)</f>
        <v>0</v>
      </c>
      <c r="K231" s="220" t="s">
        <v>137</v>
      </c>
      <c r="L231" s="44"/>
      <c r="M231" s="225" t="s">
        <v>1</v>
      </c>
      <c r="N231" s="226" t="s">
        <v>38</v>
      </c>
      <c r="O231" s="91"/>
      <c r="P231" s="227">
        <f>O231*H231</f>
        <v>0</v>
      </c>
      <c r="Q231" s="227">
        <v>0.00085</v>
      </c>
      <c r="R231" s="227">
        <f>Q231*H231</f>
        <v>0.0272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155</v>
      </c>
      <c r="AT231" s="229" t="s">
        <v>133</v>
      </c>
      <c r="AU231" s="229" t="s">
        <v>83</v>
      </c>
      <c r="AY231" s="17" t="s">
        <v>130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81</v>
      </c>
      <c r="BK231" s="230">
        <f>ROUND(I231*H231,2)</f>
        <v>0</v>
      </c>
      <c r="BL231" s="17" t="s">
        <v>155</v>
      </c>
      <c r="BM231" s="229" t="s">
        <v>977</v>
      </c>
    </row>
    <row r="232" spans="1:47" s="2" customFormat="1" ht="12">
      <c r="A232" s="38"/>
      <c r="B232" s="39"/>
      <c r="C232" s="40"/>
      <c r="D232" s="231" t="s">
        <v>140</v>
      </c>
      <c r="E232" s="40"/>
      <c r="F232" s="232" t="s">
        <v>978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140</v>
      </c>
      <c r="AU232" s="17" t="s">
        <v>83</v>
      </c>
    </row>
    <row r="233" spans="1:47" s="2" customFormat="1" ht="12">
      <c r="A233" s="38"/>
      <c r="B233" s="39"/>
      <c r="C233" s="40"/>
      <c r="D233" s="236" t="s">
        <v>141</v>
      </c>
      <c r="E233" s="40"/>
      <c r="F233" s="237" t="s">
        <v>979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141</v>
      </c>
      <c r="AU233" s="17" t="s">
        <v>83</v>
      </c>
    </row>
    <row r="234" spans="1:65" s="2" customFormat="1" ht="24.15" customHeight="1">
      <c r="A234" s="38"/>
      <c r="B234" s="39"/>
      <c r="C234" s="218" t="s">
        <v>404</v>
      </c>
      <c r="D234" s="218" t="s">
        <v>133</v>
      </c>
      <c r="E234" s="219" t="s">
        <v>980</v>
      </c>
      <c r="F234" s="220" t="s">
        <v>981</v>
      </c>
      <c r="G234" s="221" t="s">
        <v>284</v>
      </c>
      <c r="H234" s="222">
        <v>5</v>
      </c>
      <c r="I234" s="223"/>
      <c r="J234" s="224">
        <f>ROUND(I234*H234,2)</f>
        <v>0</v>
      </c>
      <c r="K234" s="220" t="s">
        <v>137</v>
      </c>
      <c r="L234" s="44"/>
      <c r="M234" s="225" t="s">
        <v>1</v>
      </c>
      <c r="N234" s="226" t="s">
        <v>38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1.92</v>
      </c>
      <c r="T234" s="228">
        <f>S234*H234</f>
        <v>9.6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155</v>
      </c>
      <c r="AT234" s="229" t="s">
        <v>133</v>
      </c>
      <c r="AU234" s="229" t="s">
        <v>83</v>
      </c>
      <c r="AY234" s="17" t="s">
        <v>130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81</v>
      </c>
      <c r="BK234" s="230">
        <f>ROUND(I234*H234,2)</f>
        <v>0</v>
      </c>
      <c r="BL234" s="17" t="s">
        <v>155</v>
      </c>
      <c r="BM234" s="229" t="s">
        <v>982</v>
      </c>
    </row>
    <row r="235" spans="1:47" s="2" customFormat="1" ht="12">
      <c r="A235" s="38"/>
      <c r="B235" s="39"/>
      <c r="C235" s="40"/>
      <c r="D235" s="231" t="s">
        <v>140</v>
      </c>
      <c r="E235" s="40"/>
      <c r="F235" s="232" t="s">
        <v>983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140</v>
      </c>
      <c r="AU235" s="17" t="s">
        <v>83</v>
      </c>
    </row>
    <row r="236" spans="1:47" s="2" customFormat="1" ht="12">
      <c r="A236" s="38"/>
      <c r="B236" s="39"/>
      <c r="C236" s="40"/>
      <c r="D236" s="236" t="s">
        <v>141</v>
      </c>
      <c r="E236" s="40"/>
      <c r="F236" s="237" t="s">
        <v>984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83</v>
      </c>
    </row>
    <row r="237" spans="1:51" s="13" customFormat="1" ht="12">
      <c r="A237" s="13"/>
      <c r="B237" s="238"/>
      <c r="C237" s="239"/>
      <c r="D237" s="231" t="s">
        <v>147</v>
      </c>
      <c r="E237" s="240" t="s">
        <v>1</v>
      </c>
      <c r="F237" s="241" t="s">
        <v>985</v>
      </c>
      <c r="G237" s="239"/>
      <c r="H237" s="240" t="s">
        <v>1</v>
      </c>
      <c r="I237" s="242"/>
      <c r="J237" s="239"/>
      <c r="K237" s="239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147</v>
      </c>
      <c r="AU237" s="247" t="s">
        <v>83</v>
      </c>
      <c r="AV237" s="13" t="s">
        <v>81</v>
      </c>
      <c r="AW237" s="13" t="s">
        <v>30</v>
      </c>
      <c r="AX237" s="13" t="s">
        <v>73</v>
      </c>
      <c r="AY237" s="247" t="s">
        <v>130</v>
      </c>
    </row>
    <row r="238" spans="1:51" s="14" customFormat="1" ht="12">
      <c r="A238" s="14"/>
      <c r="B238" s="248"/>
      <c r="C238" s="249"/>
      <c r="D238" s="231" t="s">
        <v>147</v>
      </c>
      <c r="E238" s="250" t="s">
        <v>1</v>
      </c>
      <c r="F238" s="251" t="s">
        <v>986</v>
      </c>
      <c r="G238" s="249"/>
      <c r="H238" s="252">
        <v>5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8" t="s">
        <v>147</v>
      </c>
      <c r="AU238" s="258" t="s">
        <v>83</v>
      </c>
      <c r="AV238" s="14" t="s">
        <v>83</v>
      </c>
      <c r="AW238" s="14" t="s">
        <v>30</v>
      </c>
      <c r="AX238" s="14" t="s">
        <v>81</v>
      </c>
      <c r="AY238" s="258" t="s">
        <v>130</v>
      </c>
    </row>
    <row r="239" spans="1:65" s="2" customFormat="1" ht="24.15" customHeight="1">
      <c r="A239" s="38"/>
      <c r="B239" s="39"/>
      <c r="C239" s="218" t="s">
        <v>411</v>
      </c>
      <c r="D239" s="218" t="s">
        <v>133</v>
      </c>
      <c r="E239" s="219" t="s">
        <v>987</v>
      </c>
      <c r="F239" s="220" t="s">
        <v>988</v>
      </c>
      <c r="G239" s="221" t="s">
        <v>329</v>
      </c>
      <c r="H239" s="222">
        <v>13</v>
      </c>
      <c r="I239" s="223"/>
      <c r="J239" s="224">
        <f>ROUND(I239*H239,2)</f>
        <v>0</v>
      </c>
      <c r="K239" s="220" t="s">
        <v>137</v>
      </c>
      <c r="L239" s="44"/>
      <c r="M239" s="225" t="s">
        <v>1</v>
      </c>
      <c r="N239" s="226" t="s">
        <v>38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0.1</v>
      </c>
      <c r="T239" s="228">
        <f>S239*H239</f>
        <v>1.3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155</v>
      </c>
      <c r="AT239" s="229" t="s">
        <v>133</v>
      </c>
      <c r="AU239" s="229" t="s">
        <v>83</v>
      </c>
      <c r="AY239" s="17" t="s">
        <v>130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81</v>
      </c>
      <c r="BK239" s="230">
        <f>ROUND(I239*H239,2)</f>
        <v>0</v>
      </c>
      <c r="BL239" s="17" t="s">
        <v>155</v>
      </c>
      <c r="BM239" s="229" t="s">
        <v>989</v>
      </c>
    </row>
    <row r="240" spans="1:47" s="2" customFormat="1" ht="12">
      <c r="A240" s="38"/>
      <c r="B240" s="39"/>
      <c r="C240" s="40"/>
      <c r="D240" s="231" t="s">
        <v>140</v>
      </c>
      <c r="E240" s="40"/>
      <c r="F240" s="232" t="s">
        <v>990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140</v>
      </c>
      <c r="AU240" s="17" t="s">
        <v>83</v>
      </c>
    </row>
    <row r="241" spans="1:47" s="2" customFormat="1" ht="12">
      <c r="A241" s="38"/>
      <c r="B241" s="39"/>
      <c r="C241" s="40"/>
      <c r="D241" s="236" t="s">
        <v>141</v>
      </c>
      <c r="E241" s="40"/>
      <c r="F241" s="237" t="s">
        <v>991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141</v>
      </c>
      <c r="AU241" s="17" t="s">
        <v>83</v>
      </c>
    </row>
    <row r="242" spans="1:51" s="13" customFormat="1" ht="12">
      <c r="A242" s="13"/>
      <c r="B242" s="238"/>
      <c r="C242" s="239"/>
      <c r="D242" s="231" t="s">
        <v>147</v>
      </c>
      <c r="E242" s="240" t="s">
        <v>1</v>
      </c>
      <c r="F242" s="241" t="s">
        <v>985</v>
      </c>
      <c r="G242" s="239"/>
      <c r="H242" s="240" t="s">
        <v>1</v>
      </c>
      <c r="I242" s="242"/>
      <c r="J242" s="239"/>
      <c r="K242" s="239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147</v>
      </c>
      <c r="AU242" s="247" t="s">
        <v>83</v>
      </c>
      <c r="AV242" s="13" t="s">
        <v>81</v>
      </c>
      <c r="AW242" s="13" t="s">
        <v>30</v>
      </c>
      <c r="AX242" s="13" t="s">
        <v>73</v>
      </c>
      <c r="AY242" s="247" t="s">
        <v>130</v>
      </c>
    </row>
    <row r="243" spans="1:51" s="14" customFormat="1" ht="12">
      <c r="A243" s="14"/>
      <c r="B243" s="248"/>
      <c r="C243" s="249"/>
      <c r="D243" s="231" t="s">
        <v>147</v>
      </c>
      <c r="E243" s="250" t="s">
        <v>1</v>
      </c>
      <c r="F243" s="251" t="s">
        <v>311</v>
      </c>
      <c r="G243" s="249"/>
      <c r="H243" s="252">
        <v>13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8" t="s">
        <v>147</v>
      </c>
      <c r="AU243" s="258" t="s">
        <v>83</v>
      </c>
      <c r="AV243" s="14" t="s">
        <v>83</v>
      </c>
      <c r="AW243" s="14" t="s">
        <v>30</v>
      </c>
      <c r="AX243" s="14" t="s">
        <v>81</v>
      </c>
      <c r="AY243" s="258" t="s">
        <v>130</v>
      </c>
    </row>
    <row r="244" spans="1:65" s="2" customFormat="1" ht="24.15" customHeight="1">
      <c r="A244" s="38"/>
      <c r="B244" s="39"/>
      <c r="C244" s="218" t="s">
        <v>415</v>
      </c>
      <c r="D244" s="218" t="s">
        <v>133</v>
      </c>
      <c r="E244" s="219" t="s">
        <v>992</v>
      </c>
      <c r="F244" s="220" t="s">
        <v>993</v>
      </c>
      <c r="G244" s="221" t="s">
        <v>329</v>
      </c>
      <c r="H244" s="222">
        <v>32</v>
      </c>
      <c r="I244" s="223"/>
      <c r="J244" s="224">
        <f>ROUND(I244*H244,2)</f>
        <v>0</v>
      </c>
      <c r="K244" s="220" t="s">
        <v>1</v>
      </c>
      <c r="L244" s="44"/>
      <c r="M244" s="225" t="s">
        <v>1</v>
      </c>
      <c r="N244" s="226" t="s">
        <v>38</v>
      </c>
      <c r="O244" s="91"/>
      <c r="P244" s="227">
        <f>O244*H244</f>
        <v>0</v>
      </c>
      <c r="Q244" s="227">
        <v>0.2087</v>
      </c>
      <c r="R244" s="227">
        <f>Q244*H244</f>
        <v>6.6784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155</v>
      </c>
      <c r="AT244" s="229" t="s">
        <v>133</v>
      </c>
      <c r="AU244" s="229" t="s">
        <v>83</v>
      </c>
      <c r="AY244" s="17" t="s">
        <v>130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81</v>
      </c>
      <c r="BK244" s="230">
        <f>ROUND(I244*H244,2)</f>
        <v>0</v>
      </c>
      <c r="BL244" s="17" t="s">
        <v>155</v>
      </c>
      <c r="BM244" s="229" t="s">
        <v>994</v>
      </c>
    </row>
    <row r="245" spans="1:47" s="2" customFormat="1" ht="12">
      <c r="A245" s="38"/>
      <c r="B245" s="39"/>
      <c r="C245" s="40"/>
      <c r="D245" s="231" t="s">
        <v>140</v>
      </c>
      <c r="E245" s="40"/>
      <c r="F245" s="232" t="s">
        <v>995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140</v>
      </c>
      <c r="AU245" s="17" t="s">
        <v>83</v>
      </c>
    </row>
    <row r="246" spans="1:65" s="2" customFormat="1" ht="24.15" customHeight="1">
      <c r="A246" s="38"/>
      <c r="B246" s="39"/>
      <c r="C246" s="275" t="s">
        <v>419</v>
      </c>
      <c r="D246" s="275" t="s">
        <v>399</v>
      </c>
      <c r="E246" s="276" t="s">
        <v>996</v>
      </c>
      <c r="F246" s="277" t="s">
        <v>997</v>
      </c>
      <c r="G246" s="278" t="s">
        <v>329</v>
      </c>
      <c r="H246" s="279">
        <v>32</v>
      </c>
      <c r="I246" s="280"/>
      <c r="J246" s="281">
        <f>ROUND(I246*H246,2)</f>
        <v>0</v>
      </c>
      <c r="K246" s="277" t="s">
        <v>137</v>
      </c>
      <c r="L246" s="282"/>
      <c r="M246" s="283" t="s">
        <v>1</v>
      </c>
      <c r="N246" s="284" t="s">
        <v>38</v>
      </c>
      <c r="O246" s="91"/>
      <c r="P246" s="227">
        <f>O246*H246</f>
        <v>0</v>
      </c>
      <c r="Q246" s="227">
        <v>0.019</v>
      </c>
      <c r="R246" s="227">
        <f>Q246*H246</f>
        <v>0.608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182</v>
      </c>
      <c r="AT246" s="229" t="s">
        <v>399</v>
      </c>
      <c r="AU246" s="229" t="s">
        <v>83</v>
      </c>
      <c r="AY246" s="17" t="s">
        <v>130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81</v>
      </c>
      <c r="BK246" s="230">
        <f>ROUND(I246*H246,2)</f>
        <v>0</v>
      </c>
      <c r="BL246" s="17" t="s">
        <v>155</v>
      </c>
      <c r="BM246" s="229" t="s">
        <v>998</v>
      </c>
    </row>
    <row r="247" spans="1:47" s="2" customFormat="1" ht="12">
      <c r="A247" s="38"/>
      <c r="B247" s="39"/>
      <c r="C247" s="40"/>
      <c r="D247" s="231" t="s">
        <v>140</v>
      </c>
      <c r="E247" s="40"/>
      <c r="F247" s="232" t="s">
        <v>997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140</v>
      </c>
      <c r="AU247" s="17" t="s">
        <v>83</v>
      </c>
    </row>
    <row r="248" spans="1:65" s="2" customFormat="1" ht="24.15" customHeight="1">
      <c r="A248" s="38"/>
      <c r="B248" s="39"/>
      <c r="C248" s="218" t="s">
        <v>426</v>
      </c>
      <c r="D248" s="218" t="s">
        <v>133</v>
      </c>
      <c r="E248" s="219" t="s">
        <v>999</v>
      </c>
      <c r="F248" s="220" t="s">
        <v>1000</v>
      </c>
      <c r="G248" s="221" t="s">
        <v>778</v>
      </c>
      <c r="H248" s="222">
        <v>32</v>
      </c>
      <c r="I248" s="223"/>
      <c r="J248" s="224">
        <f>ROUND(I248*H248,2)</f>
        <v>0</v>
      </c>
      <c r="K248" s="220" t="s">
        <v>137</v>
      </c>
      <c r="L248" s="44"/>
      <c r="M248" s="225" t="s">
        <v>1</v>
      </c>
      <c r="N248" s="226" t="s">
        <v>38</v>
      </c>
      <c r="O248" s="91"/>
      <c r="P248" s="227">
        <f>O248*H248</f>
        <v>0</v>
      </c>
      <c r="Q248" s="227">
        <v>0.0001</v>
      </c>
      <c r="R248" s="227">
        <f>Q248*H248</f>
        <v>0.0032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155</v>
      </c>
      <c r="AT248" s="229" t="s">
        <v>133</v>
      </c>
      <c r="AU248" s="229" t="s">
        <v>83</v>
      </c>
      <c r="AY248" s="17" t="s">
        <v>130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81</v>
      </c>
      <c r="BK248" s="230">
        <f>ROUND(I248*H248,2)</f>
        <v>0</v>
      </c>
      <c r="BL248" s="17" t="s">
        <v>155</v>
      </c>
      <c r="BM248" s="229" t="s">
        <v>1001</v>
      </c>
    </row>
    <row r="249" spans="1:47" s="2" customFormat="1" ht="12">
      <c r="A249" s="38"/>
      <c r="B249" s="39"/>
      <c r="C249" s="40"/>
      <c r="D249" s="231" t="s">
        <v>140</v>
      </c>
      <c r="E249" s="40"/>
      <c r="F249" s="232" t="s">
        <v>1002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140</v>
      </c>
      <c r="AU249" s="17" t="s">
        <v>83</v>
      </c>
    </row>
    <row r="250" spans="1:47" s="2" customFormat="1" ht="12">
      <c r="A250" s="38"/>
      <c r="B250" s="39"/>
      <c r="C250" s="40"/>
      <c r="D250" s="236" t="s">
        <v>141</v>
      </c>
      <c r="E250" s="40"/>
      <c r="F250" s="237" t="s">
        <v>1003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141</v>
      </c>
      <c r="AU250" s="17" t="s">
        <v>83</v>
      </c>
    </row>
    <row r="251" spans="1:65" s="2" customFormat="1" ht="24.15" customHeight="1">
      <c r="A251" s="38"/>
      <c r="B251" s="39"/>
      <c r="C251" s="218" t="s">
        <v>430</v>
      </c>
      <c r="D251" s="218" t="s">
        <v>133</v>
      </c>
      <c r="E251" s="219" t="s">
        <v>470</v>
      </c>
      <c r="F251" s="220" t="s">
        <v>471</v>
      </c>
      <c r="G251" s="221" t="s">
        <v>284</v>
      </c>
      <c r="H251" s="222">
        <v>47.88</v>
      </c>
      <c r="I251" s="223"/>
      <c r="J251" s="224">
        <f>ROUND(I251*H251,2)</f>
        <v>0</v>
      </c>
      <c r="K251" s="220" t="s">
        <v>137</v>
      </c>
      <c r="L251" s="44"/>
      <c r="M251" s="225" t="s">
        <v>1</v>
      </c>
      <c r="N251" s="226" t="s">
        <v>38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155</v>
      </c>
      <c r="AT251" s="229" t="s">
        <v>133</v>
      </c>
      <c r="AU251" s="229" t="s">
        <v>83</v>
      </c>
      <c r="AY251" s="17" t="s">
        <v>130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81</v>
      </c>
      <c r="BK251" s="230">
        <f>ROUND(I251*H251,2)</f>
        <v>0</v>
      </c>
      <c r="BL251" s="17" t="s">
        <v>155</v>
      </c>
      <c r="BM251" s="229" t="s">
        <v>1004</v>
      </c>
    </row>
    <row r="252" spans="1:47" s="2" customFormat="1" ht="12">
      <c r="A252" s="38"/>
      <c r="B252" s="39"/>
      <c r="C252" s="40"/>
      <c r="D252" s="231" t="s">
        <v>140</v>
      </c>
      <c r="E252" s="40"/>
      <c r="F252" s="232" t="s">
        <v>473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140</v>
      </c>
      <c r="AU252" s="17" t="s">
        <v>83</v>
      </c>
    </row>
    <row r="253" spans="1:47" s="2" customFormat="1" ht="12">
      <c r="A253" s="38"/>
      <c r="B253" s="39"/>
      <c r="C253" s="40"/>
      <c r="D253" s="236" t="s">
        <v>141</v>
      </c>
      <c r="E253" s="40"/>
      <c r="F253" s="237" t="s">
        <v>474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141</v>
      </c>
      <c r="AU253" s="17" t="s">
        <v>83</v>
      </c>
    </row>
    <row r="254" spans="1:51" s="13" customFormat="1" ht="12">
      <c r="A254" s="13"/>
      <c r="B254" s="238"/>
      <c r="C254" s="239"/>
      <c r="D254" s="231" t="s">
        <v>147</v>
      </c>
      <c r="E254" s="240" t="s">
        <v>1</v>
      </c>
      <c r="F254" s="241" t="s">
        <v>1005</v>
      </c>
      <c r="G254" s="239"/>
      <c r="H254" s="240" t="s">
        <v>1</v>
      </c>
      <c r="I254" s="242"/>
      <c r="J254" s="239"/>
      <c r="K254" s="239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147</v>
      </c>
      <c r="AU254" s="247" t="s">
        <v>83</v>
      </c>
      <c r="AV254" s="13" t="s">
        <v>81</v>
      </c>
      <c r="AW254" s="13" t="s">
        <v>30</v>
      </c>
      <c r="AX254" s="13" t="s">
        <v>73</v>
      </c>
      <c r="AY254" s="247" t="s">
        <v>130</v>
      </c>
    </row>
    <row r="255" spans="1:51" s="14" customFormat="1" ht="12">
      <c r="A255" s="14"/>
      <c r="B255" s="248"/>
      <c r="C255" s="249"/>
      <c r="D255" s="231" t="s">
        <v>147</v>
      </c>
      <c r="E255" s="250" t="s">
        <v>1</v>
      </c>
      <c r="F255" s="251" t="s">
        <v>1006</v>
      </c>
      <c r="G255" s="249"/>
      <c r="H255" s="252">
        <v>47.88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8" t="s">
        <v>147</v>
      </c>
      <c r="AU255" s="258" t="s">
        <v>83</v>
      </c>
      <c r="AV255" s="14" t="s">
        <v>83</v>
      </c>
      <c r="AW255" s="14" t="s">
        <v>30</v>
      </c>
      <c r="AX255" s="14" t="s">
        <v>81</v>
      </c>
      <c r="AY255" s="258" t="s">
        <v>130</v>
      </c>
    </row>
    <row r="256" spans="1:63" s="12" customFormat="1" ht="22.8" customHeight="1">
      <c r="A256" s="12"/>
      <c r="B256" s="202"/>
      <c r="C256" s="203"/>
      <c r="D256" s="204" t="s">
        <v>72</v>
      </c>
      <c r="E256" s="216" t="s">
        <v>189</v>
      </c>
      <c r="F256" s="216" t="s">
        <v>498</v>
      </c>
      <c r="G256" s="203"/>
      <c r="H256" s="203"/>
      <c r="I256" s="206"/>
      <c r="J256" s="217">
        <f>BK256</f>
        <v>0</v>
      </c>
      <c r="K256" s="203"/>
      <c r="L256" s="208"/>
      <c r="M256" s="209"/>
      <c r="N256" s="210"/>
      <c r="O256" s="210"/>
      <c r="P256" s="211">
        <f>SUM(P257:P284)</f>
        <v>0</v>
      </c>
      <c r="Q256" s="210"/>
      <c r="R256" s="211">
        <f>SUM(R257:R284)</f>
        <v>0.122404</v>
      </c>
      <c r="S256" s="210"/>
      <c r="T256" s="212">
        <f>SUM(T257:T284)</f>
        <v>0.41759999999999997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81</v>
      </c>
      <c r="AT256" s="214" t="s">
        <v>72</v>
      </c>
      <c r="AU256" s="214" t="s">
        <v>81</v>
      </c>
      <c r="AY256" s="213" t="s">
        <v>130</v>
      </c>
      <c r="BK256" s="215">
        <f>SUM(BK257:BK284)</f>
        <v>0</v>
      </c>
    </row>
    <row r="257" spans="1:65" s="2" customFormat="1" ht="24.15" customHeight="1">
      <c r="A257" s="38"/>
      <c r="B257" s="39"/>
      <c r="C257" s="218" t="s">
        <v>436</v>
      </c>
      <c r="D257" s="218" t="s">
        <v>133</v>
      </c>
      <c r="E257" s="219" t="s">
        <v>553</v>
      </c>
      <c r="F257" s="220" t="s">
        <v>554</v>
      </c>
      <c r="G257" s="221" t="s">
        <v>269</v>
      </c>
      <c r="H257" s="222">
        <v>210.8</v>
      </c>
      <c r="I257" s="223"/>
      <c r="J257" s="224">
        <f>ROUND(I257*H257,2)</f>
        <v>0</v>
      </c>
      <c r="K257" s="220" t="s">
        <v>137</v>
      </c>
      <c r="L257" s="44"/>
      <c r="M257" s="225" t="s">
        <v>1</v>
      </c>
      <c r="N257" s="226" t="s">
        <v>38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155</v>
      </c>
      <c r="AT257" s="229" t="s">
        <v>133</v>
      </c>
      <c r="AU257" s="229" t="s">
        <v>83</v>
      </c>
      <c r="AY257" s="17" t="s">
        <v>130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81</v>
      </c>
      <c r="BK257" s="230">
        <f>ROUND(I257*H257,2)</f>
        <v>0</v>
      </c>
      <c r="BL257" s="17" t="s">
        <v>155</v>
      </c>
      <c r="BM257" s="229" t="s">
        <v>1007</v>
      </c>
    </row>
    <row r="258" spans="1:47" s="2" customFormat="1" ht="12">
      <c r="A258" s="38"/>
      <c r="B258" s="39"/>
      <c r="C258" s="40"/>
      <c r="D258" s="231" t="s">
        <v>140</v>
      </c>
      <c r="E258" s="40"/>
      <c r="F258" s="232" t="s">
        <v>556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140</v>
      </c>
      <c r="AU258" s="17" t="s">
        <v>83</v>
      </c>
    </row>
    <row r="259" spans="1:47" s="2" customFormat="1" ht="12">
      <c r="A259" s="38"/>
      <c r="B259" s="39"/>
      <c r="C259" s="40"/>
      <c r="D259" s="236" t="s">
        <v>141</v>
      </c>
      <c r="E259" s="40"/>
      <c r="F259" s="237" t="s">
        <v>557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141</v>
      </c>
      <c r="AU259" s="17" t="s">
        <v>83</v>
      </c>
    </row>
    <row r="260" spans="1:51" s="14" customFormat="1" ht="12">
      <c r="A260" s="14"/>
      <c r="B260" s="248"/>
      <c r="C260" s="249"/>
      <c r="D260" s="231" t="s">
        <v>147</v>
      </c>
      <c r="E260" s="250" t="s">
        <v>903</v>
      </c>
      <c r="F260" s="251" t="s">
        <v>1008</v>
      </c>
      <c r="G260" s="249"/>
      <c r="H260" s="252">
        <v>159.6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8" t="s">
        <v>147</v>
      </c>
      <c r="AU260" s="258" t="s">
        <v>83</v>
      </c>
      <c r="AV260" s="14" t="s">
        <v>83</v>
      </c>
      <c r="AW260" s="14" t="s">
        <v>30</v>
      </c>
      <c r="AX260" s="14" t="s">
        <v>73</v>
      </c>
      <c r="AY260" s="258" t="s">
        <v>130</v>
      </c>
    </row>
    <row r="261" spans="1:51" s="14" customFormat="1" ht="12">
      <c r="A261" s="14"/>
      <c r="B261" s="248"/>
      <c r="C261" s="249"/>
      <c r="D261" s="231" t="s">
        <v>147</v>
      </c>
      <c r="E261" s="250" t="s">
        <v>1</v>
      </c>
      <c r="F261" s="251" t="s">
        <v>1009</v>
      </c>
      <c r="G261" s="249"/>
      <c r="H261" s="252">
        <v>210.8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8" t="s">
        <v>147</v>
      </c>
      <c r="AU261" s="258" t="s">
        <v>83</v>
      </c>
      <c r="AV261" s="14" t="s">
        <v>83</v>
      </c>
      <c r="AW261" s="14" t="s">
        <v>30</v>
      </c>
      <c r="AX261" s="14" t="s">
        <v>81</v>
      </c>
      <c r="AY261" s="258" t="s">
        <v>130</v>
      </c>
    </row>
    <row r="262" spans="1:65" s="2" customFormat="1" ht="24.15" customHeight="1">
      <c r="A262" s="38"/>
      <c r="B262" s="39"/>
      <c r="C262" s="218" t="s">
        <v>440</v>
      </c>
      <c r="D262" s="218" t="s">
        <v>133</v>
      </c>
      <c r="E262" s="219" t="s">
        <v>868</v>
      </c>
      <c r="F262" s="220" t="s">
        <v>869</v>
      </c>
      <c r="G262" s="221" t="s">
        <v>269</v>
      </c>
      <c r="H262" s="222">
        <v>216.8</v>
      </c>
      <c r="I262" s="223"/>
      <c r="J262" s="224">
        <f>ROUND(I262*H262,2)</f>
        <v>0</v>
      </c>
      <c r="K262" s="220" t="s">
        <v>137</v>
      </c>
      <c r="L262" s="44"/>
      <c r="M262" s="225" t="s">
        <v>1</v>
      </c>
      <c r="N262" s="226" t="s">
        <v>38</v>
      </c>
      <c r="O262" s="91"/>
      <c r="P262" s="227">
        <f>O262*H262</f>
        <v>0</v>
      </c>
      <c r="Q262" s="227">
        <v>2E-05</v>
      </c>
      <c r="R262" s="227">
        <f>Q262*H262</f>
        <v>0.0043360000000000004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155</v>
      </c>
      <c r="AT262" s="229" t="s">
        <v>133</v>
      </c>
      <c r="AU262" s="229" t="s">
        <v>83</v>
      </c>
      <c r="AY262" s="17" t="s">
        <v>130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81</v>
      </c>
      <c r="BK262" s="230">
        <f>ROUND(I262*H262,2)</f>
        <v>0</v>
      </c>
      <c r="BL262" s="17" t="s">
        <v>155</v>
      </c>
      <c r="BM262" s="229" t="s">
        <v>1010</v>
      </c>
    </row>
    <row r="263" spans="1:47" s="2" customFormat="1" ht="12">
      <c r="A263" s="38"/>
      <c r="B263" s="39"/>
      <c r="C263" s="40"/>
      <c r="D263" s="231" t="s">
        <v>140</v>
      </c>
      <c r="E263" s="40"/>
      <c r="F263" s="232" t="s">
        <v>871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140</v>
      </c>
      <c r="AU263" s="17" t="s">
        <v>83</v>
      </c>
    </row>
    <row r="264" spans="1:47" s="2" customFormat="1" ht="12">
      <c r="A264" s="38"/>
      <c r="B264" s="39"/>
      <c r="C264" s="40"/>
      <c r="D264" s="236" t="s">
        <v>141</v>
      </c>
      <c r="E264" s="40"/>
      <c r="F264" s="237" t="s">
        <v>872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141</v>
      </c>
      <c r="AU264" s="17" t="s">
        <v>83</v>
      </c>
    </row>
    <row r="265" spans="1:51" s="14" customFormat="1" ht="12">
      <c r="A265" s="14"/>
      <c r="B265" s="248"/>
      <c r="C265" s="249"/>
      <c r="D265" s="231" t="s">
        <v>147</v>
      </c>
      <c r="E265" s="250" t="s">
        <v>1</v>
      </c>
      <c r="F265" s="251" t="s">
        <v>1011</v>
      </c>
      <c r="G265" s="249"/>
      <c r="H265" s="252">
        <v>109.2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8" t="s">
        <v>147</v>
      </c>
      <c r="AU265" s="258" t="s">
        <v>83</v>
      </c>
      <c r="AV265" s="14" t="s">
        <v>83</v>
      </c>
      <c r="AW265" s="14" t="s">
        <v>30</v>
      </c>
      <c r="AX265" s="14" t="s">
        <v>73</v>
      </c>
      <c r="AY265" s="258" t="s">
        <v>130</v>
      </c>
    </row>
    <row r="266" spans="1:51" s="14" customFormat="1" ht="12">
      <c r="A266" s="14"/>
      <c r="B266" s="248"/>
      <c r="C266" s="249"/>
      <c r="D266" s="231" t="s">
        <v>147</v>
      </c>
      <c r="E266" s="250" t="s">
        <v>1</v>
      </c>
      <c r="F266" s="251" t="s">
        <v>1012</v>
      </c>
      <c r="G266" s="249"/>
      <c r="H266" s="252">
        <v>107.6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8" t="s">
        <v>147</v>
      </c>
      <c r="AU266" s="258" t="s">
        <v>83</v>
      </c>
      <c r="AV266" s="14" t="s">
        <v>83</v>
      </c>
      <c r="AW266" s="14" t="s">
        <v>30</v>
      </c>
      <c r="AX266" s="14" t="s">
        <v>73</v>
      </c>
      <c r="AY266" s="258" t="s">
        <v>130</v>
      </c>
    </row>
    <row r="267" spans="1:51" s="15" customFormat="1" ht="12">
      <c r="A267" s="15"/>
      <c r="B267" s="264"/>
      <c r="C267" s="265"/>
      <c r="D267" s="231" t="s">
        <v>147</v>
      </c>
      <c r="E267" s="266" t="s">
        <v>901</v>
      </c>
      <c r="F267" s="267" t="s">
        <v>291</v>
      </c>
      <c r="G267" s="265"/>
      <c r="H267" s="268">
        <v>216.8</v>
      </c>
      <c r="I267" s="269"/>
      <c r="J267" s="265"/>
      <c r="K267" s="265"/>
      <c r="L267" s="270"/>
      <c r="M267" s="271"/>
      <c r="N267" s="272"/>
      <c r="O267" s="272"/>
      <c r="P267" s="272"/>
      <c r="Q267" s="272"/>
      <c r="R267" s="272"/>
      <c r="S267" s="272"/>
      <c r="T267" s="27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4" t="s">
        <v>147</v>
      </c>
      <c r="AU267" s="274" t="s">
        <v>83</v>
      </c>
      <c r="AV267" s="15" t="s">
        <v>155</v>
      </c>
      <c r="AW267" s="15" t="s">
        <v>30</v>
      </c>
      <c r="AX267" s="15" t="s">
        <v>81</v>
      </c>
      <c r="AY267" s="274" t="s">
        <v>130</v>
      </c>
    </row>
    <row r="268" spans="1:65" s="2" customFormat="1" ht="21.75" customHeight="1">
      <c r="A268" s="38"/>
      <c r="B268" s="39"/>
      <c r="C268" s="218" t="s">
        <v>446</v>
      </c>
      <c r="D268" s="218" t="s">
        <v>133</v>
      </c>
      <c r="E268" s="219" t="s">
        <v>560</v>
      </c>
      <c r="F268" s="220" t="s">
        <v>561</v>
      </c>
      <c r="G268" s="221" t="s">
        <v>229</v>
      </c>
      <c r="H268" s="222">
        <v>159.6</v>
      </c>
      <c r="I268" s="223"/>
      <c r="J268" s="224">
        <f>ROUND(I268*H268,2)</f>
        <v>0</v>
      </c>
      <c r="K268" s="220" t="s">
        <v>137</v>
      </c>
      <c r="L268" s="44"/>
      <c r="M268" s="225" t="s">
        <v>1</v>
      </c>
      <c r="N268" s="226" t="s">
        <v>38</v>
      </c>
      <c r="O268" s="91"/>
      <c r="P268" s="227">
        <f>O268*H268</f>
        <v>0</v>
      </c>
      <c r="Q268" s="227">
        <v>0.00063</v>
      </c>
      <c r="R268" s="227">
        <f>Q268*H268</f>
        <v>0.100548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155</v>
      </c>
      <c r="AT268" s="229" t="s">
        <v>133</v>
      </c>
      <c r="AU268" s="229" t="s">
        <v>83</v>
      </c>
      <c r="AY268" s="17" t="s">
        <v>130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81</v>
      </c>
      <c r="BK268" s="230">
        <f>ROUND(I268*H268,2)</f>
        <v>0</v>
      </c>
      <c r="BL268" s="17" t="s">
        <v>155</v>
      </c>
      <c r="BM268" s="229" t="s">
        <v>1013</v>
      </c>
    </row>
    <row r="269" spans="1:47" s="2" customFormat="1" ht="12">
      <c r="A269" s="38"/>
      <c r="B269" s="39"/>
      <c r="C269" s="40"/>
      <c r="D269" s="231" t="s">
        <v>140</v>
      </c>
      <c r="E269" s="40"/>
      <c r="F269" s="232" t="s">
        <v>563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140</v>
      </c>
      <c r="AU269" s="17" t="s">
        <v>83</v>
      </c>
    </row>
    <row r="270" spans="1:47" s="2" customFormat="1" ht="12">
      <c r="A270" s="38"/>
      <c r="B270" s="39"/>
      <c r="C270" s="40"/>
      <c r="D270" s="236" t="s">
        <v>141</v>
      </c>
      <c r="E270" s="40"/>
      <c r="F270" s="237" t="s">
        <v>564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141</v>
      </c>
      <c r="AU270" s="17" t="s">
        <v>83</v>
      </c>
    </row>
    <row r="271" spans="1:51" s="13" customFormat="1" ht="12">
      <c r="A271" s="13"/>
      <c r="B271" s="238"/>
      <c r="C271" s="239"/>
      <c r="D271" s="231" t="s">
        <v>147</v>
      </c>
      <c r="E271" s="240" t="s">
        <v>1</v>
      </c>
      <c r="F271" s="241" t="s">
        <v>1014</v>
      </c>
      <c r="G271" s="239"/>
      <c r="H271" s="240" t="s">
        <v>1</v>
      </c>
      <c r="I271" s="242"/>
      <c r="J271" s="239"/>
      <c r="K271" s="239"/>
      <c r="L271" s="243"/>
      <c r="M271" s="244"/>
      <c r="N271" s="245"/>
      <c r="O271" s="245"/>
      <c r="P271" s="245"/>
      <c r="Q271" s="245"/>
      <c r="R271" s="245"/>
      <c r="S271" s="245"/>
      <c r="T271" s="24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7" t="s">
        <v>147</v>
      </c>
      <c r="AU271" s="247" t="s">
        <v>83</v>
      </c>
      <c r="AV271" s="13" t="s">
        <v>81</v>
      </c>
      <c r="AW271" s="13" t="s">
        <v>30</v>
      </c>
      <c r="AX271" s="13" t="s">
        <v>73</v>
      </c>
      <c r="AY271" s="247" t="s">
        <v>130</v>
      </c>
    </row>
    <row r="272" spans="1:51" s="14" customFormat="1" ht="12">
      <c r="A272" s="14"/>
      <c r="B272" s="248"/>
      <c r="C272" s="249"/>
      <c r="D272" s="231" t="s">
        <v>147</v>
      </c>
      <c r="E272" s="250" t="s">
        <v>1</v>
      </c>
      <c r="F272" s="251" t="s">
        <v>1015</v>
      </c>
      <c r="G272" s="249"/>
      <c r="H272" s="252">
        <v>159.6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8" t="s">
        <v>147</v>
      </c>
      <c r="AU272" s="258" t="s">
        <v>83</v>
      </c>
      <c r="AV272" s="14" t="s">
        <v>83</v>
      </c>
      <c r="AW272" s="14" t="s">
        <v>30</v>
      </c>
      <c r="AX272" s="14" t="s">
        <v>81</v>
      </c>
      <c r="AY272" s="258" t="s">
        <v>130</v>
      </c>
    </row>
    <row r="273" spans="1:65" s="2" customFormat="1" ht="24.15" customHeight="1">
      <c r="A273" s="38"/>
      <c r="B273" s="39"/>
      <c r="C273" s="218" t="s">
        <v>450</v>
      </c>
      <c r="D273" s="218" t="s">
        <v>133</v>
      </c>
      <c r="E273" s="219" t="s">
        <v>1016</v>
      </c>
      <c r="F273" s="220" t="s">
        <v>1017</v>
      </c>
      <c r="G273" s="221" t="s">
        <v>269</v>
      </c>
      <c r="H273" s="222">
        <v>4.8</v>
      </c>
      <c r="I273" s="223"/>
      <c r="J273" s="224">
        <f>ROUND(I273*H273,2)</f>
        <v>0</v>
      </c>
      <c r="K273" s="220" t="s">
        <v>137</v>
      </c>
      <c r="L273" s="44"/>
      <c r="M273" s="225" t="s">
        <v>1</v>
      </c>
      <c r="N273" s="226" t="s">
        <v>38</v>
      </c>
      <c r="O273" s="91"/>
      <c r="P273" s="227">
        <f>O273*H273</f>
        <v>0</v>
      </c>
      <c r="Q273" s="227">
        <v>0.00345</v>
      </c>
      <c r="R273" s="227">
        <f>Q273*H273</f>
        <v>0.01656</v>
      </c>
      <c r="S273" s="227">
        <v>0.087</v>
      </c>
      <c r="T273" s="228">
        <f>S273*H273</f>
        <v>0.41759999999999997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155</v>
      </c>
      <c r="AT273" s="229" t="s">
        <v>133</v>
      </c>
      <c r="AU273" s="229" t="s">
        <v>83</v>
      </c>
      <c r="AY273" s="17" t="s">
        <v>130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81</v>
      </c>
      <c r="BK273" s="230">
        <f>ROUND(I273*H273,2)</f>
        <v>0</v>
      </c>
      <c r="BL273" s="17" t="s">
        <v>155</v>
      </c>
      <c r="BM273" s="229" t="s">
        <v>1018</v>
      </c>
    </row>
    <row r="274" spans="1:47" s="2" customFormat="1" ht="12">
      <c r="A274" s="38"/>
      <c r="B274" s="39"/>
      <c r="C274" s="40"/>
      <c r="D274" s="231" t="s">
        <v>140</v>
      </c>
      <c r="E274" s="40"/>
      <c r="F274" s="232" t="s">
        <v>1019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140</v>
      </c>
      <c r="AU274" s="17" t="s">
        <v>83</v>
      </c>
    </row>
    <row r="275" spans="1:47" s="2" customFormat="1" ht="12">
      <c r="A275" s="38"/>
      <c r="B275" s="39"/>
      <c r="C275" s="40"/>
      <c r="D275" s="236" t="s">
        <v>141</v>
      </c>
      <c r="E275" s="40"/>
      <c r="F275" s="237" t="s">
        <v>1020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141</v>
      </c>
      <c r="AU275" s="17" t="s">
        <v>83</v>
      </c>
    </row>
    <row r="276" spans="1:51" s="13" customFormat="1" ht="12">
      <c r="A276" s="13"/>
      <c r="B276" s="238"/>
      <c r="C276" s="239"/>
      <c r="D276" s="231" t="s">
        <v>147</v>
      </c>
      <c r="E276" s="240" t="s">
        <v>1</v>
      </c>
      <c r="F276" s="241" t="s">
        <v>1021</v>
      </c>
      <c r="G276" s="239"/>
      <c r="H276" s="240" t="s">
        <v>1</v>
      </c>
      <c r="I276" s="242"/>
      <c r="J276" s="239"/>
      <c r="K276" s="239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147</v>
      </c>
      <c r="AU276" s="247" t="s">
        <v>83</v>
      </c>
      <c r="AV276" s="13" t="s">
        <v>81</v>
      </c>
      <c r="AW276" s="13" t="s">
        <v>30</v>
      </c>
      <c r="AX276" s="13" t="s">
        <v>73</v>
      </c>
      <c r="AY276" s="247" t="s">
        <v>130</v>
      </c>
    </row>
    <row r="277" spans="1:51" s="14" customFormat="1" ht="12">
      <c r="A277" s="14"/>
      <c r="B277" s="248"/>
      <c r="C277" s="249"/>
      <c r="D277" s="231" t="s">
        <v>147</v>
      </c>
      <c r="E277" s="250" t="s">
        <v>1</v>
      </c>
      <c r="F277" s="251" t="s">
        <v>1022</v>
      </c>
      <c r="G277" s="249"/>
      <c r="H277" s="252">
        <v>4.8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8" t="s">
        <v>147</v>
      </c>
      <c r="AU277" s="258" t="s">
        <v>83</v>
      </c>
      <c r="AV277" s="14" t="s">
        <v>83</v>
      </c>
      <c r="AW277" s="14" t="s">
        <v>30</v>
      </c>
      <c r="AX277" s="14" t="s">
        <v>81</v>
      </c>
      <c r="AY277" s="258" t="s">
        <v>130</v>
      </c>
    </row>
    <row r="278" spans="1:65" s="2" customFormat="1" ht="24.15" customHeight="1">
      <c r="A278" s="38"/>
      <c r="B278" s="39"/>
      <c r="C278" s="218" t="s">
        <v>456</v>
      </c>
      <c r="D278" s="218" t="s">
        <v>133</v>
      </c>
      <c r="E278" s="219" t="s">
        <v>1023</v>
      </c>
      <c r="F278" s="220" t="s">
        <v>1024</v>
      </c>
      <c r="G278" s="221" t="s">
        <v>269</v>
      </c>
      <c r="H278" s="222">
        <v>4.8</v>
      </c>
      <c r="I278" s="223"/>
      <c r="J278" s="224">
        <f>ROUND(I278*H278,2)</f>
        <v>0</v>
      </c>
      <c r="K278" s="220" t="s">
        <v>137</v>
      </c>
      <c r="L278" s="44"/>
      <c r="M278" s="225" t="s">
        <v>1</v>
      </c>
      <c r="N278" s="226" t="s">
        <v>38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155</v>
      </c>
      <c r="AT278" s="229" t="s">
        <v>133</v>
      </c>
      <c r="AU278" s="229" t="s">
        <v>83</v>
      </c>
      <c r="AY278" s="17" t="s">
        <v>130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81</v>
      </c>
      <c r="BK278" s="230">
        <f>ROUND(I278*H278,2)</f>
        <v>0</v>
      </c>
      <c r="BL278" s="17" t="s">
        <v>155</v>
      </c>
      <c r="BM278" s="229" t="s">
        <v>1025</v>
      </c>
    </row>
    <row r="279" spans="1:47" s="2" customFormat="1" ht="12">
      <c r="A279" s="38"/>
      <c r="B279" s="39"/>
      <c r="C279" s="40"/>
      <c r="D279" s="231" t="s">
        <v>140</v>
      </c>
      <c r="E279" s="40"/>
      <c r="F279" s="232" t="s">
        <v>1026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140</v>
      </c>
      <c r="AU279" s="17" t="s">
        <v>83</v>
      </c>
    </row>
    <row r="280" spans="1:47" s="2" customFormat="1" ht="12">
      <c r="A280" s="38"/>
      <c r="B280" s="39"/>
      <c r="C280" s="40"/>
      <c r="D280" s="236" t="s">
        <v>141</v>
      </c>
      <c r="E280" s="40"/>
      <c r="F280" s="237" t="s">
        <v>1027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141</v>
      </c>
      <c r="AU280" s="17" t="s">
        <v>83</v>
      </c>
    </row>
    <row r="281" spans="1:51" s="14" customFormat="1" ht="12">
      <c r="A281" s="14"/>
      <c r="B281" s="248"/>
      <c r="C281" s="249"/>
      <c r="D281" s="231" t="s">
        <v>147</v>
      </c>
      <c r="E281" s="250" t="s">
        <v>1</v>
      </c>
      <c r="F281" s="251" t="s">
        <v>1022</v>
      </c>
      <c r="G281" s="249"/>
      <c r="H281" s="252">
        <v>4.8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8" t="s">
        <v>147</v>
      </c>
      <c r="AU281" s="258" t="s">
        <v>83</v>
      </c>
      <c r="AV281" s="14" t="s">
        <v>83</v>
      </c>
      <c r="AW281" s="14" t="s">
        <v>30</v>
      </c>
      <c r="AX281" s="14" t="s">
        <v>81</v>
      </c>
      <c r="AY281" s="258" t="s">
        <v>130</v>
      </c>
    </row>
    <row r="282" spans="1:65" s="2" customFormat="1" ht="33" customHeight="1">
      <c r="A282" s="38"/>
      <c r="B282" s="39"/>
      <c r="C282" s="218" t="s">
        <v>460</v>
      </c>
      <c r="D282" s="218" t="s">
        <v>133</v>
      </c>
      <c r="E282" s="219" t="s">
        <v>1028</v>
      </c>
      <c r="F282" s="220" t="s">
        <v>1029</v>
      </c>
      <c r="G282" s="221" t="s">
        <v>329</v>
      </c>
      <c r="H282" s="222">
        <v>32</v>
      </c>
      <c r="I282" s="223"/>
      <c r="J282" s="224">
        <f>ROUND(I282*H282,2)</f>
        <v>0</v>
      </c>
      <c r="K282" s="220" t="s">
        <v>137</v>
      </c>
      <c r="L282" s="44"/>
      <c r="M282" s="225" t="s">
        <v>1</v>
      </c>
      <c r="N282" s="226" t="s">
        <v>38</v>
      </c>
      <c r="O282" s="91"/>
      <c r="P282" s="227">
        <f>O282*H282</f>
        <v>0</v>
      </c>
      <c r="Q282" s="227">
        <v>3E-05</v>
      </c>
      <c r="R282" s="227">
        <f>Q282*H282</f>
        <v>0.00096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155</v>
      </c>
      <c r="AT282" s="229" t="s">
        <v>133</v>
      </c>
      <c r="AU282" s="229" t="s">
        <v>83</v>
      </c>
      <c r="AY282" s="17" t="s">
        <v>130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81</v>
      </c>
      <c r="BK282" s="230">
        <f>ROUND(I282*H282,2)</f>
        <v>0</v>
      </c>
      <c r="BL282" s="17" t="s">
        <v>155</v>
      </c>
      <c r="BM282" s="229" t="s">
        <v>1030</v>
      </c>
    </row>
    <row r="283" spans="1:47" s="2" customFormat="1" ht="12">
      <c r="A283" s="38"/>
      <c r="B283" s="39"/>
      <c r="C283" s="40"/>
      <c r="D283" s="231" t="s">
        <v>140</v>
      </c>
      <c r="E283" s="40"/>
      <c r="F283" s="232" t="s">
        <v>1031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140</v>
      </c>
      <c r="AU283" s="17" t="s">
        <v>83</v>
      </c>
    </row>
    <row r="284" spans="1:47" s="2" customFormat="1" ht="12">
      <c r="A284" s="38"/>
      <c r="B284" s="39"/>
      <c r="C284" s="40"/>
      <c r="D284" s="236" t="s">
        <v>141</v>
      </c>
      <c r="E284" s="40"/>
      <c r="F284" s="237" t="s">
        <v>1032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141</v>
      </c>
      <c r="AU284" s="17" t="s">
        <v>83</v>
      </c>
    </row>
    <row r="285" spans="1:63" s="12" customFormat="1" ht="22.8" customHeight="1">
      <c r="A285" s="12"/>
      <c r="B285" s="202"/>
      <c r="C285" s="203"/>
      <c r="D285" s="204" t="s">
        <v>72</v>
      </c>
      <c r="E285" s="216" t="s">
        <v>578</v>
      </c>
      <c r="F285" s="216" t="s">
        <v>579</v>
      </c>
      <c r="G285" s="203"/>
      <c r="H285" s="203"/>
      <c r="I285" s="206"/>
      <c r="J285" s="217">
        <f>BK285</f>
        <v>0</v>
      </c>
      <c r="K285" s="203"/>
      <c r="L285" s="208"/>
      <c r="M285" s="209"/>
      <c r="N285" s="210"/>
      <c r="O285" s="210"/>
      <c r="P285" s="211">
        <f>SUM(P286:P304)</f>
        <v>0</v>
      </c>
      <c r="Q285" s="210"/>
      <c r="R285" s="211">
        <f>SUM(R286:R304)</f>
        <v>0</v>
      </c>
      <c r="S285" s="210"/>
      <c r="T285" s="212">
        <f>SUM(T286:T304)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3" t="s">
        <v>81</v>
      </c>
      <c r="AT285" s="214" t="s">
        <v>72</v>
      </c>
      <c r="AU285" s="214" t="s">
        <v>81</v>
      </c>
      <c r="AY285" s="213" t="s">
        <v>130</v>
      </c>
      <c r="BK285" s="215">
        <f>SUM(BK286:BK304)</f>
        <v>0</v>
      </c>
    </row>
    <row r="286" spans="1:65" s="2" customFormat="1" ht="21.75" customHeight="1">
      <c r="A286" s="38"/>
      <c r="B286" s="39"/>
      <c r="C286" s="218" t="s">
        <v>465</v>
      </c>
      <c r="D286" s="218" t="s">
        <v>133</v>
      </c>
      <c r="E286" s="219" t="s">
        <v>581</v>
      </c>
      <c r="F286" s="220" t="s">
        <v>582</v>
      </c>
      <c r="G286" s="221" t="s">
        <v>306</v>
      </c>
      <c r="H286" s="222">
        <v>142.646</v>
      </c>
      <c r="I286" s="223"/>
      <c r="J286" s="224">
        <f>ROUND(I286*H286,2)</f>
        <v>0</v>
      </c>
      <c r="K286" s="220" t="s">
        <v>137</v>
      </c>
      <c r="L286" s="44"/>
      <c r="M286" s="225" t="s">
        <v>1</v>
      </c>
      <c r="N286" s="226" t="s">
        <v>38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155</v>
      </c>
      <c r="AT286" s="229" t="s">
        <v>133</v>
      </c>
      <c r="AU286" s="229" t="s">
        <v>83</v>
      </c>
      <c r="AY286" s="17" t="s">
        <v>130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81</v>
      </c>
      <c r="BK286" s="230">
        <f>ROUND(I286*H286,2)</f>
        <v>0</v>
      </c>
      <c r="BL286" s="17" t="s">
        <v>155</v>
      </c>
      <c r="BM286" s="229" t="s">
        <v>1033</v>
      </c>
    </row>
    <row r="287" spans="1:47" s="2" customFormat="1" ht="12">
      <c r="A287" s="38"/>
      <c r="B287" s="39"/>
      <c r="C287" s="40"/>
      <c r="D287" s="231" t="s">
        <v>140</v>
      </c>
      <c r="E287" s="40"/>
      <c r="F287" s="232" t="s">
        <v>584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140</v>
      </c>
      <c r="AU287" s="17" t="s">
        <v>83</v>
      </c>
    </row>
    <row r="288" spans="1:47" s="2" customFormat="1" ht="12">
      <c r="A288" s="38"/>
      <c r="B288" s="39"/>
      <c r="C288" s="40"/>
      <c r="D288" s="236" t="s">
        <v>141</v>
      </c>
      <c r="E288" s="40"/>
      <c r="F288" s="237" t="s">
        <v>585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141</v>
      </c>
      <c r="AU288" s="17" t="s">
        <v>83</v>
      </c>
    </row>
    <row r="289" spans="1:65" s="2" customFormat="1" ht="24.15" customHeight="1">
      <c r="A289" s="38"/>
      <c r="B289" s="39"/>
      <c r="C289" s="218" t="s">
        <v>469</v>
      </c>
      <c r="D289" s="218" t="s">
        <v>133</v>
      </c>
      <c r="E289" s="219" t="s">
        <v>587</v>
      </c>
      <c r="F289" s="220" t="s">
        <v>588</v>
      </c>
      <c r="G289" s="221" t="s">
        <v>306</v>
      </c>
      <c r="H289" s="222">
        <v>1997.044</v>
      </c>
      <c r="I289" s="223"/>
      <c r="J289" s="224">
        <f>ROUND(I289*H289,2)</f>
        <v>0</v>
      </c>
      <c r="K289" s="220" t="s">
        <v>137</v>
      </c>
      <c r="L289" s="44"/>
      <c r="M289" s="225" t="s">
        <v>1</v>
      </c>
      <c r="N289" s="226" t="s">
        <v>38</v>
      </c>
      <c r="O289" s="91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155</v>
      </c>
      <c r="AT289" s="229" t="s">
        <v>133</v>
      </c>
      <c r="AU289" s="229" t="s">
        <v>83</v>
      </c>
      <c r="AY289" s="17" t="s">
        <v>130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81</v>
      </c>
      <c r="BK289" s="230">
        <f>ROUND(I289*H289,2)</f>
        <v>0</v>
      </c>
      <c r="BL289" s="17" t="s">
        <v>155</v>
      </c>
      <c r="BM289" s="229" t="s">
        <v>1034</v>
      </c>
    </row>
    <row r="290" spans="1:47" s="2" customFormat="1" ht="12">
      <c r="A290" s="38"/>
      <c r="B290" s="39"/>
      <c r="C290" s="40"/>
      <c r="D290" s="231" t="s">
        <v>140</v>
      </c>
      <c r="E290" s="40"/>
      <c r="F290" s="232" t="s">
        <v>590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140</v>
      </c>
      <c r="AU290" s="17" t="s">
        <v>83</v>
      </c>
    </row>
    <row r="291" spans="1:47" s="2" customFormat="1" ht="12">
      <c r="A291" s="38"/>
      <c r="B291" s="39"/>
      <c r="C291" s="40"/>
      <c r="D291" s="236" t="s">
        <v>141</v>
      </c>
      <c r="E291" s="40"/>
      <c r="F291" s="237" t="s">
        <v>591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141</v>
      </c>
      <c r="AU291" s="17" t="s">
        <v>83</v>
      </c>
    </row>
    <row r="292" spans="1:51" s="14" customFormat="1" ht="12">
      <c r="A292" s="14"/>
      <c r="B292" s="248"/>
      <c r="C292" s="249"/>
      <c r="D292" s="231" t="s">
        <v>147</v>
      </c>
      <c r="E292" s="249"/>
      <c r="F292" s="251" t="s">
        <v>1035</v>
      </c>
      <c r="G292" s="249"/>
      <c r="H292" s="252">
        <v>1997.044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8" t="s">
        <v>147</v>
      </c>
      <c r="AU292" s="258" t="s">
        <v>83</v>
      </c>
      <c r="AV292" s="14" t="s">
        <v>83</v>
      </c>
      <c r="AW292" s="14" t="s">
        <v>4</v>
      </c>
      <c r="AX292" s="14" t="s">
        <v>81</v>
      </c>
      <c r="AY292" s="258" t="s">
        <v>130</v>
      </c>
    </row>
    <row r="293" spans="1:65" s="2" customFormat="1" ht="37.8" customHeight="1">
      <c r="A293" s="38"/>
      <c r="B293" s="39"/>
      <c r="C293" s="218" t="s">
        <v>477</v>
      </c>
      <c r="D293" s="218" t="s">
        <v>133</v>
      </c>
      <c r="E293" s="219" t="s">
        <v>594</v>
      </c>
      <c r="F293" s="220" t="s">
        <v>595</v>
      </c>
      <c r="G293" s="221" t="s">
        <v>306</v>
      </c>
      <c r="H293" s="222">
        <v>40.046</v>
      </c>
      <c r="I293" s="223"/>
      <c r="J293" s="224">
        <f>ROUND(I293*H293,2)</f>
        <v>0</v>
      </c>
      <c r="K293" s="220" t="s">
        <v>137</v>
      </c>
      <c r="L293" s="44"/>
      <c r="M293" s="225" t="s">
        <v>1</v>
      </c>
      <c r="N293" s="226" t="s">
        <v>38</v>
      </c>
      <c r="O293" s="91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155</v>
      </c>
      <c r="AT293" s="229" t="s">
        <v>133</v>
      </c>
      <c r="AU293" s="229" t="s">
        <v>83</v>
      </c>
      <c r="AY293" s="17" t="s">
        <v>130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81</v>
      </c>
      <c r="BK293" s="230">
        <f>ROUND(I293*H293,2)</f>
        <v>0</v>
      </c>
      <c r="BL293" s="17" t="s">
        <v>155</v>
      </c>
      <c r="BM293" s="229" t="s">
        <v>1036</v>
      </c>
    </row>
    <row r="294" spans="1:47" s="2" customFormat="1" ht="12">
      <c r="A294" s="38"/>
      <c r="B294" s="39"/>
      <c r="C294" s="40"/>
      <c r="D294" s="231" t="s">
        <v>140</v>
      </c>
      <c r="E294" s="40"/>
      <c r="F294" s="232" t="s">
        <v>597</v>
      </c>
      <c r="G294" s="40"/>
      <c r="H294" s="40"/>
      <c r="I294" s="233"/>
      <c r="J294" s="40"/>
      <c r="K294" s="40"/>
      <c r="L294" s="44"/>
      <c r="M294" s="234"/>
      <c r="N294" s="23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140</v>
      </c>
      <c r="AU294" s="17" t="s">
        <v>83</v>
      </c>
    </row>
    <row r="295" spans="1:47" s="2" customFormat="1" ht="12">
      <c r="A295" s="38"/>
      <c r="B295" s="39"/>
      <c r="C295" s="40"/>
      <c r="D295" s="236" t="s">
        <v>141</v>
      </c>
      <c r="E295" s="40"/>
      <c r="F295" s="237" t="s">
        <v>598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141</v>
      </c>
      <c r="AU295" s="17" t="s">
        <v>83</v>
      </c>
    </row>
    <row r="296" spans="1:51" s="14" customFormat="1" ht="12">
      <c r="A296" s="14"/>
      <c r="B296" s="248"/>
      <c r="C296" s="249"/>
      <c r="D296" s="231" t="s">
        <v>147</v>
      </c>
      <c r="E296" s="250" t="s">
        <v>1</v>
      </c>
      <c r="F296" s="251" t="s">
        <v>1037</v>
      </c>
      <c r="G296" s="249"/>
      <c r="H296" s="252">
        <v>40.046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8" t="s">
        <v>147</v>
      </c>
      <c r="AU296" s="258" t="s">
        <v>83</v>
      </c>
      <c r="AV296" s="14" t="s">
        <v>83</v>
      </c>
      <c r="AW296" s="14" t="s">
        <v>30</v>
      </c>
      <c r="AX296" s="14" t="s">
        <v>81</v>
      </c>
      <c r="AY296" s="258" t="s">
        <v>130</v>
      </c>
    </row>
    <row r="297" spans="1:65" s="2" customFormat="1" ht="44.25" customHeight="1">
      <c r="A297" s="38"/>
      <c r="B297" s="39"/>
      <c r="C297" s="218" t="s">
        <v>486</v>
      </c>
      <c r="D297" s="218" t="s">
        <v>133</v>
      </c>
      <c r="E297" s="219" t="s">
        <v>601</v>
      </c>
      <c r="F297" s="220" t="s">
        <v>602</v>
      </c>
      <c r="G297" s="221" t="s">
        <v>306</v>
      </c>
      <c r="H297" s="222">
        <v>92.568</v>
      </c>
      <c r="I297" s="223"/>
      <c r="J297" s="224">
        <f>ROUND(I297*H297,2)</f>
        <v>0</v>
      </c>
      <c r="K297" s="220" t="s">
        <v>137</v>
      </c>
      <c r="L297" s="44"/>
      <c r="M297" s="225" t="s">
        <v>1</v>
      </c>
      <c r="N297" s="226" t="s">
        <v>38</v>
      </c>
      <c r="O297" s="91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155</v>
      </c>
      <c r="AT297" s="229" t="s">
        <v>133</v>
      </c>
      <c r="AU297" s="229" t="s">
        <v>83</v>
      </c>
      <c r="AY297" s="17" t="s">
        <v>130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81</v>
      </c>
      <c r="BK297" s="230">
        <f>ROUND(I297*H297,2)</f>
        <v>0</v>
      </c>
      <c r="BL297" s="17" t="s">
        <v>155</v>
      </c>
      <c r="BM297" s="229" t="s">
        <v>1038</v>
      </c>
    </row>
    <row r="298" spans="1:47" s="2" customFormat="1" ht="12">
      <c r="A298" s="38"/>
      <c r="B298" s="39"/>
      <c r="C298" s="40"/>
      <c r="D298" s="231" t="s">
        <v>140</v>
      </c>
      <c r="E298" s="40"/>
      <c r="F298" s="232" t="s">
        <v>308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140</v>
      </c>
      <c r="AU298" s="17" t="s">
        <v>83</v>
      </c>
    </row>
    <row r="299" spans="1:47" s="2" customFormat="1" ht="12">
      <c r="A299" s="38"/>
      <c r="B299" s="39"/>
      <c r="C299" s="40"/>
      <c r="D299" s="236" t="s">
        <v>141</v>
      </c>
      <c r="E299" s="40"/>
      <c r="F299" s="237" t="s">
        <v>604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141</v>
      </c>
      <c r="AU299" s="17" t="s">
        <v>83</v>
      </c>
    </row>
    <row r="300" spans="1:51" s="14" customFormat="1" ht="12">
      <c r="A300" s="14"/>
      <c r="B300" s="248"/>
      <c r="C300" s="249"/>
      <c r="D300" s="231" t="s">
        <v>147</v>
      </c>
      <c r="E300" s="250" t="s">
        <v>1</v>
      </c>
      <c r="F300" s="251" t="s">
        <v>1039</v>
      </c>
      <c r="G300" s="249"/>
      <c r="H300" s="252">
        <v>92.568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8" t="s">
        <v>147</v>
      </c>
      <c r="AU300" s="258" t="s">
        <v>83</v>
      </c>
      <c r="AV300" s="14" t="s">
        <v>83</v>
      </c>
      <c r="AW300" s="14" t="s">
        <v>30</v>
      </c>
      <c r="AX300" s="14" t="s">
        <v>81</v>
      </c>
      <c r="AY300" s="258" t="s">
        <v>130</v>
      </c>
    </row>
    <row r="301" spans="1:65" s="2" customFormat="1" ht="44.25" customHeight="1">
      <c r="A301" s="38"/>
      <c r="B301" s="39"/>
      <c r="C301" s="218" t="s">
        <v>492</v>
      </c>
      <c r="D301" s="218" t="s">
        <v>133</v>
      </c>
      <c r="E301" s="219" t="s">
        <v>607</v>
      </c>
      <c r="F301" s="220" t="s">
        <v>608</v>
      </c>
      <c r="G301" s="221" t="s">
        <v>306</v>
      </c>
      <c r="H301" s="222">
        <v>10.032</v>
      </c>
      <c r="I301" s="223"/>
      <c r="J301" s="224">
        <f>ROUND(I301*H301,2)</f>
        <v>0</v>
      </c>
      <c r="K301" s="220" t="s">
        <v>137</v>
      </c>
      <c r="L301" s="44"/>
      <c r="M301" s="225" t="s">
        <v>1</v>
      </c>
      <c r="N301" s="226" t="s">
        <v>38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155</v>
      </c>
      <c r="AT301" s="229" t="s">
        <v>133</v>
      </c>
      <c r="AU301" s="229" t="s">
        <v>83</v>
      </c>
      <c r="AY301" s="17" t="s">
        <v>130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81</v>
      </c>
      <c r="BK301" s="230">
        <f>ROUND(I301*H301,2)</f>
        <v>0</v>
      </c>
      <c r="BL301" s="17" t="s">
        <v>155</v>
      </c>
      <c r="BM301" s="229" t="s">
        <v>1040</v>
      </c>
    </row>
    <row r="302" spans="1:47" s="2" customFormat="1" ht="12">
      <c r="A302" s="38"/>
      <c r="B302" s="39"/>
      <c r="C302" s="40"/>
      <c r="D302" s="231" t="s">
        <v>140</v>
      </c>
      <c r="E302" s="40"/>
      <c r="F302" s="232" t="s">
        <v>610</v>
      </c>
      <c r="G302" s="40"/>
      <c r="H302" s="40"/>
      <c r="I302" s="233"/>
      <c r="J302" s="40"/>
      <c r="K302" s="40"/>
      <c r="L302" s="44"/>
      <c r="M302" s="234"/>
      <c r="N302" s="23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140</v>
      </c>
      <c r="AU302" s="17" t="s">
        <v>83</v>
      </c>
    </row>
    <row r="303" spans="1:47" s="2" customFormat="1" ht="12">
      <c r="A303" s="38"/>
      <c r="B303" s="39"/>
      <c r="C303" s="40"/>
      <c r="D303" s="236" t="s">
        <v>141</v>
      </c>
      <c r="E303" s="40"/>
      <c r="F303" s="237" t="s">
        <v>611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141</v>
      </c>
      <c r="AU303" s="17" t="s">
        <v>83</v>
      </c>
    </row>
    <row r="304" spans="1:51" s="14" customFormat="1" ht="12">
      <c r="A304" s="14"/>
      <c r="B304" s="248"/>
      <c r="C304" s="249"/>
      <c r="D304" s="231" t="s">
        <v>147</v>
      </c>
      <c r="E304" s="250" t="s">
        <v>1</v>
      </c>
      <c r="F304" s="251" t="s">
        <v>1041</v>
      </c>
      <c r="G304" s="249"/>
      <c r="H304" s="252">
        <v>10.032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8" t="s">
        <v>147</v>
      </c>
      <c r="AU304" s="258" t="s">
        <v>83</v>
      </c>
      <c r="AV304" s="14" t="s">
        <v>83</v>
      </c>
      <c r="AW304" s="14" t="s">
        <v>30</v>
      </c>
      <c r="AX304" s="14" t="s">
        <v>81</v>
      </c>
      <c r="AY304" s="258" t="s">
        <v>130</v>
      </c>
    </row>
    <row r="305" spans="1:63" s="12" customFormat="1" ht="22.8" customHeight="1">
      <c r="A305" s="12"/>
      <c r="B305" s="202"/>
      <c r="C305" s="203"/>
      <c r="D305" s="204" t="s">
        <v>72</v>
      </c>
      <c r="E305" s="216" t="s">
        <v>613</v>
      </c>
      <c r="F305" s="216" t="s">
        <v>614</v>
      </c>
      <c r="G305" s="203"/>
      <c r="H305" s="203"/>
      <c r="I305" s="206"/>
      <c r="J305" s="217">
        <f>BK305</f>
        <v>0</v>
      </c>
      <c r="K305" s="203"/>
      <c r="L305" s="208"/>
      <c r="M305" s="209"/>
      <c r="N305" s="210"/>
      <c r="O305" s="210"/>
      <c r="P305" s="211">
        <f>SUM(P306:P308)</f>
        <v>0</v>
      </c>
      <c r="Q305" s="210"/>
      <c r="R305" s="211">
        <f>SUM(R306:R308)</f>
        <v>0</v>
      </c>
      <c r="S305" s="210"/>
      <c r="T305" s="212">
        <f>SUM(T306:T308)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3" t="s">
        <v>81</v>
      </c>
      <c r="AT305" s="214" t="s">
        <v>72</v>
      </c>
      <c r="AU305" s="214" t="s">
        <v>81</v>
      </c>
      <c r="AY305" s="213" t="s">
        <v>130</v>
      </c>
      <c r="BK305" s="215">
        <f>SUM(BK306:BK308)</f>
        <v>0</v>
      </c>
    </row>
    <row r="306" spans="1:65" s="2" customFormat="1" ht="24.15" customHeight="1">
      <c r="A306" s="38"/>
      <c r="B306" s="39"/>
      <c r="C306" s="218" t="s">
        <v>499</v>
      </c>
      <c r="D306" s="218" t="s">
        <v>133</v>
      </c>
      <c r="E306" s="219" t="s">
        <v>1042</v>
      </c>
      <c r="F306" s="220" t="s">
        <v>1043</v>
      </c>
      <c r="G306" s="221" t="s">
        <v>306</v>
      </c>
      <c r="H306" s="222">
        <v>740.816</v>
      </c>
      <c r="I306" s="223"/>
      <c r="J306" s="224">
        <f>ROUND(I306*H306,2)</f>
        <v>0</v>
      </c>
      <c r="K306" s="220" t="s">
        <v>137</v>
      </c>
      <c r="L306" s="44"/>
      <c r="M306" s="225" t="s">
        <v>1</v>
      </c>
      <c r="N306" s="226" t="s">
        <v>38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155</v>
      </c>
      <c r="AT306" s="229" t="s">
        <v>133</v>
      </c>
      <c r="AU306" s="229" t="s">
        <v>83</v>
      </c>
      <c r="AY306" s="17" t="s">
        <v>130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81</v>
      </c>
      <c r="BK306" s="230">
        <f>ROUND(I306*H306,2)</f>
        <v>0</v>
      </c>
      <c r="BL306" s="17" t="s">
        <v>155</v>
      </c>
      <c r="BM306" s="229" t="s">
        <v>1044</v>
      </c>
    </row>
    <row r="307" spans="1:47" s="2" customFormat="1" ht="12">
      <c r="A307" s="38"/>
      <c r="B307" s="39"/>
      <c r="C307" s="40"/>
      <c r="D307" s="231" t="s">
        <v>140</v>
      </c>
      <c r="E307" s="40"/>
      <c r="F307" s="232" t="s">
        <v>1045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140</v>
      </c>
      <c r="AU307" s="17" t="s">
        <v>83</v>
      </c>
    </row>
    <row r="308" spans="1:47" s="2" customFormat="1" ht="12">
      <c r="A308" s="38"/>
      <c r="B308" s="39"/>
      <c r="C308" s="40"/>
      <c r="D308" s="236" t="s">
        <v>141</v>
      </c>
      <c r="E308" s="40"/>
      <c r="F308" s="237" t="s">
        <v>1046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141</v>
      </c>
      <c r="AU308" s="17" t="s">
        <v>83</v>
      </c>
    </row>
    <row r="309" spans="1:63" s="12" customFormat="1" ht="25.9" customHeight="1">
      <c r="A309" s="12"/>
      <c r="B309" s="202"/>
      <c r="C309" s="203"/>
      <c r="D309" s="204" t="s">
        <v>72</v>
      </c>
      <c r="E309" s="205" t="s">
        <v>399</v>
      </c>
      <c r="F309" s="205" t="s">
        <v>886</v>
      </c>
      <c r="G309" s="203"/>
      <c r="H309" s="203"/>
      <c r="I309" s="206"/>
      <c r="J309" s="207">
        <f>BK309</f>
        <v>0</v>
      </c>
      <c r="K309" s="203"/>
      <c r="L309" s="208"/>
      <c r="M309" s="209"/>
      <c r="N309" s="210"/>
      <c r="O309" s="210"/>
      <c r="P309" s="211">
        <f>P310</f>
        <v>0</v>
      </c>
      <c r="Q309" s="210"/>
      <c r="R309" s="211">
        <f>R310</f>
        <v>4.8</v>
      </c>
      <c r="S309" s="210"/>
      <c r="T309" s="212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149</v>
      </c>
      <c r="AT309" s="214" t="s">
        <v>72</v>
      </c>
      <c r="AU309" s="214" t="s">
        <v>73</v>
      </c>
      <c r="AY309" s="213" t="s">
        <v>130</v>
      </c>
      <c r="BK309" s="215">
        <f>BK310</f>
        <v>0</v>
      </c>
    </row>
    <row r="310" spans="1:63" s="12" customFormat="1" ht="22.8" customHeight="1">
      <c r="A310" s="12"/>
      <c r="B310" s="202"/>
      <c r="C310" s="203"/>
      <c r="D310" s="204" t="s">
        <v>72</v>
      </c>
      <c r="E310" s="216" t="s">
        <v>887</v>
      </c>
      <c r="F310" s="216" t="s">
        <v>888</v>
      </c>
      <c r="G310" s="203"/>
      <c r="H310" s="203"/>
      <c r="I310" s="206"/>
      <c r="J310" s="217">
        <f>BK310</f>
        <v>0</v>
      </c>
      <c r="K310" s="203"/>
      <c r="L310" s="208"/>
      <c r="M310" s="209"/>
      <c r="N310" s="210"/>
      <c r="O310" s="210"/>
      <c r="P310" s="211">
        <f>SUM(P311:P317)</f>
        <v>0</v>
      </c>
      <c r="Q310" s="210"/>
      <c r="R310" s="211">
        <f>SUM(R311:R317)</f>
        <v>4.8</v>
      </c>
      <c r="S310" s="210"/>
      <c r="T310" s="212">
        <f>SUM(T311:T317)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149</v>
      </c>
      <c r="AT310" s="214" t="s">
        <v>72</v>
      </c>
      <c r="AU310" s="214" t="s">
        <v>81</v>
      </c>
      <c r="AY310" s="213" t="s">
        <v>130</v>
      </c>
      <c r="BK310" s="215">
        <f>SUM(BK311:BK317)</f>
        <v>0</v>
      </c>
    </row>
    <row r="311" spans="1:65" s="2" customFormat="1" ht="37.8" customHeight="1">
      <c r="A311" s="38"/>
      <c r="B311" s="39"/>
      <c r="C311" s="218" t="s">
        <v>506</v>
      </c>
      <c r="D311" s="218" t="s">
        <v>133</v>
      </c>
      <c r="E311" s="219" t="s">
        <v>889</v>
      </c>
      <c r="F311" s="220" t="s">
        <v>890</v>
      </c>
      <c r="G311" s="221" t="s">
        <v>269</v>
      </c>
      <c r="H311" s="222">
        <v>80</v>
      </c>
      <c r="I311" s="223"/>
      <c r="J311" s="224">
        <f>ROUND(I311*H311,2)</f>
        <v>0</v>
      </c>
      <c r="K311" s="220" t="s">
        <v>137</v>
      </c>
      <c r="L311" s="44"/>
      <c r="M311" s="225" t="s">
        <v>1</v>
      </c>
      <c r="N311" s="226" t="s">
        <v>38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891</v>
      </c>
      <c r="AT311" s="229" t="s">
        <v>133</v>
      </c>
      <c r="AU311" s="229" t="s">
        <v>83</v>
      </c>
      <c r="AY311" s="17" t="s">
        <v>130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81</v>
      </c>
      <c r="BK311" s="230">
        <f>ROUND(I311*H311,2)</f>
        <v>0</v>
      </c>
      <c r="BL311" s="17" t="s">
        <v>891</v>
      </c>
      <c r="BM311" s="229" t="s">
        <v>1047</v>
      </c>
    </row>
    <row r="312" spans="1:47" s="2" customFormat="1" ht="12">
      <c r="A312" s="38"/>
      <c r="B312" s="39"/>
      <c r="C312" s="40"/>
      <c r="D312" s="231" t="s">
        <v>140</v>
      </c>
      <c r="E312" s="40"/>
      <c r="F312" s="232" t="s">
        <v>893</v>
      </c>
      <c r="G312" s="40"/>
      <c r="H312" s="40"/>
      <c r="I312" s="233"/>
      <c r="J312" s="40"/>
      <c r="K312" s="40"/>
      <c r="L312" s="44"/>
      <c r="M312" s="234"/>
      <c r="N312" s="235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140</v>
      </c>
      <c r="AU312" s="17" t="s">
        <v>83</v>
      </c>
    </row>
    <row r="313" spans="1:47" s="2" customFormat="1" ht="12">
      <c r="A313" s="38"/>
      <c r="B313" s="39"/>
      <c r="C313" s="40"/>
      <c r="D313" s="236" t="s">
        <v>141</v>
      </c>
      <c r="E313" s="40"/>
      <c r="F313" s="237" t="s">
        <v>894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141</v>
      </c>
      <c r="AU313" s="17" t="s">
        <v>83</v>
      </c>
    </row>
    <row r="314" spans="1:51" s="14" customFormat="1" ht="12">
      <c r="A314" s="14"/>
      <c r="B314" s="248"/>
      <c r="C314" s="249"/>
      <c r="D314" s="231" t="s">
        <v>147</v>
      </c>
      <c r="E314" s="250" t="s">
        <v>1</v>
      </c>
      <c r="F314" s="251" t="s">
        <v>923</v>
      </c>
      <c r="G314" s="249"/>
      <c r="H314" s="252">
        <v>80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8" t="s">
        <v>147</v>
      </c>
      <c r="AU314" s="258" t="s">
        <v>83</v>
      </c>
      <c r="AV314" s="14" t="s">
        <v>83</v>
      </c>
      <c r="AW314" s="14" t="s">
        <v>30</v>
      </c>
      <c r="AX314" s="14" t="s">
        <v>81</v>
      </c>
      <c r="AY314" s="258" t="s">
        <v>130</v>
      </c>
    </row>
    <row r="315" spans="1:65" s="2" customFormat="1" ht="24.15" customHeight="1">
      <c r="A315" s="38"/>
      <c r="B315" s="39"/>
      <c r="C315" s="275" t="s">
        <v>512</v>
      </c>
      <c r="D315" s="275" t="s">
        <v>399</v>
      </c>
      <c r="E315" s="276" t="s">
        <v>895</v>
      </c>
      <c r="F315" s="277" t="s">
        <v>896</v>
      </c>
      <c r="G315" s="278" t="s">
        <v>269</v>
      </c>
      <c r="H315" s="279">
        <v>80</v>
      </c>
      <c r="I315" s="280"/>
      <c r="J315" s="281">
        <f>ROUND(I315*H315,2)</f>
        <v>0</v>
      </c>
      <c r="K315" s="277" t="s">
        <v>137</v>
      </c>
      <c r="L315" s="282"/>
      <c r="M315" s="283" t="s">
        <v>1</v>
      </c>
      <c r="N315" s="284" t="s">
        <v>38</v>
      </c>
      <c r="O315" s="91"/>
      <c r="P315" s="227">
        <f>O315*H315</f>
        <v>0</v>
      </c>
      <c r="Q315" s="227">
        <v>0.06</v>
      </c>
      <c r="R315" s="227">
        <f>Q315*H315</f>
        <v>4.8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897</v>
      </c>
      <c r="AT315" s="229" t="s">
        <v>399</v>
      </c>
      <c r="AU315" s="229" t="s">
        <v>83</v>
      </c>
      <c r="AY315" s="17" t="s">
        <v>130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81</v>
      </c>
      <c r="BK315" s="230">
        <f>ROUND(I315*H315,2)</f>
        <v>0</v>
      </c>
      <c r="BL315" s="17" t="s">
        <v>897</v>
      </c>
      <c r="BM315" s="229" t="s">
        <v>1048</v>
      </c>
    </row>
    <row r="316" spans="1:47" s="2" customFormat="1" ht="12">
      <c r="A316" s="38"/>
      <c r="B316" s="39"/>
      <c r="C316" s="40"/>
      <c r="D316" s="231" t="s">
        <v>140</v>
      </c>
      <c r="E316" s="40"/>
      <c r="F316" s="232" t="s">
        <v>896</v>
      </c>
      <c r="G316" s="40"/>
      <c r="H316" s="40"/>
      <c r="I316" s="233"/>
      <c r="J316" s="40"/>
      <c r="K316" s="40"/>
      <c r="L316" s="44"/>
      <c r="M316" s="234"/>
      <c r="N316" s="235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140</v>
      </c>
      <c r="AU316" s="17" t="s">
        <v>83</v>
      </c>
    </row>
    <row r="317" spans="1:51" s="14" customFormat="1" ht="12">
      <c r="A317" s="14"/>
      <c r="B317" s="248"/>
      <c r="C317" s="249"/>
      <c r="D317" s="231" t="s">
        <v>147</v>
      </c>
      <c r="E317" s="250" t="s">
        <v>1</v>
      </c>
      <c r="F317" s="251" t="s">
        <v>923</v>
      </c>
      <c r="G317" s="249"/>
      <c r="H317" s="252">
        <v>80</v>
      </c>
      <c r="I317" s="253"/>
      <c r="J317" s="249"/>
      <c r="K317" s="249"/>
      <c r="L317" s="254"/>
      <c r="M317" s="285"/>
      <c r="N317" s="286"/>
      <c r="O317" s="286"/>
      <c r="P317" s="286"/>
      <c r="Q317" s="286"/>
      <c r="R317" s="286"/>
      <c r="S317" s="286"/>
      <c r="T317" s="28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8" t="s">
        <v>147</v>
      </c>
      <c r="AU317" s="258" t="s">
        <v>83</v>
      </c>
      <c r="AV317" s="14" t="s">
        <v>83</v>
      </c>
      <c r="AW317" s="14" t="s">
        <v>30</v>
      </c>
      <c r="AX317" s="14" t="s">
        <v>81</v>
      </c>
      <c r="AY317" s="258" t="s">
        <v>130</v>
      </c>
    </row>
    <row r="318" spans="1:31" s="2" customFormat="1" ht="6.95" customHeight="1">
      <c r="A318" s="38"/>
      <c r="B318" s="66"/>
      <c r="C318" s="67"/>
      <c r="D318" s="67"/>
      <c r="E318" s="67"/>
      <c r="F318" s="67"/>
      <c r="G318" s="67"/>
      <c r="H318" s="67"/>
      <c r="I318" s="67"/>
      <c r="J318" s="67"/>
      <c r="K318" s="67"/>
      <c r="L318" s="44"/>
      <c r="M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</row>
  </sheetData>
  <sheetProtection password="CC35" sheet="1" objects="1" scenarios="1" formatColumns="0" formatRows="0" autoFilter="0"/>
  <autoFilter ref="C125:K31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hyperlinks>
    <hyperlink ref="F131" r:id="rId1" display="https://podminky.urs.cz/item/CS_URS_2024_01/113107224"/>
    <hyperlink ref="F135" r:id="rId2" display="https://podminky.urs.cz/item/CS_URS_2024_01/113107242"/>
    <hyperlink ref="F140" r:id="rId3" display="https://podminky.urs.cz/item/CS_URS_2024_01/119001422"/>
    <hyperlink ref="F144" r:id="rId4" display="https://podminky.urs.cz/item/CS_URS_2024_01/132254204"/>
    <hyperlink ref="F148" r:id="rId5" display="https://podminky.urs.cz/item/CS_URS_2024_01/132354205"/>
    <hyperlink ref="F152" r:id="rId6" display="https://podminky.urs.cz/item/CS_URS_2024_01/139001101"/>
    <hyperlink ref="F156" r:id="rId7" display="https://podminky.urs.cz/item/CS_URS_2024_01/151811131"/>
    <hyperlink ref="F160" r:id="rId8" display="https://podminky.urs.cz/item/CS_URS_2024_01/151811231"/>
    <hyperlink ref="F164" r:id="rId9" display="https://podminky.urs.cz/item/CS_URS_2024_01/162751117"/>
    <hyperlink ref="F168" r:id="rId10" display="https://podminky.urs.cz/item/CS_URS_2024_01/162751119"/>
    <hyperlink ref="F173" r:id="rId11" display="https://podminky.urs.cz/item/CS_URS_2024_01/162751137"/>
    <hyperlink ref="F177" r:id="rId12" display="https://podminky.urs.cz/item/CS_URS_2024_01/162751139"/>
    <hyperlink ref="F182" r:id="rId13" display="https://podminky.urs.cz/item/CS_URS_2024_01/171201231"/>
    <hyperlink ref="F186" r:id="rId14" display="https://podminky.urs.cz/item/CS_URS_2024_01/171251201"/>
    <hyperlink ref="F190" r:id="rId15" display="https://podminky.urs.cz/item/CS_URS_2024_01/174151101"/>
    <hyperlink ref="F197" r:id="rId16" display="https://podminky.urs.cz/item/CS_URS_2024_01/175151101"/>
    <hyperlink ref="F205" r:id="rId17" display="https://podminky.urs.cz/item/CS_URS_2024_01/451573111"/>
    <hyperlink ref="F209" r:id="rId18" display="https://podminky.urs.cz/item/CS_URS_2024_01/452311131"/>
    <hyperlink ref="F214" r:id="rId19" display="https://podminky.urs.cz/item/CS_URS_2024_01/564931412"/>
    <hyperlink ref="F220" r:id="rId20" display="https://podminky.urs.cz/item/CS_URS_2024_01/810351811"/>
    <hyperlink ref="F223" r:id="rId21" display="https://podminky.urs.cz/item/CS_URS_2024_01/810391819"/>
    <hyperlink ref="F226" r:id="rId22" display="https://podminky.urs.cz/item/CS_URS_2024_01/831312121"/>
    <hyperlink ref="F233" r:id="rId23" display="https://podminky.urs.cz/item/CS_URS_2024_01/831312193"/>
    <hyperlink ref="F236" r:id="rId24" display="https://podminky.urs.cz/item/CS_URS_2024_01/890411851"/>
    <hyperlink ref="F241" r:id="rId25" display="https://podminky.urs.cz/item/CS_URS_2024_01/899202211"/>
    <hyperlink ref="F250" r:id="rId26" display="https://podminky.urs.cz/item/CS_URS_2024_01/892312121"/>
    <hyperlink ref="F253" r:id="rId27" display="https://podminky.urs.cz/item/CS_URS_2024_01/899623141"/>
    <hyperlink ref="F259" r:id="rId28" display="https://podminky.urs.cz/item/CS_URS_2024_01/919735113"/>
    <hyperlink ref="F264" r:id="rId29" display="https://podminky.urs.cz/item/CS_URS_2024_01/919735116"/>
    <hyperlink ref="F270" r:id="rId30" display="https://podminky.urs.cz/item/CS_URS_2024_01/931992111"/>
    <hyperlink ref="F275" r:id="rId31" display="https://podminky.urs.cz/item/CS_URS_2024_01/977151126"/>
    <hyperlink ref="F280" r:id="rId32" display="https://podminky.urs.cz/item/CS_URS_2024_01/977151911"/>
    <hyperlink ref="F284" r:id="rId33" display="https://podminky.urs.cz/item/CS_URS_2024_01/977213111"/>
    <hyperlink ref="F288" r:id="rId34" display="https://podminky.urs.cz/item/CS_URS_2024_01/997221551"/>
    <hyperlink ref="F291" r:id="rId35" display="https://podminky.urs.cz/item/CS_URS_2024_01/997221559"/>
    <hyperlink ref="F295" r:id="rId36" display="https://podminky.urs.cz/item/CS_URS_2024_01/997221861"/>
    <hyperlink ref="F299" r:id="rId37" display="https://podminky.urs.cz/item/CS_URS_2024_01/997221873"/>
    <hyperlink ref="F303" r:id="rId38" display="https://podminky.urs.cz/item/CS_URS_2024_01/997221875"/>
    <hyperlink ref="F308" r:id="rId39" display="https://podminky.urs.cz/item/CS_URS_2024_01/998275101"/>
    <hyperlink ref="F313" r:id="rId40" display="https://podminky.urs.cz/item/CS_URS_2024_01/460751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  <c r="AZ2" s="263" t="s">
        <v>621</v>
      </c>
      <c r="BA2" s="263" t="s">
        <v>621</v>
      </c>
      <c r="BB2" s="263" t="s">
        <v>1</v>
      </c>
      <c r="BC2" s="263" t="s">
        <v>1049</v>
      </c>
      <c r="BD2" s="263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63" t="s">
        <v>623</v>
      </c>
      <c r="BA3" s="263" t="s">
        <v>623</v>
      </c>
      <c r="BB3" s="263" t="s">
        <v>1</v>
      </c>
      <c r="BC3" s="263" t="s">
        <v>1050</v>
      </c>
      <c r="BD3" s="263" t="s">
        <v>83</v>
      </c>
    </row>
    <row r="4" spans="2:5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  <c r="AZ4" s="263" t="s">
        <v>625</v>
      </c>
      <c r="BA4" s="263" t="s">
        <v>625</v>
      </c>
      <c r="BB4" s="263" t="s">
        <v>1</v>
      </c>
      <c r="BC4" s="263" t="s">
        <v>626</v>
      </c>
      <c r="BD4" s="263" t="s">
        <v>149</v>
      </c>
    </row>
    <row r="5" spans="2:56" s="1" customFormat="1" ht="6.95" customHeight="1">
      <c r="B5" s="20"/>
      <c r="L5" s="20"/>
      <c r="AZ5" s="263" t="s">
        <v>627</v>
      </c>
      <c r="BA5" s="263" t="s">
        <v>627</v>
      </c>
      <c r="BB5" s="263" t="s">
        <v>1</v>
      </c>
      <c r="BC5" s="263" t="s">
        <v>1051</v>
      </c>
      <c r="BD5" s="263" t="s">
        <v>83</v>
      </c>
    </row>
    <row r="6" spans="2:56" s="1" customFormat="1" ht="12" customHeight="1">
      <c r="B6" s="20"/>
      <c r="D6" s="140" t="s">
        <v>16</v>
      </c>
      <c r="L6" s="20"/>
      <c r="AZ6" s="263" t="s">
        <v>1052</v>
      </c>
      <c r="BA6" s="263" t="s">
        <v>1052</v>
      </c>
      <c r="BB6" s="263" t="s">
        <v>1</v>
      </c>
      <c r="BC6" s="263" t="s">
        <v>1053</v>
      </c>
      <c r="BD6" s="263" t="s">
        <v>83</v>
      </c>
    </row>
    <row r="7" spans="2:12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1054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ROUND((SUM(BE126:BE352)),2)</f>
        <v>0</v>
      </c>
      <c r="G33" s="38"/>
      <c r="H33" s="38"/>
      <c r="I33" s="155">
        <v>0.21</v>
      </c>
      <c r="J33" s="154">
        <f>ROUND(((SUM(BE126:BE352))*I33),2)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ROUND((SUM(BF126:BF352)),2)</f>
        <v>0</v>
      </c>
      <c r="G34" s="38"/>
      <c r="H34" s="38"/>
      <c r="I34" s="155">
        <v>0.12</v>
      </c>
      <c r="J34" s="154">
        <f>ROUND(((SUM(BF126:BF352))*I34),2)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ROUND((SUM(BG126:BG352)),2)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ROUND((SUM(BH126:BH352)),2)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ROUND((SUM(BI126:BI352)),2)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330 - Stavební část - vodovod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215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216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218</v>
      </c>
      <c r="E99" s="188"/>
      <c r="F99" s="188"/>
      <c r="G99" s="188"/>
      <c r="H99" s="188"/>
      <c r="I99" s="188"/>
      <c r="J99" s="189">
        <f>J193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219</v>
      </c>
      <c r="E100" s="188"/>
      <c r="F100" s="188"/>
      <c r="G100" s="188"/>
      <c r="H100" s="188"/>
      <c r="I100" s="188"/>
      <c r="J100" s="189">
        <f>J203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220</v>
      </c>
      <c r="E101" s="188"/>
      <c r="F101" s="188"/>
      <c r="G101" s="188"/>
      <c r="H101" s="188"/>
      <c r="I101" s="188"/>
      <c r="J101" s="189">
        <f>J209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221</v>
      </c>
      <c r="E102" s="188"/>
      <c r="F102" s="188"/>
      <c r="G102" s="188"/>
      <c r="H102" s="188"/>
      <c r="I102" s="188"/>
      <c r="J102" s="189">
        <f>J323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222</v>
      </c>
      <c r="E103" s="188"/>
      <c r="F103" s="188"/>
      <c r="G103" s="188"/>
      <c r="H103" s="188"/>
      <c r="I103" s="188"/>
      <c r="J103" s="189">
        <f>J328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223</v>
      </c>
      <c r="E104" s="188"/>
      <c r="F104" s="188"/>
      <c r="G104" s="188"/>
      <c r="H104" s="188"/>
      <c r="I104" s="188"/>
      <c r="J104" s="189">
        <f>J340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634</v>
      </c>
      <c r="E105" s="182"/>
      <c r="F105" s="182"/>
      <c r="G105" s="182"/>
      <c r="H105" s="182"/>
      <c r="I105" s="182"/>
      <c r="J105" s="183">
        <f>J344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635</v>
      </c>
      <c r="E106" s="188"/>
      <c r="F106" s="188"/>
      <c r="G106" s="188"/>
      <c r="H106" s="188"/>
      <c r="I106" s="188"/>
      <c r="J106" s="189">
        <f>J345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Brno, Wurmova - odstranění havarijního stavu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 330 - Stavební část - vodovod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 </v>
      </c>
      <c r="G120" s="40"/>
      <c r="H120" s="40"/>
      <c r="I120" s="32" t="s">
        <v>22</v>
      </c>
      <c r="J120" s="79" t="str">
        <f>IF(J12="","",J12)</f>
        <v>13. 5. 2024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 xml:space="preserve"> </v>
      </c>
      <c r="G122" s="40"/>
      <c r="H122" s="40"/>
      <c r="I122" s="32" t="s">
        <v>29</v>
      </c>
      <c r="J122" s="36" t="str">
        <f>E21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32" t="s">
        <v>31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116</v>
      </c>
      <c r="D125" s="194" t="s">
        <v>58</v>
      </c>
      <c r="E125" s="194" t="s">
        <v>54</v>
      </c>
      <c r="F125" s="194" t="s">
        <v>55</v>
      </c>
      <c r="G125" s="194" t="s">
        <v>117</v>
      </c>
      <c r="H125" s="194" t="s">
        <v>118</v>
      </c>
      <c r="I125" s="194" t="s">
        <v>119</v>
      </c>
      <c r="J125" s="194" t="s">
        <v>107</v>
      </c>
      <c r="K125" s="195" t="s">
        <v>120</v>
      </c>
      <c r="L125" s="196"/>
      <c r="M125" s="100" t="s">
        <v>1</v>
      </c>
      <c r="N125" s="101" t="s">
        <v>37</v>
      </c>
      <c r="O125" s="101" t="s">
        <v>121</v>
      </c>
      <c r="P125" s="101" t="s">
        <v>122</v>
      </c>
      <c r="Q125" s="101" t="s">
        <v>123</v>
      </c>
      <c r="R125" s="101" t="s">
        <v>124</v>
      </c>
      <c r="S125" s="101" t="s">
        <v>125</v>
      </c>
      <c r="T125" s="102" t="s">
        <v>126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127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P127+P344</f>
        <v>0</v>
      </c>
      <c r="Q126" s="104"/>
      <c r="R126" s="199">
        <f>R127+R344</f>
        <v>952.6586787399999</v>
      </c>
      <c r="S126" s="104"/>
      <c r="T126" s="200">
        <f>T127+T344</f>
        <v>11.853599999999998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109</v>
      </c>
      <c r="BK126" s="201">
        <f>BK127+BK344</f>
        <v>0</v>
      </c>
    </row>
    <row r="127" spans="1:63" s="12" customFormat="1" ht="25.9" customHeight="1">
      <c r="A127" s="12"/>
      <c r="B127" s="202"/>
      <c r="C127" s="203"/>
      <c r="D127" s="204" t="s">
        <v>72</v>
      </c>
      <c r="E127" s="205" t="s">
        <v>224</v>
      </c>
      <c r="F127" s="205" t="s">
        <v>225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P128+P193+P203+P209+P323+P328+P340</f>
        <v>0</v>
      </c>
      <c r="Q127" s="210"/>
      <c r="R127" s="211">
        <f>R128+R193+R203+R209+R323+R328+R340</f>
        <v>952.0586787399999</v>
      </c>
      <c r="S127" s="210"/>
      <c r="T127" s="212">
        <f>T128+T193+T203+T209+T323+T328+T340</f>
        <v>11.853599999999998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73</v>
      </c>
      <c r="AY127" s="213" t="s">
        <v>130</v>
      </c>
      <c r="BK127" s="215">
        <f>BK128+BK193+BK203+BK209+BK323+BK328+BK340</f>
        <v>0</v>
      </c>
    </row>
    <row r="128" spans="1:63" s="12" customFormat="1" ht="22.8" customHeight="1">
      <c r="A128" s="12"/>
      <c r="B128" s="202"/>
      <c r="C128" s="203"/>
      <c r="D128" s="204" t="s">
        <v>72</v>
      </c>
      <c r="E128" s="216" t="s">
        <v>81</v>
      </c>
      <c r="F128" s="216" t="s">
        <v>226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SUM(P129:P192)</f>
        <v>0</v>
      </c>
      <c r="Q128" s="210"/>
      <c r="R128" s="211">
        <f>SUM(R129:R192)</f>
        <v>812.8562999999999</v>
      </c>
      <c r="S128" s="210"/>
      <c r="T128" s="212">
        <f>SUM(T129:T192)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81</v>
      </c>
      <c r="AY128" s="213" t="s">
        <v>130</v>
      </c>
      <c r="BK128" s="215">
        <f>SUM(BK129:BK192)</f>
        <v>0</v>
      </c>
    </row>
    <row r="129" spans="1:65" s="2" customFormat="1" ht="24.15" customHeight="1">
      <c r="A129" s="38"/>
      <c r="B129" s="39"/>
      <c r="C129" s="218" t="s">
        <v>81</v>
      </c>
      <c r="D129" s="218" t="s">
        <v>133</v>
      </c>
      <c r="E129" s="219" t="s">
        <v>636</v>
      </c>
      <c r="F129" s="220" t="s">
        <v>637</v>
      </c>
      <c r="G129" s="221" t="s">
        <v>269</v>
      </c>
      <c r="H129" s="222">
        <v>10</v>
      </c>
      <c r="I129" s="223"/>
      <c r="J129" s="224">
        <f>ROUND(I129*H129,2)</f>
        <v>0</v>
      </c>
      <c r="K129" s="220" t="s">
        <v>137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0.06053</v>
      </c>
      <c r="R129" s="227">
        <f>Q129*H129</f>
        <v>0.6053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155</v>
      </c>
      <c r="AT129" s="229" t="s">
        <v>133</v>
      </c>
      <c r="AU129" s="229" t="s">
        <v>83</v>
      </c>
      <c r="AY129" s="17" t="s">
        <v>130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155</v>
      </c>
      <c r="BM129" s="229" t="s">
        <v>1055</v>
      </c>
    </row>
    <row r="130" spans="1:47" s="2" customFormat="1" ht="12">
      <c r="A130" s="38"/>
      <c r="B130" s="39"/>
      <c r="C130" s="40"/>
      <c r="D130" s="231" t="s">
        <v>140</v>
      </c>
      <c r="E130" s="40"/>
      <c r="F130" s="232" t="s">
        <v>639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140</v>
      </c>
      <c r="AU130" s="17" t="s">
        <v>83</v>
      </c>
    </row>
    <row r="131" spans="1:47" s="2" customFormat="1" ht="12">
      <c r="A131" s="38"/>
      <c r="B131" s="39"/>
      <c r="C131" s="40"/>
      <c r="D131" s="236" t="s">
        <v>141</v>
      </c>
      <c r="E131" s="40"/>
      <c r="F131" s="237" t="s">
        <v>640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141</v>
      </c>
      <c r="AU131" s="17" t="s">
        <v>83</v>
      </c>
    </row>
    <row r="132" spans="1:51" s="14" customFormat="1" ht="12">
      <c r="A132" s="14"/>
      <c r="B132" s="248"/>
      <c r="C132" s="249"/>
      <c r="D132" s="231" t="s">
        <v>147</v>
      </c>
      <c r="E132" s="250" t="s">
        <v>1</v>
      </c>
      <c r="F132" s="251" t="s">
        <v>1056</v>
      </c>
      <c r="G132" s="249"/>
      <c r="H132" s="252">
        <v>10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8" t="s">
        <v>147</v>
      </c>
      <c r="AU132" s="258" t="s">
        <v>83</v>
      </c>
      <c r="AV132" s="14" t="s">
        <v>83</v>
      </c>
      <c r="AW132" s="14" t="s">
        <v>30</v>
      </c>
      <c r="AX132" s="14" t="s">
        <v>81</v>
      </c>
      <c r="AY132" s="258" t="s">
        <v>130</v>
      </c>
    </row>
    <row r="133" spans="1:65" s="2" customFormat="1" ht="33" customHeight="1">
      <c r="A133" s="38"/>
      <c r="B133" s="39"/>
      <c r="C133" s="218" t="s">
        <v>83</v>
      </c>
      <c r="D133" s="218" t="s">
        <v>133</v>
      </c>
      <c r="E133" s="219" t="s">
        <v>642</v>
      </c>
      <c r="F133" s="220" t="s">
        <v>643</v>
      </c>
      <c r="G133" s="221" t="s">
        <v>284</v>
      </c>
      <c r="H133" s="222">
        <v>247.39</v>
      </c>
      <c r="I133" s="223"/>
      <c r="J133" s="224">
        <f>ROUND(I133*H133,2)</f>
        <v>0</v>
      </c>
      <c r="K133" s="220" t="s">
        <v>137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155</v>
      </c>
      <c r="AT133" s="229" t="s">
        <v>133</v>
      </c>
      <c r="AU133" s="229" t="s">
        <v>83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155</v>
      </c>
      <c r="BM133" s="229" t="s">
        <v>1057</v>
      </c>
    </row>
    <row r="134" spans="1:47" s="2" customFormat="1" ht="12">
      <c r="A134" s="38"/>
      <c r="B134" s="39"/>
      <c r="C134" s="40"/>
      <c r="D134" s="231" t="s">
        <v>140</v>
      </c>
      <c r="E134" s="40"/>
      <c r="F134" s="232" t="s">
        <v>645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140</v>
      </c>
      <c r="AU134" s="17" t="s">
        <v>83</v>
      </c>
    </row>
    <row r="135" spans="1:47" s="2" customFormat="1" ht="12">
      <c r="A135" s="38"/>
      <c r="B135" s="39"/>
      <c r="C135" s="40"/>
      <c r="D135" s="236" t="s">
        <v>141</v>
      </c>
      <c r="E135" s="40"/>
      <c r="F135" s="237" t="s">
        <v>646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141</v>
      </c>
      <c r="AU135" s="17" t="s">
        <v>83</v>
      </c>
    </row>
    <row r="136" spans="1:51" s="14" customFormat="1" ht="12">
      <c r="A136" s="14"/>
      <c r="B136" s="248"/>
      <c r="C136" s="249"/>
      <c r="D136" s="231" t="s">
        <v>147</v>
      </c>
      <c r="E136" s="250" t="s">
        <v>623</v>
      </c>
      <c r="F136" s="251" t="s">
        <v>1058</v>
      </c>
      <c r="G136" s="249"/>
      <c r="H136" s="252">
        <v>247.39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147</v>
      </c>
      <c r="AU136" s="258" t="s">
        <v>83</v>
      </c>
      <c r="AV136" s="14" t="s">
        <v>83</v>
      </c>
      <c r="AW136" s="14" t="s">
        <v>30</v>
      </c>
      <c r="AX136" s="14" t="s">
        <v>81</v>
      </c>
      <c r="AY136" s="258" t="s">
        <v>130</v>
      </c>
    </row>
    <row r="137" spans="1:65" s="2" customFormat="1" ht="33" customHeight="1">
      <c r="A137" s="38"/>
      <c r="B137" s="39"/>
      <c r="C137" s="218" t="s">
        <v>149</v>
      </c>
      <c r="D137" s="218" t="s">
        <v>133</v>
      </c>
      <c r="E137" s="219" t="s">
        <v>648</v>
      </c>
      <c r="F137" s="220" t="s">
        <v>649</v>
      </c>
      <c r="G137" s="221" t="s">
        <v>284</v>
      </c>
      <c r="H137" s="222">
        <v>247.39</v>
      </c>
      <c r="I137" s="223"/>
      <c r="J137" s="224">
        <f>ROUND(I137*H137,2)</f>
        <v>0</v>
      </c>
      <c r="K137" s="220" t="s">
        <v>137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155</v>
      </c>
      <c r="AT137" s="229" t="s">
        <v>133</v>
      </c>
      <c r="AU137" s="229" t="s">
        <v>83</v>
      </c>
      <c r="AY137" s="17" t="s">
        <v>130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155</v>
      </c>
      <c r="BM137" s="229" t="s">
        <v>1059</v>
      </c>
    </row>
    <row r="138" spans="1:47" s="2" customFormat="1" ht="12">
      <c r="A138" s="38"/>
      <c r="B138" s="39"/>
      <c r="C138" s="40"/>
      <c r="D138" s="231" t="s">
        <v>140</v>
      </c>
      <c r="E138" s="40"/>
      <c r="F138" s="232" t="s">
        <v>651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140</v>
      </c>
      <c r="AU138" s="17" t="s">
        <v>83</v>
      </c>
    </row>
    <row r="139" spans="1:47" s="2" customFormat="1" ht="12">
      <c r="A139" s="38"/>
      <c r="B139" s="39"/>
      <c r="C139" s="40"/>
      <c r="D139" s="236" t="s">
        <v>141</v>
      </c>
      <c r="E139" s="40"/>
      <c r="F139" s="237" t="s">
        <v>652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141</v>
      </c>
      <c r="AU139" s="17" t="s">
        <v>83</v>
      </c>
    </row>
    <row r="140" spans="1:51" s="14" customFormat="1" ht="12">
      <c r="A140" s="14"/>
      <c r="B140" s="248"/>
      <c r="C140" s="249"/>
      <c r="D140" s="231" t="s">
        <v>147</v>
      </c>
      <c r="E140" s="250" t="s">
        <v>1</v>
      </c>
      <c r="F140" s="251" t="s">
        <v>623</v>
      </c>
      <c r="G140" s="249"/>
      <c r="H140" s="252">
        <v>247.39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8" t="s">
        <v>147</v>
      </c>
      <c r="AU140" s="258" t="s">
        <v>83</v>
      </c>
      <c r="AV140" s="14" t="s">
        <v>83</v>
      </c>
      <c r="AW140" s="14" t="s">
        <v>30</v>
      </c>
      <c r="AX140" s="14" t="s">
        <v>81</v>
      </c>
      <c r="AY140" s="258" t="s">
        <v>130</v>
      </c>
    </row>
    <row r="141" spans="1:65" s="2" customFormat="1" ht="24.15" customHeight="1">
      <c r="A141" s="38"/>
      <c r="B141" s="39"/>
      <c r="C141" s="218" t="s">
        <v>155</v>
      </c>
      <c r="D141" s="218" t="s">
        <v>133</v>
      </c>
      <c r="E141" s="219" t="s">
        <v>653</v>
      </c>
      <c r="F141" s="220" t="s">
        <v>654</v>
      </c>
      <c r="G141" s="221" t="s">
        <v>284</v>
      </c>
      <c r="H141" s="222">
        <v>74.8</v>
      </c>
      <c r="I141" s="223"/>
      <c r="J141" s="224">
        <f>ROUND(I141*H141,2)</f>
        <v>0</v>
      </c>
      <c r="K141" s="220" t="s">
        <v>137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155</v>
      </c>
      <c r="AT141" s="229" t="s">
        <v>133</v>
      </c>
      <c r="AU141" s="229" t="s">
        <v>83</v>
      </c>
      <c r="AY141" s="17" t="s">
        <v>130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155</v>
      </c>
      <c r="BM141" s="229" t="s">
        <v>1060</v>
      </c>
    </row>
    <row r="142" spans="1:47" s="2" customFormat="1" ht="12">
      <c r="A142" s="38"/>
      <c r="B142" s="39"/>
      <c r="C142" s="40"/>
      <c r="D142" s="231" t="s">
        <v>140</v>
      </c>
      <c r="E142" s="40"/>
      <c r="F142" s="232" t="s">
        <v>656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140</v>
      </c>
      <c r="AU142" s="17" t="s">
        <v>83</v>
      </c>
    </row>
    <row r="143" spans="1:47" s="2" customFormat="1" ht="12">
      <c r="A143" s="38"/>
      <c r="B143" s="39"/>
      <c r="C143" s="40"/>
      <c r="D143" s="236" t="s">
        <v>141</v>
      </c>
      <c r="E143" s="40"/>
      <c r="F143" s="237" t="s">
        <v>657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141</v>
      </c>
      <c r="AU143" s="17" t="s">
        <v>83</v>
      </c>
    </row>
    <row r="144" spans="1:51" s="14" customFormat="1" ht="12">
      <c r="A144" s="14"/>
      <c r="B144" s="248"/>
      <c r="C144" s="249"/>
      <c r="D144" s="231" t="s">
        <v>147</v>
      </c>
      <c r="E144" s="250" t="s">
        <v>1</v>
      </c>
      <c r="F144" s="251" t="s">
        <v>1061</v>
      </c>
      <c r="G144" s="249"/>
      <c r="H144" s="252">
        <v>74.8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147</v>
      </c>
      <c r="AU144" s="258" t="s">
        <v>83</v>
      </c>
      <c r="AV144" s="14" t="s">
        <v>83</v>
      </c>
      <c r="AW144" s="14" t="s">
        <v>30</v>
      </c>
      <c r="AX144" s="14" t="s">
        <v>81</v>
      </c>
      <c r="AY144" s="258" t="s">
        <v>130</v>
      </c>
    </row>
    <row r="145" spans="1:65" s="2" customFormat="1" ht="24.15" customHeight="1">
      <c r="A145" s="38"/>
      <c r="B145" s="39"/>
      <c r="C145" s="218" t="s">
        <v>129</v>
      </c>
      <c r="D145" s="218" t="s">
        <v>133</v>
      </c>
      <c r="E145" s="219" t="s">
        <v>659</v>
      </c>
      <c r="F145" s="220" t="s">
        <v>660</v>
      </c>
      <c r="G145" s="221" t="s">
        <v>229</v>
      </c>
      <c r="H145" s="222">
        <v>900</v>
      </c>
      <c r="I145" s="223"/>
      <c r="J145" s="224">
        <f>ROUND(I145*H145,2)</f>
        <v>0</v>
      </c>
      <c r="K145" s="220" t="s">
        <v>137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0.00059</v>
      </c>
      <c r="R145" s="227">
        <f>Q145*H145</f>
        <v>0.531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155</v>
      </c>
      <c r="AT145" s="229" t="s">
        <v>133</v>
      </c>
      <c r="AU145" s="229" t="s">
        <v>83</v>
      </c>
      <c r="AY145" s="17" t="s">
        <v>130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155</v>
      </c>
      <c r="BM145" s="229" t="s">
        <v>1062</v>
      </c>
    </row>
    <row r="146" spans="1:47" s="2" customFormat="1" ht="12">
      <c r="A146" s="38"/>
      <c r="B146" s="39"/>
      <c r="C146" s="40"/>
      <c r="D146" s="231" t="s">
        <v>140</v>
      </c>
      <c r="E146" s="40"/>
      <c r="F146" s="232" t="s">
        <v>662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140</v>
      </c>
      <c r="AU146" s="17" t="s">
        <v>83</v>
      </c>
    </row>
    <row r="147" spans="1:47" s="2" customFormat="1" ht="12">
      <c r="A147" s="38"/>
      <c r="B147" s="39"/>
      <c r="C147" s="40"/>
      <c r="D147" s="236" t="s">
        <v>141</v>
      </c>
      <c r="E147" s="40"/>
      <c r="F147" s="237" t="s">
        <v>663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141</v>
      </c>
      <c r="AU147" s="17" t="s">
        <v>83</v>
      </c>
    </row>
    <row r="148" spans="1:51" s="14" customFormat="1" ht="12">
      <c r="A148" s="14"/>
      <c r="B148" s="248"/>
      <c r="C148" s="249"/>
      <c r="D148" s="231" t="s">
        <v>147</v>
      </c>
      <c r="E148" s="250" t="s">
        <v>627</v>
      </c>
      <c r="F148" s="251" t="s">
        <v>1051</v>
      </c>
      <c r="G148" s="249"/>
      <c r="H148" s="252">
        <v>900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8" t="s">
        <v>147</v>
      </c>
      <c r="AU148" s="258" t="s">
        <v>83</v>
      </c>
      <c r="AV148" s="14" t="s">
        <v>83</v>
      </c>
      <c r="AW148" s="14" t="s">
        <v>30</v>
      </c>
      <c r="AX148" s="14" t="s">
        <v>81</v>
      </c>
      <c r="AY148" s="258" t="s">
        <v>130</v>
      </c>
    </row>
    <row r="149" spans="1:65" s="2" customFormat="1" ht="24.15" customHeight="1">
      <c r="A149" s="38"/>
      <c r="B149" s="39"/>
      <c r="C149" s="218" t="s">
        <v>168</v>
      </c>
      <c r="D149" s="218" t="s">
        <v>133</v>
      </c>
      <c r="E149" s="219" t="s">
        <v>665</v>
      </c>
      <c r="F149" s="220" t="s">
        <v>666</v>
      </c>
      <c r="G149" s="221" t="s">
        <v>229</v>
      </c>
      <c r="H149" s="222">
        <v>900</v>
      </c>
      <c r="I149" s="223"/>
      <c r="J149" s="224">
        <f>ROUND(I149*H149,2)</f>
        <v>0</v>
      </c>
      <c r="K149" s="220" t="s">
        <v>137</v>
      </c>
      <c r="L149" s="44"/>
      <c r="M149" s="225" t="s">
        <v>1</v>
      </c>
      <c r="N149" s="226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155</v>
      </c>
      <c r="AT149" s="229" t="s">
        <v>133</v>
      </c>
      <c r="AU149" s="229" t="s">
        <v>83</v>
      </c>
      <c r="AY149" s="17" t="s">
        <v>130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155</v>
      </c>
      <c r="BM149" s="229" t="s">
        <v>1063</v>
      </c>
    </row>
    <row r="150" spans="1:47" s="2" customFormat="1" ht="12">
      <c r="A150" s="38"/>
      <c r="B150" s="39"/>
      <c r="C150" s="40"/>
      <c r="D150" s="231" t="s">
        <v>140</v>
      </c>
      <c r="E150" s="40"/>
      <c r="F150" s="232" t="s">
        <v>668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140</v>
      </c>
      <c r="AU150" s="17" t="s">
        <v>83</v>
      </c>
    </row>
    <row r="151" spans="1:47" s="2" customFormat="1" ht="12">
      <c r="A151" s="38"/>
      <c r="B151" s="39"/>
      <c r="C151" s="40"/>
      <c r="D151" s="236" t="s">
        <v>141</v>
      </c>
      <c r="E151" s="40"/>
      <c r="F151" s="237" t="s">
        <v>669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141</v>
      </c>
      <c r="AU151" s="17" t="s">
        <v>83</v>
      </c>
    </row>
    <row r="152" spans="1:51" s="14" customFormat="1" ht="12">
      <c r="A152" s="14"/>
      <c r="B152" s="248"/>
      <c r="C152" s="249"/>
      <c r="D152" s="231" t="s">
        <v>147</v>
      </c>
      <c r="E152" s="250" t="s">
        <v>1</v>
      </c>
      <c r="F152" s="251" t="s">
        <v>627</v>
      </c>
      <c r="G152" s="249"/>
      <c r="H152" s="252">
        <v>900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8" t="s">
        <v>147</v>
      </c>
      <c r="AU152" s="258" t="s">
        <v>83</v>
      </c>
      <c r="AV152" s="14" t="s">
        <v>83</v>
      </c>
      <c r="AW152" s="14" t="s">
        <v>30</v>
      </c>
      <c r="AX152" s="14" t="s">
        <v>81</v>
      </c>
      <c r="AY152" s="258" t="s">
        <v>130</v>
      </c>
    </row>
    <row r="153" spans="1:65" s="2" customFormat="1" ht="37.8" customHeight="1">
      <c r="A153" s="38"/>
      <c r="B153" s="39"/>
      <c r="C153" s="218" t="s">
        <v>177</v>
      </c>
      <c r="D153" s="218" t="s">
        <v>133</v>
      </c>
      <c r="E153" s="219" t="s">
        <v>292</v>
      </c>
      <c r="F153" s="220" t="s">
        <v>293</v>
      </c>
      <c r="G153" s="221" t="s">
        <v>284</v>
      </c>
      <c r="H153" s="222">
        <v>247.39</v>
      </c>
      <c r="I153" s="223"/>
      <c r="J153" s="224">
        <f>ROUND(I153*H153,2)</f>
        <v>0</v>
      </c>
      <c r="K153" s="220" t="s">
        <v>137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155</v>
      </c>
      <c r="AT153" s="229" t="s">
        <v>133</v>
      </c>
      <c r="AU153" s="229" t="s">
        <v>83</v>
      </c>
      <c r="AY153" s="17" t="s">
        <v>130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155</v>
      </c>
      <c r="BM153" s="229" t="s">
        <v>1064</v>
      </c>
    </row>
    <row r="154" spans="1:47" s="2" customFormat="1" ht="12">
      <c r="A154" s="38"/>
      <c r="B154" s="39"/>
      <c r="C154" s="40"/>
      <c r="D154" s="231" t="s">
        <v>140</v>
      </c>
      <c r="E154" s="40"/>
      <c r="F154" s="232" t="s">
        <v>295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140</v>
      </c>
      <c r="AU154" s="17" t="s">
        <v>83</v>
      </c>
    </row>
    <row r="155" spans="1:47" s="2" customFormat="1" ht="12">
      <c r="A155" s="38"/>
      <c r="B155" s="39"/>
      <c r="C155" s="40"/>
      <c r="D155" s="236" t="s">
        <v>141</v>
      </c>
      <c r="E155" s="40"/>
      <c r="F155" s="237" t="s">
        <v>296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141</v>
      </c>
      <c r="AU155" s="17" t="s">
        <v>83</v>
      </c>
    </row>
    <row r="156" spans="1:51" s="14" customFormat="1" ht="12">
      <c r="A156" s="14"/>
      <c r="B156" s="248"/>
      <c r="C156" s="249"/>
      <c r="D156" s="231" t="s">
        <v>147</v>
      </c>
      <c r="E156" s="250" t="s">
        <v>1</v>
      </c>
      <c r="F156" s="251" t="s">
        <v>623</v>
      </c>
      <c r="G156" s="249"/>
      <c r="H156" s="252">
        <v>247.39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8" t="s">
        <v>147</v>
      </c>
      <c r="AU156" s="258" t="s">
        <v>83</v>
      </c>
      <c r="AV156" s="14" t="s">
        <v>83</v>
      </c>
      <c r="AW156" s="14" t="s">
        <v>30</v>
      </c>
      <c r="AX156" s="14" t="s">
        <v>81</v>
      </c>
      <c r="AY156" s="258" t="s">
        <v>130</v>
      </c>
    </row>
    <row r="157" spans="1:65" s="2" customFormat="1" ht="37.8" customHeight="1">
      <c r="A157" s="38"/>
      <c r="B157" s="39"/>
      <c r="C157" s="218" t="s">
        <v>182</v>
      </c>
      <c r="D157" s="218" t="s">
        <v>133</v>
      </c>
      <c r="E157" s="219" t="s">
        <v>298</v>
      </c>
      <c r="F157" s="220" t="s">
        <v>299</v>
      </c>
      <c r="G157" s="221" t="s">
        <v>284</v>
      </c>
      <c r="H157" s="222">
        <v>1236.95</v>
      </c>
      <c r="I157" s="223"/>
      <c r="J157" s="224">
        <f>ROUND(I157*H157,2)</f>
        <v>0</v>
      </c>
      <c r="K157" s="220" t="s">
        <v>137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155</v>
      </c>
      <c r="AT157" s="229" t="s">
        <v>133</v>
      </c>
      <c r="AU157" s="229" t="s">
        <v>83</v>
      </c>
      <c r="AY157" s="17" t="s">
        <v>130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155</v>
      </c>
      <c r="BM157" s="229" t="s">
        <v>1065</v>
      </c>
    </row>
    <row r="158" spans="1:47" s="2" customFormat="1" ht="12">
      <c r="A158" s="38"/>
      <c r="B158" s="39"/>
      <c r="C158" s="40"/>
      <c r="D158" s="231" t="s">
        <v>140</v>
      </c>
      <c r="E158" s="40"/>
      <c r="F158" s="232" t="s">
        <v>301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140</v>
      </c>
      <c r="AU158" s="17" t="s">
        <v>83</v>
      </c>
    </row>
    <row r="159" spans="1:47" s="2" customFormat="1" ht="12">
      <c r="A159" s="38"/>
      <c r="B159" s="39"/>
      <c r="C159" s="40"/>
      <c r="D159" s="236" t="s">
        <v>141</v>
      </c>
      <c r="E159" s="40"/>
      <c r="F159" s="237" t="s">
        <v>302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141</v>
      </c>
      <c r="AU159" s="17" t="s">
        <v>83</v>
      </c>
    </row>
    <row r="160" spans="1:51" s="14" customFormat="1" ht="12">
      <c r="A160" s="14"/>
      <c r="B160" s="248"/>
      <c r="C160" s="249"/>
      <c r="D160" s="231" t="s">
        <v>147</v>
      </c>
      <c r="E160" s="250" t="s">
        <v>1</v>
      </c>
      <c r="F160" s="251" t="s">
        <v>623</v>
      </c>
      <c r="G160" s="249"/>
      <c r="H160" s="252">
        <v>247.39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147</v>
      </c>
      <c r="AU160" s="258" t="s">
        <v>83</v>
      </c>
      <c r="AV160" s="14" t="s">
        <v>83</v>
      </c>
      <c r="AW160" s="14" t="s">
        <v>30</v>
      </c>
      <c r="AX160" s="14" t="s">
        <v>81</v>
      </c>
      <c r="AY160" s="258" t="s">
        <v>130</v>
      </c>
    </row>
    <row r="161" spans="1:51" s="14" customFormat="1" ht="12">
      <c r="A161" s="14"/>
      <c r="B161" s="248"/>
      <c r="C161" s="249"/>
      <c r="D161" s="231" t="s">
        <v>147</v>
      </c>
      <c r="E161" s="249"/>
      <c r="F161" s="251" t="s">
        <v>1066</v>
      </c>
      <c r="G161" s="249"/>
      <c r="H161" s="252">
        <v>1236.95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8" t="s">
        <v>147</v>
      </c>
      <c r="AU161" s="258" t="s">
        <v>83</v>
      </c>
      <c r="AV161" s="14" t="s">
        <v>83</v>
      </c>
      <c r="AW161" s="14" t="s">
        <v>4</v>
      </c>
      <c r="AX161" s="14" t="s">
        <v>81</v>
      </c>
      <c r="AY161" s="258" t="s">
        <v>130</v>
      </c>
    </row>
    <row r="162" spans="1:65" s="2" customFormat="1" ht="37.8" customHeight="1">
      <c r="A162" s="38"/>
      <c r="B162" s="39"/>
      <c r="C162" s="218" t="s">
        <v>189</v>
      </c>
      <c r="D162" s="218" t="s">
        <v>133</v>
      </c>
      <c r="E162" s="219" t="s">
        <v>673</v>
      </c>
      <c r="F162" s="220" t="s">
        <v>674</v>
      </c>
      <c r="G162" s="221" t="s">
        <v>284</v>
      </c>
      <c r="H162" s="222">
        <v>247.39</v>
      </c>
      <c r="I162" s="223"/>
      <c r="J162" s="224">
        <f>ROUND(I162*H162,2)</f>
        <v>0</v>
      </c>
      <c r="K162" s="220" t="s">
        <v>137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155</v>
      </c>
      <c r="AT162" s="229" t="s">
        <v>133</v>
      </c>
      <c r="AU162" s="229" t="s">
        <v>83</v>
      </c>
      <c r="AY162" s="17" t="s">
        <v>130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155</v>
      </c>
      <c r="BM162" s="229" t="s">
        <v>1067</v>
      </c>
    </row>
    <row r="163" spans="1:47" s="2" customFormat="1" ht="12">
      <c r="A163" s="38"/>
      <c r="B163" s="39"/>
      <c r="C163" s="40"/>
      <c r="D163" s="231" t="s">
        <v>140</v>
      </c>
      <c r="E163" s="40"/>
      <c r="F163" s="232" t="s">
        <v>676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140</v>
      </c>
      <c r="AU163" s="17" t="s">
        <v>83</v>
      </c>
    </row>
    <row r="164" spans="1:47" s="2" customFormat="1" ht="12">
      <c r="A164" s="38"/>
      <c r="B164" s="39"/>
      <c r="C164" s="40"/>
      <c r="D164" s="236" t="s">
        <v>141</v>
      </c>
      <c r="E164" s="40"/>
      <c r="F164" s="237" t="s">
        <v>677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83</v>
      </c>
    </row>
    <row r="165" spans="1:51" s="14" customFormat="1" ht="12">
      <c r="A165" s="14"/>
      <c r="B165" s="248"/>
      <c r="C165" s="249"/>
      <c r="D165" s="231" t="s">
        <v>147</v>
      </c>
      <c r="E165" s="250" t="s">
        <v>1</v>
      </c>
      <c r="F165" s="251" t="s">
        <v>623</v>
      </c>
      <c r="G165" s="249"/>
      <c r="H165" s="252">
        <v>247.39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8" t="s">
        <v>147</v>
      </c>
      <c r="AU165" s="258" t="s">
        <v>83</v>
      </c>
      <c r="AV165" s="14" t="s">
        <v>83</v>
      </c>
      <c r="AW165" s="14" t="s">
        <v>30</v>
      </c>
      <c r="AX165" s="14" t="s">
        <v>81</v>
      </c>
      <c r="AY165" s="258" t="s">
        <v>130</v>
      </c>
    </row>
    <row r="166" spans="1:65" s="2" customFormat="1" ht="37.8" customHeight="1">
      <c r="A166" s="38"/>
      <c r="B166" s="39"/>
      <c r="C166" s="218" t="s">
        <v>194</v>
      </c>
      <c r="D166" s="218" t="s">
        <v>133</v>
      </c>
      <c r="E166" s="219" t="s">
        <v>678</v>
      </c>
      <c r="F166" s="220" t="s">
        <v>679</v>
      </c>
      <c r="G166" s="221" t="s">
        <v>284</v>
      </c>
      <c r="H166" s="222">
        <v>1236.95</v>
      </c>
      <c r="I166" s="223"/>
      <c r="J166" s="224">
        <f>ROUND(I166*H166,2)</f>
        <v>0</v>
      </c>
      <c r="K166" s="220" t="s">
        <v>137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155</v>
      </c>
      <c r="AT166" s="229" t="s">
        <v>133</v>
      </c>
      <c r="AU166" s="229" t="s">
        <v>83</v>
      </c>
      <c r="AY166" s="17" t="s">
        <v>130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155</v>
      </c>
      <c r="BM166" s="229" t="s">
        <v>1068</v>
      </c>
    </row>
    <row r="167" spans="1:47" s="2" customFormat="1" ht="12">
      <c r="A167" s="38"/>
      <c r="B167" s="39"/>
      <c r="C167" s="40"/>
      <c r="D167" s="231" t="s">
        <v>140</v>
      </c>
      <c r="E167" s="40"/>
      <c r="F167" s="232" t="s">
        <v>681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140</v>
      </c>
      <c r="AU167" s="17" t="s">
        <v>83</v>
      </c>
    </row>
    <row r="168" spans="1:47" s="2" customFormat="1" ht="12">
      <c r="A168" s="38"/>
      <c r="B168" s="39"/>
      <c r="C168" s="40"/>
      <c r="D168" s="236" t="s">
        <v>141</v>
      </c>
      <c r="E168" s="40"/>
      <c r="F168" s="237" t="s">
        <v>682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83</v>
      </c>
    </row>
    <row r="169" spans="1:51" s="14" customFormat="1" ht="12">
      <c r="A169" s="14"/>
      <c r="B169" s="248"/>
      <c r="C169" s="249"/>
      <c r="D169" s="231" t="s">
        <v>147</v>
      </c>
      <c r="E169" s="250" t="s">
        <v>1</v>
      </c>
      <c r="F169" s="251" t="s">
        <v>623</v>
      </c>
      <c r="G169" s="249"/>
      <c r="H169" s="252">
        <v>247.39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8" t="s">
        <v>147</v>
      </c>
      <c r="AU169" s="258" t="s">
        <v>83</v>
      </c>
      <c r="AV169" s="14" t="s">
        <v>83</v>
      </c>
      <c r="AW169" s="14" t="s">
        <v>30</v>
      </c>
      <c r="AX169" s="14" t="s">
        <v>81</v>
      </c>
      <c r="AY169" s="258" t="s">
        <v>130</v>
      </c>
    </row>
    <row r="170" spans="1:51" s="14" customFormat="1" ht="12">
      <c r="A170" s="14"/>
      <c r="B170" s="248"/>
      <c r="C170" s="249"/>
      <c r="D170" s="231" t="s">
        <v>147</v>
      </c>
      <c r="E170" s="249"/>
      <c r="F170" s="251" t="s">
        <v>1066</v>
      </c>
      <c r="G170" s="249"/>
      <c r="H170" s="252">
        <v>1236.95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147</v>
      </c>
      <c r="AU170" s="258" t="s">
        <v>83</v>
      </c>
      <c r="AV170" s="14" t="s">
        <v>83</v>
      </c>
      <c r="AW170" s="14" t="s">
        <v>4</v>
      </c>
      <c r="AX170" s="14" t="s">
        <v>81</v>
      </c>
      <c r="AY170" s="258" t="s">
        <v>130</v>
      </c>
    </row>
    <row r="171" spans="1:65" s="2" customFormat="1" ht="33" customHeight="1">
      <c r="A171" s="38"/>
      <c r="B171" s="39"/>
      <c r="C171" s="218" t="s">
        <v>297</v>
      </c>
      <c r="D171" s="218" t="s">
        <v>133</v>
      </c>
      <c r="E171" s="219" t="s">
        <v>304</v>
      </c>
      <c r="F171" s="220" t="s">
        <v>305</v>
      </c>
      <c r="G171" s="221" t="s">
        <v>306</v>
      </c>
      <c r="H171" s="222">
        <v>890.604</v>
      </c>
      <c r="I171" s="223"/>
      <c r="J171" s="224">
        <f>ROUND(I171*H171,2)</f>
        <v>0</v>
      </c>
      <c r="K171" s="220" t="s">
        <v>137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155</v>
      </c>
      <c r="AT171" s="229" t="s">
        <v>133</v>
      </c>
      <c r="AU171" s="229" t="s">
        <v>83</v>
      </c>
      <c r="AY171" s="17" t="s">
        <v>130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155</v>
      </c>
      <c r="BM171" s="229" t="s">
        <v>1069</v>
      </c>
    </row>
    <row r="172" spans="1:47" s="2" customFormat="1" ht="12">
      <c r="A172" s="38"/>
      <c r="B172" s="39"/>
      <c r="C172" s="40"/>
      <c r="D172" s="231" t="s">
        <v>140</v>
      </c>
      <c r="E172" s="40"/>
      <c r="F172" s="232" t="s">
        <v>308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140</v>
      </c>
      <c r="AU172" s="17" t="s">
        <v>83</v>
      </c>
    </row>
    <row r="173" spans="1:47" s="2" customFormat="1" ht="12">
      <c r="A173" s="38"/>
      <c r="B173" s="39"/>
      <c r="C173" s="40"/>
      <c r="D173" s="236" t="s">
        <v>141</v>
      </c>
      <c r="E173" s="40"/>
      <c r="F173" s="237" t="s">
        <v>309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141</v>
      </c>
      <c r="AU173" s="17" t="s">
        <v>83</v>
      </c>
    </row>
    <row r="174" spans="1:51" s="14" customFormat="1" ht="12">
      <c r="A174" s="14"/>
      <c r="B174" s="248"/>
      <c r="C174" s="249"/>
      <c r="D174" s="231" t="s">
        <v>147</v>
      </c>
      <c r="E174" s="250" t="s">
        <v>1</v>
      </c>
      <c r="F174" s="251" t="s">
        <v>684</v>
      </c>
      <c r="G174" s="249"/>
      <c r="H174" s="252">
        <v>890.604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147</v>
      </c>
      <c r="AU174" s="258" t="s">
        <v>83</v>
      </c>
      <c r="AV174" s="14" t="s">
        <v>83</v>
      </c>
      <c r="AW174" s="14" t="s">
        <v>30</v>
      </c>
      <c r="AX174" s="14" t="s">
        <v>81</v>
      </c>
      <c r="AY174" s="258" t="s">
        <v>130</v>
      </c>
    </row>
    <row r="175" spans="1:65" s="2" customFormat="1" ht="16.5" customHeight="1">
      <c r="A175" s="38"/>
      <c r="B175" s="39"/>
      <c r="C175" s="218" t="s">
        <v>8</v>
      </c>
      <c r="D175" s="218" t="s">
        <v>133</v>
      </c>
      <c r="E175" s="219" t="s">
        <v>312</v>
      </c>
      <c r="F175" s="220" t="s">
        <v>313</v>
      </c>
      <c r="G175" s="221" t="s">
        <v>284</v>
      </c>
      <c r="H175" s="222">
        <v>494.78</v>
      </c>
      <c r="I175" s="223"/>
      <c r="J175" s="224">
        <f>ROUND(I175*H175,2)</f>
        <v>0</v>
      </c>
      <c r="K175" s="220" t="s">
        <v>137</v>
      </c>
      <c r="L175" s="44"/>
      <c r="M175" s="225" t="s">
        <v>1</v>
      </c>
      <c r="N175" s="226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155</v>
      </c>
      <c r="AT175" s="229" t="s">
        <v>133</v>
      </c>
      <c r="AU175" s="229" t="s">
        <v>83</v>
      </c>
      <c r="AY175" s="17" t="s">
        <v>130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155</v>
      </c>
      <c r="BM175" s="229" t="s">
        <v>1070</v>
      </c>
    </row>
    <row r="176" spans="1:47" s="2" customFormat="1" ht="12">
      <c r="A176" s="38"/>
      <c r="B176" s="39"/>
      <c r="C176" s="40"/>
      <c r="D176" s="231" t="s">
        <v>140</v>
      </c>
      <c r="E176" s="40"/>
      <c r="F176" s="232" t="s">
        <v>315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140</v>
      </c>
      <c r="AU176" s="17" t="s">
        <v>83</v>
      </c>
    </row>
    <row r="177" spans="1:47" s="2" customFormat="1" ht="12">
      <c r="A177" s="38"/>
      <c r="B177" s="39"/>
      <c r="C177" s="40"/>
      <c r="D177" s="236" t="s">
        <v>141</v>
      </c>
      <c r="E177" s="40"/>
      <c r="F177" s="237" t="s">
        <v>316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141</v>
      </c>
      <c r="AU177" s="17" t="s">
        <v>83</v>
      </c>
    </row>
    <row r="178" spans="1:51" s="14" customFormat="1" ht="12">
      <c r="A178" s="14"/>
      <c r="B178" s="248"/>
      <c r="C178" s="249"/>
      <c r="D178" s="231" t="s">
        <v>147</v>
      </c>
      <c r="E178" s="250" t="s">
        <v>1</v>
      </c>
      <c r="F178" s="251" t="s">
        <v>686</v>
      </c>
      <c r="G178" s="249"/>
      <c r="H178" s="252">
        <v>494.78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147</v>
      </c>
      <c r="AU178" s="258" t="s">
        <v>83</v>
      </c>
      <c r="AV178" s="14" t="s">
        <v>83</v>
      </c>
      <c r="AW178" s="14" t="s">
        <v>30</v>
      </c>
      <c r="AX178" s="14" t="s">
        <v>81</v>
      </c>
      <c r="AY178" s="258" t="s">
        <v>130</v>
      </c>
    </row>
    <row r="179" spans="1:65" s="2" customFormat="1" ht="24.15" customHeight="1">
      <c r="A179" s="38"/>
      <c r="B179" s="39"/>
      <c r="C179" s="218" t="s">
        <v>311</v>
      </c>
      <c r="D179" s="218" t="s">
        <v>133</v>
      </c>
      <c r="E179" s="219" t="s">
        <v>687</v>
      </c>
      <c r="F179" s="220" t="s">
        <v>688</v>
      </c>
      <c r="G179" s="221" t="s">
        <v>284</v>
      </c>
      <c r="H179" s="222">
        <v>293.26</v>
      </c>
      <c r="I179" s="223"/>
      <c r="J179" s="224">
        <f>ROUND(I179*H179,2)</f>
        <v>0</v>
      </c>
      <c r="K179" s="220" t="s">
        <v>137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155</v>
      </c>
      <c r="AT179" s="229" t="s">
        <v>133</v>
      </c>
      <c r="AU179" s="229" t="s">
        <v>83</v>
      </c>
      <c r="AY179" s="17" t="s">
        <v>130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155</v>
      </c>
      <c r="BM179" s="229" t="s">
        <v>1071</v>
      </c>
    </row>
    <row r="180" spans="1:47" s="2" customFormat="1" ht="12">
      <c r="A180" s="38"/>
      <c r="B180" s="39"/>
      <c r="C180" s="40"/>
      <c r="D180" s="231" t="s">
        <v>140</v>
      </c>
      <c r="E180" s="40"/>
      <c r="F180" s="232" t="s">
        <v>690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140</v>
      </c>
      <c r="AU180" s="17" t="s">
        <v>83</v>
      </c>
    </row>
    <row r="181" spans="1:47" s="2" customFormat="1" ht="12">
      <c r="A181" s="38"/>
      <c r="B181" s="39"/>
      <c r="C181" s="40"/>
      <c r="D181" s="236" t="s">
        <v>141</v>
      </c>
      <c r="E181" s="40"/>
      <c r="F181" s="237" t="s">
        <v>691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141</v>
      </c>
      <c r="AU181" s="17" t="s">
        <v>83</v>
      </c>
    </row>
    <row r="182" spans="1:51" s="14" customFormat="1" ht="12">
      <c r="A182" s="14"/>
      <c r="B182" s="248"/>
      <c r="C182" s="249"/>
      <c r="D182" s="231" t="s">
        <v>147</v>
      </c>
      <c r="E182" s="250" t="s">
        <v>1</v>
      </c>
      <c r="F182" s="251" t="s">
        <v>1072</v>
      </c>
      <c r="G182" s="249"/>
      <c r="H182" s="252">
        <v>293.26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147</v>
      </c>
      <c r="AU182" s="258" t="s">
        <v>83</v>
      </c>
      <c r="AV182" s="14" t="s">
        <v>83</v>
      </c>
      <c r="AW182" s="14" t="s">
        <v>30</v>
      </c>
      <c r="AX182" s="14" t="s">
        <v>81</v>
      </c>
      <c r="AY182" s="258" t="s">
        <v>130</v>
      </c>
    </row>
    <row r="183" spans="1:65" s="2" customFormat="1" ht="16.5" customHeight="1">
      <c r="A183" s="38"/>
      <c r="B183" s="39"/>
      <c r="C183" s="275" t="s">
        <v>318</v>
      </c>
      <c r="D183" s="275" t="s">
        <v>399</v>
      </c>
      <c r="E183" s="276" t="s">
        <v>693</v>
      </c>
      <c r="F183" s="277" t="s">
        <v>694</v>
      </c>
      <c r="G183" s="278" t="s">
        <v>306</v>
      </c>
      <c r="H183" s="279">
        <v>586.52</v>
      </c>
      <c r="I183" s="280"/>
      <c r="J183" s="281">
        <f>ROUND(I183*H183,2)</f>
        <v>0</v>
      </c>
      <c r="K183" s="277" t="s">
        <v>137</v>
      </c>
      <c r="L183" s="282"/>
      <c r="M183" s="283" t="s">
        <v>1</v>
      </c>
      <c r="N183" s="284" t="s">
        <v>38</v>
      </c>
      <c r="O183" s="91"/>
      <c r="P183" s="227">
        <f>O183*H183</f>
        <v>0</v>
      </c>
      <c r="Q183" s="227">
        <v>1</v>
      </c>
      <c r="R183" s="227">
        <f>Q183*H183</f>
        <v>586.52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182</v>
      </c>
      <c r="AT183" s="229" t="s">
        <v>399</v>
      </c>
      <c r="AU183" s="229" t="s">
        <v>83</v>
      </c>
      <c r="AY183" s="17" t="s">
        <v>130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81</v>
      </c>
      <c r="BK183" s="230">
        <f>ROUND(I183*H183,2)</f>
        <v>0</v>
      </c>
      <c r="BL183" s="17" t="s">
        <v>155</v>
      </c>
      <c r="BM183" s="229" t="s">
        <v>1073</v>
      </c>
    </row>
    <row r="184" spans="1:47" s="2" customFormat="1" ht="12">
      <c r="A184" s="38"/>
      <c r="B184" s="39"/>
      <c r="C184" s="40"/>
      <c r="D184" s="231" t="s">
        <v>140</v>
      </c>
      <c r="E184" s="40"/>
      <c r="F184" s="232" t="s">
        <v>694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140</v>
      </c>
      <c r="AU184" s="17" t="s">
        <v>83</v>
      </c>
    </row>
    <row r="185" spans="1:51" s="14" customFormat="1" ht="12">
      <c r="A185" s="14"/>
      <c r="B185" s="248"/>
      <c r="C185" s="249"/>
      <c r="D185" s="231" t="s">
        <v>147</v>
      </c>
      <c r="E185" s="250" t="s">
        <v>1</v>
      </c>
      <c r="F185" s="251" t="s">
        <v>1074</v>
      </c>
      <c r="G185" s="249"/>
      <c r="H185" s="252">
        <v>586.52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8" t="s">
        <v>147</v>
      </c>
      <c r="AU185" s="258" t="s">
        <v>83</v>
      </c>
      <c r="AV185" s="14" t="s">
        <v>83</v>
      </c>
      <c r="AW185" s="14" t="s">
        <v>30</v>
      </c>
      <c r="AX185" s="14" t="s">
        <v>81</v>
      </c>
      <c r="AY185" s="258" t="s">
        <v>130</v>
      </c>
    </row>
    <row r="186" spans="1:65" s="2" customFormat="1" ht="24.15" customHeight="1">
      <c r="A186" s="38"/>
      <c r="B186" s="39"/>
      <c r="C186" s="218" t="s">
        <v>326</v>
      </c>
      <c r="D186" s="218" t="s">
        <v>133</v>
      </c>
      <c r="E186" s="219" t="s">
        <v>697</v>
      </c>
      <c r="F186" s="220" t="s">
        <v>698</v>
      </c>
      <c r="G186" s="221" t="s">
        <v>284</v>
      </c>
      <c r="H186" s="222">
        <v>112.6</v>
      </c>
      <c r="I186" s="223"/>
      <c r="J186" s="224">
        <f>ROUND(I186*H186,2)</f>
        <v>0</v>
      </c>
      <c r="K186" s="220" t="s">
        <v>137</v>
      </c>
      <c r="L186" s="44"/>
      <c r="M186" s="225" t="s">
        <v>1</v>
      </c>
      <c r="N186" s="226" t="s">
        <v>38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155</v>
      </c>
      <c r="AT186" s="229" t="s">
        <v>133</v>
      </c>
      <c r="AU186" s="229" t="s">
        <v>83</v>
      </c>
      <c r="AY186" s="17" t="s">
        <v>130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81</v>
      </c>
      <c r="BK186" s="230">
        <f>ROUND(I186*H186,2)</f>
        <v>0</v>
      </c>
      <c r="BL186" s="17" t="s">
        <v>155</v>
      </c>
      <c r="BM186" s="229" t="s">
        <v>1075</v>
      </c>
    </row>
    <row r="187" spans="1:47" s="2" customFormat="1" ht="12">
      <c r="A187" s="38"/>
      <c r="B187" s="39"/>
      <c r="C187" s="40"/>
      <c r="D187" s="231" t="s">
        <v>140</v>
      </c>
      <c r="E187" s="40"/>
      <c r="F187" s="232" t="s">
        <v>700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140</v>
      </c>
      <c r="AU187" s="17" t="s">
        <v>83</v>
      </c>
    </row>
    <row r="188" spans="1:47" s="2" customFormat="1" ht="12">
      <c r="A188" s="38"/>
      <c r="B188" s="39"/>
      <c r="C188" s="40"/>
      <c r="D188" s="236" t="s">
        <v>141</v>
      </c>
      <c r="E188" s="40"/>
      <c r="F188" s="237" t="s">
        <v>701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141</v>
      </c>
      <c r="AU188" s="17" t="s">
        <v>83</v>
      </c>
    </row>
    <row r="189" spans="1:51" s="14" customFormat="1" ht="12">
      <c r="A189" s="14"/>
      <c r="B189" s="248"/>
      <c r="C189" s="249"/>
      <c r="D189" s="231" t="s">
        <v>147</v>
      </c>
      <c r="E189" s="250" t="s">
        <v>1</v>
      </c>
      <c r="F189" s="251" t="s">
        <v>1076</v>
      </c>
      <c r="G189" s="249"/>
      <c r="H189" s="252">
        <v>112.6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8" t="s">
        <v>147</v>
      </c>
      <c r="AU189" s="258" t="s">
        <v>83</v>
      </c>
      <c r="AV189" s="14" t="s">
        <v>83</v>
      </c>
      <c r="AW189" s="14" t="s">
        <v>30</v>
      </c>
      <c r="AX189" s="14" t="s">
        <v>81</v>
      </c>
      <c r="AY189" s="258" t="s">
        <v>130</v>
      </c>
    </row>
    <row r="190" spans="1:65" s="2" customFormat="1" ht="16.5" customHeight="1">
      <c r="A190" s="38"/>
      <c r="B190" s="39"/>
      <c r="C190" s="275" t="s">
        <v>334</v>
      </c>
      <c r="D190" s="275" t="s">
        <v>399</v>
      </c>
      <c r="E190" s="276" t="s">
        <v>703</v>
      </c>
      <c r="F190" s="277" t="s">
        <v>704</v>
      </c>
      <c r="G190" s="278" t="s">
        <v>306</v>
      </c>
      <c r="H190" s="279">
        <v>225.2</v>
      </c>
      <c r="I190" s="280"/>
      <c r="J190" s="281">
        <f>ROUND(I190*H190,2)</f>
        <v>0</v>
      </c>
      <c r="K190" s="277" t="s">
        <v>137</v>
      </c>
      <c r="L190" s="282"/>
      <c r="M190" s="283" t="s">
        <v>1</v>
      </c>
      <c r="N190" s="284" t="s">
        <v>38</v>
      </c>
      <c r="O190" s="91"/>
      <c r="P190" s="227">
        <f>O190*H190</f>
        <v>0</v>
      </c>
      <c r="Q190" s="227">
        <v>1</v>
      </c>
      <c r="R190" s="227">
        <f>Q190*H190</f>
        <v>225.2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182</v>
      </c>
      <c r="AT190" s="229" t="s">
        <v>399</v>
      </c>
      <c r="AU190" s="229" t="s">
        <v>83</v>
      </c>
      <c r="AY190" s="17" t="s">
        <v>130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155</v>
      </c>
      <c r="BM190" s="229" t="s">
        <v>1077</v>
      </c>
    </row>
    <row r="191" spans="1:47" s="2" customFormat="1" ht="12">
      <c r="A191" s="38"/>
      <c r="B191" s="39"/>
      <c r="C191" s="40"/>
      <c r="D191" s="231" t="s">
        <v>140</v>
      </c>
      <c r="E191" s="40"/>
      <c r="F191" s="232" t="s">
        <v>704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140</v>
      </c>
      <c r="AU191" s="17" t="s">
        <v>83</v>
      </c>
    </row>
    <row r="192" spans="1:51" s="14" customFormat="1" ht="12">
      <c r="A192" s="14"/>
      <c r="B192" s="248"/>
      <c r="C192" s="249"/>
      <c r="D192" s="231" t="s">
        <v>147</v>
      </c>
      <c r="E192" s="250" t="s">
        <v>1</v>
      </c>
      <c r="F192" s="251" t="s">
        <v>1078</v>
      </c>
      <c r="G192" s="249"/>
      <c r="H192" s="252">
        <v>225.2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8" t="s">
        <v>147</v>
      </c>
      <c r="AU192" s="258" t="s">
        <v>83</v>
      </c>
      <c r="AV192" s="14" t="s">
        <v>83</v>
      </c>
      <c r="AW192" s="14" t="s">
        <v>30</v>
      </c>
      <c r="AX192" s="14" t="s">
        <v>81</v>
      </c>
      <c r="AY192" s="258" t="s">
        <v>130</v>
      </c>
    </row>
    <row r="193" spans="1:63" s="12" customFormat="1" ht="22.8" customHeight="1">
      <c r="A193" s="12"/>
      <c r="B193" s="202"/>
      <c r="C193" s="203"/>
      <c r="D193" s="204" t="s">
        <v>72</v>
      </c>
      <c r="E193" s="216" t="s">
        <v>155</v>
      </c>
      <c r="F193" s="216" t="s">
        <v>325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SUM(P194:P202)</f>
        <v>0</v>
      </c>
      <c r="Q193" s="210"/>
      <c r="R193" s="211">
        <f>SUM(R194:R202)</f>
        <v>56.0235151</v>
      </c>
      <c r="S193" s="210"/>
      <c r="T193" s="212">
        <f>SUM(T194:T202)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81</v>
      </c>
      <c r="AT193" s="214" t="s">
        <v>72</v>
      </c>
      <c r="AU193" s="214" t="s">
        <v>81</v>
      </c>
      <c r="AY193" s="213" t="s">
        <v>130</v>
      </c>
      <c r="BK193" s="215">
        <f>SUM(BK194:BK202)</f>
        <v>0</v>
      </c>
    </row>
    <row r="194" spans="1:65" s="2" customFormat="1" ht="16.5" customHeight="1">
      <c r="A194" s="38"/>
      <c r="B194" s="39"/>
      <c r="C194" s="218" t="s">
        <v>341</v>
      </c>
      <c r="D194" s="218" t="s">
        <v>133</v>
      </c>
      <c r="E194" s="219" t="s">
        <v>732</v>
      </c>
      <c r="F194" s="220" t="s">
        <v>733</v>
      </c>
      <c r="G194" s="221" t="s">
        <v>284</v>
      </c>
      <c r="H194" s="222">
        <v>29.63</v>
      </c>
      <c r="I194" s="223"/>
      <c r="J194" s="224">
        <f>ROUND(I194*H194,2)</f>
        <v>0</v>
      </c>
      <c r="K194" s="220" t="s">
        <v>137</v>
      </c>
      <c r="L194" s="44"/>
      <c r="M194" s="225" t="s">
        <v>1</v>
      </c>
      <c r="N194" s="226" t="s">
        <v>38</v>
      </c>
      <c r="O194" s="91"/>
      <c r="P194" s="227">
        <f>O194*H194</f>
        <v>0</v>
      </c>
      <c r="Q194" s="227">
        <v>1.89077</v>
      </c>
      <c r="R194" s="227">
        <f>Q194*H194</f>
        <v>56.0235151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155</v>
      </c>
      <c r="AT194" s="229" t="s">
        <v>133</v>
      </c>
      <c r="AU194" s="229" t="s">
        <v>83</v>
      </c>
      <c r="AY194" s="17" t="s">
        <v>130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81</v>
      </c>
      <c r="BK194" s="230">
        <f>ROUND(I194*H194,2)</f>
        <v>0</v>
      </c>
      <c r="BL194" s="17" t="s">
        <v>155</v>
      </c>
      <c r="BM194" s="229" t="s">
        <v>1079</v>
      </c>
    </row>
    <row r="195" spans="1:47" s="2" customFormat="1" ht="12">
      <c r="A195" s="38"/>
      <c r="B195" s="39"/>
      <c r="C195" s="40"/>
      <c r="D195" s="231" t="s">
        <v>140</v>
      </c>
      <c r="E195" s="40"/>
      <c r="F195" s="232" t="s">
        <v>735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140</v>
      </c>
      <c r="AU195" s="17" t="s">
        <v>83</v>
      </c>
    </row>
    <row r="196" spans="1:47" s="2" customFormat="1" ht="12">
      <c r="A196" s="38"/>
      <c r="B196" s="39"/>
      <c r="C196" s="40"/>
      <c r="D196" s="236" t="s">
        <v>141</v>
      </c>
      <c r="E196" s="40"/>
      <c r="F196" s="237" t="s">
        <v>736</v>
      </c>
      <c r="G196" s="40"/>
      <c r="H196" s="40"/>
      <c r="I196" s="233"/>
      <c r="J196" s="40"/>
      <c r="K196" s="40"/>
      <c r="L196" s="44"/>
      <c r="M196" s="234"/>
      <c r="N196" s="23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141</v>
      </c>
      <c r="AU196" s="17" t="s">
        <v>83</v>
      </c>
    </row>
    <row r="197" spans="1:51" s="14" customFormat="1" ht="12">
      <c r="A197" s="14"/>
      <c r="B197" s="248"/>
      <c r="C197" s="249"/>
      <c r="D197" s="231" t="s">
        <v>147</v>
      </c>
      <c r="E197" s="250" t="s">
        <v>1</v>
      </c>
      <c r="F197" s="251" t="s">
        <v>1080</v>
      </c>
      <c r="G197" s="249"/>
      <c r="H197" s="252">
        <v>29.63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8" t="s">
        <v>147</v>
      </c>
      <c r="AU197" s="258" t="s">
        <v>83</v>
      </c>
      <c r="AV197" s="14" t="s">
        <v>83</v>
      </c>
      <c r="AW197" s="14" t="s">
        <v>30</v>
      </c>
      <c r="AX197" s="14" t="s">
        <v>81</v>
      </c>
      <c r="AY197" s="258" t="s">
        <v>130</v>
      </c>
    </row>
    <row r="198" spans="1:65" s="2" customFormat="1" ht="33" customHeight="1">
      <c r="A198" s="38"/>
      <c r="B198" s="39"/>
      <c r="C198" s="218" t="s">
        <v>348</v>
      </c>
      <c r="D198" s="218" t="s">
        <v>133</v>
      </c>
      <c r="E198" s="219" t="s">
        <v>1081</v>
      </c>
      <c r="F198" s="220" t="s">
        <v>1082</v>
      </c>
      <c r="G198" s="221" t="s">
        <v>284</v>
      </c>
      <c r="H198" s="222">
        <v>0.5</v>
      </c>
      <c r="I198" s="223"/>
      <c r="J198" s="224">
        <f>ROUND(I198*H198,2)</f>
        <v>0</v>
      </c>
      <c r="K198" s="220" t="s">
        <v>137</v>
      </c>
      <c r="L198" s="44"/>
      <c r="M198" s="225" t="s">
        <v>1</v>
      </c>
      <c r="N198" s="226" t="s">
        <v>38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155</v>
      </c>
      <c r="AT198" s="229" t="s">
        <v>133</v>
      </c>
      <c r="AU198" s="229" t="s">
        <v>83</v>
      </c>
      <c r="AY198" s="17" t="s">
        <v>130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81</v>
      </c>
      <c r="BK198" s="230">
        <f>ROUND(I198*H198,2)</f>
        <v>0</v>
      </c>
      <c r="BL198" s="17" t="s">
        <v>155</v>
      </c>
      <c r="BM198" s="229" t="s">
        <v>1083</v>
      </c>
    </row>
    <row r="199" spans="1:47" s="2" customFormat="1" ht="12">
      <c r="A199" s="38"/>
      <c r="B199" s="39"/>
      <c r="C199" s="40"/>
      <c r="D199" s="231" t="s">
        <v>140</v>
      </c>
      <c r="E199" s="40"/>
      <c r="F199" s="232" t="s">
        <v>1084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140</v>
      </c>
      <c r="AU199" s="17" t="s">
        <v>83</v>
      </c>
    </row>
    <row r="200" spans="1:47" s="2" customFormat="1" ht="12">
      <c r="A200" s="38"/>
      <c r="B200" s="39"/>
      <c r="C200" s="40"/>
      <c r="D200" s="236" t="s">
        <v>141</v>
      </c>
      <c r="E200" s="40"/>
      <c r="F200" s="237" t="s">
        <v>1085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141</v>
      </c>
      <c r="AU200" s="17" t="s">
        <v>83</v>
      </c>
    </row>
    <row r="201" spans="1:51" s="13" customFormat="1" ht="12">
      <c r="A201" s="13"/>
      <c r="B201" s="238"/>
      <c r="C201" s="239"/>
      <c r="D201" s="231" t="s">
        <v>147</v>
      </c>
      <c r="E201" s="240" t="s">
        <v>1</v>
      </c>
      <c r="F201" s="241" t="s">
        <v>1086</v>
      </c>
      <c r="G201" s="239"/>
      <c r="H201" s="240" t="s">
        <v>1</v>
      </c>
      <c r="I201" s="242"/>
      <c r="J201" s="239"/>
      <c r="K201" s="239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147</v>
      </c>
      <c r="AU201" s="247" t="s">
        <v>83</v>
      </c>
      <c r="AV201" s="13" t="s">
        <v>81</v>
      </c>
      <c r="AW201" s="13" t="s">
        <v>30</v>
      </c>
      <c r="AX201" s="13" t="s">
        <v>73</v>
      </c>
      <c r="AY201" s="247" t="s">
        <v>130</v>
      </c>
    </row>
    <row r="202" spans="1:51" s="14" customFormat="1" ht="12">
      <c r="A202" s="14"/>
      <c r="B202" s="248"/>
      <c r="C202" s="249"/>
      <c r="D202" s="231" t="s">
        <v>147</v>
      </c>
      <c r="E202" s="250" t="s">
        <v>1</v>
      </c>
      <c r="F202" s="251" t="s">
        <v>1087</v>
      </c>
      <c r="G202" s="249"/>
      <c r="H202" s="252">
        <v>0.5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8" t="s">
        <v>147</v>
      </c>
      <c r="AU202" s="258" t="s">
        <v>83</v>
      </c>
      <c r="AV202" s="14" t="s">
        <v>83</v>
      </c>
      <c r="AW202" s="14" t="s">
        <v>30</v>
      </c>
      <c r="AX202" s="14" t="s">
        <v>81</v>
      </c>
      <c r="AY202" s="258" t="s">
        <v>130</v>
      </c>
    </row>
    <row r="203" spans="1:63" s="12" customFormat="1" ht="22.8" customHeight="1">
      <c r="A203" s="12"/>
      <c r="B203" s="202"/>
      <c r="C203" s="203"/>
      <c r="D203" s="204" t="s">
        <v>72</v>
      </c>
      <c r="E203" s="216" t="s">
        <v>129</v>
      </c>
      <c r="F203" s="216" t="s">
        <v>333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SUM(P204:P208)</f>
        <v>0</v>
      </c>
      <c r="Q203" s="210"/>
      <c r="R203" s="211">
        <f>SUM(R204:R208)</f>
        <v>77.22</v>
      </c>
      <c r="S203" s="210"/>
      <c r="T203" s="212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81</v>
      </c>
      <c r="AT203" s="214" t="s">
        <v>72</v>
      </c>
      <c r="AU203" s="214" t="s">
        <v>81</v>
      </c>
      <c r="AY203" s="213" t="s">
        <v>130</v>
      </c>
      <c r="BK203" s="215">
        <f>SUM(BK204:BK208)</f>
        <v>0</v>
      </c>
    </row>
    <row r="204" spans="1:65" s="2" customFormat="1" ht="24.15" customHeight="1">
      <c r="A204" s="38"/>
      <c r="B204" s="39"/>
      <c r="C204" s="218" t="s">
        <v>356</v>
      </c>
      <c r="D204" s="218" t="s">
        <v>133</v>
      </c>
      <c r="E204" s="219" t="s">
        <v>349</v>
      </c>
      <c r="F204" s="220" t="s">
        <v>350</v>
      </c>
      <c r="G204" s="221" t="s">
        <v>229</v>
      </c>
      <c r="H204" s="222">
        <v>357.5</v>
      </c>
      <c r="I204" s="223"/>
      <c r="J204" s="224">
        <f>ROUND(I204*H204,2)</f>
        <v>0</v>
      </c>
      <c r="K204" s="220" t="s">
        <v>137</v>
      </c>
      <c r="L204" s="44"/>
      <c r="M204" s="225" t="s">
        <v>1</v>
      </c>
      <c r="N204" s="226" t="s">
        <v>38</v>
      </c>
      <c r="O204" s="91"/>
      <c r="P204" s="227">
        <f>O204*H204</f>
        <v>0</v>
      </c>
      <c r="Q204" s="227">
        <v>0.216</v>
      </c>
      <c r="R204" s="227">
        <f>Q204*H204</f>
        <v>77.22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155</v>
      </c>
      <c r="AT204" s="229" t="s">
        <v>133</v>
      </c>
      <c r="AU204" s="229" t="s">
        <v>83</v>
      </c>
      <c r="AY204" s="17" t="s">
        <v>130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81</v>
      </c>
      <c r="BK204" s="230">
        <f>ROUND(I204*H204,2)</f>
        <v>0</v>
      </c>
      <c r="BL204" s="17" t="s">
        <v>155</v>
      </c>
      <c r="BM204" s="229" t="s">
        <v>1088</v>
      </c>
    </row>
    <row r="205" spans="1:47" s="2" customFormat="1" ht="12">
      <c r="A205" s="38"/>
      <c r="B205" s="39"/>
      <c r="C205" s="40"/>
      <c r="D205" s="231" t="s">
        <v>140</v>
      </c>
      <c r="E205" s="40"/>
      <c r="F205" s="232" t="s">
        <v>352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140</v>
      </c>
      <c r="AU205" s="17" t="s">
        <v>83</v>
      </c>
    </row>
    <row r="206" spans="1:47" s="2" customFormat="1" ht="12">
      <c r="A206" s="38"/>
      <c r="B206" s="39"/>
      <c r="C206" s="40"/>
      <c r="D206" s="236" t="s">
        <v>141</v>
      </c>
      <c r="E206" s="40"/>
      <c r="F206" s="237" t="s">
        <v>353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141</v>
      </c>
      <c r="AU206" s="17" t="s">
        <v>83</v>
      </c>
    </row>
    <row r="207" spans="1:51" s="14" customFormat="1" ht="12">
      <c r="A207" s="14"/>
      <c r="B207" s="248"/>
      <c r="C207" s="249"/>
      <c r="D207" s="231" t="s">
        <v>147</v>
      </c>
      <c r="E207" s="250" t="s">
        <v>1</v>
      </c>
      <c r="F207" s="251" t="s">
        <v>621</v>
      </c>
      <c r="G207" s="249"/>
      <c r="H207" s="252">
        <v>178.75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8" t="s">
        <v>147</v>
      </c>
      <c r="AU207" s="258" t="s">
        <v>83</v>
      </c>
      <c r="AV207" s="14" t="s">
        <v>83</v>
      </c>
      <c r="AW207" s="14" t="s">
        <v>30</v>
      </c>
      <c r="AX207" s="14" t="s">
        <v>81</v>
      </c>
      <c r="AY207" s="258" t="s">
        <v>130</v>
      </c>
    </row>
    <row r="208" spans="1:51" s="14" customFormat="1" ht="12">
      <c r="A208" s="14"/>
      <c r="B208" s="248"/>
      <c r="C208" s="249"/>
      <c r="D208" s="231" t="s">
        <v>147</v>
      </c>
      <c r="E208" s="249"/>
      <c r="F208" s="251" t="s">
        <v>1089</v>
      </c>
      <c r="G208" s="249"/>
      <c r="H208" s="252">
        <v>357.5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8" t="s">
        <v>147</v>
      </c>
      <c r="AU208" s="258" t="s">
        <v>83</v>
      </c>
      <c r="AV208" s="14" t="s">
        <v>83</v>
      </c>
      <c r="AW208" s="14" t="s">
        <v>4</v>
      </c>
      <c r="AX208" s="14" t="s">
        <v>81</v>
      </c>
      <c r="AY208" s="258" t="s">
        <v>130</v>
      </c>
    </row>
    <row r="209" spans="1:63" s="12" customFormat="1" ht="22.8" customHeight="1">
      <c r="A209" s="12"/>
      <c r="B209" s="202"/>
      <c r="C209" s="203"/>
      <c r="D209" s="204" t="s">
        <v>72</v>
      </c>
      <c r="E209" s="216" t="s">
        <v>182</v>
      </c>
      <c r="F209" s="216" t="s">
        <v>385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SUM(P210:P322)</f>
        <v>0</v>
      </c>
      <c r="Q209" s="210"/>
      <c r="R209" s="211">
        <f>SUM(R210:R322)</f>
        <v>5.95838364</v>
      </c>
      <c r="S209" s="210"/>
      <c r="T209" s="212">
        <f>SUM(T210:T322)</f>
        <v>11.853599999999998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81</v>
      </c>
      <c r="AT209" s="214" t="s">
        <v>72</v>
      </c>
      <c r="AU209" s="214" t="s">
        <v>81</v>
      </c>
      <c r="AY209" s="213" t="s">
        <v>130</v>
      </c>
      <c r="BK209" s="215">
        <f>SUM(BK210:BK322)</f>
        <v>0</v>
      </c>
    </row>
    <row r="210" spans="1:65" s="2" customFormat="1" ht="21.75" customHeight="1">
      <c r="A210" s="38"/>
      <c r="B210" s="39"/>
      <c r="C210" s="218" t="s">
        <v>362</v>
      </c>
      <c r="D210" s="218" t="s">
        <v>133</v>
      </c>
      <c r="E210" s="219" t="s">
        <v>1090</v>
      </c>
      <c r="F210" s="220" t="s">
        <v>1091</v>
      </c>
      <c r="G210" s="221" t="s">
        <v>269</v>
      </c>
      <c r="H210" s="222">
        <v>269.4</v>
      </c>
      <c r="I210" s="223"/>
      <c r="J210" s="224">
        <f>ROUND(I210*H210,2)</f>
        <v>0</v>
      </c>
      <c r="K210" s="220" t="s">
        <v>137</v>
      </c>
      <c r="L210" s="44"/>
      <c r="M210" s="225" t="s">
        <v>1</v>
      </c>
      <c r="N210" s="226" t="s">
        <v>38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0.044</v>
      </c>
      <c r="T210" s="228">
        <f>S210*H210</f>
        <v>11.853599999999998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155</v>
      </c>
      <c r="AT210" s="229" t="s">
        <v>133</v>
      </c>
      <c r="AU210" s="229" t="s">
        <v>83</v>
      </c>
      <c r="AY210" s="17" t="s">
        <v>130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81</v>
      </c>
      <c r="BK210" s="230">
        <f>ROUND(I210*H210,2)</f>
        <v>0</v>
      </c>
      <c r="BL210" s="17" t="s">
        <v>155</v>
      </c>
      <c r="BM210" s="229" t="s">
        <v>1092</v>
      </c>
    </row>
    <row r="211" spans="1:47" s="2" customFormat="1" ht="12">
      <c r="A211" s="38"/>
      <c r="B211" s="39"/>
      <c r="C211" s="40"/>
      <c r="D211" s="231" t="s">
        <v>140</v>
      </c>
      <c r="E211" s="40"/>
      <c r="F211" s="232" t="s">
        <v>1093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140</v>
      </c>
      <c r="AU211" s="17" t="s">
        <v>83</v>
      </c>
    </row>
    <row r="212" spans="1:47" s="2" customFormat="1" ht="12">
      <c r="A212" s="38"/>
      <c r="B212" s="39"/>
      <c r="C212" s="40"/>
      <c r="D212" s="236" t="s">
        <v>141</v>
      </c>
      <c r="E212" s="40"/>
      <c r="F212" s="237" t="s">
        <v>1094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141</v>
      </c>
      <c r="AU212" s="17" t="s">
        <v>83</v>
      </c>
    </row>
    <row r="213" spans="1:51" s="14" customFormat="1" ht="12">
      <c r="A213" s="14"/>
      <c r="B213" s="248"/>
      <c r="C213" s="249"/>
      <c r="D213" s="231" t="s">
        <v>147</v>
      </c>
      <c r="E213" s="250" t="s">
        <v>1</v>
      </c>
      <c r="F213" s="251" t="s">
        <v>1052</v>
      </c>
      <c r="G213" s="249"/>
      <c r="H213" s="252">
        <v>269.4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8" t="s">
        <v>147</v>
      </c>
      <c r="AU213" s="258" t="s">
        <v>83</v>
      </c>
      <c r="AV213" s="14" t="s">
        <v>83</v>
      </c>
      <c r="AW213" s="14" t="s">
        <v>30</v>
      </c>
      <c r="AX213" s="14" t="s">
        <v>81</v>
      </c>
      <c r="AY213" s="258" t="s">
        <v>130</v>
      </c>
    </row>
    <row r="214" spans="1:65" s="2" customFormat="1" ht="24.15" customHeight="1">
      <c r="A214" s="38"/>
      <c r="B214" s="39"/>
      <c r="C214" s="218" t="s">
        <v>7</v>
      </c>
      <c r="D214" s="218" t="s">
        <v>133</v>
      </c>
      <c r="E214" s="219" t="s">
        <v>1095</v>
      </c>
      <c r="F214" s="220" t="s">
        <v>1096</v>
      </c>
      <c r="G214" s="221" t="s">
        <v>269</v>
      </c>
      <c r="H214" s="222">
        <v>269.4</v>
      </c>
      <c r="I214" s="223"/>
      <c r="J214" s="224">
        <f>ROUND(I214*H214,2)</f>
        <v>0</v>
      </c>
      <c r="K214" s="220" t="s">
        <v>137</v>
      </c>
      <c r="L214" s="44"/>
      <c r="M214" s="225" t="s">
        <v>1</v>
      </c>
      <c r="N214" s="226" t="s">
        <v>38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155</v>
      </c>
      <c r="AT214" s="229" t="s">
        <v>133</v>
      </c>
      <c r="AU214" s="229" t="s">
        <v>83</v>
      </c>
      <c r="AY214" s="17" t="s">
        <v>130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81</v>
      </c>
      <c r="BK214" s="230">
        <f>ROUND(I214*H214,2)</f>
        <v>0</v>
      </c>
      <c r="BL214" s="17" t="s">
        <v>155</v>
      </c>
      <c r="BM214" s="229" t="s">
        <v>1097</v>
      </c>
    </row>
    <row r="215" spans="1:47" s="2" customFormat="1" ht="12">
      <c r="A215" s="38"/>
      <c r="B215" s="39"/>
      <c r="C215" s="40"/>
      <c r="D215" s="231" t="s">
        <v>140</v>
      </c>
      <c r="E215" s="40"/>
      <c r="F215" s="232" t="s">
        <v>1098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140</v>
      </c>
      <c r="AU215" s="17" t="s">
        <v>83</v>
      </c>
    </row>
    <row r="216" spans="1:47" s="2" customFormat="1" ht="12">
      <c r="A216" s="38"/>
      <c r="B216" s="39"/>
      <c r="C216" s="40"/>
      <c r="D216" s="236" t="s">
        <v>141</v>
      </c>
      <c r="E216" s="40"/>
      <c r="F216" s="237" t="s">
        <v>1099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141</v>
      </c>
      <c r="AU216" s="17" t="s">
        <v>83</v>
      </c>
    </row>
    <row r="217" spans="1:51" s="14" customFormat="1" ht="12">
      <c r="A217" s="14"/>
      <c r="B217" s="248"/>
      <c r="C217" s="249"/>
      <c r="D217" s="231" t="s">
        <v>147</v>
      </c>
      <c r="E217" s="250" t="s">
        <v>1052</v>
      </c>
      <c r="F217" s="251" t="s">
        <v>1100</v>
      </c>
      <c r="G217" s="249"/>
      <c r="H217" s="252">
        <v>269.4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147</v>
      </c>
      <c r="AU217" s="258" t="s">
        <v>83</v>
      </c>
      <c r="AV217" s="14" t="s">
        <v>83</v>
      </c>
      <c r="AW217" s="14" t="s">
        <v>30</v>
      </c>
      <c r="AX217" s="14" t="s">
        <v>81</v>
      </c>
      <c r="AY217" s="258" t="s">
        <v>130</v>
      </c>
    </row>
    <row r="218" spans="1:65" s="2" customFormat="1" ht="24.15" customHeight="1">
      <c r="A218" s="38"/>
      <c r="B218" s="39"/>
      <c r="C218" s="275" t="s">
        <v>373</v>
      </c>
      <c r="D218" s="275" t="s">
        <v>399</v>
      </c>
      <c r="E218" s="276" t="s">
        <v>1101</v>
      </c>
      <c r="F218" s="277" t="s">
        <v>1102</v>
      </c>
      <c r="G218" s="278" t="s">
        <v>269</v>
      </c>
      <c r="H218" s="279">
        <v>272.094</v>
      </c>
      <c r="I218" s="280"/>
      <c r="J218" s="281">
        <f>ROUND(I218*H218,2)</f>
        <v>0</v>
      </c>
      <c r="K218" s="277" t="s">
        <v>137</v>
      </c>
      <c r="L218" s="282"/>
      <c r="M218" s="283" t="s">
        <v>1</v>
      </c>
      <c r="N218" s="284" t="s">
        <v>38</v>
      </c>
      <c r="O218" s="91"/>
      <c r="P218" s="227">
        <f>O218*H218</f>
        <v>0</v>
      </c>
      <c r="Q218" s="227">
        <v>0.01306</v>
      </c>
      <c r="R218" s="227">
        <f>Q218*H218</f>
        <v>3.55354764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182</v>
      </c>
      <c r="AT218" s="229" t="s">
        <v>399</v>
      </c>
      <c r="AU218" s="229" t="s">
        <v>83</v>
      </c>
      <c r="AY218" s="17" t="s">
        <v>130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155</v>
      </c>
      <c r="BM218" s="229" t="s">
        <v>1103</v>
      </c>
    </row>
    <row r="219" spans="1:47" s="2" customFormat="1" ht="12">
      <c r="A219" s="38"/>
      <c r="B219" s="39"/>
      <c r="C219" s="40"/>
      <c r="D219" s="231" t="s">
        <v>140</v>
      </c>
      <c r="E219" s="40"/>
      <c r="F219" s="232" t="s">
        <v>1102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140</v>
      </c>
      <c r="AU219" s="17" t="s">
        <v>83</v>
      </c>
    </row>
    <row r="220" spans="1:51" s="14" customFormat="1" ht="12">
      <c r="A220" s="14"/>
      <c r="B220" s="248"/>
      <c r="C220" s="249"/>
      <c r="D220" s="231" t="s">
        <v>147</v>
      </c>
      <c r="E220" s="249"/>
      <c r="F220" s="251" t="s">
        <v>1104</v>
      </c>
      <c r="G220" s="249"/>
      <c r="H220" s="252">
        <v>272.094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8" t="s">
        <v>147</v>
      </c>
      <c r="AU220" s="258" t="s">
        <v>83</v>
      </c>
      <c r="AV220" s="14" t="s">
        <v>83</v>
      </c>
      <c r="AW220" s="14" t="s">
        <v>4</v>
      </c>
      <c r="AX220" s="14" t="s">
        <v>81</v>
      </c>
      <c r="AY220" s="258" t="s">
        <v>130</v>
      </c>
    </row>
    <row r="221" spans="1:65" s="2" customFormat="1" ht="24.15" customHeight="1">
      <c r="A221" s="38"/>
      <c r="B221" s="39"/>
      <c r="C221" s="218" t="s">
        <v>379</v>
      </c>
      <c r="D221" s="218" t="s">
        <v>133</v>
      </c>
      <c r="E221" s="219" t="s">
        <v>1105</v>
      </c>
      <c r="F221" s="220" t="s">
        <v>1106</v>
      </c>
      <c r="G221" s="221" t="s">
        <v>329</v>
      </c>
      <c r="H221" s="222">
        <v>10</v>
      </c>
      <c r="I221" s="223"/>
      <c r="J221" s="224">
        <f>ROUND(I221*H221,2)</f>
        <v>0</v>
      </c>
      <c r="K221" s="220" t="s">
        <v>137</v>
      </c>
      <c r="L221" s="44"/>
      <c r="M221" s="225" t="s">
        <v>1</v>
      </c>
      <c r="N221" s="226" t="s">
        <v>38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155</v>
      </c>
      <c r="AT221" s="229" t="s">
        <v>133</v>
      </c>
      <c r="AU221" s="229" t="s">
        <v>83</v>
      </c>
      <c r="AY221" s="17" t="s">
        <v>130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81</v>
      </c>
      <c r="BK221" s="230">
        <f>ROUND(I221*H221,2)</f>
        <v>0</v>
      </c>
      <c r="BL221" s="17" t="s">
        <v>155</v>
      </c>
      <c r="BM221" s="229" t="s">
        <v>1107</v>
      </c>
    </row>
    <row r="222" spans="1:47" s="2" customFormat="1" ht="12">
      <c r="A222" s="38"/>
      <c r="B222" s="39"/>
      <c r="C222" s="40"/>
      <c r="D222" s="231" t="s">
        <v>140</v>
      </c>
      <c r="E222" s="40"/>
      <c r="F222" s="232" t="s">
        <v>1108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140</v>
      </c>
      <c r="AU222" s="17" t="s">
        <v>83</v>
      </c>
    </row>
    <row r="223" spans="1:47" s="2" customFormat="1" ht="12">
      <c r="A223" s="38"/>
      <c r="B223" s="39"/>
      <c r="C223" s="40"/>
      <c r="D223" s="236" t="s">
        <v>141</v>
      </c>
      <c r="E223" s="40"/>
      <c r="F223" s="237" t="s">
        <v>1109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141</v>
      </c>
      <c r="AU223" s="17" t="s">
        <v>83</v>
      </c>
    </row>
    <row r="224" spans="1:51" s="14" customFormat="1" ht="12">
      <c r="A224" s="14"/>
      <c r="B224" s="248"/>
      <c r="C224" s="249"/>
      <c r="D224" s="231" t="s">
        <v>147</v>
      </c>
      <c r="E224" s="250" t="s">
        <v>1</v>
      </c>
      <c r="F224" s="251" t="s">
        <v>1110</v>
      </c>
      <c r="G224" s="249"/>
      <c r="H224" s="252">
        <v>10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8" t="s">
        <v>147</v>
      </c>
      <c r="AU224" s="258" t="s">
        <v>83</v>
      </c>
      <c r="AV224" s="14" t="s">
        <v>83</v>
      </c>
      <c r="AW224" s="14" t="s">
        <v>30</v>
      </c>
      <c r="AX224" s="14" t="s">
        <v>81</v>
      </c>
      <c r="AY224" s="258" t="s">
        <v>130</v>
      </c>
    </row>
    <row r="225" spans="1:65" s="2" customFormat="1" ht="24.15" customHeight="1">
      <c r="A225" s="38"/>
      <c r="B225" s="39"/>
      <c r="C225" s="275" t="s">
        <v>386</v>
      </c>
      <c r="D225" s="275" t="s">
        <v>399</v>
      </c>
      <c r="E225" s="276" t="s">
        <v>1111</v>
      </c>
      <c r="F225" s="277" t="s">
        <v>1112</v>
      </c>
      <c r="G225" s="278" t="s">
        <v>1113</v>
      </c>
      <c r="H225" s="279">
        <v>6</v>
      </c>
      <c r="I225" s="280"/>
      <c r="J225" s="281">
        <f>ROUND(I225*H225,2)</f>
        <v>0</v>
      </c>
      <c r="K225" s="277" t="s">
        <v>1</v>
      </c>
      <c r="L225" s="282"/>
      <c r="M225" s="283" t="s">
        <v>1</v>
      </c>
      <c r="N225" s="284" t="s">
        <v>38</v>
      </c>
      <c r="O225" s="91"/>
      <c r="P225" s="227">
        <f>O225*H225</f>
        <v>0</v>
      </c>
      <c r="Q225" s="227">
        <v>0.0128</v>
      </c>
      <c r="R225" s="227">
        <f>Q225*H225</f>
        <v>0.07680000000000001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182</v>
      </c>
      <c r="AT225" s="229" t="s">
        <v>399</v>
      </c>
      <c r="AU225" s="229" t="s">
        <v>83</v>
      </c>
      <c r="AY225" s="17" t="s">
        <v>130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155</v>
      </c>
      <c r="BM225" s="229" t="s">
        <v>1114</v>
      </c>
    </row>
    <row r="226" spans="1:47" s="2" customFormat="1" ht="12">
      <c r="A226" s="38"/>
      <c r="B226" s="39"/>
      <c r="C226" s="40"/>
      <c r="D226" s="231" t="s">
        <v>140</v>
      </c>
      <c r="E226" s="40"/>
      <c r="F226" s="232" t="s">
        <v>1112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140</v>
      </c>
      <c r="AU226" s="17" t="s">
        <v>83</v>
      </c>
    </row>
    <row r="227" spans="1:65" s="2" customFormat="1" ht="33" customHeight="1">
      <c r="A227" s="38"/>
      <c r="B227" s="39"/>
      <c r="C227" s="275" t="s">
        <v>392</v>
      </c>
      <c r="D227" s="275" t="s">
        <v>399</v>
      </c>
      <c r="E227" s="276" t="s">
        <v>1115</v>
      </c>
      <c r="F227" s="277" t="s">
        <v>1116</v>
      </c>
      <c r="G227" s="278" t="s">
        <v>329</v>
      </c>
      <c r="H227" s="279">
        <v>4</v>
      </c>
      <c r="I227" s="280"/>
      <c r="J227" s="281">
        <f>ROUND(I227*H227,2)</f>
        <v>0</v>
      </c>
      <c r="K227" s="277" t="s">
        <v>1</v>
      </c>
      <c r="L227" s="282"/>
      <c r="M227" s="283" t="s">
        <v>1</v>
      </c>
      <c r="N227" s="284" t="s">
        <v>38</v>
      </c>
      <c r="O227" s="91"/>
      <c r="P227" s="227">
        <f>O227*H227</f>
        <v>0</v>
      </c>
      <c r="Q227" s="227">
        <v>0.0078</v>
      </c>
      <c r="R227" s="227">
        <f>Q227*H227</f>
        <v>0.0312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182</v>
      </c>
      <c r="AT227" s="229" t="s">
        <v>399</v>
      </c>
      <c r="AU227" s="229" t="s">
        <v>83</v>
      </c>
      <c r="AY227" s="17" t="s">
        <v>130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81</v>
      </c>
      <c r="BK227" s="230">
        <f>ROUND(I227*H227,2)</f>
        <v>0</v>
      </c>
      <c r="BL227" s="17" t="s">
        <v>155</v>
      </c>
      <c r="BM227" s="229" t="s">
        <v>1117</v>
      </c>
    </row>
    <row r="228" spans="1:47" s="2" customFormat="1" ht="12">
      <c r="A228" s="38"/>
      <c r="B228" s="39"/>
      <c r="C228" s="40"/>
      <c r="D228" s="231" t="s">
        <v>140</v>
      </c>
      <c r="E228" s="40"/>
      <c r="F228" s="232" t="s">
        <v>1116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140</v>
      </c>
      <c r="AU228" s="17" t="s">
        <v>83</v>
      </c>
    </row>
    <row r="229" spans="1:51" s="14" customFormat="1" ht="12">
      <c r="A229" s="14"/>
      <c r="B229" s="248"/>
      <c r="C229" s="249"/>
      <c r="D229" s="231" t="s">
        <v>147</v>
      </c>
      <c r="E229" s="250" t="s">
        <v>1</v>
      </c>
      <c r="F229" s="251" t="s">
        <v>155</v>
      </c>
      <c r="G229" s="249"/>
      <c r="H229" s="252">
        <v>4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8" t="s">
        <v>147</v>
      </c>
      <c r="AU229" s="258" t="s">
        <v>83</v>
      </c>
      <c r="AV229" s="14" t="s">
        <v>83</v>
      </c>
      <c r="AW229" s="14" t="s">
        <v>30</v>
      </c>
      <c r="AX229" s="14" t="s">
        <v>81</v>
      </c>
      <c r="AY229" s="258" t="s">
        <v>130</v>
      </c>
    </row>
    <row r="230" spans="1:65" s="2" customFormat="1" ht="24.15" customHeight="1">
      <c r="A230" s="38"/>
      <c r="B230" s="39"/>
      <c r="C230" s="218" t="s">
        <v>398</v>
      </c>
      <c r="D230" s="218" t="s">
        <v>133</v>
      </c>
      <c r="E230" s="219" t="s">
        <v>1118</v>
      </c>
      <c r="F230" s="220" t="s">
        <v>1119</v>
      </c>
      <c r="G230" s="221" t="s">
        <v>329</v>
      </c>
      <c r="H230" s="222">
        <v>2</v>
      </c>
      <c r="I230" s="223"/>
      <c r="J230" s="224">
        <f>ROUND(I230*H230,2)</f>
        <v>0</v>
      </c>
      <c r="K230" s="220" t="s">
        <v>137</v>
      </c>
      <c r="L230" s="44"/>
      <c r="M230" s="225" t="s">
        <v>1</v>
      </c>
      <c r="N230" s="226" t="s">
        <v>38</v>
      </c>
      <c r="O230" s="91"/>
      <c r="P230" s="227">
        <f>O230*H230</f>
        <v>0</v>
      </c>
      <c r="Q230" s="227">
        <v>0.00167</v>
      </c>
      <c r="R230" s="227">
        <f>Q230*H230</f>
        <v>0.00334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155</v>
      </c>
      <c r="AT230" s="229" t="s">
        <v>133</v>
      </c>
      <c r="AU230" s="229" t="s">
        <v>83</v>
      </c>
      <c r="AY230" s="17" t="s">
        <v>130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81</v>
      </c>
      <c r="BK230" s="230">
        <f>ROUND(I230*H230,2)</f>
        <v>0</v>
      </c>
      <c r="BL230" s="17" t="s">
        <v>155</v>
      </c>
      <c r="BM230" s="229" t="s">
        <v>1120</v>
      </c>
    </row>
    <row r="231" spans="1:47" s="2" customFormat="1" ht="12">
      <c r="A231" s="38"/>
      <c r="B231" s="39"/>
      <c r="C231" s="40"/>
      <c r="D231" s="231" t="s">
        <v>140</v>
      </c>
      <c r="E231" s="40"/>
      <c r="F231" s="232" t="s">
        <v>1121</v>
      </c>
      <c r="G231" s="40"/>
      <c r="H231" s="40"/>
      <c r="I231" s="233"/>
      <c r="J231" s="40"/>
      <c r="K231" s="40"/>
      <c r="L231" s="44"/>
      <c r="M231" s="234"/>
      <c r="N231" s="23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140</v>
      </c>
      <c r="AU231" s="17" t="s">
        <v>83</v>
      </c>
    </row>
    <row r="232" spans="1:47" s="2" customFormat="1" ht="12">
      <c r="A232" s="38"/>
      <c r="B232" s="39"/>
      <c r="C232" s="40"/>
      <c r="D232" s="236" t="s">
        <v>141</v>
      </c>
      <c r="E232" s="40"/>
      <c r="F232" s="237" t="s">
        <v>1122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141</v>
      </c>
      <c r="AU232" s="17" t="s">
        <v>83</v>
      </c>
    </row>
    <row r="233" spans="1:51" s="14" customFormat="1" ht="12">
      <c r="A233" s="14"/>
      <c r="B233" s="248"/>
      <c r="C233" s="249"/>
      <c r="D233" s="231" t="s">
        <v>147</v>
      </c>
      <c r="E233" s="250" t="s">
        <v>1</v>
      </c>
      <c r="F233" s="251" t="s">
        <v>1123</v>
      </c>
      <c r="G233" s="249"/>
      <c r="H233" s="252">
        <v>2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8" t="s">
        <v>147</v>
      </c>
      <c r="AU233" s="258" t="s">
        <v>83</v>
      </c>
      <c r="AV233" s="14" t="s">
        <v>83</v>
      </c>
      <c r="AW233" s="14" t="s">
        <v>30</v>
      </c>
      <c r="AX233" s="14" t="s">
        <v>81</v>
      </c>
      <c r="AY233" s="258" t="s">
        <v>130</v>
      </c>
    </row>
    <row r="234" spans="1:65" s="2" customFormat="1" ht="16.5" customHeight="1">
      <c r="A234" s="38"/>
      <c r="B234" s="39"/>
      <c r="C234" s="275" t="s">
        <v>404</v>
      </c>
      <c r="D234" s="275" t="s">
        <v>399</v>
      </c>
      <c r="E234" s="276" t="s">
        <v>1124</v>
      </c>
      <c r="F234" s="277" t="s">
        <v>1125</v>
      </c>
      <c r="G234" s="278" t="s">
        <v>329</v>
      </c>
      <c r="H234" s="279">
        <v>5</v>
      </c>
      <c r="I234" s="280"/>
      <c r="J234" s="281">
        <f>ROUND(I234*H234,2)</f>
        <v>0</v>
      </c>
      <c r="K234" s="277" t="s">
        <v>137</v>
      </c>
      <c r="L234" s="282"/>
      <c r="M234" s="283" t="s">
        <v>1</v>
      </c>
      <c r="N234" s="284" t="s">
        <v>38</v>
      </c>
      <c r="O234" s="91"/>
      <c r="P234" s="227">
        <f>O234*H234</f>
        <v>0</v>
      </c>
      <c r="Q234" s="227">
        <v>1E-05</v>
      </c>
      <c r="R234" s="227">
        <f>Q234*H234</f>
        <v>5E-05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182</v>
      </c>
      <c r="AT234" s="229" t="s">
        <v>399</v>
      </c>
      <c r="AU234" s="229" t="s">
        <v>83</v>
      </c>
      <c r="AY234" s="17" t="s">
        <v>130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81</v>
      </c>
      <c r="BK234" s="230">
        <f>ROUND(I234*H234,2)</f>
        <v>0</v>
      </c>
      <c r="BL234" s="17" t="s">
        <v>155</v>
      </c>
      <c r="BM234" s="229" t="s">
        <v>1126</v>
      </c>
    </row>
    <row r="235" spans="1:47" s="2" customFormat="1" ht="12">
      <c r="A235" s="38"/>
      <c r="B235" s="39"/>
      <c r="C235" s="40"/>
      <c r="D235" s="231" t="s">
        <v>140</v>
      </c>
      <c r="E235" s="40"/>
      <c r="F235" s="232" t="s">
        <v>1125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140</v>
      </c>
      <c r="AU235" s="17" t="s">
        <v>83</v>
      </c>
    </row>
    <row r="236" spans="1:65" s="2" customFormat="1" ht="24.15" customHeight="1">
      <c r="A236" s="38"/>
      <c r="B236" s="39"/>
      <c r="C236" s="275" t="s">
        <v>411</v>
      </c>
      <c r="D236" s="275" t="s">
        <v>399</v>
      </c>
      <c r="E236" s="276" t="s">
        <v>1127</v>
      </c>
      <c r="F236" s="277" t="s">
        <v>1128</v>
      </c>
      <c r="G236" s="278" t="s">
        <v>1129</v>
      </c>
      <c r="H236" s="279">
        <v>0.4</v>
      </c>
      <c r="I236" s="280"/>
      <c r="J236" s="281">
        <f>ROUND(I236*H236,2)</f>
        <v>0</v>
      </c>
      <c r="K236" s="277" t="s">
        <v>1</v>
      </c>
      <c r="L236" s="282"/>
      <c r="M236" s="283" t="s">
        <v>1</v>
      </c>
      <c r="N236" s="284" t="s">
        <v>38</v>
      </c>
      <c r="O236" s="91"/>
      <c r="P236" s="227">
        <f>O236*H236</f>
        <v>0</v>
      </c>
      <c r="Q236" s="227">
        <v>0.00558</v>
      </c>
      <c r="R236" s="227">
        <f>Q236*H236</f>
        <v>0.002232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182</v>
      </c>
      <c r="AT236" s="229" t="s">
        <v>399</v>
      </c>
      <c r="AU236" s="229" t="s">
        <v>83</v>
      </c>
      <c r="AY236" s="17" t="s">
        <v>130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81</v>
      </c>
      <c r="BK236" s="230">
        <f>ROUND(I236*H236,2)</f>
        <v>0</v>
      </c>
      <c r="BL236" s="17" t="s">
        <v>155</v>
      </c>
      <c r="BM236" s="229" t="s">
        <v>1130</v>
      </c>
    </row>
    <row r="237" spans="1:47" s="2" customFormat="1" ht="12">
      <c r="A237" s="38"/>
      <c r="B237" s="39"/>
      <c r="C237" s="40"/>
      <c r="D237" s="231" t="s">
        <v>140</v>
      </c>
      <c r="E237" s="40"/>
      <c r="F237" s="232" t="s">
        <v>1128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140</v>
      </c>
      <c r="AU237" s="17" t="s">
        <v>83</v>
      </c>
    </row>
    <row r="238" spans="1:51" s="14" customFormat="1" ht="12">
      <c r="A238" s="14"/>
      <c r="B238" s="248"/>
      <c r="C238" s="249"/>
      <c r="D238" s="231" t="s">
        <v>147</v>
      </c>
      <c r="E238" s="250" t="s">
        <v>1</v>
      </c>
      <c r="F238" s="251" t="s">
        <v>1131</v>
      </c>
      <c r="G238" s="249"/>
      <c r="H238" s="252">
        <v>0.4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8" t="s">
        <v>147</v>
      </c>
      <c r="AU238" s="258" t="s">
        <v>83</v>
      </c>
      <c r="AV238" s="14" t="s">
        <v>83</v>
      </c>
      <c r="AW238" s="14" t="s">
        <v>30</v>
      </c>
      <c r="AX238" s="14" t="s">
        <v>81</v>
      </c>
      <c r="AY238" s="258" t="s">
        <v>130</v>
      </c>
    </row>
    <row r="239" spans="1:65" s="2" customFormat="1" ht="24.15" customHeight="1">
      <c r="A239" s="38"/>
      <c r="B239" s="39"/>
      <c r="C239" s="275" t="s">
        <v>415</v>
      </c>
      <c r="D239" s="275" t="s">
        <v>399</v>
      </c>
      <c r="E239" s="276" t="s">
        <v>1132</v>
      </c>
      <c r="F239" s="277" t="s">
        <v>1133</v>
      </c>
      <c r="G239" s="278" t="s">
        <v>1129</v>
      </c>
      <c r="H239" s="279">
        <v>0.4</v>
      </c>
      <c r="I239" s="280"/>
      <c r="J239" s="281">
        <f>ROUND(I239*H239,2)</f>
        <v>0</v>
      </c>
      <c r="K239" s="277" t="s">
        <v>137</v>
      </c>
      <c r="L239" s="282"/>
      <c r="M239" s="283" t="s">
        <v>1</v>
      </c>
      <c r="N239" s="284" t="s">
        <v>38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182</v>
      </c>
      <c r="AT239" s="229" t="s">
        <v>399</v>
      </c>
      <c r="AU239" s="229" t="s">
        <v>83</v>
      </c>
      <c r="AY239" s="17" t="s">
        <v>130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81</v>
      </c>
      <c r="BK239" s="230">
        <f>ROUND(I239*H239,2)</f>
        <v>0</v>
      </c>
      <c r="BL239" s="17" t="s">
        <v>155</v>
      </c>
      <c r="BM239" s="229" t="s">
        <v>1134</v>
      </c>
    </row>
    <row r="240" spans="1:47" s="2" customFormat="1" ht="12">
      <c r="A240" s="38"/>
      <c r="B240" s="39"/>
      <c r="C240" s="40"/>
      <c r="D240" s="231" t="s">
        <v>140</v>
      </c>
      <c r="E240" s="40"/>
      <c r="F240" s="232" t="s">
        <v>1133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140</v>
      </c>
      <c r="AU240" s="17" t="s">
        <v>83</v>
      </c>
    </row>
    <row r="241" spans="1:51" s="14" customFormat="1" ht="12">
      <c r="A241" s="14"/>
      <c r="B241" s="248"/>
      <c r="C241" s="249"/>
      <c r="D241" s="231" t="s">
        <v>147</v>
      </c>
      <c r="E241" s="250" t="s">
        <v>1</v>
      </c>
      <c r="F241" s="251" t="s">
        <v>1131</v>
      </c>
      <c r="G241" s="249"/>
      <c r="H241" s="252">
        <v>0.4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8" t="s">
        <v>147</v>
      </c>
      <c r="AU241" s="258" t="s">
        <v>83</v>
      </c>
      <c r="AV241" s="14" t="s">
        <v>83</v>
      </c>
      <c r="AW241" s="14" t="s">
        <v>30</v>
      </c>
      <c r="AX241" s="14" t="s">
        <v>81</v>
      </c>
      <c r="AY241" s="258" t="s">
        <v>130</v>
      </c>
    </row>
    <row r="242" spans="1:65" s="2" customFormat="1" ht="24.15" customHeight="1">
      <c r="A242" s="38"/>
      <c r="B242" s="39"/>
      <c r="C242" s="275" t="s">
        <v>419</v>
      </c>
      <c r="D242" s="275" t="s">
        <v>399</v>
      </c>
      <c r="E242" s="276" t="s">
        <v>1135</v>
      </c>
      <c r="F242" s="277" t="s">
        <v>1136</v>
      </c>
      <c r="G242" s="278" t="s">
        <v>1129</v>
      </c>
      <c r="H242" s="279">
        <v>0.4</v>
      </c>
      <c r="I242" s="280"/>
      <c r="J242" s="281">
        <f>ROUND(I242*H242,2)</f>
        <v>0</v>
      </c>
      <c r="K242" s="277" t="s">
        <v>137</v>
      </c>
      <c r="L242" s="282"/>
      <c r="M242" s="283" t="s">
        <v>1</v>
      </c>
      <c r="N242" s="284" t="s">
        <v>38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182</v>
      </c>
      <c r="AT242" s="229" t="s">
        <v>399</v>
      </c>
      <c r="AU242" s="229" t="s">
        <v>83</v>
      </c>
      <c r="AY242" s="17" t="s">
        <v>130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81</v>
      </c>
      <c r="BK242" s="230">
        <f>ROUND(I242*H242,2)</f>
        <v>0</v>
      </c>
      <c r="BL242" s="17" t="s">
        <v>155</v>
      </c>
      <c r="BM242" s="229" t="s">
        <v>1137</v>
      </c>
    </row>
    <row r="243" spans="1:47" s="2" customFormat="1" ht="12">
      <c r="A243" s="38"/>
      <c r="B243" s="39"/>
      <c r="C243" s="40"/>
      <c r="D243" s="231" t="s">
        <v>140</v>
      </c>
      <c r="E243" s="40"/>
      <c r="F243" s="232" t="s">
        <v>1136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140</v>
      </c>
      <c r="AU243" s="17" t="s">
        <v>83</v>
      </c>
    </row>
    <row r="244" spans="1:51" s="14" customFormat="1" ht="12">
      <c r="A244" s="14"/>
      <c r="B244" s="248"/>
      <c r="C244" s="249"/>
      <c r="D244" s="231" t="s">
        <v>147</v>
      </c>
      <c r="E244" s="250" t="s">
        <v>1</v>
      </c>
      <c r="F244" s="251" t="s">
        <v>1131</v>
      </c>
      <c r="G244" s="249"/>
      <c r="H244" s="252">
        <v>0.4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8" t="s">
        <v>147</v>
      </c>
      <c r="AU244" s="258" t="s">
        <v>83</v>
      </c>
      <c r="AV244" s="14" t="s">
        <v>83</v>
      </c>
      <c r="AW244" s="14" t="s">
        <v>30</v>
      </c>
      <c r="AX244" s="14" t="s">
        <v>81</v>
      </c>
      <c r="AY244" s="258" t="s">
        <v>130</v>
      </c>
    </row>
    <row r="245" spans="1:65" s="2" customFormat="1" ht="24.15" customHeight="1">
      <c r="A245" s="38"/>
      <c r="B245" s="39"/>
      <c r="C245" s="275" t="s">
        <v>426</v>
      </c>
      <c r="D245" s="275" t="s">
        <v>399</v>
      </c>
      <c r="E245" s="276" t="s">
        <v>1138</v>
      </c>
      <c r="F245" s="277" t="s">
        <v>1139</v>
      </c>
      <c r="G245" s="278" t="s">
        <v>329</v>
      </c>
      <c r="H245" s="279">
        <v>1</v>
      </c>
      <c r="I245" s="280"/>
      <c r="J245" s="281">
        <f>ROUND(I245*H245,2)</f>
        <v>0</v>
      </c>
      <c r="K245" s="277" t="s">
        <v>137</v>
      </c>
      <c r="L245" s="282"/>
      <c r="M245" s="283" t="s">
        <v>1</v>
      </c>
      <c r="N245" s="284" t="s">
        <v>38</v>
      </c>
      <c r="O245" s="91"/>
      <c r="P245" s="227">
        <f>O245*H245</f>
        <v>0</v>
      </c>
      <c r="Q245" s="227">
        <v>0.0077</v>
      </c>
      <c r="R245" s="227">
        <f>Q245*H245</f>
        <v>0.0077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182</v>
      </c>
      <c r="AT245" s="229" t="s">
        <v>399</v>
      </c>
      <c r="AU245" s="229" t="s">
        <v>83</v>
      </c>
      <c r="AY245" s="17" t="s">
        <v>130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81</v>
      </c>
      <c r="BK245" s="230">
        <f>ROUND(I245*H245,2)</f>
        <v>0</v>
      </c>
      <c r="BL245" s="17" t="s">
        <v>155</v>
      </c>
      <c r="BM245" s="229" t="s">
        <v>1140</v>
      </c>
    </row>
    <row r="246" spans="1:47" s="2" customFormat="1" ht="12">
      <c r="A246" s="38"/>
      <c r="B246" s="39"/>
      <c r="C246" s="40"/>
      <c r="D246" s="231" t="s">
        <v>140</v>
      </c>
      <c r="E246" s="40"/>
      <c r="F246" s="232" t="s">
        <v>1139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140</v>
      </c>
      <c r="AU246" s="17" t="s">
        <v>83</v>
      </c>
    </row>
    <row r="247" spans="1:65" s="2" customFormat="1" ht="33" customHeight="1">
      <c r="A247" s="38"/>
      <c r="B247" s="39"/>
      <c r="C247" s="275" t="s">
        <v>430</v>
      </c>
      <c r="D247" s="275" t="s">
        <v>399</v>
      </c>
      <c r="E247" s="276" t="s">
        <v>1141</v>
      </c>
      <c r="F247" s="277" t="s">
        <v>1142</v>
      </c>
      <c r="G247" s="278" t="s">
        <v>329</v>
      </c>
      <c r="H247" s="279">
        <v>1</v>
      </c>
      <c r="I247" s="280"/>
      <c r="J247" s="281">
        <f>ROUND(I247*H247,2)</f>
        <v>0</v>
      </c>
      <c r="K247" s="277" t="s">
        <v>137</v>
      </c>
      <c r="L247" s="282"/>
      <c r="M247" s="283" t="s">
        <v>1</v>
      </c>
      <c r="N247" s="284" t="s">
        <v>38</v>
      </c>
      <c r="O247" s="91"/>
      <c r="P247" s="227">
        <f>O247*H247</f>
        <v>0</v>
      </c>
      <c r="Q247" s="227">
        <v>0.0069</v>
      </c>
      <c r="R247" s="227">
        <f>Q247*H247</f>
        <v>0.0069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182</v>
      </c>
      <c r="AT247" s="229" t="s">
        <v>399</v>
      </c>
      <c r="AU247" s="229" t="s">
        <v>83</v>
      </c>
      <c r="AY247" s="17" t="s">
        <v>130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81</v>
      </c>
      <c r="BK247" s="230">
        <f>ROUND(I247*H247,2)</f>
        <v>0</v>
      </c>
      <c r="BL247" s="17" t="s">
        <v>155</v>
      </c>
      <c r="BM247" s="229" t="s">
        <v>1143</v>
      </c>
    </row>
    <row r="248" spans="1:47" s="2" customFormat="1" ht="12">
      <c r="A248" s="38"/>
      <c r="B248" s="39"/>
      <c r="C248" s="40"/>
      <c r="D248" s="231" t="s">
        <v>140</v>
      </c>
      <c r="E248" s="40"/>
      <c r="F248" s="232" t="s">
        <v>1142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140</v>
      </c>
      <c r="AU248" s="17" t="s">
        <v>83</v>
      </c>
    </row>
    <row r="249" spans="1:65" s="2" customFormat="1" ht="24.15" customHeight="1">
      <c r="A249" s="38"/>
      <c r="B249" s="39"/>
      <c r="C249" s="218" t="s">
        <v>436</v>
      </c>
      <c r="D249" s="218" t="s">
        <v>133</v>
      </c>
      <c r="E249" s="219" t="s">
        <v>1144</v>
      </c>
      <c r="F249" s="220" t="s">
        <v>1145</v>
      </c>
      <c r="G249" s="221" t="s">
        <v>329</v>
      </c>
      <c r="H249" s="222">
        <v>4</v>
      </c>
      <c r="I249" s="223"/>
      <c r="J249" s="224">
        <f>ROUND(I249*H249,2)</f>
        <v>0</v>
      </c>
      <c r="K249" s="220" t="s">
        <v>137</v>
      </c>
      <c r="L249" s="44"/>
      <c r="M249" s="225" t="s">
        <v>1</v>
      </c>
      <c r="N249" s="226" t="s">
        <v>38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155</v>
      </c>
      <c r="AT249" s="229" t="s">
        <v>133</v>
      </c>
      <c r="AU249" s="229" t="s">
        <v>83</v>
      </c>
      <c r="AY249" s="17" t="s">
        <v>130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81</v>
      </c>
      <c r="BK249" s="230">
        <f>ROUND(I249*H249,2)</f>
        <v>0</v>
      </c>
      <c r="BL249" s="17" t="s">
        <v>155</v>
      </c>
      <c r="BM249" s="229" t="s">
        <v>1146</v>
      </c>
    </row>
    <row r="250" spans="1:47" s="2" customFormat="1" ht="12">
      <c r="A250" s="38"/>
      <c r="B250" s="39"/>
      <c r="C250" s="40"/>
      <c r="D250" s="231" t="s">
        <v>140</v>
      </c>
      <c r="E250" s="40"/>
      <c r="F250" s="232" t="s">
        <v>1147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140</v>
      </c>
      <c r="AU250" s="17" t="s">
        <v>83</v>
      </c>
    </row>
    <row r="251" spans="1:47" s="2" customFormat="1" ht="12">
      <c r="A251" s="38"/>
      <c r="B251" s="39"/>
      <c r="C251" s="40"/>
      <c r="D251" s="236" t="s">
        <v>141</v>
      </c>
      <c r="E251" s="40"/>
      <c r="F251" s="237" t="s">
        <v>1148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141</v>
      </c>
      <c r="AU251" s="17" t="s">
        <v>83</v>
      </c>
    </row>
    <row r="252" spans="1:51" s="14" customFormat="1" ht="12">
      <c r="A252" s="14"/>
      <c r="B252" s="248"/>
      <c r="C252" s="249"/>
      <c r="D252" s="231" t="s">
        <v>147</v>
      </c>
      <c r="E252" s="250" t="s">
        <v>1</v>
      </c>
      <c r="F252" s="251" t="s">
        <v>1149</v>
      </c>
      <c r="G252" s="249"/>
      <c r="H252" s="252">
        <v>4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147</v>
      </c>
      <c r="AU252" s="258" t="s">
        <v>83</v>
      </c>
      <c r="AV252" s="14" t="s">
        <v>83</v>
      </c>
      <c r="AW252" s="14" t="s">
        <v>30</v>
      </c>
      <c r="AX252" s="14" t="s">
        <v>81</v>
      </c>
      <c r="AY252" s="258" t="s">
        <v>130</v>
      </c>
    </row>
    <row r="253" spans="1:65" s="2" customFormat="1" ht="33" customHeight="1">
      <c r="A253" s="38"/>
      <c r="B253" s="39"/>
      <c r="C253" s="275" t="s">
        <v>440</v>
      </c>
      <c r="D253" s="275" t="s">
        <v>399</v>
      </c>
      <c r="E253" s="276" t="s">
        <v>1150</v>
      </c>
      <c r="F253" s="277" t="s">
        <v>1151</v>
      </c>
      <c r="G253" s="278" t="s">
        <v>329</v>
      </c>
      <c r="H253" s="279">
        <v>4</v>
      </c>
      <c r="I253" s="280"/>
      <c r="J253" s="281">
        <f>ROUND(I253*H253,2)</f>
        <v>0</v>
      </c>
      <c r="K253" s="277" t="s">
        <v>137</v>
      </c>
      <c r="L253" s="282"/>
      <c r="M253" s="283" t="s">
        <v>1</v>
      </c>
      <c r="N253" s="284" t="s">
        <v>38</v>
      </c>
      <c r="O253" s="91"/>
      <c r="P253" s="227">
        <f>O253*H253</f>
        <v>0</v>
      </c>
      <c r="Q253" s="227">
        <v>0.013</v>
      </c>
      <c r="R253" s="227">
        <f>Q253*H253</f>
        <v>0.052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182</v>
      </c>
      <c r="AT253" s="229" t="s">
        <v>399</v>
      </c>
      <c r="AU253" s="229" t="s">
        <v>83</v>
      </c>
      <c r="AY253" s="17" t="s">
        <v>130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81</v>
      </c>
      <c r="BK253" s="230">
        <f>ROUND(I253*H253,2)</f>
        <v>0</v>
      </c>
      <c r="BL253" s="17" t="s">
        <v>155</v>
      </c>
      <c r="BM253" s="229" t="s">
        <v>1152</v>
      </c>
    </row>
    <row r="254" spans="1:47" s="2" customFormat="1" ht="12">
      <c r="A254" s="38"/>
      <c r="B254" s="39"/>
      <c r="C254" s="40"/>
      <c r="D254" s="231" t="s">
        <v>140</v>
      </c>
      <c r="E254" s="40"/>
      <c r="F254" s="232" t="s">
        <v>1151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140</v>
      </c>
      <c r="AU254" s="17" t="s">
        <v>83</v>
      </c>
    </row>
    <row r="255" spans="1:65" s="2" customFormat="1" ht="16.5" customHeight="1">
      <c r="A255" s="38"/>
      <c r="B255" s="39"/>
      <c r="C255" s="218" t="s">
        <v>446</v>
      </c>
      <c r="D255" s="218" t="s">
        <v>133</v>
      </c>
      <c r="E255" s="219" t="s">
        <v>1153</v>
      </c>
      <c r="F255" s="220" t="s">
        <v>1154</v>
      </c>
      <c r="G255" s="221" t="s">
        <v>329</v>
      </c>
      <c r="H255" s="222">
        <v>26</v>
      </c>
      <c r="I255" s="223"/>
      <c r="J255" s="224">
        <f>ROUND(I255*H255,2)</f>
        <v>0</v>
      </c>
      <c r="K255" s="220" t="s">
        <v>137</v>
      </c>
      <c r="L255" s="44"/>
      <c r="M255" s="225" t="s">
        <v>1</v>
      </c>
      <c r="N255" s="226" t="s">
        <v>38</v>
      </c>
      <c r="O255" s="91"/>
      <c r="P255" s="227">
        <f>O255*H255</f>
        <v>0</v>
      </c>
      <c r="Q255" s="227">
        <v>0.00038</v>
      </c>
      <c r="R255" s="227">
        <f>Q255*H255</f>
        <v>0.00988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155</v>
      </c>
      <c r="AT255" s="229" t="s">
        <v>133</v>
      </c>
      <c r="AU255" s="229" t="s">
        <v>83</v>
      </c>
      <c r="AY255" s="17" t="s">
        <v>130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81</v>
      </c>
      <c r="BK255" s="230">
        <f>ROUND(I255*H255,2)</f>
        <v>0</v>
      </c>
      <c r="BL255" s="17" t="s">
        <v>155</v>
      </c>
      <c r="BM255" s="229" t="s">
        <v>1155</v>
      </c>
    </row>
    <row r="256" spans="1:47" s="2" customFormat="1" ht="12">
      <c r="A256" s="38"/>
      <c r="B256" s="39"/>
      <c r="C256" s="40"/>
      <c r="D256" s="231" t="s">
        <v>140</v>
      </c>
      <c r="E256" s="40"/>
      <c r="F256" s="232" t="s">
        <v>1156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140</v>
      </c>
      <c r="AU256" s="17" t="s">
        <v>83</v>
      </c>
    </row>
    <row r="257" spans="1:47" s="2" customFormat="1" ht="12">
      <c r="A257" s="38"/>
      <c r="B257" s="39"/>
      <c r="C257" s="40"/>
      <c r="D257" s="236" t="s">
        <v>141</v>
      </c>
      <c r="E257" s="40"/>
      <c r="F257" s="237" t="s">
        <v>1157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141</v>
      </c>
      <c r="AU257" s="17" t="s">
        <v>83</v>
      </c>
    </row>
    <row r="258" spans="1:51" s="14" customFormat="1" ht="12">
      <c r="A258" s="14"/>
      <c r="B258" s="248"/>
      <c r="C258" s="249"/>
      <c r="D258" s="231" t="s">
        <v>147</v>
      </c>
      <c r="E258" s="250" t="s">
        <v>1</v>
      </c>
      <c r="F258" s="251" t="s">
        <v>1158</v>
      </c>
      <c r="G258" s="249"/>
      <c r="H258" s="252">
        <v>26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8" t="s">
        <v>147</v>
      </c>
      <c r="AU258" s="258" t="s">
        <v>83</v>
      </c>
      <c r="AV258" s="14" t="s">
        <v>83</v>
      </c>
      <c r="AW258" s="14" t="s">
        <v>30</v>
      </c>
      <c r="AX258" s="14" t="s">
        <v>81</v>
      </c>
      <c r="AY258" s="258" t="s">
        <v>130</v>
      </c>
    </row>
    <row r="259" spans="1:65" s="2" customFormat="1" ht="21.75" customHeight="1">
      <c r="A259" s="38"/>
      <c r="B259" s="39"/>
      <c r="C259" s="218" t="s">
        <v>450</v>
      </c>
      <c r="D259" s="218" t="s">
        <v>133</v>
      </c>
      <c r="E259" s="219" t="s">
        <v>1159</v>
      </c>
      <c r="F259" s="220" t="s">
        <v>1160</v>
      </c>
      <c r="G259" s="221" t="s">
        <v>329</v>
      </c>
      <c r="H259" s="222">
        <v>1</v>
      </c>
      <c r="I259" s="223"/>
      <c r="J259" s="224">
        <f>ROUND(I259*H259,2)</f>
        <v>0</v>
      </c>
      <c r="K259" s="220" t="s">
        <v>137</v>
      </c>
      <c r="L259" s="44"/>
      <c r="M259" s="225" t="s">
        <v>1</v>
      </c>
      <c r="N259" s="226" t="s">
        <v>38</v>
      </c>
      <c r="O259" s="91"/>
      <c r="P259" s="227">
        <f>O259*H259</f>
        <v>0</v>
      </c>
      <c r="Q259" s="227">
        <v>0.00162</v>
      </c>
      <c r="R259" s="227">
        <f>Q259*H259</f>
        <v>0.00162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155</v>
      </c>
      <c r="AT259" s="229" t="s">
        <v>133</v>
      </c>
      <c r="AU259" s="229" t="s">
        <v>83</v>
      </c>
      <c r="AY259" s="17" t="s">
        <v>130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81</v>
      </c>
      <c r="BK259" s="230">
        <f>ROUND(I259*H259,2)</f>
        <v>0</v>
      </c>
      <c r="BL259" s="17" t="s">
        <v>155</v>
      </c>
      <c r="BM259" s="229" t="s">
        <v>1161</v>
      </c>
    </row>
    <row r="260" spans="1:47" s="2" customFormat="1" ht="12">
      <c r="A260" s="38"/>
      <c r="B260" s="39"/>
      <c r="C260" s="40"/>
      <c r="D260" s="231" t="s">
        <v>140</v>
      </c>
      <c r="E260" s="40"/>
      <c r="F260" s="232" t="s">
        <v>1162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140</v>
      </c>
      <c r="AU260" s="17" t="s">
        <v>83</v>
      </c>
    </row>
    <row r="261" spans="1:47" s="2" customFormat="1" ht="12">
      <c r="A261" s="38"/>
      <c r="B261" s="39"/>
      <c r="C261" s="40"/>
      <c r="D261" s="236" t="s">
        <v>141</v>
      </c>
      <c r="E261" s="40"/>
      <c r="F261" s="237" t="s">
        <v>1163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141</v>
      </c>
      <c r="AU261" s="17" t="s">
        <v>83</v>
      </c>
    </row>
    <row r="262" spans="1:51" s="14" customFormat="1" ht="12">
      <c r="A262" s="14"/>
      <c r="B262" s="248"/>
      <c r="C262" s="249"/>
      <c r="D262" s="231" t="s">
        <v>147</v>
      </c>
      <c r="E262" s="250" t="s">
        <v>1</v>
      </c>
      <c r="F262" s="251" t="s">
        <v>81</v>
      </c>
      <c r="G262" s="249"/>
      <c r="H262" s="252">
        <v>1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8" t="s">
        <v>147</v>
      </c>
      <c r="AU262" s="258" t="s">
        <v>83</v>
      </c>
      <c r="AV262" s="14" t="s">
        <v>83</v>
      </c>
      <c r="AW262" s="14" t="s">
        <v>30</v>
      </c>
      <c r="AX262" s="14" t="s">
        <v>81</v>
      </c>
      <c r="AY262" s="258" t="s">
        <v>130</v>
      </c>
    </row>
    <row r="263" spans="1:65" s="2" customFormat="1" ht="24.15" customHeight="1">
      <c r="A263" s="38"/>
      <c r="B263" s="39"/>
      <c r="C263" s="275" t="s">
        <v>456</v>
      </c>
      <c r="D263" s="275" t="s">
        <v>399</v>
      </c>
      <c r="E263" s="276" t="s">
        <v>1164</v>
      </c>
      <c r="F263" s="277" t="s">
        <v>1165</v>
      </c>
      <c r="G263" s="278" t="s">
        <v>329</v>
      </c>
      <c r="H263" s="279">
        <v>1</v>
      </c>
      <c r="I263" s="280"/>
      <c r="J263" s="281">
        <f>ROUND(I263*H263,2)</f>
        <v>0</v>
      </c>
      <c r="K263" s="277" t="s">
        <v>1</v>
      </c>
      <c r="L263" s="282"/>
      <c r="M263" s="283" t="s">
        <v>1</v>
      </c>
      <c r="N263" s="284" t="s">
        <v>38</v>
      </c>
      <c r="O263" s="91"/>
      <c r="P263" s="227">
        <f>O263*H263</f>
        <v>0</v>
      </c>
      <c r="Q263" s="227">
        <v>0.0035</v>
      </c>
      <c r="R263" s="227">
        <f>Q263*H263</f>
        <v>0.0035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182</v>
      </c>
      <c r="AT263" s="229" t="s">
        <v>399</v>
      </c>
      <c r="AU263" s="229" t="s">
        <v>83</v>
      </c>
      <c r="AY263" s="17" t="s">
        <v>130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81</v>
      </c>
      <c r="BK263" s="230">
        <f>ROUND(I263*H263,2)</f>
        <v>0</v>
      </c>
      <c r="BL263" s="17" t="s">
        <v>155</v>
      </c>
      <c r="BM263" s="229" t="s">
        <v>1166</v>
      </c>
    </row>
    <row r="264" spans="1:47" s="2" customFormat="1" ht="12">
      <c r="A264" s="38"/>
      <c r="B264" s="39"/>
      <c r="C264" s="40"/>
      <c r="D264" s="231" t="s">
        <v>140</v>
      </c>
      <c r="E264" s="40"/>
      <c r="F264" s="232" t="s">
        <v>1165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140</v>
      </c>
      <c r="AU264" s="17" t="s">
        <v>83</v>
      </c>
    </row>
    <row r="265" spans="1:65" s="2" customFormat="1" ht="16.5" customHeight="1">
      <c r="A265" s="38"/>
      <c r="B265" s="39"/>
      <c r="C265" s="275" t="s">
        <v>460</v>
      </c>
      <c r="D265" s="275" t="s">
        <v>399</v>
      </c>
      <c r="E265" s="276" t="s">
        <v>1167</v>
      </c>
      <c r="F265" s="277" t="s">
        <v>1168</v>
      </c>
      <c r="G265" s="278" t="s">
        <v>329</v>
      </c>
      <c r="H265" s="279">
        <v>1</v>
      </c>
      <c r="I265" s="280"/>
      <c r="J265" s="281">
        <f>ROUND(I265*H265,2)</f>
        <v>0</v>
      </c>
      <c r="K265" s="277" t="s">
        <v>137</v>
      </c>
      <c r="L265" s="282"/>
      <c r="M265" s="283" t="s">
        <v>1</v>
      </c>
      <c r="N265" s="284" t="s">
        <v>38</v>
      </c>
      <c r="O265" s="91"/>
      <c r="P265" s="227">
        <f>O265*H265</f>
        <v>0</v>
      </c>
      <c r="Q265" s="227">
        <v>0.01847</v>
      </c>
      <c r="R265" s="227">
        <f>Q265*H265</f>
        <v>0.01847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182</v>
      </c>
      <c r="AT265" s="229" t="s">
        <v>399</v>
      </c>
      <c r="AU265" s="229" t="s">
        <v>83</v>
      </c>
      <c r="AY265" s="17" t="s">
        <v>130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81</v>
      </c>
      <c r="BK265" s="230">
        <f>ROUND(I265*H265,2)</f>
        <v>0</v>
      </c>
      <c r="BL265" s="17" t="s">
        <v>155</v>
      </c>
      <c r="BM265" s="229" t="s">
        <v>1169</v>
      </c>
    </row>
    <row r="266" spans="1:47" s="2" customFormat="1" ht="12">
      <c r="A266" s="38"/>
      <c r="B266" s="39"/>
      <c r="C266" s="40"/>
      <c r="D266" s="231" t="s">
        <v>140</v>
      </c>
      <c r="E266" s="40"/>
      <c r="F266" s="232" t="s">
        <v>1168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140</v>
      </c>
      <c r="AU266" s="17" t="s">
        <v>83</v>
      </c>
    </row>
    <row r="267" spans="1:65" s="2" customFormat="1" ht="16.5" customHeight="1">
      <c r="A267" s="38"/>
      <c r="B267" s="39"/>
      <c r="C267" s="218" t="s">
        <v>465</v>
      </c>
      <c r="D267" s="218" t="s">
        <v>133</v>
      </c>
      <c r="E267" s="219" t="s">
        <v>1170</v>
      </c>
      <c r="F267" s="220" t="s">
        <v>1171</v>
      </c>
      <c r="G267" s="221" t="s">
        <v>329</v>
      </c>
      <c r="H267" s="222">
        <v>3</v>
      </c>
      <c r="I267" s="223"/>
      <c r="J267" s="224">
        <f>ROUND(I267*H267,2)</f>
        <v>0</v>
      </c>
      <c r="K267" s="220" t="s">
        <v>137</v>
      </c>
      <c r="L267" s="44"/>
      <c r="M267" s="225" t="s">
        <v>1</v>
      </c>
      <c r="N267" s="226" t="s">
        <v>38</v>
      </c>
      <c r="O267" s="91"/>
      <c r="P267" s="227">
        <f>O267*H267</f>
        <v>0</v>
      </c>
      <c r="Q267" s="227">
        <v>0.00136</v>
      </c>
      <c r="R267" s="227">
        <f>Q267*H267</f>
        <v>0.00408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155</v>
      </c>
      <c r="AT267" s="229" t="s">
        <v>133</v>
      </c>
      <c r="AU267" s="229" t="s">
        <v>83</v>
      </c>
      <c r="AY267" s="17" t="s">
        <v>130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81</v>
      </c>
      <c r="BK267" s="230">
        <f>ROUND(I267*H267,2)</f>
        <v>0</v>
      </c>
      <c r="BL267" s="17" t="s">
        <v>155</v>
      </c>
      <c r="BM267" s="229" t="s">
        <v>1172</v>
      </c>
    </row>
    <row r="268" spans="1:47" s="2" customFormat="1" ht="12">
      <c r="A268" s="38"/>
      <c r="B268" s="39"/>
      <c r="C268" s="40"/>
      <c r="D268" s="231" t="s">
        <v>140</v>
      </c>
      <c r="E268" s="40"/>
      <c r="F268" s="232" t="s">
        <v>1173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140</v>
      </c>
      <c r="AU268" s="17" t="s">
        <v>83</v>
      </c>
    </row>
    <row r="269" spans="1:47" s="2" customFormat="1" ht="12">
      <c r="A269" s="38"/>
      <c r="B269" s="39"/>
      <c r="C269" s="40"/>
      <c r="D269" s="236" t="s">
        <v>141</v>
      </c>
      <c r="E269" s="40"/>
      <c r="F269" s="237" t="s">
        <v>1174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141</v>
      </c>
      <c r="AU269" s="17" t="s">
        <v>83</v>
      </c>
    </row>
    <row r="270" spans="1:51" s="14" customFormat="1" ht="12">
      <c r="A270" s="14"/>
      <c r="B270" s="248"/>
      <c r="C270" s="249"/>
      <c r="D270" s="231" t="s">
        <v>147</v>
      </c>
      <c r="E270" s="250" t="s">
        <v>1</v>
      </c>
      <c r="F270" s="251" t="s">
        <v>1175</v>
      </c>
      <c r="G270" s="249"/>
      <c r="H270" s="252">
        <v>3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8" t="s">
        <v>147</v>
      </c>
      <c r="AU270" s="258" t="s">
        <v>83</v>
      </c>
      <c r="AV270" s="14" t="s">
        <v>83</v>
      </c>
      <c r="AW270" s="14" t="s">
        <v>30</v>
      </c>
      <c r="AX270" s="14" t="s">
        <v>81</v>
      </c>
      <c r="AY270" s="258" t="s">
        <v>130</v>
      </c>
    </row>
    <row r="271" spans="1:65" s="2" customFormat="1" ht="24.15" customHeight="1">
      <c r="A271" s="38"/>
      <c r="B271" s="39"/>
      <c r="C271" s="275" t="s">
        <v>469</v>
      </c>
      <c r="D271" s="275" t="s">
        <v>399</v>
      </c>
      <c r="E271" s="276" t="s">
        <v>1176</v>
      </c>
      <c r="F271" s="277" t="s">
        <v>1177</v>
      </c>
      <c r="G271" s="278" t="s">
        <v>329</v>
      </c>
      <c r="H271" s="279">
        <v>3</v>
      </c>
      <c r="I271" s="280"/>
      <c r="J271" s="281">
        <f>ROUND(I271*H271,2)</f>
        <v>0</v>
      </c>
      <c r="K271" s="277" t="s">
        <v>137</v>
      </c>
      <c r="L271" s="282"/>
      <c r="M271" s="283" t="s">
        <v>1</v>
      </c>
      <c r="N271" s="284" t="s">
        <v>38</v>
      </c>
      <c r="O271" s="91"/>
      <c r="P271" s="227">
        <f>O271*H271</f>
        <v>0</v>
      </c>
      <c r="Q271" s="227">
        <v>0.043</v>
      </c>
      <c r="R271" s="227">
        <f>Q271*H271</f>
        <v>0.129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182</v>
      </c>
      <c r="AT271" s="229" t="s">
        <v>399</v>
      </c>
      <c r="AU271" s="229" t="s">
        <v>83</v>
      </c>
      <c r="AY271" s="17" t="s">
        <v>130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81</v>
      </c>
      <c r="BK271" s="230">
        <f>ROUND(I271*H271,2)</f>
        <v>0</v>
      </c>
      <c r="BL271" s="17" t="s">
        <v>155</v>
      </c>
      <c r="BM271" s="229" t="s">
        <v>1178</v>
      </c>
    </row>
    <row r="272" spans="1:47" s="2" customFormat="1" ht="12">
      <c r="A272" s="38"/>
      <c r="B272" s="39"/>
      <c r="C272" s="40"/>
      <c r="D272" s="231" t="s">
        <v>140</v>
      </c>
      <c r="E272" s="40"/>
      <c r="F272" s="232" t="s">
        <v>1177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140</v>
      </c>
      <c r="AU272" s="17" t="s">
        <v>83</v>
      </c>
    </row>
    <row r="273" spans="1:65" s="2" customFormat="1" ht="24.15" customHeight="1">
      <c r="A273" s="38"/>
      <c r="B273" s="39"/>
      <c r="C273" s="218" t="s">
        <v>477</v>
      </c>
      <c r="D273" s="218" t="s">
        <v>133</v>
      </c>
      <c r="E273" s="219" t="s">
        <v>1179</v>
      </c>
      <c r="F273" s="220" t="s">
        <v>1180</v>
      </c>
      <c r="G273" s="221" t="s">
        <v>329</v>
      </c>
      <c r="H273" s="222">
        <v>26</v>
      </c>
      <c r="I273" s="223"/>
      <c r="J273" s="224">
        <f>ROUND(I273*H273,2)</f>
        <v>0</v>
      </c>
      <c r="K273" s="220" t="s">
        <v>137</v>
      </c>
      <c r="L273" s="44"/>
      <c r="M273" s="225" t="s">
        <v>1</v>
      </c>
      <c r="N273" s="226" t="s">
        <v>38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155</v>
      </c>
      <c r="AT273" s="229" t="s">
        <v>133</v>
      </c>
      <c r="AU273" s="229" t="s">
        <v>83</v>
      </c>
      <c r="AY273" s="17" t="s">
        <v>130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81</v>
      </c>
      <c r="BK273" s="230">
        <f>ROUND(I273*H273,2)</f>
        <v>0</v>
      </c>
      <c r="BL273" s="17" t="s">
        <v>155</v>
      </c>
      <c r="BM273" s="229" t="s">
        <v>1181</v>
      </c>
    </row>
    <row r="274" spans="1:47" s="2" customFormat="1" ht="12">
      <c r="A274" s="38"/>
      <c r="B274" s="39"/>
      <c r="C274" s="40"/>
      <c r="D274" s="231" t="s">
        <v>140</v>
      </c>
      <c r="E274" s="40"/>
      <c r="F274" s="232" t="s">
        <v>1182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140</v>
      </c>
      <c r="AU274" s="17" t="s">
        <v>83</v>
      </c>
    </row>
    <row r="275" spans="1:47" s="2" customFormat="1" ht="12">
      <c r="A275" s="38"/>
      <c r="B275" s="39"/>
      <c r="C275" s="40"/>
      <c r="D275" s="236" t="s">
        <v>141</v>
      </c>
      <c r="E275" s="40"/>
      <c r="F275" s="237" t="s">
        <v>1183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141</v>
      </c>
      <c r="AU275" s="17" t="s">
        <v>83</v>
      </c>
    </row>
    <row r="276" spans="1:51" s="14" customFormat="1" ht="12">
      <c r="A276" s="14"/>
      <c r="B276" s="248"/>
      <c r="C276" s="249"/>
      <c r="D276" s="231" t="s">
        <v>147</v>
      </c>
      <c r="E276" s="250" t="s">
        <v>1</v>
      </c>
      <c r="F276" s="251" t="s">
        <v>1158</v>
      </c>
      <c r="G276" s="249"/>
      <c r="H276" s="252">
        <v>26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8" t="s">
        <v>147</v>
      </c>
      <c r="AU276" s="258" t="s">
        <v>83</v>
      </c>
      <c r="AV276" s="14" t="s">
        <v>83</v>
      </c>
      <c r="AW276" s="14" t="s">
        <v>30</v>
      </c>
      <c r="AX276" s="14" t="s">
        <v>81</v>
      </c>
      <c r="AY276" s="258" t="s">
        <v>130</v>
      </c>
    </row>
    <row r="277" spans="1:65" s="2" customFormat="1" ht="24.15" customHeight="1">
      <c r="A277" s="38"/>
      <c r="B277" s="39"/>
      <c r="C277" s="275" t="s">
        <v>486</v>
      </c>
      <c r="D277" s="275" t="s">
        <v>399</v>
      </c>
      <c r="E277" s="276" t="s">
        <v>1184</v>
      </c>
      <c r="F277" s="277" t="s">
        <v>1185</v>
      </c>
      <c r="G277" s="278" t="s">
        <v>329</v>
      </c>
      <c r="H277" s="279">
        <v>26</v>
      </c>
      <c r="I277" s="280"/>
      <c r="J277" s="281">
        <f>ROUND(I277*H277,2)</f>
        <v>0</v>
      </c>
      <c r="K277" s="277" t="s">
        <v>1</v>
      </c>
      <c r="L277" s="282"/>
      <c r="M277" s="283" t="s">
        <v>1</v>
      </c>
      <c r="N277" s="284" t="s">
        <v>38</v>
      </c>
      <c r="O277" s="91"/>
      <c r="P277" s="227">
        <f>O277*H277</f>
        <v>0</v>
      </c>
      <c r="Q277" s="227">
        <v>0.0035</v>
      </c>
      <c r="R277" s="227">
        <f>Q277*H277</f>
        <v>0.091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182</v>
      </c>
      <c r="AT277" s="229" t="s">
        <v>399</v>
      </c>
      <c r="AU277" s="229" t="s">
        <v>83</v>
      </c>
      <c r="AY277" s="17" t="s">
        <v>130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81</v>
      </c>
      <c r="BK277" s="230">
        <f>ROUND(I277*H277,2)</f>
        <v>0</v>
      </c>
      <c r="BL277" s="17" t="s">
        <v>155</v>
      </c>
      <c r="BM277" s="229" t="s">
        <v>1186</v>
      </c>
    </row>
    <row r="278" spans="1:47" s="2" customFormat="1" ht="12">
      <c r="A278" s="38"/>
      <c r="B278" s="39"/>
      <c r="C278" s="40"/>
      <c r="D278" s="231" t="s">
        <v>140</v>
      </c>
      <c r="E278" s="40"/>
      <c r="F278" s="232" t="s">
        <v>1185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140</v>
      </c>
      <c r="AU278" s="17" t="s">
        <v>83</v>
      </c>
    </row>
    <row r="279" spans="1:65" s="2" customFormat="1" ht="24.15" customHeight="1">
      <c r="A279" s="38"/>
      <c r="B279" s="39"/>
      <c r="C279" s="275" t="s">
        <v>492</v>
      </c>
      <c r="D279" s="275" t="s">
        <v>399</v>
      </c>
      <c r="E279" s="276" t="s">
        <v>1187</v>
      </c>
      <c r="F279" s="277" t="s">
        <v>1188</v>
      </c>
      <c r="G279" s="278" t="s">
        <v>329</v>
      </c>
      <c r="H279" s="279">
        <v>26</v>
      </c>
      <c r="I279" s="280"/>
      <c r="J279" s="281">
        <f>ROUND(I279*H279,2)</f>
        <v>0</v>
      </c>
      <c r="K279" s="277" t="s">
        <v>137</v>
      </c>
      <c r="L279" s="282"/>
      <c r="M279" s="283" t="s">
        <v>1</v>
      </c>
      <c r="N279" s="284" t="s">
        <v>38</v>
      </c>
      <c r="O279" s="91"/>
      <c r="P279" s="227">
        <f>O279*H279</f>
        <v>0</v>
      </c>
      <c r="Q279" s="227">
        <v>0.0079</v>
      </c>
      <c r="R279" s="227">
        <f>Q279*H279</f>
        <v>0.20540000000000003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182</v>
      </c>
      <c r="AT279" s="229" t="s">
        <v>399</v>
      </c>
      <c r="AU279" s="229" t="s">
        <v>83</v>
      </c>
      <c r="AY279" s="17" t="s">
        <v>130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81</v>
      </c>
      <c r="BK279" s="230">
        <f>ROUND(I279*H279,2)</f>
        <v>0</v>
      </c>
      <c r="BL279" s="17" t="s">
        <v>155</v>
      </c>
      <c r="BM279" s="229" t="s">
        <v>1189</v>
      </c>
    </row>
    <row r="280" spans="1:47" s="2" customFormat="1" ht="12">
      <c r="A280" s="38"/>
      <c r="B280" s="39"/>
      <c r="C280" s="40"/>
      <c r="D280" s="231" t="s">
        <v>140</v>
      </c>
      <c r="E280" s="40"/>
      <c r="F280" s="232" t="s">
        <v>1188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140</v>
      </c>
      <c r="AU280" s="17" t="s">
        <v>83</v>
      </c>
    </row>
    <row r="281" spans="1:65" s="2" customFormat="1" ht="16.5" customHeight="1">
      <c r="A281" s="38"/>
      <c r="B281" s="39"/>
      <c r="C281" s="218" t="s">
        <v>499</v>
      </c>
      <c r="D281" s="218" t="s">
        <v>133</v>
      </c>
      <c r="E281" s="219" t="s">
        <v>1190</v>
      </c>
      <c r="F281" s="220" t="s">
        <v>1191</v>
      </c>
      <c r="G281" s="221" t="s">
        <v>269</v>
      </c>
      <c r="H281" s="222">
        <v>269.4</v>
      </c>
      <c r="I281" s="223"/>
      <c r="J281" s="224">
        <f>ROUND(I281*H281,2)</f>
        <v>0</v>
      </c>
      <c r="K281" s="220" t="s">
        <v>137</v>
      </c>
      <c r="L281" s="44"/>
      <c r="M281" s="225" t="s">
        <v>1</v>
      </c>
      <c r="N281" s="226" t="s">
        <v>38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155</v>
      </c>
      <c r="AT281" s="229" t="s">
        <v>133</v>
      </c>
      <c r="AU281" s="229" t="s">
        <v>83</v>
      </c>
      <c r="AY281" s="17" t="s">
        <v>130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81</v>
      </c>
      <c r="BK281" s="230">
        <f>ROUND(I281*H281,2)</f>
        <v>0</v>
      </c>
      <c r="BL281" s="17" t="s">
        <v>155</v>
      </c>
      <c r="BM281" s="229" t="s">
        <v>1192</v>
      </c>
    </row>
    <row r="282" spans="1:47" s="2" customFormat="1" ht="12">
      <c r="A282" s="38"/>
      <c r="B282" s="39"/>
      <c r="C282" s="40"/>
      <c r="D282" s="231" t="s">
        <v>140</v>
      </c>
      <c r="E282" s="40"/>
      <c r="F282" s="232" t="s">
        <v>1193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140</v>
      </c>
      <c r="AU282" s="17" t="s">
        <v>83</v>
      </c>
    </row>
    <row r="283" spans="1:47" s="2" customFormat="1" ht="12">
      <c r="A283" s="38"/>
      <c r="B283" s="39"/>
      <c r="C283" s="40"/>
      <c r="D283" s="236" t="s">
        <v>141</v>
      </c>
      <c r="E283" s="40"/>
      <c r="F283" s="237" t="s">
        <v>1194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141</v>
      </c>
      <c r="AU283" s="17" t="s">
        <v>83</v>
      </c>
    </row>
    <row r="284" spans="1:51" s="14" customFormat="1" ht="12">
      <c r="A284" s="14"/>
      <c r="B284" s="248"/>
      <c r="C284" s="249"/>
      <c r="D284" s="231" t="s">
        <v>147</v>
      </c>
      <c r="E284" s="250" t="s">
        <v>1</v>
      </c>
      <c r="F284" s="251" t="s">
        <v>1052</v>
      </c>
      <c r="G284" s="249"/>
      <c r="H284" s="252">
        <v>269.4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8" t="s">
        <v>147</v>
      </c>
      <c r="AU284" s="258" t="s">
        <v>83</v>
      </c>
      <c r="AV284" s="14" t="s">
        <v>83</v>
      </c>
      <c r="AW284" s="14" t="s">
        <v>30</v>
      </c>
      <c r="AX284" s="14" t="s">
        <v>81</v>
      </c>
      <c r="AY284" s="258" t="s">
        <v>130</v>
      </c>
    </row>
    <row r="285" spans="1:65" s="2" customFormat="1" ht="24.15" customHeight="1">
      <c r="A285" s="38"/>
      <c r="B285" s="39"/>
      <c r="C285" s="218" t="s">
        <v>506</v>
      </c>
      <c r="D285" s="218" t="s">
        <v>133</v>
      </c>
      <c r="E285" s="219" t="s">
        <v>1195</v>
      </c>
      <c r="F285" s="220" t="s">
        <v>1196</v>
      </c>
      <c r="G285" s="221" t="s">
        <v>269</v>
      </c>
      <c r="H285" s="222">
        <v>269.4</v>
      </c>
      <c r="I285" s="223"/>
      <c r="J285" s="224">
        <f>ROUND(I285*H285,2)</f>
        <v>0</v>
      </c>
      <c r="K285" s="220" t="s">
        <v>137</v>
      </c>
      <c r="L285" s="44"/>
      <c r="M285" s="225" t="s">
        <v>1</v>
      </c>
      <c r="N285" s="226" t="s">
        <v>38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155</v>
      </c>
      <c r="AT285" s="229" t="s">
        <v>133</v>
      </c>
      <c r="AU285" s="229" t="s">
        <v>83</v>
      </c>
      <c r="AY285" s="17" t="s">
        <v>130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7" t="s">
        <v>81</v>
      </c>
      <c r="BK285" s="230">
        <f>ROUND(I285*H285,2)</f>
        <v>0</v>
      </c>
      <c r="BL285" s="17" t="s">
        <v>155</v>
      </c>
      <c r="BM285" s="229" t="s">
        <v>1197</v>
      </c>
    </row>
    <row r="286" spans="1:47" s="2" customFormat="1" ht="12">
      <c r="A286" s="38"/>
      <c r="B286" s="39"/>
      <c r="C286" s="40"/>
      <c r="D286" s="231" t="s">
        <v>140</v>
      </c>
      <c r="E286" s="40"/>
      <c r="F286" s="232" t="s">
        <v>1196</v>
      </c>
      <c r="G286" s="40"/>
      <c r="H286" s="40"/>
      <c r="I286" s="233"/>
      <c r="J286" s="40"/>
      <c r="K286" s="40"/>
      <c r="L286" s="44"/>
      <c r="M286" s="234"/>
      <c r="N286" s="235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140</v>
      </c>
      <c r="AU286" s="17" t="s">
        <v>83</v>
      </c>
    </row>
    <row r="287" spans="1:47" s="2" customFormat="1" ht="12">
      <c r="A287" s="38"/>
      <c r="B287" s="39"/>
      <c r="C287" s="40"/>
      <c r="D287" s="236" t="s">
        <v>141</v>
      </c>
      <c r="E287" s="40"/>
      <c r="F287" s="237" t="s">
        <v>1198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141</v>
      </c>
      <c r="AU287" s="17" t="s">
        <v>83</v>
      </c>
    </row>
    <row r="288" spans="1:51" s="14" customFormat="1" ht="12">
      <c r="A288" s="14"/>
      <c r="B288" s="248"/>
      <c r="C288" s="249"/>
      <c r="D288" s="231" t="s">
        <v>147</v>
      </c>
      <c r="E288" s="250" t="s">
        <v>1</v>
      </c>
      <c r="F288" s="251" t="s">
        <v>1052</v>
      </c>
      <c r="G288" s="249"/>
      <c r="H288" s="252">
        <v>269.4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8" t="s">
        <v>147</v>
      </c>
      <c r="AU288" s="258" t="s">
        <v>83</v>
      </c>
      <c r="AV288" s="14" t="s">
        <v>83</v>
      </c>
      <c r="AW288" s="14" t="s">
        <v>30</v>
      </c>
      <c r="AX288" s="14" t="s">
        <v>81</v>
      </c>
      <c r="AY288" s="258" t="s">
        <v>130</v>
      </c>
    </row>
    <row r="289" spans="1:65" s="2" customFormat="1" ht="16.5" customHeight="1">
      <c r="A289" s="38"/>
      <c r="B289" s="39"/>
      <c r="C289" s="218" t="s">
        <v>512</v>
      </c>
      <c r="D289" s="218" t="s">
        <v>133</v>
      </c>
      <c r="E289" s="219" t="s">
        <v>1199</v>
      </c>
      <c r="F289" s="220" t="s">
        <v>1200</v>
      </c>
      <c r="G289" s="221" t="s">
        <v>329</v>
      </c>
      <c r="H289" s="222">
        <v>1</v>
      </c>
      <c r="I289" s="223"/>
      <c r="J289" s="224">
        <f>ROUND(I289*H289,2)</f>
        <v>0</v>
      </c>
      <c r="K289" s="220" t="s">
        <v>137</v>
      </c>
      <c r="L289" s="44"/>
      <c r="M289" s="225" t="s">
        <v>1</v>
      </c>
      <c r="N289" s="226" t="s">
        <v>38</v>
      </c>
      <c r="O289" s="91"/>
      <c r="P289" s="227">
        <f>O289*H289</f>
        <v>0</v>
      </c>
      <c r="Q289" s="227">
        <v>0.04</v>
      </c>
      <c r="R289" s="227">
        <f>Q289*H289</f>
        <v>0.04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155</v>
      </c>
      <c r="AT289" s="229" t="s">
        <v>133</v>
      </c>
      <c r="AU289" s="229" t="s">
        <v>83</v>
      </c>
      <c r="AY289" s="17" t="s">
        <v>130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81</v>
      </c>
      <c r="BK289" s="230">
        <f>ROUND(I289*H289,2)</f>
        <v>0</v>
      </c>
      <c r="BL289" s="17" t="s">
        <v>155</v>
      </c>
      <c r="BM289" s="229" t="s">
        <v>1201</v>
      </c>
    </row>
    <row r="290" spans="1:47" s="2" customFormat="1" ht="12">
      <c r="A290" s="38"/>
      <c r="B290" s="39"/>
      <c r="C290" s="40"/>
      <c r="D290" s="231" t="s">
        <v>140</v>
      </c>
      <c r="E290" s="40"/>
      <c r="F290" s="232" t="s">
        <v>1200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140</v>
      </c>
      <c r="AU290" s="17" t="s">
        <v>83</v>
      </c>
    </row>
    <row r="291" spans="1:47" s="2" customFormat="1" ht="12">
      <c r="A291" s="38"/>
      <c r="B291" s="39"/>
      <c r="C291" s="40"/>
      <c r="D291" s="236" t="s">
        <v>141</v>
      </c>
      <c r="E291" s="40"/>
      <c r="F291" s="237" t="s">
        <v>1202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141</v>
      </c>
      <c r="AU291" s="17" t="s">
        <v>83</v>
      </c>
    </row>
    <row r="292" spans="1:51" s="13" customFormat="1" ht="12">
      <c r="A292" s="13"/>
      <c r="B292" s="238"/>
      <c r="C292" s="239"/>
      <c r="D292" s="231" t="s">
        <v>147</v>
      </c>
      <c r="E292" s="240" t="s">
        <v>1</v>
      </c>
      <c r="F292" s="241" t="s">
        <v>1203</v>
      </c>
      <c r="G292" s="239"/>
      <c r="H292" s="240" t="s">
        <v>1</v>
      </c>
      <c r="I292" s="242"/>
      <c r="J292" s="239"/>
      <c r="K292" s="239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147</v>
      </c>
      <c r="AU292" s="247" t="s">
        <v>83</v>
      </c>
      <c r="AV292" s="13" t="s">
        <v>81</v>
      </c>
      <c r="AW292" s="13" t="s">
        <v>30</v>
      </c>
      <c r="AX292" s="13" t="s">
        <v>73</v>
      </c>
      <c r="AY292" s="247" t="s">
        <v>130</v>
      </c>
    </row>
    <row r="293" spans="1:51" s="14" customFormat="1" ht="12">
      <c r="A293" s="14"/>
      <c r="B293" s="248"/>
      <c r="C293" s="249"/>
      <c r="D293" s="231" t="s">
        <v>147</v>
      </c>
      <c r="E293" s="250" t="s">
        <v>1</v>
      </c>
      <c r="F293" s="251" t="s">
        <v>81</v>
      </c>
      <c r="G293" s="249"/>
      <c r="H293" s="252">
        <v>1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8" t="s">
        <v>147</v>
      </c>
      <c r="AU293" s="258" t="s">
        <v>83</v>
      </c>
      <c r="AV293" s="14" t="s">
        <v>83</v>
      </c>
      <c r="AW293" s="14" t="s">
        <v>30</v>
      </c>
      <c r="AX293" s="14" t="s">
        <v>81</v>
      </c>
      <c r="AY293" s="258" t="s">
        <v>130</v>
      </c>
    </row>
    <row r="294" spans="1:65" s="2" customFormat="1" ht="16.5" customHeight="1">
      <c r="A294" s="38"/>
      <c r="B294" s="39"/>
      <c r="C294" s="275" t="s">
        <v>518</v>
      </c>
      <c r="D294" s="275" t="s">
        <v>399</v>
      </c>
      <c r="E294" s="276" t="s">
        <v>1204</v>
      </c>
      <c r="F294" s="277" t="s">
        <v>1205</v>
      </c>
      <c r="G294" s="278" t="s">
        <v>329</v>
      </c>
      <c r="H294" s="279">
        <v>1</v>
      </c>
      <c r="I294" s="280"/>
      <c r="J294" s="281">
        <f>ROUND(I294*H294,2)</f>
        <v>0</v>
      </c>
      <c r="K294" s="277" t="s">
        <v>137</v>
      </c>
      <c r="L294" s="282"/>
      <c r="M294" s="283" t="s">
        <v>1</v>
      </c>
      <c r="N294" s="284" t="s">
        <v>38</v>
      </c>
      <c r="O294" s="91"/>
      <c r="P294" s="227">
        <f>O294*H294</f>
        <v>0</v>
      </c>
      <c r="Q294" s="227">
        <v>0.0073</v>
      </c>
      <c r="R294" s="227">
        <f>Q294*H294</f>
        <v>0.0073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182</v>
      </c>
      <c r="AT294" s="229" t="s">
        <v>399</v>
      </c>
      <c r="AU294" s="229" t="s">
        <v>83</v>
      </c>
      <c r="AY294" s="17" t="s">
        <v>130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81</v>
      </c>
      <c r="BK294" s="230">
        <f>ROUND(I294*H294,2)</f>
        <v>0</v>
      </c>
      <c r="BL294" s="17" t="s">
        <v>155</v>
      </c>
      <c r="BM294" s="229" t="s">
        <v>1206</v>
      </c>
    </row>
    <row r="295" spans="1:47" s="2" customFormat="1" ht="12">
      <c r="A295" s="38"/>
      <c r="B295" s="39"/>
      <c r="C295" s="40"/>
      <c r="D295" s="231" t="s">
        <v>140</v>
      </c>
      <c r="E295" s="40"/>
      <c r="F295" s="232" t="s">
        <v>1205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140</v>
      </c>
      <c r="AU295" s="17" t="s">
        <v>83</v>
      </c>
    </row>
    <row r="296" spans="1:65" s="2" customFormat="1" ht="16.5" customHeight="1">
      <c r="A296" s="38"/>
      <c r="B296" s="39"/>
      <c r="C296" s="218" t="s">
        <v>524</v>
      </c>
      <c r="D296" s="218" t="s">
        <v>133</v>
      </c>
      <c r="E296" s="219" t="s">
        <v>1207</v>
      </c>
      <c r="F296" s="220" t="s">
        <v>1208</v>
      </c>
      <c r="G296" s="221" t="s">
        <v>329</v>
      </c>
      <c r="H296" s="222">
        <v>26</v>
      </c>
      <c r="I296" s="223"/>
      <c r="J296" s="224">
        <f>ROUND(I296*H296,2)</f>
        <v>0</v>
      </c>
      <c r="K296" s="220" t="s">
        <v>137</v>
      </c>
      <c r="L296" s="44"/>
      <c r="M296" s="225" t="s">
        <v>1</v>
      </c>
      <c r="N296" s="226" t="s">
        <v>38</v>
      </c>
      <c r="O296" s="91"/>
      <c r="P296" s="227">
        <f>O296*H296</f>
        <v>0</v>
      </c>
      <c r="Q296" s="227">
        <v>0.04</v>
      </c>
      <c r="R296" s="227">
        <f>Q296*H296</f>
        <v>1.04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155</v>
      </c>
      <c r="AT296" s="229" t="s">
        <v>133</v>
      </c>
      <c r="AU296" s="229" t="s">
        <v>83</v>
      </c>
      <c r="AY296" s="17" t="s">
        <v>130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81</v>
      </c>
      <c r="BK296" s="230">
        <f>ROUND(I296*H296,2)</f>
        <v>0</v>
      </c>
      <c r="BL296" s="17" t="s">
        <v>155</v>
      </c>
      <c r="BM296" s="229" t="s">
        <v>1209</v>
      </c>
    </row>
    <row r="297" spans="1:47" s="2" customFormat="1" ht="12">
      <c r="A297" s="38"/>
      <c r="B297" s="39"/>
      <c r="C297" s="40"/>
      <c r="D297" s="231" t="s">
        <v>140</v>
      </c>
      <c r="E297" s="40"/>
      <c r="F297" s="232" t="s">
        <v>1208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140</v>
      </c>
      <c r="AU297" s="17" t="s">
        <v>83</v>
      </c>
    </row>
    <row r="298" spans="1:47" s="2" customFormat="1" ht="12">
      <c r="A298" s="38"/>
      <c r="B298" s="39"/>
      <c r="C298" s="40"/>
      <c r="D298" s="236" t="s">
        <v>141</v>
      </c>
      <c r="E298" s="40"/>
      <c r="F298" s="237" t="s">
        <v>1210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141</v>
      </c>
      <c r="AU298" s="17" t="s">
        <v>83</v>
      </c>
    </row>
    <row r="299" spans="1:51" s="13" customFormat="1" ht="12">
      <c r="A299" s="13"/>
      <c r="B299" s="238"/>
      <c r="C299" s="239"/>
      <c r="D299" s="231" t="s">
        <v>147</v>
      </c>
      <c r="E299" s="240" t="s">
        <v>1</v>
      </c>
      <c r="F299" s="241" t="s">
        <v>1203</v>
      </c>
      <c r="G299" s="239"/>
      <c r="H299" s="240" t="s">
        <v>1</v>
      </c>
      <c r="I299" s="242"/>
      <c r="J299" s="239"/>
      <c r="K299" s="239"/>
      <c r="L299" s="243"/>
      <c r="M299" s="244"/>
      <c r="N299" s="245"/>
      <c r="O299" s="245"/>
      <c r="P299" s="245"/>
      <c r="Q299" s="245"/>
      <c r="R299" s="245"/>
      <c r="S299" s="245"/>
      <c r="T299" s="24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7" t="s">
        <v>147</v>
      </c>
      <c r="AU299" s="247" t="s">
        <v>83</v>
      </c>
      <c r="AV299" s="13" t="s">
        <v>81</v>
      </c>
      <c r="AW299" s="13" t="s">
        <v>30</v>
      </c>
      <c r="AX299" s="13" t="s">
        <v>73</v>
      </c>
      <c r="AY299" s="247" t="s">
        <v>130</v>
      </c>
    </row>
    <row r="300" spans="1:51" s="14" customFormat="1" ht="12">
      <c r="A300" s="14"/>
      <c r="B300" s="248"/>
      <c r="C300" s="249"/>
      <c r="D300" s="231" t="s">
        <v>147</v>
      </c>
      <c r="E300" s="250" t="s">
        <v>1</v>
      </c>
      <c r="F300" s="251" t="s">
        <v>1158</v>
      </c>
      <c r="G300" s="249"/>
      <c r="H300" s="252">
        <v>26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8" t="s">
        <v>147</v>
      </c>
      <c r="AU300" s="258" t="s">
        <v>83</v>
      </c>
      <c r="AV300" s="14" t="s">
        <v>83</v>
      </c>
      <c r="AW300" s="14" t="s">
        <v>30</v>
      </c>
      <c r="AX300" s="14" t="s">
        <v>81</v>
      </c>
      <c r="AY300" s="258" t="s">
        <v>130</v>
      </c>
    </row>
    <row r="301" spans="1:65" s="2" customFormat="1" ht="24.15" customHeight="1">
      <c r="A301" s="38"/>
      <c r="B301" s="39"/>
      <c r="C301" s="275" t="s">
        <v>528</v>
      </c>
      <c r="D301" s="275" t="s">
        <v>399</v>
      </c>
      <c r="E301" s="276" t="s">
        <v>1211</v>
      </c>
      <c r="F301" s="277" t="s">
        <v>1212</v>
      </c>
      <c r="G301" s="278" t="s">
        <v>329</v>
      </c>
      <c r="H301" s="279">
        <v>26</v>
      </c>
      <c r="I301" s="280"/>
      <c r="J301" s="281">
        <f>ROUND(I301*H301,2)</f>
        <v>0</v>
      </c>
      <c r="K301" s="277" t="s">
        <v>137</v>
      </c>
      <c r="L301" s="282"/>
      <c r="M301" s="283" t="s">
        <v>1</v>
      </c>
      <c r="N301" s="284" t="s">
        <v>38</v>
      </c>
      <c r="O301" s="91"/>
      <c r="P301" s="227">
        <f>O301*H301</f>
        <v>0</v>
      </c>
      <c r="Q301" s="227">
        <v>0.0133</v>
      </c>
      <c r="R301" s="227">
        <f>Q301*H301</f>
        <v>0.3458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182</v>
      </c>
      <c r="AT301" s="229" t="s">
        <v>399</v>
      </c>
      <c r="AU301" s="229" t="s">
        <v>83</v>
      </c>
      <c r="AY301" s="17" t="s">
        <v>130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81</v>
      </c>
      <c r="BK301" s="230">
        <f>ROUND(I301*H301,2)</f>
        <v>0</v>
      </c>
      <c r="BL301" s="17" t="s">
        <v>155</v>
      </c>
      <c r="BM301" s="229" t="s">
        <v>1213</v>
      </c>
    </row>
    <row r="302" spans="1:47" s="2" customFormat="1" ht="12">
      <c r="A302" s="38"/>
      <c r="B302" s="39"/>
      <c r="C302" s="40"/>
      <c r="D302" s="231" t="s">
        <v>140</v>
      </c>
      <c r="E302" s="40"/>
      <c r="F302" s="232" t="s">
        <v>1212</v>
      </c>
      <c r="G302" s="40"/>
      <c r="H302" s="40"/>
      <c r="I302" s="233"/>
      <c r="J302" s="40"/>
      <c r="K302" s="40"/>
      <c r="L302" s="44"/>
      <c r="M302" s="234"/>
      <c r="N302" s="23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140</v>
      </c>
      <c r="AU302" s="17" t="s">
        <v>83</v>
      </c>
    </row>
    <row r="303" spans="1:65" s="2" customFormat="1" ht="16.5" customHeight="1">
      <c r="A303" s="38"/>
      <c r="B303" s="39"/>
      <c r="C303" s="218" t="s">
        <v>533</v>
      </c>
      <c r="D303" s="218" t="s">
        <v>133</v>
      </c>
      <c r="E303" s="219" t="s">
        <v>1214</v>
      </c>
      <c r="F303" s="220" t="s">
        <v>1215</v>
      </c>
      <c r="G303" s="221" t="s">
        <v>329</v>
      </c>
      <c r="H303" s="222">
        <v>3</v>
      </c>
      <c r="I303" s="223"/>
      <c r="J303" s="224">
        <f>ROUND(I303*H303,2)</f>
        <v>0</v>
      </c>
      <c r="K303" s="220" t="s">
        <v>137</v>
      </c>
      <c r="L303" s="44"/>
      <c r="M303" s="225" t="s">
        <v>1</v>
      </c>
      <c r="N303" s="226" t="s">
        <v>38</v>
      </c>
      <c r="O303" s="91"/>
      <c r="P303" s="227">
        <f>O303*H303</f>
        <v>0</v>
      </c>
      <c r="Q303" s="227">
        <v>0.05</v>
      </c>
      <c r="R303" s="227">
        <f>Q303*H303</f>
        <v>0.15000000000000002</v>
      </c>
      <c r="S303" s="227">
        <v>0</v>
      </c>
      <c r="T303" s="22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9" t="s">
        <v>155</v>
      </c>
      <c r="AT303" s="229" t="s">
        <v>133</v>
      </c>
      <c r="AU303" s="229" t="s">
        <v>83</v>
      </c>
      <c r="AY303" s="17" t="s">
        <v>130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7" t="s">
        <v>81</v>
      </c>
      <c r="BK303" s="230">
        <f>ROUND(I303*H303,2)</f>
        <v>0</v>
      </c>
      <c r="BL303" s="17" t="s">
        <v>155</v>
      </c>
      <c r="BM303" s="229" t="s">
        <v>1216</v>
      </c>
    </row>
    <row r="304" spans="1:47" s="2" customFormat="1" ht="12">
      <c r="A304" s="38"/>
      <c r="B304" s="39"/>
      <c r="C304" s="40"/>
      <c r="D304" s="231" t="s">
        <v>140</v>
      </c>
      <c r="E304" s="40"/>
      <c r="F304" s="232" t="s">
        <v>1215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140</v>
      </c>
      <c r="AU304" s="17" t="s">
        <v>83</v>
      </c>
    </row>
    <row r="305" spans="1:47" s="2" customFormat="1" ht="12">
      <c r="A305" s="38"/>
      <c r="B305" s="39"/>
      <c r="C305" s="40"/>
      <c r="D305" s="236" t="s">
        <v>141</v>
      </c>
      <c r="E305" s="40"/>
      <c r="F305" s="237" t="s">
        <v>1217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141</v>
      </c>
      <c r="AU305" s="17" t="s">
        <v>83</v>
      </c>
    </row>
    <row r="306" spans="1:51" s="14" customFormat="1" ht="12">
      <c r="A306" s="14"/>
      <c r="B306" s="248"/>
      <c r="C306" s="249"/>
      <c r="D306" s="231" t="s">
        <v>147</v>
      </c>
      <c r="E306" s="250" t="s">
        <v>1</v>
      </c>
      <c r="F306" s="251" t="s">
        <v>1175</v>
      </c>
      <c r="G306" s="249"/>
      <c r="H306" s="252">
        <v>3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8" t="s">
        <v>147</v>
      </c>
      <c r="AU306" s="258" t="s">
        <v>83</v>
      </c>
      <c r="AV306" s="14" t="s">
        <v>83</v>
      </c>
      <c r="AW306" s="14" t="s">
        <v>30</v>
      </c>
      <c r="AX306" s="14" t="s">
        <v>81</v>
      </c>
      <c r="AY306" s="258" t="s">
        <v>130</v>
      </c>
    </row>
    <row r="307" spans="1:65" s="2" customFormat="1" ht="16.5" customHeight="1">
      <c r="A307" s="38"/>
      <c r="B307" s="39"/>
      <c r="C307" s="275" t="s">
        <v>540</v>
      </c>
      <c r="D307" s="275" t="s">
        <v>399</v>
      </c>
      <c r="E307" s="276" t="s">
        <v>1218</v>
      </c>
      <c r="F307" s="277" t="s">
        <v>1219</v>
      </c>
      <c r="G307" s="278" t="s">
        <v>329</v>
      </c>
      <c r="H307" s="279">
        <v>3</v>
      </c>
      <c r="I307" s="280"/>
      <c r="J307" s="281">
        <f>ROUND(I307*H307,2)</f>
        <v>0</v>
      </c>
      <c r="K307" s="277" t="s">
        <v>1</v>
      </c>
      <c r="L307" s="282"/>
      <c r="M307" s="283" t="s">
        <v>1</v>
      </c>
      <c r="N307" s="284" t="s">
        <v>38</v>
      </c>
      <c r="O307" s="91"/>
      <c r="P307" s="227">
        <f>O307*H307</f>
        <v>0</v>
      </c>
      <c r="Q307" s="227">
        <v>0.0295</v>
      </c>
      <c r="R307" s="227">
        <f>Q307*H307</f>
        <v>0.0885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182</v>
      </c>
      <c r="AT307" s="229" t="s">
        <v>399</v>
      </c>
      <c r="AU307" s="229" t="s">
        <v>83</v>
      </c>
      <c r="AY307" s="17" t="s">
        <v>130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81</v>
      </c>
      <c r="BK307" s="230">
        <f>ROUND(I307*H307,2)</f>
        <v>0</v>
      </c>
      <c r="BL307" s="17" t="s">
        <v>155</v>
      </c>
      <c r="BM307" s="229" t="s">
        <v>1220</v>
      </c>
    </row>
    <row r="308" spans="1:47" s="2" customFormat="1" ht="12">
      <c r="A308" s="38"/>
      <c r="B308" s="39"/>
      <c r="C308" s="40"/>
      <c r="D308" s="231" t="s">
        <v>140</v>
      </c>
      <c r="E308" s="40"/>
      <c r="F308" s="232" t="s">
        <v>1219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140</v>
      </c>
      <c r="AU308" s="17" t="s">
        <v>83</v>
      </c>
    </row>
    <row r="309" spans="1:65" s="2" customFormat="1" ht="16.5" customHeight="1">
      <c r="A309" s="38"/>
      <c r="B309" s="39"/>
      <c r="C309" s="218" t="s">
        <v>546</v>
      </c>
      <c r="D309" s="218" t="s">
        <v>133</v>
      </c>
      <c r="E309" s="219" t="s">
        <v>1221</v>
      </c>
      <c r="F309" s="220" t="s">
        <v>1222</v>
      </c>
      <c r="G309" s="221" t="s">
        <v>269</v>
      </c>
      <c r="H309" s="222">
        <v>269.4</v>
      </c>
      <c r="I309" s="223"/>
      <c r="J309" s="224">
        <f>ROUND(I309*H309,2)</f>
        <v>0</v>
      </c>
      <c r="K309" s="220" t="s">
        <v>137</v>
      </c>
      <c r="L309" s="44"/>
      <c r="M309" s="225" t="s">
        <v>1</v>
      </c>
      <c r="N309" s="226" t="s">
        <v>38</v>
      </c>
      <c r="O309" s="91"/>
      <c r="P309" s="227">
        <f>O309*H309</f>
        <v>0</v>
      </c>
      <c r="Q309" s="227">
        <v>0.00019</v>
      </c>
      <c r="R309" s="227">
        <f>Q309*H309</f>
        <v>0.051185999999999995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155</v>
      </c>
      <c r="AT309" s="229" t="s">
        <v>133</v>
      </c>
      <c r="AU309" s="229" t="s">
        <v>83</v>
      </c>
      <c r="AY309" s="17" t="s">
        <v>130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81</v>
      </c>
      <c r="BK309" s="230">
        <f>ROUND(I309*H309,2)</f>
        <v>0</v>
      </c>
      <c r="BL309" s="17" t="s">
        <v>155</v>
      </c>
      <c r="BM309" s="229" t="s">
        <v>1223</v>
      </c>
    </row>
    <row r="310" spans="1:47" s="2" customFormat="1" ht="12">
      <c r="A310" s="38"/>
      <c r="B310" s="39"/>
      <c r="C310" s="40"/>
      <c r="D310" s="231" t="s">
        <v>140</v>
      </c>
      <c r="E310" s="40"/>
      <c r="F310" s="232" t="s">
        <v>1224</v>
      </c>
      <c r="G310" s="40"/>
      <c r="H310" s="40"/>
      <c r="I310" s="233"/>
      <c r="J310" s="40"/>
      <c r="K310" s="40"/>
      <c r="L310" s="44"/>
      <c r="M310" s="234"/>
      <c r="N310" s="235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140</v>
      </c>
      <c r="AU310" s="17" t="s">
        <v>83</v>
      </c>
    </row>
    <row r="311" spans="1:47" s="2" customFormat="1" ht="12">
      <c r="A311" s="38"/>
      <c r="B311" s="39"/>
      <c r="C311" s="40"/>
      <c r="D311" s="236" t="s">
        <v>141</v>
      </c>
      <c r="E311" s="40"/>
      <c r="F311" s="237" t="s">
        <v>1225</v>
      </c>
      <c r="G311" s="40"/>
      <c r="H311" s="40"/>
      <c r="I311" s="233"/>
      <c r="J311" s="40"/>
      <c r="K311" s="40"/>
      <c r="L311" s="44"/>
      <c r="M311" s="234"/>
      <c r="N311" s="23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141</v>
      </c>
      <c r="AU311" s="17" t="s">
        <v>83</v>
      </c>
    </row>
    <row r="312" spans="1:51" s="14" customFormat="1" ht="12">
      <c r="A312" s="14"/>
      <c r="B312" s="248"/>
      <c r="C312" s="249"/>
      <c r="D312" s="231" t="s">
        <v>147</v>
      </c>
      <c r="E312" s="250" t="s">
        <v>1</v>
      </c>
      <c r="F312" s="251" t="s">
        <v>1052</v>
      </c>
      <c r="G312" s="249"/>
      <c r="H312" s="252">
        <v>269.4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8" t="s">
        <v>147</v>
      </c>
      <c r="AU312" s="258" t="s">
        <v>83</v>
      </c>
      <c r="AV312" s="14" t="s">
        <v>83</v>
      </c>
      <c r="AW312" s="14" t="s">
        <v>30</v>
      </c>
      <c r="AX312" s="14" t="s">
        <v>81</v>
      </c>
      <c r="AY312" s="258" t="s">
        <v>130</v>
      </c>
    </row>
    <row r="313" spans="1:65" s="2" customFormat="1" ht="24.15" customHeight="1">
      <c r="A313" s="38"/>
      <c r="B313" s="39"/>
      <c r="C313" s="218" t="s">
        <v>552</v>
      </c>
      <c r="D313" s="218" t="s">
        <v>133</v>
      </c>
      <c r="E313" s="219" t="s">
        <v>1226</v>
      </c>
      <c r="F313" s="220" t="s">
        <v>1227</v>
      </c>
      <c r="G313" s="221" t="s">
        <v>269</v>
      </c>
      <c r="H313" s="222">
        <v>269.4</v>
      </c>
      <c r="I313" s="223"/>
      <c r="J313" s="224">
        <f>ROUND(I313*H313,2)</f>
        <v>0</v>
      </c>
      <c r="K313" s="220" t="s">
        <v>137</v>
      </c>
      <c r="L313" s="44"/>
      <c r="M313" s="225" t="s">
        <v>1</v>
      </c>
      <c r="N313" s="226" t="s">
        <v>38</v>
      </c>
      <c r="O313" s="91"/>
      <c r="P313" s="227">
        <f>O313*H313</f>
        <v>0</v>
      </c>
      <c r="Q313" s="227">
        <v>7E-05</v>
      </c>
      <c r="R313" s="227">
        <f>Q313*H313</f>
        <v>0.018857999999999996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155</v>
      </c>
      <c r="AT313" s="229" t="s">
        <v>133</v>
      </c>
      <c r="AU313" s="229" t="s">
        <v>83</v>
      </c>
      <c r="AY313" s="17" t="s">
        <v>130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7" t="s">
        <v>81</v>
      </c>
      <c r="BK313" s="230">
        <f>ROUND(I313*H313,2)</f>
        <v>0</v>
      </c>
      <c r="BL313" s="17" t="s">
        <v>155</v>
      </c>
      <c r="BM313" s="229" t="s">
        <v>1228</v>
      </c>
    </row>
    <row r="314" spans="1:47" s="2" customFormat="1" ht="12">
      <c r="A314" s="38"/>
      <c r="B314" s="39"/>
      <c r="C314" s="40"/>
      <c r="D314" s="231" t="s">
        <v>140</v>
      </c>
      <c r="E314" s="40"/>
      <c r="F314" s="232" t="s">
        <v>1229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140</v>
      </c>
      <c r="AU314" s="17" t="s">
        <v>83</v>
      </c>
    </row>
    <row r="315" spans="1:47" s="2" customFormat="1" ht="12">
      <c r="A315" s="38"/>
      <c r="B315" s="39"/>
      <c r="C315" s="40"/>
      <c r="D315" s="236" t="s">
        <v>141</v>
      </c>
      <c r="E315" s="40"/>
      <c r="F315" s="237" t="s">
        <v>1230</v>
      </c>
      <c r="G315" s="40"/>
      <c r="H315" s="40"/>
      <c r="I315" s="233"/>
      <c r="J315" s="40"/>
      <c r="K315" s="40"/>
      <c r="L315" s="44"/>
      <c r="M315" s="234"/>
      <c r="N315" s="235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141</v>
      </c>
      <c r="AU315" s="17" t="s">
        <v>83</v>
      </c>
    </row>
    <row r="316" spans="1:51" s="14" customFormat="1" ht="12">
      <c r="A316" s="14"/>
      <c r="B316" s="248"/>
      <c r="C316" s="249"/>
      <c r="D316" s="231" t="s">
        <v>147</v>
      </c>
      <c r="E316" s="250" t="s">
        <v>1</v>
      </c>
      <c r="F316" s="251" t="s">
        <v>1052</v>
      </c>
      <c r="G316" s="249"/>
      <c r="H316" s="252">
        <v>269.4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8" t="s">
        <v>147</v>
      </c>
      <c r="AU316" s="258" t="s">
        <v>83</v>
      </c>
      <c r="AV316" s="14" t="s">
        <v>83</v>
      </c>
      <c r="AW316" s="14" t="s">
        <v>30</v>
      </c>
      <c r="AX316" s="14" t="s">
        <v>81</v>
      </c>
      <c r="AY316" s="258" t="s">
        <v>130</v>
      </c>
    </row>
    <row r="317" spans="1:65" s="2" customFormat="1" ht="24.15" customHeight="1">
      <c r="A317" s="38"/>
      <c r="B317" s="39"/>
      <c r="C317" s="218" t="s">
        <v>559</v>
      </c>
      <c r="D317" s="218" t="s">
        <v>133</v>
      </c>
      <c r="E317" s="219" t="s">
        <v>1231</v>
      </c>
      <c r="F317" s="220" t="s">
        <v>1232</v>
      </c>
      <c r="G317" s="221" t="s">
        <v>329</v>
      </c>
      <c r="H317" s="222">
        <v>26</v>
      </c>
      <c r="I317" s="223"/>
      <c r="J317" s="224">
        <f>ROUND(I317*H317,2)</f>
        <v>0</v>
      </c>
      <c r="K317" s="220" t="s">
        <v>1</v>
      </c>
      <c r="L317" s="44"/>
      <c r="M317" s="225" t="s">
        <v>1</v>
      </c>
      <c r="N317" s="226" t="s">
        <v>38</v>
      </c>
      <c r="O317" s="91"/>
      <c r="P317" s="227">
        <f>O317*H317</f>
        <v>0</v>
      </c>
      <c r="Q317" s="227">
        <v>0.00024</v>
      </c>
      <c r="R317" s="227">
        <f>Q317*H317</f>
        <v>0.00624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155</v>
      </c>
      <c r="AT317" s="229" t="s">
        <v>133</v>
      </c>
      <c r="AU317" s="229" t="s">
        <v>83</v>
      </c>
      <c r="AY317" s="17" t="s">
        <v>130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81</v>
      </c>
      <c r="BK317" s="230">
        <f>ROUND(I317*H317,2)</f>
        <v>0</v>
      </c>
      <c r="BL317" s="17" t="s">
        <v>155</v>
      </c>
      <c r="BM317" s="229" t="s">
        <v>1233</v>
      </c>
    </row>
    <row r="318" spans="1:47" s="2" customFormat="1" ht="12">
      <c r="A318" s="38"/>
      <c r="B318" s="39"/>
      <c r="C318" s="40"/>
      <c r="D318" s="231" t="s">
        <v>140</v>
      </c>
      <c r="E318" s="40"/>
      <c r="F318" s="232" t="s">
        <v>1234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140</v>
      </c>
      <c r="AU318" s="17" t="s">
        <v>83</v>
      </c>
    </row>
    <row r="319" spans="1:51" s="13" customFormat="1" ht="12">
      <c r="A319" s="13"/>
      <c r="B319" s="238"/>
      <c r="C319" s="239"/>
      <c r="D319" s="231" t="s">
        <v>147</v>
      </c>
      <c r="E319" s="240" t="s">
        <v>1</v>
      </c>
      <c r="F319" s="241" t="s">
        <v>1235</v>
      </c>
      <c r="G319" s="239"/>
      <c r="H319" s="240" t="s">
        <v>1</v>
      </c>
      <c r="I319" s="242"/>
      <c r="J319" s="239"/>
      <c r="K319" s="239"/>
      <c r="L319" s="243"/>
      <c r="M319" s="244"/>
      <c r="N319" s="245"/>
      <c r="O319" s="245"/>
      <c r="P319" s="245"/>
      <c r="Q319" s="245"/>
      <c r="R319" s="245"/>
      <c r="S319" s="245"/>
      <c r="T319" s="24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7" t="s">
        <v>147</v>
      </c>
      <c r="AU319" s="247" t="s">
        <v>83</v>
      </c>
      <c r="AV319" s="13" t="s">
        <v>81</v>
      </c>
      <c r="AW319" s="13" t="s">
        <v>30</v>
      </c>
      <c r="AX319" s="13" t="s">
        <v>73</v>
      </c>
      <c r="AY319" s="247" t="s">
        <v>130</v>
      </c>
    </row>
    <row r="320" spans="1:51" s="14" customFormat="1" ht="12">
      <c r="A320" s="14"/>
      <c r="B320" s="248"/>
      <c r="C320" s="249"/>
      <c r="D320" s="231" t="s">
        <v>147</v>
      </c>
      <c r="E320" s="250" t="s">
        <v>1</v>
      </c>
      <c r="F320" s="251" t="s">
        <v>1158</v>
      </c>
      <c r="G320" s="249"/>
      <c r="H320" s="252">
        <v>26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8" t="s">
        <v>147</v>
      </c>
      <c r="AU320" s="258" t="s">
        <v>83</v>
      </c>
      <c r="AV320" s="14" t="s">
        <v>83</v>
      </c>
      <c r="AW320" s="14" t="s">
        <v>30</v>
      </c>
      <c r="AX320" s="14" t="s">
        <v>81</v>
      </c>
      <c r="AY320" s="258" t="s">
        <v>130</v>
      </c>
    </row>
    <row r="321" spans="1:65" s="2" customFormat="1" ht="24.15" customHeight="1">
      <c r="A321" s="38"/>
      <c r="B321" s="39"/>
      <c r="C321" s="275" t="s">
        <v>566</v>
      </c>
      <c r="D321" s="275" t="s">
        <v>399</v>
      </c>
      <c r="E321" s="276" t="s">
        <v>1236</v>
      </c>
      <c r="F321" s="277" t="s">
        <v>1237</v>
      </c>
      <c r="G321" s="278" t="s">
        <v>329</v>
      </c>
      <c r="H321" s="279">
        <v>26</v>
      </c>
      <c r="I321" s="280"/>
      <c r="J321" s="281">
        <f>ROUND(I321*H321,2)</f>
        <v>0</v>
      </c>
      <c r="K321" s="277" t="s">
        <v>1</v>
      </c>
      <c r="L321" s="282"/>
      <c r="M321" s="283" t="s">
        <v>1</v>
      </c>
      <c r="N321" s="284" t="s">
        <v>38</v>
      </c>
      <c r="O321" s="91"/>
      <c r="P321" s="227">
        <f>O321*H321</f>
        <v>0</v>
      </c>
      <c r="Q321" s="227">
        <v>0.00053</v>
      </c>
      <c r="R321" s="227">
        <f>Q321*H321</f>
        <v>0.013779999999999999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182</v>
      </c>
      <c r="AT321" s="229" t="s">
        <v>399</v>
      </c>
      <c r="AU321" s="229" t="s">
        <v>83</v>
      </c>
      <c r="AY321" s="17" t="s">
        <v>130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7" t="s">
        <v>81</v>
      </c>
      <c r="BK321" s="230">
        <f>ROUND(I321*H321,2)</f>
        <v>0</v>
      </c>
      <c r="BL321" s="17" t="s">
        <v>155</v>
      </c>
      <c r="BM321" s="229" t="s">
        <v>1238</v>
      </c>
    </row>
    <row r="322" spans="1:47" s="2" customFormat="1" ht="12">
      <c r="A322" s="38"/>
      <c r="B322" s="39"/>
      <c r="C322" s="40"/>
      <c r="D322" s="231" t="s">
        <v>140</v>
      </c>
      <c r="E322" s="40"/>
      <c r="F322" s="232" t="s">
        <v>1237</v>
      </c>
      <c r="G322" s="40"/>
      <c r="H322" s="40"/>
      <c r="I322" s="233"/>
      <c r="J322" s="40"/>
      <c r="K322" s="40"/>
      <c r="L322" s="44"/>
      <c r="M322" s="234"/>
      <c r="N322" s="235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140</v>
      </c>
      <c r="AU322" s="17" t="s">
        <v>83</v>
      </c>
    </row>
    <row r="323" spans="1:63" s="12" customFormat="1" ht="22.8" customHeight="1">
      <c r="A323" s="12"/>
      <c r="B323" s="202"/>
      <c r="C323" s="203"/>
      <c r="D323" s="204" t="s">
        <v>72</v>
      </c>
      <c r="E323" s="216" t="s">
        <v>189</v>
      </c>
      <c r="F323" s="216" t="s">
        <v>498</v>
      </c>
      <c r="G323" s="203"/>
      <c r="H323" s="203"/>
      <c r="I323" s="206"/>
      <c r="J323" s="217">
        <f>BK323</f>
        <v>0</v>
      </c>
      <c r="K323" s="203"/>
      <c r="L323" s="208"/>
      <c r="M323" s="209"/>
      <c r="N323" s="210"/>
      <c r="O323" s="210"/>
      <c r="P323" s="211">
        <f>SUM(P324:P327)</f>
        <v>0</v>
      </c>
      <c r="Q323" s="210"/>
      <c r="R323" s="211">
        <f>SUM(R324:R327)</f>
        <v>0.00048</v>
      </c>
      <c r="S323" s="210"/>
      <c r="T323" s="212">
        <f>SUM(T324:T327)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3" t="s">
        <v>81</v>
      </c>
      <c r="AT323" s="214" t="s">
        <v>72</v>
      </c>
      <c r="AU323" s="214" t="s">
        <v>81</v>
      </c>
      <c r="AY323" s="213" t="s">
        <v>130</v>
      </c>
      <c r="BK323" s="215">
        <f>SUM(BK324:BK327)</f>
        <v>0</v>
      </c>
    </row>
    <row r="324" spans="1:65" s="2" customFormat="1" ht="33" customHeight="1">
      <c r="A324" s="38"/>
      <c r="B324" s="39"/>
      <c r="C324" s="218" t="s">
        <v>572</v>
      </c>
      <c r="D324" s="218" t="s">
        <v>133</v>
      </c>
      <c r="E324" s="219" t="s">
        <v>1239</v>
      </c>
      <c r="F324" s="220" t="s">
        <v>1029</v>
      </c>
      <c r="G324" s="221" t="s">
        <v>329</v>
      </c>
      <c r="H324" s="222">
        <v>16</v>
      </c>
      <c r="I324" s="223"/>
      <c r="J324" s="224">
        <f>ROUND(I324*H324,2)</f>
        <v>0</v>
      </c>
      <c r="K324" s="220" t="s">
        <v>1</v>
      </c>
      <c r="L324" s="44"/>
      <c r="M324" s="225" t="s">
        <v>1</v>
      </c>
      <c r="N324" s="226" t="s">
        <v>38</v>
      </c>
      <c r="O324" s="91"/>
      <c r="P324" s="227">
        <f>O324*H324</f>
        <v>0</v>
      </c>
      <c r="Q324" s="227">
        <v>3E-05</v>
      </c>
      <c r="R324" s="227">
        <f>Q324*H324</f>
        <v>0.00048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155</v>
      </c>
      <c r="AT324" s="229" t="s">
        <v>133</v>
      </c>
      <c r="AU324" s="229" t="s">
        <v>83</v>
      </c>
      <c r="AY324" s="17" t="s">
        <v>130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81</v>
      </c>
      <c r="BK324" s="230">
        <f>ROUND(I324*H324,2)</f>
        <v>0</v>
      </c>
      <c r="BL324" s="17" t="s">
        <v>155</v>
      </c>
      <c r="BM324" s="229" t="s">
        <v>1240</v>
      </c>
    </row>
    <row r="325" spans="1:47" s="2" customFormat="1" ht="12">
      <c r="A325" s="38"/>
      <c r="B325" s="39"/>
      <c r="C325" s="40"/>
      <c r="D325" s="231" t="s">
        <v>140</v>
      </c>
      <c r="E325" s="40"/>
      <c r="F325" s="232" t="s">
        <v>1031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140</v>
      </c>
      <c r="AU325" s="17" t="s">
        <v>83</v>
      </c>
    </row>
    <row r="326" spans="1:51" s="13" customFormat="1" ht="12">
      <c r="A326" s="13"/>
      <c r="B326" s="238"/>
      <c r="C326" s="239"/>
      <c r="D326" s="231" t="s">
        <v>147</v>
      </c>
      <c r="E326" s="240" t="s">
        <v>1</v>
      </c>
      <c r="F326" s="241" t="s">
        <v>1241</v>
      </c>
      <c r="G326" s="239"/>
      <c r="H326" s="240" t="s">
        <v>1</v>
      </c>
      <c r="I326" s="242"/>
      <c r="J326" s="239"/>
      <c r="K326" s="239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147</v>
      </c>
      <c r="AU326" s="247" t="s">
        <v>83</v>
      </c>
      <c r="AV326" s="13" t="s">
        <v>81</v>
      </c>
      <c r="AW326" s="13" t="s">
        <v>30</v>
      </c>
      <c r="AX326" s="13" t="s">
        <v>73</v>
      </c>
      <c r="AY326" s="247" t="s">
        <v>130</v>
      </c>
    </row>
    <row r="327" spans="1:51" s="14" customFormat="1" ht="12">
      <c r="A327" s="14"/>
      <c r="B327" s="248"/>
      <c r="C327" s="249"/>
      <c r="D327" s="231" t="s">
        <v>147</v>
      </c>
      <c r="E327" s="250" t="s">
        <v>1</v>
      </c>
      <c r="F327" s="251" t="s">
        <v>1242</v>
      </c>
      <c r="G327" s="249"/>
      <c r="H327" s="252">
        <v>16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8" t="s">
        <v>147</v>
      </c>
      <c r="AU327" s="258" t="s">
        <v>83</v>
      </c>
      <c r="AV327" s="14" t="s">
        <v>83</v>
      </c>
      <c r="AW327" s="14" t="s">
        <v>30</v>
      </c>
      <c r="AX327" s="14" t="s">
        <v>81</v>
      </c>
      <c r="AY327" s="258" t="s">
        <v>130</v>
      </c>
    </row>
    <row r="328" spans="1:63" s="12" customFormat="1" ht="22.8" customHeight="1">
      <c r="A328" s="12"/>
      <c r="B328" s="202"/>
      <c r="C328" s="203"/>
      <c r="D328" s="204" t="s">
        <v>72</v>
      </c>
      <c r="E328" s="216" t="s">
        <v>578</v>
      </c>
      <c r="F328" s="216" t="s">
        <v>579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SUM(P329:P339)</f>
        <v>0</v>
      </c>
      <c r="Q328" s="210"/>
      <c r="R328" s="211">
        <f>SUM(R329:R339)</f>
        <v>0</v>
      </c>
      <c r="S328" s="210"/>
      <c r="T328" s="212">
        <f>SUM(T329:T339)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81</v>
      </c>
      <c r="AT328" s="214" t="s">
        <v>72</v>
      </c>
      <c r="AU328" s="214" t="s">
        <v>81</v>
      </c>
      <c r="AY328" s="213" t="s">
        <v>130</v>
      </c>
      <c r="BK328" s="215">
        <f>SUM(BK329:BK339)</f>
        <v>0</v>
      </c>
    </row>
    <row r="329" spans="1:65" s="2" customFormat="1" ht="33" customHeight="1">
      <c r="A329" s="38"/>
      <c r="B329" s="39"/>
      <c r="C329" s="218" t="s">
        <v>580</v>
      </c>
      <c r="D329" s="218" t="s">
        <v>133</v>
      </c>
      <c r="E329" s="219" t="s">
        <v>1243</v>
      </c>
      <c r="F329" s="220" t="s">
        <v>1244</v>
      </c>
      <c r="G329" s="221" t="s">
        <v>306</v>
      </c>
      <c r="H329" s="222">
        <v>11.854</v>
      </c>
      <c r="I329" s="223"/>
      <c r="J329" s="224">
        <f>ROUND(I329*H329,2)</f>
        <v>0</v>
      </c>
      <c r="K329" s="220" t="s">
        <v>137</v>
      </c>
      <c r="L329" s="44"/>
      <c r="M329" s="225" t="s">
        <v>1</v>
      </c>
      <c r="N329" s="226" t="s">
        <v>38</v>
      </c>
      <c r="O329" s="91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155</v>
      </c>
      <c r="AT329" s="229" t="s">
        <v>133</v>
      </c>
      <c r="AU329" s="229" t="s">
        <v>83</v>
      </c>
      <c r="AY329" s="17" t="s">
        <v>130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81</v>
      </c>
      <c r="BK329" s="230">
        <f>ROUND(I329*H329,2)</f>
        <v>0</v>
      </c>
      <c r="BL329" s="17" t="s">
        <v>155</v>
      </c>
      <c r="BM329" s="229" t="s">
        <v>1245</v>
      </c>
    </row>
    <row r="330" spans="1:47" s="2" customFormat="1" ht="12">
      <c r="A330" s="38"/>
      <c r="B330" s="39"/>
      <c r="C330" s="40"/>
      <c r="D330" s="231" t="s">
        <v>140</v>
      </c>
      <c r="E330" s="40"/>
      <c r="F330" s="232" t="s">
        <v>1246</v>
      </c>
      <c r="G330" s="40"/>
      <c r="H330" s="40"/>
      <c r="I330" s="233"/>
      <c r="J330" s="40"/>
      <c r="K330" s="40"/>
      <c r="L330" s="44"/>
      <c r="M330" s="234"/>
      <c r="N330" s="235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140</v>
      </c>
      <c r="AU330" s="17" t="s">
        <v>83</v>
      </c>
    </row>
    <row r="331" spans="1:47" s="2" customFormat="1" ht="12">
      <c r="A331" s="38"/>
      <c r="B331" s="39"/>
      <c r="C331" s="40"/>
      <c r="D331" s="236" t="s">
        <v>141</v>
      </c>
      <c r="E331" s="40"/>
      <c r="F331" s="237" t="s">
        <v>1247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141</v>
      </c>
      <c r="AU331" s="17" t="s">
        <v>83</v>
      </c>
    </row>
    <row r="332" spans="1:51" s="14" customFormat="1" ht="12">
      <c r="A332" s="14"/>
      <c r="B332" s="248"/>
      <c r="C332" s="249"/>
      <c r="D332" s="231" t="s">
        <v>147</v>
      </c>
      <c r="E332" s="250" t="s">
        <v>1</v>
      </c>
      <c r="F332" s="251" t="s">
        <v>1248</v>
      </c>
      <c r="G332" s="249"/>
      <c r="H332" s="252">
        <v>11.854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8" t="s">
        <v>147</v>
      </c>
      <c r="AU332" s="258" t="s">
        <v>83</v>
      </c>
      <c r="AV332" s="14" t="s">
        <v>83</v>
      </c>
      <c r="AW332" s="14" t="s">
        <v>30</v>
      </c>
      <c r="AX332" s="14" t="s">
        <v>81</v>
      </c>
      <c r="AY332" s="258" t="s">
        <v>130</v>
      </c>
    </row>
    <row r="333" spans="1:65" s="2" customFormat="1" ht="21.75" customHeight="1">
      <c r="A333" s="38"/>
      <c r="B333" s="39"/>
      <c r="C333" s="218" t="s">
        <v>586</v>
      </c>
      <c r="D333" s="218" t="s">
        <v>133</v>
      </c>
      <c r="E333" s="219" t="s">
        <v>581</v>
      </c>
      <c r="F333" s="220" t="s">
        <v>582</v>
      </c>
      <c r="G333" s="221" t="s">
        <v>306</v>
      </c>
      <c r="H333" s="222">
        <v>11.854</v>
      </c>
      <c r="I333" s="223"/>
      <c r="J333" s="224">
        <f>ROUND(I333*H333,2)</f>
        <v>0</v>
      </c>
      <c r="K333" s="220" t="s">
        <v>137</v>
      </c>
      <c r="L333" s="44"/>
      <c r="M333" s="225" t="s">
        <v>1</v>
      </c>
      <c r="N333" s="226" t="s">
        <v>38</v>
      </c>
      <c r="O333" s="91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9" t="s">
        <v>155</v>
      </c>
      <c r="AT333" s="229" t="s">
        <v>133</v>
      </c>
      <c r="AU333" s="229" t="s">
        <v>83</v>
      </c>
      <c r="AY333" s="17" t="s">
        <v>130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7" t="s">
        <v>81</v>
      </c>
      <c r="BK333" s="230">
        <f>ROUND(I333*H333,2)</f>
        <v>0</v>
      </c>
      <c r="BL333" s="17" t="s">
        <v>155</v>
      </c>
      <c r="BM333" s="229" t="s">
        <v>1249</v>
      </c>
    </row>
    <row r="334" spans="1:47" s="2" customFormat="1" ht="12">
      <c r="A334" s="38"/>
      <c r="B334" s="39"/>
      <c r="C334" s="40"/>
      <c r="D334" s="231" t="s">
        <v>140</v>
      </c>
      <c r="E334" s="40"/>
      <c r="F334" s="232" t="s">
        <v>584</v>
      </c>
      <c r="G334" s="40"/>
      <c r="H334" s="40"/>
      <c r="I334" s="233"/>
      <c r="J334" s="40"/>
      <c r="K334" s="40"/>
      <c r="L334" s="44"/>
      <c r="M334" s="234"/>
      <c r="N334" s="235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140</v>
      </c>
      <c r="AU334" s="17" t="s">
        <v>83</v>
      </c>
    </row>
    <row r="335" spans="1:47" s="2" customFormat="1" ht="12">
      <c r="A335" s="38"/>
      <c r="B335" s="39"/>
      <c r="C335" s="40"/>
      <c r="D335" s="236" t="s">
        <v>141</v>
      </c>
      <c r="E335" s="40"/>
      <c r="F335" s="237" t="s">
        <v>585</v>
      </c>
      <c r="G335" s="40"/>
      <c r="H335" s="40"/>
      <c r="I335" s="233"/>
      <c r="J335" s="40"/>
      <c r="K335" s="40"/>
      <c r="L335" s="44"/>
      <c r="M335" s="234"/>
      <c r="N335" s="235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141</v>
      </c>
      <c r="AU335" s="17" t="s">
        <v>83</v>
      </c>
    </row>
    <row r="336" spans="1:65" s="2" customFormat="1" ht="24.15" customHeight="1">
      <c r="A336" s="38"/>
      <c r="B336" s="39"/>
      <c r="C336" s="218" t="s">
        <v>593</v>
      </c>
      <c r="D336" s="218" t="s">
        <v>133</v>
      </c>
      <c r="E336" s="219" t="s">
        <v>587</v>
      </c>
      <c r="F336" s="220" t="s">
        <v>588</v>
      </c>
      <c r="G336" s="221" t="s">
        <v>306</v>
      </c>
      <c r="H336" s="222">
        <v>165.956</v>
      </c>
      <c r="I336" s="223"/>
      <c r="J336" s="224">
        <f>ROUND(I336*H336,2)</f>
        <v>0</v>
      </c>
      <c r="K336" s="220" t="s">
        <v>137</v>
      </c>
      <c r="L336" s="44"/>
      <c r="M336" s="225" t="s">
        <v>1</v>
      </c>
      <c r="N336" s="226" t="s">
        <v>38</v>
      </c>
      <c r="O336" s="91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9" t="s">
        <v>155</v>
      </c>
      <c r="AT336" s="229" t="s">
        <v>133</v>
      </c>
      <c r="AU336" s="229" t="s">
        <v>83</v>
      </c>
      <c r="AY336" s="17" t="s">
        <v>130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7" t="s">
        <v>81</v>
      </c>
      <c r="BK336" s="230">
        <f>ROUND(I336*H336,2)</f>
        <v>0</v>
      </c>
      <c r="BL336" s="17" t="s">
        <v>155</v>
      </c>
      <c r="BM336" s="229" t="s">
        <v>1250</v>
      </c>
    </row>
    <row r="337" spans="1:47" s="2" customFormat="1" ht="12">
      <c r="A337" s="38"/>
      <c r="B337" s="39"/>
      <c r="C337" s="40"/>
      <c r="D337" s="231" t="s">
        <v>140</v>
      </c>
      <c r="E337" s="40"/>
      <c r="F337" s="232" t="s">
        <v>590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140</v>
      </c>
      <c r="AU337" s="17" t="s">
        <v>83</v>
      </c>
    </row>
    <row r="338" spans="1:47" s="2" customFormat="1" ht="12">
      <c r="A338" s="38"/>
      <c r="B338" s="39"/>
      <c r="C338" s="40"/>
      <c r="D338" s="236" t="s">
        <v>141</v>
      </c>
      <c r="E338" s="40"/>
      <c r="F338" s="237" t="s">
        <v>591</v>
      </c>
      <c r="G338" s="40"/>
      <c r="H338" s="40"/>
      <c r="I338" s="233"/>
      <c r="J338" s="40"/>
      <c r="K338" s="40"/>
      <c r="L338" s="44"/>
      <c r="M338" s="234"/>
      <c r="N338" s="235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141</v>
      </c>
      <c r="AU338" s="17" t="s">
        <v>83</v>
      </c>
    </row>
    <row r="339" spans="1:51" s="14" customFormat="1" ht="12">
      <c r="A339" s="14"/>
      <c r="B339" s="248"/>
      <c r="C339" s="249"/>
      <c r="D339" s="231" t="s">
        <v>147</v>
      </c>
      <c r="E339" s="249"/>
      <c r="F339" s="251" t="s">
        <v>1251</v>
      </c>
      <c r="G339" s="249"/>
      <c r="H339" s="252">
        <v>165.956</v>
      </c>
      <c r="I339" s="253"/>
      <c r="J339" s="249"/>
      <c r="K339" s="249"/>
      <c r="L339" s="254"/>
      <c r="M339" s="255"/>
      <c r="N339" s="256"/>
      <c r="O339" s="256"/>
      <c r="P339" s="256"/>
      <c r="Q339" s="256"/>
      <c r="R339" s="256"/>
      <c r="S339" s="256"/>
      <c r="T339" s="25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8" t="s">
        <v>147</v>
      </c>
      <c r="AU339" s="258" t="s">
        <v>83</v>
      </c>
      <c r="AV339" s="14" t="s">
        <v>83</v>
      </c>
      <c r="AW339" s="14" t="s">
        <v>4</v>
      </c>
      <c r="AX339" s="14" t="s">
        <v>81</v>
      </c>
      <c r="AY339" s="258" t="s">
        <v>130</v>
      </c>
    </row>
    <row r="340" spans="1:63" s="12" customFormat="1" ht="22.8" customHeight="1">
      <c r="A340" s="12"/>
      <c r="B340" s="202"/>
      <c r="C340" s="203"/>
      <c r="D340" s="204" t="s">
        <v>72</v>
      </c>
      <c r="E340" s="216" t="s">
        <v>613</v>
      </c>
      <c r="F340" s="216" t="s">
        <v>614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SUM(P341:P343)</f>
        <v>0</v>
      </c>
      <c r="Q340" s="210"/>
      <c r="R340" s="211">
        <f>SUM(R341:R343)</f>
        <v>0</v>
      </c>
      <c r="S340" s="210"/>
      <c r="T340" s="212">
        <f>SUM(T341:T343)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81</v>
      </c>
      <c r="AT340" s="214" t="s">
        <v>72</v>
      </c>
      <c r="AU340" s="214" t="s">
        <v>81</v>
      </c>
      <c r="AY340" s="213" t="s">
        <v>130</v>
      </c>
      <c r="BK340" s="215">
        <f>SUM(BK341:BK343)</f>
        <v>0</v>
      </c>
    </row>
    <row r="341" spans="1:65" s="2" customFormat="1" ht="24.15" customHeight="1">
      <c r="A341" s="38"/>
      <c r="B341" s="39"/>
      <c r="C341" s="218" t="s">
        <v>600</v>
      </c>
      <c r="D341" s="218" t="s">
        <v>133</v>
      </c>
      <c r="E341" s="219" t="s">
        <v>1252</v>
      </c>
      <c r="F341" s="220" t="s">
        <v>1253</v>
      </c>
      <c r="G341" s="221" t="s">
        <v>306</v>
      </c>
      <c r="H341" s="222">
        <v>952.059</v>
      </c>
      <c r="I341" s="223"/>
      <c r="J341" s="224">
        <f>ROUND(I341*H341,2)</f>
        <v>0</v>
      </c>
      <c r="K341" s="220" t="s">
        <v>137</v>
      </c>
      <c r="L341" s="44"/>
      <c r="M341" s="225" t="s">
        <v>1</v>
      </c>
      <c r="N341" s="226" t="s">
        <v>38</v>
      </c>
      <c r="O341" s="91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155</v>
      </c>
      <c r="AT341" s="229" t="s">
        <v>133</v>
      </c>
      <c r="AU341" s="229" t="s">
        <v>83</v>
      </c>
      <c r="AY341" s="17" t="s">
        <v>130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81</v>
      </c>
      <c r="BK341" s="230">
        <f>ROUND(I341*H341,2)</f>
        <v>0</v>
      </c>
      <c r="BL341" s="17" t="s">
        <v>155</v>
      </c>
      <c r="BM341" s="229" t="s">
        <v>1254</v>
      </c>
    </row>
    <row r="342" spans="1:47" s="2" customFormat="1" ht="12">
      <c r="A342" s="38"/>
      <c r="B342" s="39"/>
      <c r="C342" s="40"/>
      <c r="D342" s="231" t="s">
        <v>140</v>
      </c>
      <c r="E342" s="40"/>
      <c r="F342" s="232" t="s">
        <v>1255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140</v>
      </c>
      <c r="AU342" s="17" t="s">
        <v>83</v>
      </c>
    </row>
    <row r="343" spans="1:47" s="2" customFormat="1" ht="12">
      <c r="A343" s="38"/>
      <c r="B343" s="39"/>
      <c r="C343" s="40"/>
      <c r="D343" s="236" t="s">
        <v>141</v>
      </c>
      <c r="E343" s="40"/>
      <c r="F343" s="237" t="s">
        <v>1256</v>
      </c>
      <c r="G343" s="40"/>
      <c r="H343" s="40"/>
      <c r="I343" s="233"/>
      <c r="J343" s="40"/>
      <c r="K343" s="40"/>
      <c r="L343" s="44"/>
      <c r="M343" s="234"/>
      <c r="N343" s="235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141</v>
      </c>
      <c r="AU343" s="17" t="s">
        <v>83</v>
      </c>
    </row>
    <row r="344" spans="1:63" s="12" customFormat="1" ht="25.9" customHeight="1">
      <c r="A344" s="12"/>
      <c r="B344" s="202"/>
      <c r="C344" s="203"/>
      <c r="D344" s="204" t="s">
        <v>72</v>
      </c>
      <c r="E344" s="205" t="s">
        <v>399</v>
      </c>
      <c r="F344" s="205" t="s">
        <v>886</v>
      </c>
      <c r="G344" s="203"/>
      <c r="H344" s="203"/>
      <c r="I344" s="206"/>
      <c r="J344" s="207">
        <f>BK344</f>
        <v>0</v>
      </c>
      <c r="K344" s="203"/>
      <c r="L344" s="208"/>
      <c r="M344" s="209"/>
      <c r="N344" s="210"/>
      <c r="O344" s="210"/>
      <c r="P344" s="211">
        <f>P345</f>
        <v>0</v>
      </c>
      <c r="Q344" s="210"/>
      <c r="R344" s="211">
        <f>R345</f>
        <v>0.6</v>
      </c>
      <c r="S344" s="210"/>
      <c r="T344" s="212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3" t="s">
        <v>149</v>
      </c>
      <c r="AT344" s="214" t="s">
        <v>72</v>
      </c>
      <c r="AU344" s="214" t="s">
        <v>73</v>
      </c>
      <c r="AY344" s="213" t="s">
        <v>130</v>
      </c>
      <c r="BK344" s="215">
        <f>BK345</f>
        <v>0</v>
      </c>
    </row>
    <row r="345" spans="1:63" s="12" customFormat="1" ht="22.8" customHeight="1">
      <c r="A345" s="12"/>
      <c r="B345" s="202"/>
      <c r="C345" s="203"/>
      <c r="D345" s="204" t="s">
        <v>72</v>
      </c>
      <c r="E345" s="216" t="s">
        <v>887</v>
      </c>
      <c r="F345" s="216" t="s">
        <v>888</v>
      </c>
      <c r="G345" s="203"/>
      <c r="H345" s="203"/>
      <c r="I345" s="206"/>
      <c r="J345" s="217">
        <f>BK345</f>
        <v>0</v>
      </c>
      <c r="K345" s="203"/>
      <c r="L345" s="208"/>
      <c r="M345" s="209"/>
      <c r="N345" s="210"/>
      <c r="O345" s="210"/>
      <c r="P345" s="211">
        <f>SUM(P346:P352)</f>
        <v>0</v>
      </c>
      <c r="Q345" s="210"/>
      <c r="R345" s="211">
        <f>SUM(R346:R352)</f>
        <v>0.6</v>
      </c>
      <c r="S345" s="210"/>
      <c r="T345" s="212">
        <f>SUM(T346:T352)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3" t="s">
        <v>149</v>
      </c>
      <c r="AT345" s="214" t="s">
        <v>72</v>
      </c>
      <c r="AU345" s="214" t="s">
        <v>81</v>
      </c>
      <c r="AY345" s="213" t="s">
        <v>130</v>
      </c>
      <c r="BK345" s="215">
        <f>SUM(BK346:BK352)</f>
        <v>0</v>
      </c>
    </row>
    <row r="346" spans="1:65" s="2" customFormat="1" ht="37.8" customHeight="1">
      <c r="A346" s="38"/>
      <c r="B346" s="39"/>
      <c r="C346" s="218" t="s">
        <v>606</v>
      </c>
      <c r="D346" s="218" t="s">
        <v>133</v>
      </c>
      <c r="E346" s="219" t="s">
        <v>889</v>
      </c>
      <c r="F346" s="220" t="s">
        <v>890</v>
      </c>
      <c r="G346" s="221" t="s">
        <v>269</v>
      </c>
      <c r="H346" s="222">
        <v>10</v>
      </c>
      <c r="I346" s="223"/>
      <c r="J346" s="224">
        <f>ROUND(I346*H346,2)</f>
        <v>0</v>
      </c>
      <c r="K346" s="220" t="s">
        <v>137</v>
      </c>
      <c r="L346" s="44"/>
      <c r="M346" s="225" t="s">
        <v>1</v>
      </c>
      <c r="N346" s="226" t="s">
        <v>38</v>
      </c>
      <c r="O346" s="91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9" t="s">
        <v>891</v>
      </c>
      <c r="AT346" s="229" t="s">
        <v>133</v>
      </c>
      <c r="AU346" s="229" t="s">
        <v>83</v>
      </c>
      <c r="AY346" s="17" t="s">
        <v>130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7" t="s">
        <v>81</v>
      </c>
      <c r="BK346" s="230">
        <f>ROUND(I346*H346,2)</f>
        <v>0</v>
      </c>
      <c r="BL346" s="17" t="s">
        <v>891</v>
      </c>
      <c r="BM346" s="229" t="s">
        <v>1257</v>
      </c>
    </row>
    <row r="347" spans="1:47" s="2" customFormat="1" ht="12">
      <c r="A347" s="38"/>
      <c r="B347" s="39"/>
      <c r="C347" s="40"/>
      <c r="D347" s="231" t="s">
        <v>140</v>
      </c>
      <c r="E347" s="40"/>
      <c r="F347" s="232" t="s">
        <v>893</v>
      </c>
      <c r="G347" s="40"/>
      <c r="H347" s="40"/>
      <c r="I347" s="233"/>
      <c r="J347" s="40"/>
      <c r="K347" s="40"/>
      <c r="L347" s="44"/>
      <c r="M347" s="234"/>
      <c r="N347" s="235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140</v>
      </c>
      <c r="AU347" s="17" t="s">
        <v>83</v>
      </c>
    </row>
    <row r="348" spans="1:47" s="2" customFormat="1" ht="12">
      <c r="A348" s="38"/>
      <c r="B348" s="39"/>
      <c r="C348" s="40"/>
      <c r="D348" s="236" t="s">
        <v>141</v>
      </c>
      <c r="E348" s="40"/>
      <c r="F348" s="237" t="s">
        <v>894</v>
      </c>
      <c r="G348" s="40"/>
      <c r="H348" s="40"/>
      <c r="I348" s="233"/>
      <c r="J348" s="40"/>
      <c r="K348" s="40"/>
      <c r="L348" s="44"/>
      <c r="M348" s="234"/>
      <c r="N348" s="235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141</v>
      </c>
      <c r="AU348" s="17" t="s">
        <v>83</v>
      </c>
    </row>
    <row r="349" spans="1:51" s="14" customFormat="1" ht="12">
      <c r="A349" s="14"/>
      <c r="B349" s="248"/>
      <c r="C349" s="249"/>
      <c r="D349" s="231" t="s">
        <v>147</v>
      </c>
      <c r="E349" s="250" t="s">
        <v>1</v>
      </c>
      <c r="F349" s="251" t="s">
        <v>1056</v>
      </c>
      <c r="G349" s="249"/>
      <c r="H349" s="252">
        <v>10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8" t="s">
        <v>147</v>
      </c>
      <c r="AU349" s="258" t="s">
        <v>83</v>
      </c>
      <c r="AV349" s="14" t="s">
        <v>83</v>
      </c>
      <c r="AW349" s="14" t="s">
        <v>30</v>
      </c>
      <c r="AX349" s="14" t="s">
        <v>81</v>
      </c>
      <c r="AY349" s="258" t="s">
        <v>130</v>
      </c>
    </row>
    <row r="350" spans="1:65" s="2" customFormat="1" ht="24.15" customHeight="1">
      <c r="A350" s="38"/>
      <c r="B350" s="39"/>
      <c r="C350" s="275" t="s">
        <v>615</v>
      </c>
      <c r="D350" s="275" t="s">
        <v>399</v>
      </c>
      <c r="E350" s="276" t="s">
        <v>895</v>
      </c>
      <c r="F350" s="277" t="s">
        <v>896</v>
      </c>
      <c r="G350" s="278" t="s">
        <v>269</v>
      </c>
      <c r="H350" s="279">
        <v>10</v>
      </c>
      <c r="I350" s="280"/>
      <c r="J350" s="281">
        <f>ROUND(I350*H350,2)</f>
        <v>0</v>
      </c>
      <c r="K350" s="277" t="s">
        <v>137</v>
      </c>
      <c r="L350" s="282"/>
      <c r="M350" s="283" t="s">
        <v>1</v>
      </c>
      <c r="N350" s="284" t="s">
        <v>38</v>
      </c>
      <c r="O350" s="91"/>
      <c r="P350" s="227">
        <f>O350*H350</f>
        <v>0</v>
      </c>
      <c r="Q350" s="227">
        <v>0.06</v>
      </c>
      <c r="R350" s="227">
        <f>Q350*H350</f>
        <v>0.6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897</v>
      </c>
      <c r="AT350" s="229" t="s">
        <v>399</v>
      </c>
      <c r="AU350" s="229" t="s">
        <v>83</v>
      </c>
      <c r="AY350" s="17" t="s">
        <v>130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81</v>
      </c>
      <c r="BK350" s="230">
        <f>ROUND(I350*H350,2)</f>
        <v>0</v>
      </c>
      <c r="BL350" s="17" t="s">
        <v>897</v>
      </c>
      <c r="BM350" s="229" t="s">
        <v>1258</v>
      </c>
    </row>
    <row r="351" spans="1:47" s="2" customFormat="1" ht="12">
      <c r="A351" s="38"/>
      <c r="B351" s="39"/>
      <c r="C351" s="40"/>
      <c r="D351" s="231" t="s">
        <v>140</v>
      </c>
      <c r="E351" s="40"/>
      <c r="F351" s="232" t="s">
        <v>896</v>
      </c>
      <c r="G351" s="40"/>
      <c r="H351" s="40"/>
      <c r="I351" s="233"/>
      <c r="J351" s="40"/>
      <c r="K351" s="40"/>
      <c r="L351" s="44"/>
      <c r="M351" s="234"/>
      <c r="N351" s="235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140</v>
      </c>
      <c r="AU351" s="17" t="s">
        <v>83</v>
      </c>
    </row>
    <row r="352" spans="1:51" s="14" customFormat="1" ht="12">
      <c r="A352" s="14"/>
      <c r="B352" s="248"/>
      <c r="C352" s="249"/>
      <c r="D352" s="231" t="s">
        <v>147</v>
      </c>
      <c r="E352" s="250" t="s">
        <v>1</v>
      </c>
      <c r="F352" s="251" t="s">
        <v>1056</v>
      </c>
      <c r="G352" s="249"/>
      <c r="H352" s="252">
        <v>10</v>
      </c>
      <c r="I352" s="253"/>
      <c r="J352" s="249"/>
      <c r="K352" s="249"/>
      <c r="L352" s="254"/>
      <c r="M352" s="285"/>
      <c r="N352" s="286"/>
      <c r="O352" s="286"/>
      <c r="P352" s="286"/>
      <c r="Q352" s="286"/>
      <c r="R352" s="286"/>
      <c r="S352" s="286"/>
      <c r="T352" s="28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8" t="s">
        <v>147</v>
      </c>
      <c r="AU352" s="258" t="s">
        <v>83</v>
      </c>
      <c r="AV352" s="14" t="s">
        <v>83</v>
      </c>
      <c r="AW352" s="14" t="s">
        <v>30</v>
      </c>
      <c r="AX352" s="14" t="s">
        <v>81</v>
      </c>
      <c r="AY352" s="258" t="s">
        <v>130</v>
      </c>
    </row>
    <row r="353" spans="1:31" s="2" customFormat="1" ht="6.95" customHeight="1">
      <c r="A353" s="38"/>
      <c r="B353" s="66"/>
      <c r="C353" s="67"/>
      <c r="D353" s="67"/>
      <c r="E353" s="67"/>
      <c r="F353" s="67"/>
      <c r="G353" s="67"/>
      <c r="H353" s="67"/>
      <c r="I353" s="67"/>
      <c r="J353" s="67"/>
      <c r="K353" s="67"/>
      <c r="L353" s="44"/>
      <c r="M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</row>
  </sheetData>
  <sheetProtection password="CC35" sheet="1" objects="1" scenarios="1" formatColumns="0" formatRows="0" autoFilter="0"/>
  <autoFilter ref="C125:K35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hyperlinks>
    <hyperlink ref="F131" r:id="rId1" display="https://podminky.urs.cz/item/CS_URS_2024_01/119001422"/>
    <hyperlink ref="F135" r:id="rId2" display="https://podminky.urs.cz/item/CS_URS_2024_01/132254204"/>
    <hyperlink ref="F139" r:id="rId3" display="https://podminky.urs.cz/item/CS_URS_2024_01/132354205"/>
    <hyperlink ref="F143" r:id="rId4" display="https://podminky.urs.cz/item/CS_URS_2024_01/139001101"/>
    <hyperlink ref="F147" r:id="rId5" display="https://podminky.urs.cz/item/CS_URS_2024_01/151811132"/>
    <hyperlink ref="F151" r:id="rId6" display="https://podminky.urs.cz/item/CS_URS_2024_01/151811232"/>
    <hyperlink ref="F155" r:id="rId7" display="https://podminky.urs.cz/item/CS_URS_2024_01/162751117"/>
    <hyperlink ref="F159" r:id="rId8" display="https://podminky.urs.cz/item/CS_URS_2024_01/162751119"/>
    <hyperlink ref="F164" r:id="rId9" display="https://podminky.urs.cz/item/CS_URS_2024_01/162751137"/>
    <hyperlink ref="F168" r:id="rId10" display="https://podminky.urs.cz/item/CS_URS_2024_01/162751139"/>
    <hyperlink ref="F173" r:id="rId11" display="https://podminky.urs.cz/item/CS_URS_2024_01/171201231"/>
    <hyperlink ref="F177" r:id="rId12" display="https://podminky.urs.cz/item/CS_URS_2024_01/171251201"/>
    <hyperlink ref="F181" r:id="rId13" display="https://podminky.urs.cz/item/CS_URS_2024_01/174151101"/>
    <hyperlink ref="F188" r:id="rId14" display="https://podminky.urs.cz/item/CS_URS_2024_01/175151101"/>
    <hyperlink ref="F196" r:id="rId15" display="https://podminky.urs.cz/item/CS_URS_2024_01/451573111"/>
    <hyperlink ref="F200" r:id="rId16" display="https://podminky.urs.cz/item/CS_URS_2024_01/452313131"/>
    <hyperlink ref="F206" r:id="rId17" display="https://podminky.urs.cz/item/CS_URS_2024_01/564931412"/>
    <hyperlink ref="F212" r:id="rId18" display="https://podminky.urs.cz/item/CS_URS_2024_01/850311811"/>
    <hyperlink ref="F216" r:id="rId19" display="https://podminky.urs.cz/item/CS_URS_2024_01/851241131"/>
    <hyperlink ref="F223" r:id="rId20" display="https://podminky.urs.cz/item/CS_URS_2024_01/857241131"/>
    <hyperlink ref="F232" r:id="rId21" display="https://podminky.urs.cz/item/CS_URS_2024_01/857242122"/>
    <hyperlink ref="F251" r:id="rId22" display="https://podminky.urs.cz/item/CS_URS_2024_01/857243131"/>
    <hyperlink ref="F257" r:id="rId23" display="https://podminky.urs.cz/item/CS_URS_2024_01/879171111"/>
    <hyperlink ref="F261" r:id="rId24" display="https://podminky.urs.cz/item/CS_URS_2024_01/891241112"/>
    <hyperlink ref="F269" r:id="rId25" display="https://podminky.urs.cz/item/CS_URS_2024_01/891247112"/>
    <hyperlink ref="F275" r:id="rId26" display="https://podminky.urs.cz/item/CS_URS_2024_01/891249111"/>
    <hyperlink ref="F283" r:id="rId27" display="https://podminky.urs.cz/item/CS_URS_2024_01/892241111"/>
    <hyperlink ref="F287" r:id="rId28" display="https://podminky.urs.cz/item/CS_URS_2024_01/892273122"/>
    <hyperlink ref="F291" r:id="rId29" display="https://podminky.urs.cz/item/CS_URS_2024_01/899401111"/>
    <hyperlink ref="F298" r:id="rId30" display="https://podminky.urs.cz/item/CS_URS_2024_01/899401112"/>
    <hyperlink ref="F305" r:id="rId31" display="https://podminky.urs.cz/item/CS_URS_2024_01/899401113"/>
    <hyperlink ref="F311" r:id="rId32" display="https://podminky.urs.cz/item/CS_URS_2024_01/899721111"/>
    <hyperlink ref="F315" r:id="rId33" display="https://podminky.urs.cz/item/CS_URS_2024_01/899722112"/>
    <hyperlink ref="F331" r:id="rId34" display="https://podminky.urs.cz/item/CS_URS_2024_01/997013631"/>
    <hyperlink ref="F335" r:id="rId35" display="https://podminky.urs.cz/item/CS_URS_2024_01/997221551"/>
    <hyperlink ref="F338" r:id="rId36" display="https://podminky.urs.cz/item/CS_URS_2024_01/997221559"/>
    <hyperlink ref="F343" r:id="rId37" display="https://podminky.urs.cz/item/CS_URS_2024_01/998273102"/>
    <hyperlink ref="F348" r:id="rId38" display="https://podminky.urs.cz/item/CS_URS_2024_01/460751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  <c r="AZ2" s="263" t="s">
        <v>1259</v>
      </c>
      <c r="BA2" s="263" t="s">
        <v>1259</v>
      </c>
      <c r="BB2" s="263" t="s">
        <v>1</v>
      </c>
      <c r="BC2" s="263" t="s">
        <v>1260</v>
      </c>
      <c r="BD2" s="263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63" t="s">
        <v>1261</v>
      </c>
      <c r="BA3" s="263" t="s">
        <v>1261</v>
      </c>
      <c r="BB3" s="263" t="s">
        <v>1</v>
      </c>
      <c r="BC3" s="263" t="s">
        <v>326</v>
      </c>
      <c r="BD3" s="263" t="s">
        <v>83</v>
      </c>
    </row>
    <row r="4" spans="2:5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  <c r="AZ4" s="263" t="s">
        <v>919</v>
      </c>
      <c r="BA4" s="263" t="s">
        <v>919</v>
      </c>
      <c r="BB4" s="263" t="s">
        <v>1</v>
      </c>
      <c r="BC4" s="263" t="s">
        <v>1262</v>
      </c>
      <c r="BD4" s="263" t="s">
        <v>83</v>
      </c>
    </row>
    <row r="5" spans="2:56" s="1" customFormat="1" ht="6.95" customHeight="1">
      <c r="B5" s="20"/>
      <c r="L5" s="20"/>
      <c r="AZ5" s="263" t="s">
        <v>1263</v>
      </c>
      <c r="BA5" s="263" t="s">
        <v>1263</v>
      </c>
      <c r="BB5" s="263" t="s">
        <v>1</v>
      </c>
      <c r="BC5" s="263" t="s">
        <v>1264</v>
      </c>
      <c r="BD5" s="263" t="s">
        <v>83</v>
      </c>
    </row>
    <row r="6" spans="2:56" s="1" customFormat="1" ht="12" customHeight="1">
      <c r="B6" s="20"/>
      <c r="D6" s="140" t="s">
        <v>16</v>
      </c>
      <c r="L6" s="20"/>
      <c r="AZ6" s="263" t="s">
        <v>627</v>
      </c>
      <c r="BA6" s="263" t="s">
        <v>627</v>
      </c>
      <c r="BB6" s="263" t="s">
        <v>1</v>
      </c>
      <c r="BC6" s="263" t="s">
        <v>1265</v>
      </c>
      <c r="BD6" s="263" t="s">
        <v>83</v>
      </c>
    </row>
    <row r="7" spans="2:56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  <c r="AZ7" s="263" t="s">
        <v>1266</v>
      </c>
      <c r="BA7" s="263" t="s">
        <v>1266</v>
      </c>
      <c r="BB7" s="263" t="s">
        <v>1</v>
      </c>
      <c r="BC7" s="263" t="s">
        <v>1267</v>
      </c>
      <c r="BD7" s="263" t="s">
        <v>83</v>
      </c>
    </row>
    <row r="8" spans="1:56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63" t="s">
        <v>1268</v>
      </c>
      <c r="BA8" s="263" t="s">
        <v>1268</v>
      </c>
      <c r="BB8" s="263" t="s">
        <v>1</v>
      </c>
      <c r="BC8" s="263" t="s">
        <v>1269</v>
      </c>
      <c r="BD8" s="263" t="s">
        <v>83</v>
      </c>
    </row>
    <row r="9" spans="1:56" s="2" customFormat="1" ht="16.5" customHeight="1">
      <c r="A9" s="38"/>
      <c r="B9" s="44"/>
      <c r="C9" s="38"/>
      <c r="D9" s="38"/>
      <c r="E9" s="142" t="s">
        <v>1270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63" t="s">
        <v>1271</v>
      </c>
      <c r="BA9" s="263" t="s">
        <v>1271</v>
      </c>
      <c r="BB9" s="263" t="s">
        <v>1</v>
      </c>
      <c r="BC9" s="263" t="s">
        <v>1272</v>
      </c>
      <c r="BD9" s="263" t="s">
        <v>83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63" t="s">
        <v>1273</v>
      </c>
      <c r="BA10" s="263" t="s">
        <v>1273</v>
      </c>
      <c r="BB10" s="263" t="s">
        <v>1</v>
      </c>
      <c r="BC10" s="263" t="s">
        <v>1274</v>
      </c>
      <c r="BD10" s="263" t="s">
        <v>83</v>
      </c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ROUND((SUM(BE127:BE345)),2)</f>
        <v>0</v>
      </c>
      <c r="G33" s="38"/>
      <c r="H33" s="38"/>
      <c r="I33" s="155">
        <v>0.21</v>
      </c>
      <c r="J33" s="154">
        <f>ROUND(((SUM(BE127:BE345))*I33),2)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ROUND((SUM(BF127:BF345)),2)</f>
        <v>0</v>
      </c>
      <c r="G34" s="38"/>
      <c r="H34" s="38"/>
      <c r="I34" s="155">
        <v>0.12</v>
      </c>
      <c r="J34" s="154">
        <f>ROUND(((SUM(BF127:BF345))*I34),2)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ROUND((SUM(BG127:BG345)),2)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ROUND((SUM(BH127:BH345)),2)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ROUND((SUM(BI127:BI345)),2)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340 - Stavební část - vodovodní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215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216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218</v>
      </c>
      <c r="E99" s="188"/>
      <c r="F99" s="188"/>
      <c r="G99" s="188"/>
      <c r="H99" s="188"/>
      <c r="I99" s="188"/>
      <c r="J99" s="189">
        <f>J208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219</v>
      </c>
      <c r="E100" s="188"/>
      <c r="F100" s="188"/>
      <c r="G100" s="188"/>
      <c r="H100" s="188"/>
      <c r="I100" s="188"/>
      <c r="J100" s="189">
        <f>J213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220</v>
      </c>
      <c r="E101" s="188"/>
      <c r="F101" s="188"/>
      <c r="G101" s="188"/>
      <c r="H101" s="188"/>
      <c r="I101" s="188"/>
      <c r="J101" s="189">
        <f>J218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222</v>
      </c>
      <c r="E102" s="188"/>
      <c r="F102" s="188"/>
      <c r="G102" s="188"/>
      <c r="H102" s="188"/>
      <c r="I102" s="188"/>
      <c r="J102" s="189">
        <f>J294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223</v>
      </c>
      <c r="E103" s="188"/>
      <c r="F103" s="188"/>
      <c r="G103" s="188"/>
      <c r="H103" s="188"/>
      <c r="I103" s="188"/>
      <c r="J103" s="189">
        <f>J310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1275</v>
      </c>
      <c r="E104" s="182"/>
      <c r="F104" s="182"/>
      <c r="G104" s="182"/>
      <c r="H104" s="182"/>
      <c r="I104" s="182"/>
      <c r="J104" s="183">
        <f>J314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1276</v>
      </c>
      <c r="E105" s="188"/>
      <c r="F105" s="188"/>
      <c r="G105" s="188"/>
      <c r="H105" s="188"/>
      <c r="I105" s="188"/>
      <c r="J105" s="189">
        <f>J315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634</v>
      </c>
      <c r="E106" s="182"/>
      <c r="F106" s="182"/>
      <c r="G106" s="182"/>
      <c r="H106" s="182"/>
      <c r="I106" s="182"/>
      <c r="J106" s="183">
        <f>J339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635</v>
      </c>
      <c r="E107" s="188"/>
      <c r="F107" s="188"/>
      <c r="G107" s="188"/>
      <c r="H107" s="188"/>
      <c r="I107" s="188"/>
      <c r="J107" s="189">
        <f>J340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Brno, Wurmova - odstranění havarijního stavu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103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340 - Stavební část - vodovodní přípojky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13. 5. 2024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 xml:space="preserve"> </v>
      </c>
      <c r="G123" s="40"/>
      <c r="H123" s="40"/>
      <c r="I123" s="32" t="s">
        <v>29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IF(E18="","",E18)</f>
        <v>Vyplň údaj</v>
      </c>
      <c r="G124" s="40"/>
      <c r="H124" s="40"/>
      <c r="I124" s="32" t="s">
        <v>31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116</v>
      </c>
      <c r="D126" s="194" t="s">
        <v>58</v>
      </c>
      <c r="E126" s="194" t="s">
        <v>54</v>
      </c>
      <c r="F126" s="194" t="s">
        <v>55</v>
      </c>
      <c r="G126" s="194" t="s">
        <v>117</v>
      </c>
      <c r="H126" s="194" t="s">
        <v>118</v>
      </c>
      <c r="I126" s="194" t="s">
        <v>119</v>
      </c>
      <c r="J126" s="194" t="s">
        <v>107</v>
      </c>
      <c r="K126" s="195" t="s">
        <v>120</v>
      </c>
      <c r="L126" s="196"/>
      <c r="M126" s="100" t="s">
        <v>1</v>
      </c>
      <c r="N126" s="101" t="s">
        <v>37</v>
      </c>
      <c r="O126" s="101" t="s">
        <v>121</v>
      </c>
      <c r="P126" s="101" t="s">
        <v>122</v>
      </c>
      <c r="Q126" s="101" t="s">
        <v>123</v>
      </c>
      <c r="R126" s="101" t="s">
        <v>124</v>
      </c>
      <c r="S126" s="101" t="s">
        <v>125</v>
      </c>
      <c r="T126" s="102" t="s">
        <v>126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127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P128+P314+P339</f>
        <v>0</v>
      </c>
      <c r="Q127" s="104"/>
      <c r="R127" s="199">
        <f>R128+R314+R339</f>
        <v>470.6962469</v>
      </c>
      <c r="S127" s="104"/>
      <c r="T127" s="200">
        <f>T128+T314+T339</f>
        <v>95.33830999999998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109</v>
      </c>
      <c r="BK127" s="201">
        <f>BK128+BK314+BK339</f>
        <v>0</v>
      </c>
    </row>
    <row r="128" spans="1:63" s="12" customFormat="1" ht="25.9" customHeight="1">
      <c r="A128" s="12"/>
      <c r="B128" s="202"/>
      <c r="C128" s="203"/>
      <c r="D128" s="204" t="s">
        <v>72</v>
      </c>
      <c r="E128" s="205" t="s">
        <v>224</v>
      </c>
      <c r="F128" s="205" t="s">
        <v>225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P129+P208+P213+P218+P294+P310</f>
        <v>0</v>
      </c>
      <c r="Q128" s="210"/>
      <c r="R128" s="211">
        <f>R129+R208+R213+R218+R294+R310</f>
        <v>467.6501679</v>
      </c>
      <c r="S128" s="210"/>
      <c r="T128" s="212">
        <f>T129+T208+T213+T218+T294+T310</f>
        <v>95.33830999999998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73</v>
      </c>
      <c r="AY128" s="213" t="s">
        <v>130</v>
      </c>
      <c r="BK128" s="215">
        <f>BK129+BK208+BK213+BK218+BK294+BK310</f>
        <v>0</v>
      </c>
    </row>
    <row r="129" spans="1:63" s="12" customFormat="1" ht="22.8" customHeight="1">
      <c r="A129" s="12"/>
      <c r="B129" s="202"/>
      <c r="C129" s="203"/>
      <c r="D129" s="204" t="s">
        <v>72</v>
      </c>
      <c r="E129" s="216" t="s">
        <v>81</v>
      </c>
      <c r="F129" s="216" t="s">
        <v>226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SUM(P130:P207)</f>
        <v>0</v>
      </c>
      <c r="Q129" s="210"/>
      <c r="R129" s="211">
        <f>SUM(R130:R207)</f>
        <v>392.46784560000003</v>
      </c>
      <c r="S129" s="210"/>
      <c r="T129" s="212">
        <f>SUM(T130:T207)</f>
        <v>95.14799999999998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81</v>
      </c>
      <c r="AT129" s="214" t="s">
        <v>72</v>
      </c>
      <c r="AU129" s="214" t="s">
        <v>81</v>
      </c>
      <c r="AY129" s="213" t="s">
        <v>130</v>
      </c>
      <c r="BK129" s="215">
        <f>SUM(BK130:BK207)</f>
        <v>0</v>
      </c>
    </row>
    <row r="130" spans="1:65" s="2" customFormat="1" ht="24.15" customHeight="1">
      <c r="A130" s="38"/>
      <c r="B130" s="39"/>
      <c r="C130" s="218" t="s">
        <v>81</v>
      </c>
      <c r="D130" s="218" t="s">
        <v>133</v>
      </c>
      <c r="E130" s="219" t="s">
        <v>908</v>
      </c>
      <c r="F130" s="220" t="s">
        <v>909</v>
      </c>
      <c r="G130" s="221" t="s">
        <v>229</v>
      </c>
      <c r="H130" s="222">
        <v>142.2</v>
      </c>
      <c r="I130" s="223"/>
      <c r="J130" s="224">
        <f>ROUND(I130*H130,2)</f>
        <v>0</v>
      </c>
      <c r="K130" s="220" t="s">
        <v>137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0.58</v>
      </c>
      <c r="T130" s="228">
        <f>S130*H130</f>
        <v>82.47599999999998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155</v>
      </c>
      <c r="AT130" s="229" t="s">
        <v>133</v>
      </c>
      <c r="AU130" s="229" t="s">
        <v>83</v>
      </c>
      <c r="AY130" s="17" t="s">
        <v>130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155</v>
      </c>
      <c r="BM130" s="229" t="s">
        <v>1277</v>
      </c>
    </row>
    <row r="131" spans="1:47" s="2" customFormat="1" ht="12">
      <c r="A131" s="38"/>
      <c r="B131" s="39"/>
      <c r="C131" s="40"/>
      <c r="D131" s="231" t="s">
        <v>140</v>
      </c>
      <c r="E131" s="40"/>
      <c r="F131" s="232" t="s">
        <v>911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140</v>
      </c>
      <c r="AU131" s="17" t="s">
        <v>83</v>
      </c>
    </row>
    <row r="132" spans="1:47" s="2" customFormat="1" ht="12">
      <c r="A132" s="38"/>
      <c r="B132" s="39"/>
      <c r="C132" s="40"/>
      <c r="D132" s="236" t="s">
        <v>141</v>
      </c>
      <c r="E132" s="40"/>
      <c r="F132" s="237" t="s">
        <v>912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141</v>
      </c>
      <c r="AU132" s="17" t="s">
        <v>83</v>
      </c>
    </row>
    <row r="133" spans="1:51" s="14" customFormat="1" ht="12">
      <c r="A133" s="14"/>
      <c r="B133" s="248"/>
      <c r="C133" s="249"/>
      <c r="D133" s="231" t="s">
        <v>147</v>
      </c>
      <c r="E133" s="250" t="s">
        <v>1</v>
      </c>
      <c r="F133" s="251" t="s">
        <v>1278</v>
      </c>
      <c r="G133" s="249"/>
      <c r="H133" s="252">
        <v>142.2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8" t="s">
        <v>147</v>
      </c>
      <c r="AU133" s="258" t="s">
        <v>83</v>
      </c>
      <c r="AV133" s="14" t="s">
        <v>83</v>
      </c>
      <c r="AW133" s="14" t="s">
        <v>30</v>
      </c>
      <c r="AX133" s="14" t="s">
        <v>81</v>
      </c>
      <c r="AY133" s="258" t="s">
        <v>130</v>
      </c>
    </row>
    <row r="134" spans="1:65" s="2" customFormat="1" ht="24.15" customHeight="1">
      <c r="A134" s="38"/>
      <c r="B134" s="39"/>
      <c r="C134" s="218" t="s">
        <v>83</v>
      </c>
      <c r="D134" s="218" t="s">
        <v>133</v>
      </c>
      <c r="E134" s="219" t="s">
        <v>914</v>
      </c>
      <c r="F134" s="220" t="s">
        <v>915</v>
      </c>
      <c r="G134" s="221" t="s">
        <v>229</v>
      </c>
      <c r="H134" s="222">
        <v>57.6</v>
      </c>
      <c r="I134" s="223"/>
      <c r="J134" s="224">
        <f>ROUND(I134*H134,2)</f>
        <v>0</v>
      </c>
      <c r="K134" s="220" t="s">
        <v>137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0.22</v>
      </c>
      <c r="T134" s="228">
        <f>S134*H134</f>
        <v>12.672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155</v>
      </c>
      <c r="AT134" s="229" t="s">
        <v>133</v>
      </c>
      <c r="AU134" s="229" t="s">
        <v>83</v>
      </c>
      <c r="AY134" s="17" t="s">
        <v>130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155</v>
      </c>
      <c r="BM134" s="229" t="s">
        <v>1279</v>
      </c>
    </row>
    <row r="135" spans="1:47" s="2" customFormat="1" ht="12">
      <c r="A135" s="38"/>
      <c r="B135" s="39"/>
      <c r="C135" s="40"/>
      <c r="D135" s="231" t="s">
        <v>140</v>
      </c>
      <c r="E135" s="40"/>
      <c r="F135" s="232" t="s">
        <v>917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140</v>
      </c>
      <c r="AU135" s="17" t="s">
        <v>83</v>
      </c>
    </row>
    <row r="136" spans="1:47" s="2" customFormat="1" ht="12">
      <c r="A136" s="38"/>
      <c r="B136" s="39"/>
      <c r="C136" s="40"/>
      <c r="D136" s="236" t="s">
        <v>141</v>
      </c>
      <c r="E136" s="40"/>
      <c r="F136" s="237" t="s">
        <v>918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141</v>
      </c>
      <c r="AU136" s="17" t="s">
        <v>83</v>
      </c>
    </row>
    <row r="137" spans="1:51" s="14" customFormat="1" ht="12">
      <c r="A137" s="14"/>
      <c r="B137" s="248"/>
      <c r="C137" s="249"/>
      <c r="D137" s="231" t="s">
        <v>147</v>
      </c>
      <c r="E137" s="250" t="s">
        <v>919</v>
      </c>
      <c r="F137" s="251" t="s">
        <v>1262</v>
      </c>
      <c r="G137" s="249"/>
      <c r="H137" s="252">
        <v>57.6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8" t="s">
        <v>147</v>
      </c>
      <c r="AU137" s="258" t="s">
        <v>83</v>
      </c>
      <c r="AV137" s="14" t="s">
        <v>83</v>
      </c>
      <c r="AW137" s="14" t="s">
        <v>30</v>
      </c>
      <c r="AX137" s="14" t="s">
        <v>73</v>
      </c>
      <c r="AY137" s="258" t="s">
        <v>130</v>
      </c>
    </row>
    <row r="138" spans="1:51" s="14" customFormat="1" ht="12">
      <c r="A138" s="14"/>
      <c r="B138" s="248"/>
      <c r="C138" s="249"/>
      <c r="D138" s="231" t="s">
        <v>147</v>
      </c>
      <c r="E138" s="250" t="s">
        <v>1</v>
      </c>
      <c r="F138" s="251" t="s">
        <v>1280</v>
      </c>
      <c r="G138" s="249"/>
      <c r="H138" s="252">
        <v>57.6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147</v>
      </c>
      <c r="AU138" s="258" t="s">
        <v>83</v>
      </c>
      <c r="AV138" s="14" t="s">
        <v>83</v>
      </c>
      <c r="AW138" s="14" t="s">
        <v>30</v>
      </c>
      <c r="AX138" s="14" t="s">
        <v>81</v>
      </c>
      <c r="AY138" s="258" t="s">
        <v>130</v>
      </c>
    </row>
    <row r="139" spans="1:65" s="2" customFormat="1" ht="24.15" customHeight="1">
      <c r="A139" s="38"/>
      <c r="B139" s="39"/>
      <c r="C139" s="218" t="s">
        <v>149</v>
      </c>
      <c r="D139" s="218" t="s">
        <v>133</v>
      </c>
      <c r="E139" s="219" t="s">
        <v>636</v>
      </c>
      <c r="F139" s="220" t="s">
        <v>637</v>
      </c>
      <c r="G139" s="221" t="s">
        <v>269</v>
      </c>
      <c r="H139" s="222">
        <v>50</v>
      </c>
      <c r="I139" s="223"/>
      <c r="J139" s="224">
        <f>ROUND(I139*H139,2)</f>
        <v>0</v>
      </c>
      <c r="K139" s="220" t="s">
        <v>137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0.06053</v>
      </c>
      <c r="R139" s="227">
        <f>Q139*H139</f>
        <v>3.0265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155</v>
      </c>
      <c r="AT139" s="229" t="s">
        <v>133</v>
      </c>
      <c r="AU139" s="229" t="s">
        <v>83</v>
      </c>
      <c r="AY139" s="17" t="s">
        <v>130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155</v>
      </c>
      <c r="BM139" s="229" t="s">
        <v>1281</v>
      </c>
    </row>
    <row r="140" spans="1:47" s="2" customFormat="1" ht="12">
      <c r="A140" s="38"/>
      <c r="B140" s="39"/>
      <c r="C140" s="40"/>
      <c r="D140" s="231" t="s">
        <v>140</v>
      </c>
      <c r="E140" s="40"/>
      <c r="F140" s="232" t="s">
        <v>639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140</v>
      </c>
      <c r="AU140" s="17" t="s">
        <v>83</v>
      </c>
    </row>
    <row r="141" spans="1:47" s="2" customFormat="1" ht="12">
      <c r="A141" s="38"/>
      <c r="B141" s="39"/>
      <c r="C141" s="40"/>
      <c r="D141" s="236" t="s">
        <v>141</v>
      </c>
      <c r="E141" s="40"/>
      <c r="F141" s="237" t="s">
        <v>640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141</v>
      </c>
      <c r="AU141" s="17" t="s">
        <v>83</v>
      </c>
    </row>
    <row r="142" spans="1:65" s="2" customFormat="1" ht="21.75" customHeight="1">
      <c r="A142" s="38"/>
      <c r="B142" s="39"/>
      <c r="C142" s="218" t="s">
        <v>155</v>
      </c>
      <c r="D142" s="218" t="s">
        <v>133</v>
      </c>
      <c r="E142" s="219" t="s">
        <v>1282</v>
      </c>
      <c r="F142" s="220" t="s">
        <v>1283</v>
      </c>
      <c r="G142" s="221" t="s">
        <v>229</v>
      </c>
      <c r="H142" s="222">
        <v>91.1</v>
      </c>
      <c r="I142" s="223"/>
      <c r="J142" s="224">
        <f>ROUND(I142*H142,2)</f>
        <v>0</v>
      </c>
      <c r="K142" s="220" t="s">
        <v>137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155</v>
      </c>
      <c r="AT142" s="229" t="s">
        <v>133</v>
      </c>
      <c r="AU142" s="229" t="s">
        <v>83</v>
      </c>
      <c r="AY142" s="17" t="s">
        <v>130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155</v>
      </c>
      <c r="BM142" s="229" t="s">
        <v>1284</v>
      </c>
    </row>
    <row r="143" spans="1:47" s="2" customFormat="1" ht="12">
      <c r="A143" s="38"/>
      <c r="B143" s="39"/>
      <c r="C143" s="40"/>
      <c r="D143" s="231" t="s">
        <v>140</v>
      </c>
      <c r="E143" s="40"/>
      <c r="F143" s="232" t="s">
        <v>1285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140</v>
      </c>
      <c r="AU143" s="17" t="s">
        <v>83</v>
      </c>
    </row>
    <row r="144" spans="1:47" s="2" customFormat="1" ht="12">
      <c r="A144" s="38"/>
      <c r="B144" s="39"/>
      <c r="C144" s="40"/>
      <c r="D144" s="236" t="s">
        <v>141</v>
      </c>
      <c r="E144" s="40"/>
      <c r="F144" s="237" t="s">
        <v>1286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141</v>
      </c>
      <c r="AU144" s="17" t="s">
        <v>83</v>
      </c>
    </row>
    <row r="145" spans="1:51" s="14" customFormat="1" ht="12">
      <c r="A145" s="14"/>
      <c r="B145" s="248"/>
      <c r="C145" s="249"/>
      <c r="D145" s="231" t="s">
        <v>147</v>
      </c>
      <c r="E145" s="250" t="s">
        <v>1287</v>
      </c>
      <c r="F145" s="251" t="s">
        <v>1288</v>
      </c>
      <c r="G145" s="249"/>
      <c r="H145" s="252">
        <v>91.1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147</v>
      </c>
      <c r="AU145" s="258" t="s">
        <v>83</v>
      </c>
      <c r="AV145" s="14" t="s">
        <v>83</v>
      </c>
      <c r="AW145" s="14" t="s">
        <v>30</v>
      </c>
      <c r="AX145" s="14" t="s">
        <v>73</v>
      </c>
      <c r="AY145" s="258" t="s">
        <v>130</v>
      </c>
    </row>
    <row r="146" spans="1:51" s="14" customFormat="1" ht="12">
      <c r="A146" s="14"/>
      <c r="B146" s="248"/>
      <c r="C146" s="249"/>
      <c r="D146" s="231" t="s">
        <v>147</v>
      </c>
      <c r="E146" s="250" t="s">
        <v>1</v>
      </c>
      <c r="F146" s="251" t="s">
        <v>1289</v>
      </c>
      <c r="G146" s="249"/>
      <c r="H146" s="252">
        <v>91.1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147</v>
      </c>
      <c r="AU146" s="258" t="s">
        <v>83</v>
      </c>
      <c r="AV146" s="14" t="s">
        <v>83</v>
      </c>
      <c r="AW146" s="14" t="s">
        <v>30</v>
      </c>
      <c r="AX146" s="14" t="s">
        <v>81</v>
      </c>
      <c r="AY146" s="258" t="s">
        <v>130</v>
      </c>
    </row>
    <row r="147" spans="1:65" s="2" customFormat="1" ht="33" customHeight="1">
      <c r="A147" s="38"/>
      <c r="B147" s="39"/>
      <c r="C147" s="218" t="s">
        <v>129</v>
      </c>
      <c r="D147" s="218" t="s">
        <v>133</v>
      </c>
      <c r="E147" s="219" t="s">
        <v>1290</v>
      </c>
      <c r="F147" s="220" t="s">
        <v>1291</v>
      </c>
      <c r="G147" s="221" t="s">
        <v>284</v>
      </c>
      <c r="H147" s="222">
        <v>131.4</v>
      </c>
      <c r="I147" s="223"/>
      <c r="J147" s="224">
        <f>ROUND(I147*H147,2)</f>
        <v>0</v>
      </c>
      <c r="K147" s="220" t="s">
        <v>137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155</v>
      </c>
      <c r="AT147" s="229" t="s">
        <v>133</v>
      </c>
      <c r="AU147" s="229" t="s">
        <v>83</v>
      </c>
      <c r="AY147" s="17" t="s">
        <v>130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155</v>
      </c>
      <c r="BM147" s="229" t="s">
        <v>1292</v>
      </c>
    </row>
    <row r="148" spans="1:47" s="2" customFormat="1" ht="12">
      <c r="A148" s="38"/>
      <c r="B148" s="39"/>
      <c r="C148" s="40"/>
      <c r="D148" s="231" t="s">
        <v>140</v>
      </c>
      <c r="E148" s="40"/>
      <c r="F148" s="232" t="s">
        <v>1293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140</v>
      </c>
      <c r="AU148" s="17" t="s">
        <v>83</v>
      </c>
    </row>
    <row r="149" spans="1:47" s="2" customFormat="1" ht="12">
      <c r="A149" s="38"/>
      <c r="B149" s="39"/>
      <c r="C149" s="40"/>
      <c r="D149" s="236" t="s">
        <v>141</v>
      </c>
      <c r="E149" s="40"/>
      <c r="F149" s="237" t="s">
        <v>1294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141</v>
      </c>
      <c r="AU149" s="17" t="s">
        <v>83</v>
      </c>
    </row>
    <row r="150" spans="1:51" s="14" customFormat="1" ht="12">
      <c r="A150" s="14"/>
      <c r="B150" s="248"/>
      <c r="C150" s="249"/>
      <c r="D150" s="231" t="s">
        <v>147</v>
      </c>
      <c r="E150" s="250" t="s">
        <v>1266</v>
      </c>
      <c r="F150" s="251" t="s">
        <v>1267</v>
      </c>
      <c r="G150" s="249"/>
      <c r="H150" s="252">
        <v>131.4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147</v>
      </c>
      <c r="AU150" s="258" t="s">
        <v>83</v>
      </c>
      <c r="AV150" s="14" t="s">
        <v>83</v>
      </c>
      <c r="AW150" s="14" t="s">
        <v>30</v>
      </c>
      <c r="AX150" s="14" t="s">
        <v>81</v>
      </c>
      <c r="AY150" s="258" t="s">
        <v>130</v>
      </c>
    </row>
    <row r="151" spans="1:65" s="2" customFormat="1" ht="33" customHeight="1">
      <c r="A151" s="38"/>
      <c r="B151" s="39"/>
      <c r="C151" s="218" t="s">
        <v>168</v>
      </c>
      <c r="D151" s="218" t="s">
        <v>133</v>
      </c>
      <c r="E151" s="219" t="s">
        <v>1295</v>
      </c>
      <c r="F151" s="220" t="s">
        <v>1296</v>
      </c>
      <c r="G151" s="221" t="s">
        <v>284</v>
      </c>
      <c r="H151" s="222">
        <v>206.2</v>
      </c>
      <c r="I151" s="223"/>
      <c r="J151" s="224">
        <f>ROUND(I151*H151,2)</f>
        <v>0</v>
      </c>
      <c r="K151" s="220" t="s">
        <v>137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155</v>
      </c>
      <c r="AT151" s="229" t="s">
        <v>133</v>
      </c>
      <c r="AU151" s="229" t="s">
        <v>83</v>
      </c>
      <c r="AY151" s="17" t="s">
        <v>130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155</v>
      </c>
      <c r="BM151" s="229" t="s">
        <v>1297</v>
      </c>
    </row>
    <row r="152" spans="1:47" s="2" customFormat="1" ht="12">
      <c r="A152" s="38"/>
      <c r="B152" s="39"/>
      <c r="C152" s="40"/>
      <c r="D152" s="231" t="s">
        <v>140</v>
      </c>
      <c r="E152" s="40"/>
      <c r="F152" s="232" t="s">
        <v>1298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140</v>
      </c>
      <c r="AU152" s="17" t="s">
        <v>83</v>
      </c>
    </row>
    <row r="153" spans="1:47" s="2" customFormat="1" ht="12">
      <c r="A153" s="38"/>
      <c r="B153" s="39"/>
      <c r="C153" s="40"/>
      <c r="D153" s="236" t="s">
        <v>141</v>
      </c>
      <c r="E153" s="40"/>
      <c r="F153" s="237" t="s">
        <v>1299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141</v>
      </c>
      <c r="AU153" s="17" t="s">
        <v>83</v>
      </c>
    </row>
    <row r="154" spans="1:51" s="14" customFormat="1" ht="12">
      <c r="A154" s="14"/>
      <c r="B154" s="248"/>
      <c r="C154" s="249"/>
      <c r="D154" s="231" t="s">
        <v>147</v>
      </c>
      <c r="E154" s="250" t="s">
        <v>1268</v>
      </c>
      <c r="F154" s="251" t="s">
        <v>1269</v>
      </c>
      <c r="G154" s="249"/>
      <c r="H154" s="252">
        <v>206.2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8" t="s">
        <v>147</v>
      </c>
      <c r="AU154" s="258" t="s">
        <v>83</v>
      </c>
      <c r="AV154" s="14" t="s">
        <v>83</v>
      </c>
      <c r="AW154" s="14" t="s">
        <v>30</v>
      </c>
      <c r="AX154" s="14" t="s">
        <v>81</v>
      </c>
      <c r="AY154" s="258" t="s">
        <v>130</v>
      </c>
    </row>
    <row r="155" spans="1:65" s="2" customFormat="1" ht="24.15" customHeight="1">
      <c r="A155" s="38"/>
      <c r="B155" s="39"/>
      <c r="C155" s="218" t="s">
        <v>177</v>
      </c>
      <c r="D155" s="218" t="s">
        <v>133</v>
      </c>
      <c r="E155" s="219" t="s">
        <v>653</v>
      </c>
      <c r="F155" s="220" t="s">
        <v>654</v>
      </c>
      <c r="G155" s="221" t="s">
        <v>284</v>
      </c>
      <c r="H155" s="222">
        <v>337.6</v>
      </c>
      <c r="I155" s="223"/>
      <c r="J155" s="224">
        <f>ROUND(I155*H155,2)</f>
        <v>0</v>
      </c>
      <c r="K155" s="220" t="s">
        <v>137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155</v>
      </c>
      <c r="AT155" s="229" t="s">
        <v>133</v>
      </c>
      <c r="AU155" s="229" t="s">
        <v>83</v>
      </c>
      <c r="AY155" s="17" t="s">
        <v>130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155</v>
      </c>
      <c r="BM155" s="229" t="s">
        <v>1300</v>
      </c>
    </row>
    <row r="156" spans="1:47" s="2" customFormat="1" ht="12">
      <c r="A156" s="38"/>
      <c r="B156" s="39"/>
      <c r="C156" s="40"/>
      <c r="D156" s="231" t="s">
        <v>140</v>
      </c>
      <c r="E156" s="40"/>
      <c r="F156" s="232" t="s">
        <v>656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140</v>
      </c>
      <c r="AU156" s="17" t="s">
        <v>83</v>
      </c>
    </row>
    <row r="157" spans="1:47" s="2" customFormat="1" ht="12">
      <c r="A157" s="38"/>
      <c r="B157" s="39"/>
      <c r="C157" s="40"/>
      <c r="D157" s="236" t="s">
        <v>141</v>
      </c>
      <c r="E157" s="40"/>
      <c r="F157" s="237" t="s">
        <v>657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83</v>
      </c>
    </row>
    <row r="158" spans="1:51" s="14" customFormat="1" ht="12">
      <c r="A158" s="14"/>
      <c r="B158" s="248"/>
      <c r="C158" s="249"/>
      <c r="D158" s="231" t="s">
        <v>147</v>
      </c>
      <c r="E158" s="250" t="s">
        <v>1</v>
      </c>
      <c r="F158" s="251" t="s">
        <v>1301</v>
      </c>
      <c r="G158" s="249"/>
      <c r="H158" s="252">
        <v>337.6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147</v>
      </c>
      <c r="AU158" s="258" t="s">
        <v>83</v>
      </c>
      <c r="AV158" s="14" t="s">
        <v>83</v>
      </c>
      <c r="AW158" s="14" t="s">
        <v>30</v>
      </c>
      <c r="AX158" s="14" t="s">
        <v>81</v>
      </c>
      <c r="AY158" s="258" t="s">
        <v>130</v>
      </c>
    </row>
    <row r="159" spans="1:65" s="2" customFormat="1" ht="21.75" customHeight="1">
      <c r="A159" s="38"/>
      <c r="B159" s="39"/>
      <c r="C159" s="218" t="s">
        <v>182</v>
      </c>
      <c r="D159" s="218" t="s">
        <v>133</v>
      </c>
      <c r="E159" s="219" t="s">
        <v>1302</v>
      </c>
      <c r="F159" s="220" t="s">
        <v>1303</v>
      </c>
      <c r="G159" s="221" t="s">
        <v>229</v>
      </c>
      <c r="H159" s="222">
        <v>191.58</v>
      </c>
      <c r="I159" s="223"/>
      <c r="J159" s="224">
        <f>ROUND(I159*H159,2)</f>
        <v>0</v>
      </c>
      <c r="K159" s="220" t="s">
        <v>137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0.00084</v>
      </c>
      <c r="R159" s="227">
        <f>Q159*H159</f>
        <v>0.16092720000000002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155</v>
      </c>
      <c r="AT159" s="229" t="s">
        <v>133</v>
      </c>
      <c r="AU159" s="229" t="s">
        <v>83</v>
      </c>
      <c r="AY159" s="17" t="s">
        <v>130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155</v>
      </c>
      <c r="BM159" s="229" t="s">
        <v>1304</v>
      </c>
    </row>
    <row r="160" spans="1:47" s="2" customFormat="1" ht="12">
      <c r="A160" s="38"/>
      <c r="B160" s="39"/>
      <c r="C160" s="40"/>
      <c r="D160" s="231" t="s">
        <v>140</v>
      </c>
      <c r="E160" s="40"/>
      <c r="F160" s="232" t="s">
        <v>1305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140</v>
      </c>
      <c r="AU160" s="17" t="s">
        <v>83</v>
      </c>
    </row>
    <row r="161" spans="1:47" s="2" customFormat="1" ht="12">
      <c r="A161" s="38"/>
      <c r="B161" s="39"/>
      <c r="C161" s="40"/>
      <c r="D161" s="236" t="s">
        <v>141</v>
      </c>
      <c r="E161" s="40"/>
      <c r="F161" s="237" t="s">
        <v>1306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141</v>
      </c>
      <c r="AU161" s="17" t="s">
        <v>83</v>
      </c>
    </row>
    <row r="162" spans="1:51" s="14" customFormat="1" ht="12">
      <c r="A162" s="14"/>
      <c r="B162" s="248"/>
      <c r="C162" s="249"/>
      <c r="D162" s="231" t="s">
        <v>147</v>
      </c>
      <c r="E162" s="250" t="s">
        <v>1</v>
      </c>
      <c r="F162" s="251" t="s">
        <v>1307</v>
      </c>
      <c r="G162" s="249"/>
      <c r="H162" s="252">
        <v>191.58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8" t="s">
        <v>147</v>
      </c>
      <c r="AU162" s="258" t="s">
        <v>83</v>
      </c>
      <c r="AV162" s="14" t="s">
        <v>83</v>
      </c>
      <c r="AW162" s="14" t="s">
        <v>30</v>
      </c>
      <c r="AX162" s="14" t="s">
        <v>81</v>
      </c>
      <c r="AY162" s="258" t="s">
        <v>130</v>
      </c>
    </row>
    <row r="163" spans="1:65" s="2" customFormat="1" ht="24.15" customHeight="1">
      <c r="A163" s="38"/>
      <c r="B163" s="39"/>
      <c r="C163" s="218" t="s">
        <v>189</v>
      </c>
      <c r="D163" s="218" t="s">
        <v>133</v>
      </c>
      <c r="E163" s="219" t="s">
        <v>1308</v>
      </c>
      <c r="F163" s="220" t="s">
        <v>1309</v>
      </c>
      <c r="G163" s="221" t="s">
        <v>229</v>
      </c>
      <c r="H163" s="222">
        <v>191.58</v>
      </c>
      <c r="I163" s="223"/>
      <c r="J163" s="224">
        <f>ROUND(I163*H163,2)</f>
        <v>0</v>
      </c>
      <c r="K163" s="220" t="s">
        <v>137</v>
      </c>
      <c r="L163" s="44"/>
      <c r="M163" s="225" t="s">
        <v>1</v>
      </c>
      <c r="N163" s="226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155</v>
      </c>
      <c r="AT163" s="229" t="s">
        <v>133</v>
      </c>
      <c r="AU163" s="229" t="s">
        <v>83</v>
      </c>
      <c r="AY163" s="17" t="s">
        <v>130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155</v>
      </c>
      <c r="BM163" s="229" t="s">
        <v>1310</v>
      </c>
    </row>
    <row r="164" spans="1:47" s="2" customFormat="1" ht="12">
      <c r="A164" s="38"/>
      <c r="B164" s="39"/>
      <c r="C164" s="40"/>
      <c r="D164" s="231" t="s">
        <v>140</v>
      </c>
      <c r="E164" s="40"/>
      <c r="F164" s="232" t="s">
        <v>1311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140</v>
      </c>
      <c r="AU164" s="17" t="s">
        <v>83</v>
      </c>
    </row>
    <row r="165" spans="1:47" s="2" customFormat="1" ht="12">
      <c r="A165" s="38"/>
      <c r="B165" s="39"/>
      <c r="C165" s="40"/>
      <c r="D165" s="236" t="s">
        <v>141</v>
      </c>
      <c r="E165" s="40"/>
      <c r="F165" s="237" t="s">
        <v>1312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141</v>
      </c>
      <c r="AU165" s="17" t="s">
        <v>83</v>
      </c>
    </row>
    <row r="166" spans="1:51" s="14" customFormat="1" ht="12">
      <c r="A166" s="14"/>
      <c r="B166" s="248"/>
      <c r="C166" s="249"/>
      <c r="D166" s="231" t="s">
        <v>147</v>
      </c>
      <c r="E166" s="250" t="s">
        <v>1</v>
      </c>
      <c r="F166" s="251" t="s">
        <v>1307</v>
      </c>
      <c r="G166" s="249"/>
      <c r="H166" s="252">
        <v>191.58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8" t="s">
        <v>147</v>
      </c>
      <c r="AU166" s="258" t="s">
        <v>83</v>
      </c>
      <c r="AV166" s="14" t="s">
        <v>83</v>
      </c>
      <c r="AW166" s="14" t="s">
        <v>30</v>
      </c>
      <c r="AX166" s="14" t="s">
        <v>81</v>
      </c>
      <c r="AY166" s="258" t="s">
        <v>130</v>
      </c>
    </row>
    <row r="167" spans="1:65" s="2" customFormat="1" ht="21.75" customHeight="1">
      <c r="A167" s="38"/>
      <c r="B167" s="39"/>
      <c r="C167" s="218" t="s">
        <v>194</v>
      </c>
      <c r="D167" s="218" t="s">
        <v>133</v>
      </c>
      <c r="E167" s="219" t="s">
        <v>928</v>
      </c>
      <c r="F167" s="220" t="s">
        <v>929</v>
      </c>
      <c r="G167" s="221" t="s">
        <v>229</v>
      </c>
      <c r="H167" s="222">
        <v>483.48</v>
      </c>
      <c r="I167" s="223"/>
      <c r="J167" s="224">
        <f>ROUND(I167*H167,2)</f>
        <v>0</v>
      </c>
      <c r="K167" s="220" t="s">
        <v>137</v>
      </c>
      <c r="L167" s="44"/>
      <c r="M167" s="225" t="s">
        <v>1</v>
      </c>
      <c r="N167" s="226" t="s">
        <v>38</v>
      </c>
      <c r="O167" s="91"/>
      <c r="P167" s="227">
        <f>O167*H167</f>
        <v>0</v>
      </c>
      <c r="Q167" s="227">
        <v>0.00058</v>
      </c>
      <c r="R167" s="227">
        <f>Q167*H167</f>
        <v>0.2804184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155</v>
      </c>
      <c r="AT167" s="229" t="s">
        <v>133</v>
      </c>
      <c r="AU167" s="229" t="s">
        <v>83</v>
      </c>
      <c r="AY167" s="17" t="s">
        <v>130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155</v>
      </c>
      <c r="BM167" s="229" t="s">
        <v>1313</v>
      </c>
    </row>
    <row r="168" spans="1:47" s="2" customFormat="1" ht="12">
      <c r="A168" s="38"/>
      <c r="B168" s="39"/>
      <c r="C168" s="40"/>
      <c r="D168" s="231" t="s">
        <v>140</v>
      </c>
      <c r="E168" s="40"/>
      <c r="F168" s="232" t="s">
        <v>931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140</v>
      </c>
      <c r="AU168" s="17" t="s">
        <v>83</v>
      </c>
    </row>
    <row r="169" spans="1:47" s="2" customFormat="1" ht="12">
      <c r="A169" s="38"/>
      <c r="B169" s="39"/>
      <c r="C169" s="40"/>
      <c r="D169" s="236" t="s">
        <v>141</v>
      </c>
      <c r="E169" s="40"/>
      <c r="F169" s="237" t="s">
        <v>932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141</v>
      </c>
      <c r="AU169" s="17" t="s">
        <v>83</v>
      </c>
    </row>
    <row r="170" spans="1:51" s="14" customFormat="1" ht="12">
      <c r="A170" s="14"/>
      <c r="B170" s="248"/>
      <c r="C170" s="249"/>
      <c r="D170" s="231" t="s">
        <v>147</v>
      </c>
      <c r="E170" s="250" t="s">
        <v>627</v>
      </c>
      <c r="F170" s="251" t="s">
        <v>1314</v>
      </c>
      <c r="G170" s="249"/>
      <c r="H170" s="252">
        <v>483.48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147</v>
      </c>
      <c r="AU170" s="258" t="s">
        <v>83</v>
      </c>
      <c r="AV170" s="14" t="s">
        <v>83</v>
      </c>
      <c r="AW170" s="14" t="s">
        <v>30</v>
      </c>
      <c r="AX170" s="14" t="s">
        <v>81</v>
      </c>
      <c r="AY170" s="258" t="s">
        <v>130</v>
      </c>
    </row>
    <row r="171" spans="1:65" s="2" customFormat="1" ht="21.75" customHeight="1">
      <c r="A171" s="38"/>
      <c r="B171" s="39"/>
      <c r="C171" s="218" t="s">
        <v>297</v>
      </c>
      <c r="D171" s="218" t="s">
        <v>133</v>
      </c>
      <c r="E171" s="219" t="s">
        <v>934</v>
      </c>
      <c r="F171" s="220" t="s">
        <v>935</v>
      </c>
      <c r="G171" s="221" t="s">
        <v>229</v>
      </c>
      <c r="H171" s="222">
        <v>483.48</v>
      </c>
      <c r="I171" s="223"/>
      <c r="J171" s="224">
        <f>ROUND(I171*H171,2)</f>
        <v>0</v>
      </c>
      <c r="K171" s="220" t="s">
        <v>137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155</v>
      </c>
      <c r="AT171" s="229" t="s">
        <v>133</v>
      </c>
      <c r="AU171" s="229" t="s">
        <v>83</v>
      </c>
      <c r="AY171" s="17" t="s">
        <v>130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155</v>
      </c>
      <c r="BM171" s="229" t="s">
        <v>1315</v>
      </c>
    </row>
    <row r="172" spans="1:47" s="2" customFormat="1" ht="12">
      <c r="A172" s="38"/>
      <c r="B172" s="39"/>
      <c r="C172" s="40"/>
      <c r="D172" s="231" t="s">
        <v>140</v>
      </c>
      <c r="E172" s="40"/>
      <c r="F172" s="232" t="s">
        <v>937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140</v>
      </c>
      <c r="AU172" s="17" t="s">
        <v>83</v>
      </c>
    </row>
    <row r="173" spans="1:47" s="2" customFormat="1" ht="12">
      <c r="A173" s="38"/>
      <c r="B173" s="39"/>
      <c r="C173" s="40"/>
      <c r="D173" s="236" t="s">
        <v>141</v>
      </c>
      <c r="E173" s="40"/>
      <c r="F173" s="237" t="s">
        <v>938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141</v>
      </c>
      <c r="AU173" s="17" t="s">
        <v>83</v>
      </c>
    </row>
    <row r="174" spans="1:51" s="14" customFormat="1" ht="12">
      <c r="A174" s="14"/>
      <c r="B174" s="248"/>
      <c r="C174" s="249"/>
      <c r="D174" s="231" t="s">
        <v>147</v>
      </c>
      <c r="E174" s="250" t="s">
        <v>1</v>
      </c>
      <c r="F174" s="251" t="s">
        <v>627</v>
      </c>
      <c r="G174" s="249"/>
      <c r="H174" s="252">
        <v>483.48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147</v>
      </c>
      <c r="AU174" s="258" t="s">
        <v>83</v>
      </c>
      <c r="AV174" s="14" t="s">
        <v>83</v>
      </c>
      <c r="AW174" s="14" t="s">
        <v>30</v>
      </c>
      <c r="AX174" s="14" t="s">
        <v>81</v>
      </c>
      <c r="AY174" s="258" t="s">
        <v>130</v>
      </c>
    </row>
    <row r="175" spans="1:65" s="2" customFormat="1" ht="37.8" customHeight="1">
      <c r="A175" s="38"/>
      <c r="B175" s="39"/>
      <c r="C175" s="218" t="s">
        <v>8</v>
      </c>
      <c r="D175" s="218" t="s">
        <v>133</v>
      </c>
      <c r="E175" s="219" t="s">
        <v>292</v>
      </c>
      <c r="F175" s="220" t="s">
        <v>293</v>
      </c>
      <c r="G175" s="221" t="s">
        <v>284</v>
      </c>
      <c r="H175" s="222">
        <v>264.4</v>
      </c>
      <c r="I175" s="223"/>
      <c r="J175" s="224">
        <f>ROUND(I175*H175,2)</f>
        <v>0</v>
      </c>
      <c r="K175" s="220" t="s">
        <v>137</v>
      </c>
      <c r="L175" s="44"/>
      <c r="M175" s="225" t="s">
        <v>1</v>
      </c>
      <c r="N175" s="226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155</v>
      </c>
      <c r="AT175" s="229" t="s">
        <v>133</v>
      </c>
      <c r="AU175" s="229" t="s">
        <v>83</v>
      </c>
      <c r="AY175" s="17" t="s">
        <v>130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155</v>
      </c>
      <c r="BM175" s="229" t="s">
        <v>1316</v>
      </c>
    </row>
    <row r="176" spans="1:47" s="2" customFormat="1" ht="12">
      <c r="A176" s="38"/>
      <c r="B176" s="39"/>
      <c r="C176" s="40"/>
      <c r="D176" s="231" t="s">
        <v>140</v>
      </c>
      <c r="E176" s="40"/>
      <c r="F176" s="232" t="s">
        <v>295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140</v>
      </c>
      <c r="AU176" s="17" t="s">
        <v>83</v>
      </c>
    </row>
    <row r="177" spans="1:47" s="2" customFormat="1" ht="12">
      <c r="A177" s="38"/>
      <c r="B177" s="39"/>
      <c r="C177" s="40"/>
      <c r="D177" s="236" t="s">
        <v>141</v>
      </c>
      <c r="E177" s="40"/>
      <c r="F177" s="237" t="s">
        <v>296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141</v>
      </c>
      <c r="AU177" s="17" t="s">
        <v>83</v>
      </c>
    </row>
    <row r="178" spans="1:51" s="14" customFormat="1" ht="12">
      <c r="A178" s="14"/>
      <c r="B178" s="248"/>
      <c r="C178" s="249"/>
      <c r="D178" s="231" t="s">
        <v>147</v>
      </c>
      <c r="E178" s="250" t="s">
        <v>1273</v>
      </c>
      <c r="F178" s="251" t="s">
        <v>1317</v>
      </c>
      <c r="G178" s="249"/>
      <c r="H178" s="252">
        <v>264.4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147</v>
      </c>
      <c r="AU178" s="258" t="s">
        <v>83</v>
      </c>
      <c r="AV178" s="14" t="s">
        <v>83</v>
      </c>
      <c r="AW178" s="14" t="s">
        <v>30</v>
      </c>
      <c r="AX178" s="14" t="s">
        <v>81</v>
      </c>
      <c r="AY178" s="258" t="s">
        <v>130</v>
      </c>
    </row>
    <row r="179" spans="1:65" s="2" customFormat="1" ht="37.8" customHeight="1">
      <c r="A179" s="38"/>
      <c r="B179" s="39"/>
      <c r="C179" s="218" t="s">
        <v>311</v>
      </c>
      <c r="D179" s="218" t="s">
        <v>133</v>
      </c>
      <c r="E179" s="219" t="s">
        <v>298</v>
      </c>
      <c r="F179" s="220" t="s">
        <v>299</v>
      </c>
      <c r="G179" s="221" t="s">
        <v>284</v>
      </c>
      <c r="H179" s="222">
        <v>1322</v>
      </c>
      <c r="I179" s="223"/>
      <c r="J179" s="224">
        <f>ROUND(I179*H179,2)</f>
        <v>0</v>
      </c>
      <c r="K179" s="220" t="s">
        <v>137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155</v>
      </c>
      <c r="AT179" s="229" t="s">
        <v>133</v>
      </c>
      <c r="AU179" s="229" t="s">
        <v>83</v>
      </c>
      <c r="AY179" s="17" t="s">
        <v>130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155</v>
      </c>
      <c r="BM179" s="229" t="s">
        <v>1318</v>
      </c>
    </row>
    <row r="180" spans="1:47" s="2" customFormat="1" ht="12">
      <c r="A180" s="38"/>
      <c r="B180" s="39"/>
      <c r="C180" s="40"/>
      <c r="D180" s="231" t="s">
        <v>140</v>
      </c>
      <c r="E180" s="40"/>
      <c r="F180" s="232" t="s">
        <v>301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140</v>
      </c>
      <c r="AU180" s="17" t="s">
        <v>83</v>
      </c>
    </row>
    <row r="181" spans="1:47" s="2" customFormat="1" ht="12">
      <c r="A181" s="38"/>
      <c r="B181" s="39"/>
      <c r="C181" s="40"/>
      <c r="D181" s="236" t="s">
        <v>141</v>
      </c>
      <c r="E181" s="40"/>
      <c r="F181" s="237" t="s">
        <v>302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141</v>
      </c>
      <c r="AU181" s="17" t="s">
        <v>83</v>
      </c>
    </row>
    <row r="182" spans="1:51" s="14" customFormat="1" ht="12">
      <c r="A182" s="14"/>
      <c r="B182" s="248"/>
      <c r="C182" s="249"/>
      <c r="D182" s="231" t="s">
        <v>147</v>
      </c>
      <c r="E182" s="250" t="s">
        <v>1</v>
      </c>
      <c r="F182" s="251" t="s">
        <v>1273</v>
      </c>
      <c r="G182" s="249"/>
      <c r="H182" s="252">
        <v>264.4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147</v>
      </c>
      <c r="AU182" s="258" t="s">
        <v>83</v>
      </c>
      <c r="AV182" s="14" t="s">
        <v>83</v>
      </c>
      <c r="AW182" s="14" t="s">
        <v>30</v>
      </c>
      <c r="AX182" s="14" t="s">
        <v>81</v>
      </c>
      <c r="AY182" s="258" t="s">
        <v>130</v>
      </c>
    </row>
    <row r="183" spans="1:51" s="14" customFormat="1" ht="12">
      <c r="A183" s="14"/>
      <c r="B183" s="248"/>
      <c r="C183" s="249"/>
      <c r="D183" s="231" t="s">
        <v>147</v>
      </c>
      <c r="E183" s="249"/>
      <c r="F183" s="251" t="s">
        <v>1319</v>
      </c>
      <c r="G183" s="249"/>
      <c r="H183" s="252">
        <v>1322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147</v>
      </c>
      <c r="AU183" s="258" t="s">
        <v>83</v>
      </c>
      <c r="AV183" s="14" t="s">
        <v>83</v>
      </c>
      <c r="AW183" s="14" t="s">
        <v>4</v>
      </c>
      <c r="AX183" s="14" t="s">
        <v>81</v>
      </c>
      <c r="AY183" s="258" t="s">
        <v>130</v>
      </c>
    </row>
    <row r="184" spans="1:65" s="2" customFormat="1" ht="33" customHeight="1">
      <c r="A184" s="38"/>
      <c r="B184" s="39"/>
      <c r="C184" s="218" t="s">
        <v>318</v>
      </c>
      <c r="D184" s="218" t="s">
        <v>133</v>
      </c>
      <c r="E184" s="219" t="s">
        <v>304</v>
      </c>
      <c r="F184" s="220" t="s">
        <v>305</v>
      </c>
      <c r="G184" s="221" t="s">
        <v>306</v>
      </c>
      <c r="H184" s="222">
        <v>475.92</v>
      </c>
      <c r="I184" s="223"/>
      <c r="J184" s="224">
        <f>ROUND(I184*H184,2)</f>
        <v>0</v>
      </c>
      <c r="K184" s="220" t="s">
        <v>137</v>
      </c>
      <c r="L184" s="44"/>
      <c r="M184" s="225" t="s">
        <v>1</v>
      </c>
      <c r="N184" s="226" t="s">
        <v>38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155</v>
      </c>
      <c r="AT184" s="229" t="s">
        <v>133</v>
      </c>
      <c r="AU184" s="229" t="s">
        <v>83</v>
      </c>
      <c r="AY184" s="17" t="s">
        <v>130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81</v>
      </c>
      <c r="BK184" s="230">
        <f>ROUND(I184*H184,2)</f>
        <v>0</v>
      </c>
      <c r="BL184" s="17" t="s">
        <v>155</v>
      </c>
      <c r="BM184" s="229" t="s">
        <v>1320</v>
      </c>
    </row>
    <row r="185" spans="1:47" s="2" customFormat="1" ht="12">
      <c r="A185" s="38"/>
      <c r="B185" s="39"/>
      <c r="C185" s="40"/>
      <c r="D185" s="231" t="s">
        <v>140</v>
      </c>
      <c r="E185" s="40"/>
      <c r="F185" s="232" t="s">
        <v>308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140</v>
      </c>
      <c r="AU185" s="17" t="s">
        <v>83</v>
      </c>
    </row>
    <row r="186" spans="1:47" s="2" customFormat="1" ht="12">
      <c r="A186" s="38"/>
      <c r="B186" s="39"/>
      <c r="C186" s="40"/>
      <c r="D186" s="236" t="s">
        <v>141</v>
      </c>
      <c r="E186" s="40"/>
      <c r="F186" s="237" t="s">
        <v>309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141</v>
      </c>
      <c r="AU186" s="17" t="s">
        <v>83</v>
      </c>
    </row>
    <row r="187" spans="1:51" s="14" customFormat="1" ht="12">
      <c r="A187" s="14"/>
      <c r="B187" s="248"/>
      <c r="C187" s="249"/>
      <c r="D187" s="231" t="s">
        <v>147</v>
      </c>
      <c r="E187" s="250" t="s">
        <v>1</v>
      </c>
      <c r="F187" s="251" t="s">
        <v>1321</v>
      </c>
      <c r="G187" s="249"/>
      <c r="H187" s="252">
        <v>475.92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147</v>
      </c>
      <c r="AU187" s="258" t="s">
        <v>83</v>
      </c>
      <c r="AV187" s="14" t="s">
        <v>83</v>
      </c>
      <c r="AW187" s="14" t="s">
        <v>30</v>
      </c>
      <c r="AX187" s="14" t="s">
        <v>81</v>
      </c>
      <c r="AY187" s="258" t="s">
        <v>130</v>
      </c>
    </row>
    <row r="188" spans="1:65" s="2" customFormat="1" ht="16.5" customHeight="1">
      <c r="A188" s="38"/>
      <c r="B188" s="39"/>
      <c r="C188" s="218" t="s">
        <v>326</v>
      </c>
      <c r="D188" s="218" t="s">
        <v>133</v>
      </c>
      <c r="E188" s="219" t="s">
        <v>312</v>
      </c>
      <c r="F188" s="220" t="s">
        <v>313</v>
      </c>
      <c r="G188" s="221" t="s">
        <v>284</v>
      </c>
      <c r="H188" s="222">
        <v>264.4</v>
      </c>
      <c r="I188" s="223"/>
      <c r="J188" s="224">
        <f>ROUND(I188*H188,2)</f>
        <v>0</v>
      </c>
      <c r="K188" s="220" t="s">
        <v>137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155</v>
      </c>
      <c r="AT188" s="229" t="s">
        <v>133</v>
      </c>
      <c r="AU188" s="229" t="s">
        <v>83</v>
      </c>
      <c r="AY188" s="17" t="s">
        <v>130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155</v>
      </c>
      <c r="BM188" s="229" t="s">
        <v>1322</v>
      </c>
    </row>
    <row r="189" spans="1:47" s="2" customFormat="1" ht="12">
      <c r="A189" s="38"/>
      <c r="B189" s="39"/>
      <c r="C189" s="40"/>
      <c r="D189" s="231" t="s">
        <v>140</v>
      </c>
      <c r="E189" s="40"/>
      <c r="F189" s="232" t="s">
        <v>315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140</v>
      </c>
      <c r="AU189" s="17" t="s">
        <v>83</v>
      </c>
    </row>
    <row r="190" spans="1:47" s="2" customFormat="1" ht="12">
      <c r="A190" s="38"/>
      <c r="B190" s="39"/>
      <c r="C190" s="40"/>
      <c r="D190" s="236" t="s">
        <v>141</v>
      </c>
      <c r="E190" s="40"/>
      <c r="F190" s="237" t="s">
        <v>316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141</v>
      </c>
      <c r="AU190" s="17" t="s">
        <v>83</v>
      </c>
    </row>
    <row r="191" spans="1:51" s="14" customFormat="1" ht="12">
      <c r="A191" s="14"/>
      <c r="B191" s="248"/>
      <c r="C191" s="249"/>
      <c r="D191" s="231" t="s">
        <v>147</v>
      </c>
      <c r="E191" s="250" t="s">
        <v>1</v>
      </c>
      <c r="F191" s="251" t="s">
        <v>1273</v>
      </c>
      <c r="G191" s="249"/>
      <c r="H191" s="252">
        <v>264.4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8" t="s">
        <v>147</v>
      </c>
      <c r="AU191" s="258" t="s">
        <v>83</v>
      </c>
      <c r="AV191" s="14" t="s">
        <v>83</v>
      </c>
      <c r="AW191" s="14" t="s">
        <v>30</v>
      </c>
      <c r="AX191" s="14" t="s">
        <v>81</v>
      </c>
      <c r="AY191" s="258" t="s">
        <v>130</v>
      </c>
    </row>
    <row r="192" spans="1:65" s="2" customFormat="1" ht="24.15" customHeight="1">
      <c r="A192" s="38"/>
      <c r="B192" s="39"/>
      <c r="C192" s="218" t="s">
        <v>334</v>
      </c>
      <c r="D192" s="218" t="s">
        <v>133</v>
      </c>
      <c r="E192" s="219" t="s">
        <v>687</v>
      </c>
      <c r="F192" s="220" t="s">
        <v>688</v>
      </c>
      <c r="G192" s="221" t="s">
        <v>284</v>
      </c>
      <c r="H192" s="222">
        <v>189.29</v>
      </c>
      <c r="I192" s="223"/>
      <c r="J192" s="224">
        <f>ROUND(I192*H192,2)</f>
        <v>0</v>
      </c>
      <c r="K192" s="220" t="s">
        <v>137</v>
      </c>
      <c r="L192" s="44"/>
      <c r="M192" s="225" t="s">
        <v>1</v>
      </c>
      <c r="N192" s="226" t="s">
        <v>38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155</v>
      </c>
      <c r="AT192" s="229" t="s">
        <v>133</v>
      </c>
      <c r="AU192" s="229" t="s">
        <v>83</v>
      </c>
      <c r="AY192" s="17" t="s">
        <v>130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81</v>
      </c>
      <c r="BK192" s="230">
        <f>ROUND(I192*H192,2)</f>
        <v>0</v>
      </c>
      <c r="BL192" s="17" t="s">
        <v>155</v>
      </c>
      <c r="BM192" s="229" t="s">
        <v>1323</v>
      </c>
    </row>
    <row r="193" spans="1:47" s="2" customFormat="1" ht="12">
      <c r="A193" s="38"/>
      <c r="B193" s="39"/>
      <c r="C193" s="40"/>
      <c r="D193" s="231" t="s">
        <v>140</v>
      </c>
      <c r="E193" s="40"/>
      <c r="F193" s="232" t="s">
        <v>690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140</v>
      </c>
      <c r="AU193" s="17" t="s">
        <v>83</v>
      </c>
    </row>
    <row r="194" spans="1:47" s="2" customFormat="1" ht="12">
      <c r="A194" s="38"/>
      <c r="B194" s="39"/>
      <c r="C194" s="40"/>
      <c r="D194" s="236" t="s">
        <v>141</v>
      </c>
      <c r="E194" s="40"/>
      <c r="F194" s="237" t="s">
        <v>691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141</v>
      </c>
      <c r="AU194" s="17" t="s">
        <v>83</v>
      </c>
    </row>
    <row r="195" spans="1:51" s="14" customFormat="1" ht="12">
      <c r="A195" s="14"/>
      <c r="B195" s="248"/>
      <c r="C195" s="249"/>
      <c r="D195" s="231" t="s">
        <v>147</v>
      </c>
      <c r="E195" s="250" t="s">
        <v>1</v>
      </c>
      <c r="F195" s="251" t="s">
        <v>1324</v>
      </c>
      <c r="G195" s="249"/>
      <c r="H195" s="252">
        <v>116.09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8" t="s">
        <v>147</v>
      </c>
      <c r="AU195" s="258" t="s">
        <v>83</v>
      </c>
      <c r="AV195" s="14" t="s">
        <v>83</v>
      </c>
      <c r="AW195" s="14" t="s">
        <v>30</v>
      </c>
      <c r="AX195" s="14" t="s">
        <v>73</v>
      </c>
      <c r="AY195" s="258" t="s">
        <v>130</v>
      </c>
    </row>
    <row r="196" spans="1:51" s="14" customFormat="1" ht="12">
      <c r="A196" s="14"/>
      <c r="B196" s="248"/>
      <c r="C196" s="249"/>
      <c r="D196" s="231" t="s">
        <v>147</v>
      </c>
      <c r="E196" s="250" t="s">
        <v>1271</v>
      </c>
      <c r="F196" s="251" t="s">
        <v>1272</v>
      </c>
      <c r="G196" s="249"/>
      <c r="H196" s="252">
        <v>73.2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8" t="s">
        <v>147</v>
      </c>
      <c r="AU196" s="258" t="s">
        <v>83</v>
      </c>
      <c r="AV196" s="14" t="s">
        <v>83</v>
      </c>
      <c r="AW196" s="14" t="s">
        <v>30</v>
      </c>
      <c r="AX196" s="14" t="s">
        <v>73</v>
      </c>
      <c r="AY196" s="258" t="s">
        <v>130</v>
      </c>
    </row>
    <row r="197" spans="1:51" s="15" customFormat="1" ht="12">
      <c r="A197" s="15"/>
      <c r="B197" s="264"/>
      <c r="C197" s="265"/>
      <c r="D197" s="231" t="s">
        <v>147</v>
      </c>
      <c r="E197" s="266" t="s">
        <v>1</v>
      </c>
      <c r="F197" s="267" t="s">
        <v>291</v>
      </c>
      <c r="G197" s="265"/>
      <c r="H197" s="268">
        <v>189.29</v>
      </c>
      <c r="I197" s="269"/>
      <c r="J197" s="265"/>
      <c r="K197" s="265"/>
      <c r="L197" s="270"/>
      <c r="M197" s="271"/>
      <c r="N197" s="272"/>
      <c r="O197" s="272"/>
      <c r="P197" s="272"/>
      <c r="Q197" s="272"/>
      <c r="R197" s="272"/>
      <c r="S197" s="272"/>
      <c r="T197" s="27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4" t="s">
        <v>147</v>
      </c>
      <c r="AU197" s="274" t="s">
        <v>83</v>
      </c>
      <c r="AV197" s="15" t="s">
        <v>155</v>
      </c>
      <c r="AW197" s="15" t="s">
        <v>30</v>
      </c>
      <c r="AX197" s="15" t="s">
        <v>81</v>
      </c>
      <c r="AY197" s="274" t="s">
        <v>130</v>
      </c>
    </row>
    <row r="198" spans="1:65" s="2" customFormat="1" ht="16.5" customHeight="1">
      <c r="A198" s="38"/>
      <c r="B198" s="39"/>
      <c r="C198" s="275" t="s">
        <v>341</v>
      </c>
      <c r="D198" s="275" t="s">
        <v>399</v>
      </c>
      <c r="E198" s="276" t="s">
        <v>693</v>
      </c>
      <c r="F198" s="277" t="s">
        <v>694</v>
      </c>
      <c r="G198" s="278" t="s">
        <v>306</v>
      </c>
      <c r="H198" s="279">
        <v>232.2</v>
      </c>
      <c r="I198" s="280"/>
      <c r="J198" s="281">
        <f>ROUND(I198*H198,2)</f>
        <v>0</v>
      </c>
      <c r="K198" s="277" t="s">
        <v>137</v>
      </c>
      <c r="L198" s="282"/>
      <c r="M198" s="283" t="s">
        <v>1</v>
      </c>
      <c r="N198" s="284" t="s">
        <v>38</v>
      </c>
      <c r="O198" s="91"/>
      <c r="P198" s="227">
        <f>O198*H198</f>
        <v>0</v>
      </c>
      <c r="Q198" s="227">
        <v>1</v>
      </c>
      <c r="R198" s="227">
        <f>Q198*H198</f>
        <v>232.2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182</v>
      </c>
      <c r="AT198" s="229" t="s">
        <v>399</v>
      </c>
      <c r="AU198" s="229" t="s">
        <v>83</v>
      </c>
      <c r="AY198" s="17" t="s">
        <v>130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81</v>
      </c>
      <c r="BK198" s="230">
        <f>ROUND(I198*H198,2)</f>
        <v>0</v>
      </c>
      <c r="BL198" s="17" t="s">
        <v>155</v>
      </c>
      <c r="BM198" s="229" t="s">
        <v>1325</v>
      </c>
    </row>
    <row r="199" spans="1:47" s="2" customFormat="1" ht="12">
      <c r="A199" s="38"/>
      <c r="B199" s="39"/>
      <c r="C199" s="40"/>
      <c r="D199" s="231" t="s">
        <v>140</v>
      </c>
      <c r="E199" s="40"/>
      <c r="F199" s="232" t="s">
        <v>694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140</v>
      </c>
      <c r="AU199" s="17" t="s">
        <v>83</v>
      </c>
    </row>
    <row r="200" spans="1:51" s="14" customFormat="1" ht="12">
      <c r="A200" s="14"/>
      <c r="B200" s="248"/>
      <c r="C200" s="249"/>
      <c r="D200" s="231" t="s">
        <v>147</v>
      </c>
      <c r="E200" s="250" t="s">
        <v>1</v>
      </c>
      <c r="F200" s="251" t="s">
        <v>1326</v>
      </c>
      <c r="G200" s="249"/>
      <c r="H200" s="252">
        <v>232.2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8" t="s">
        <v>147</v>
      </c>
      <c r="AU200" s="258" t="s">
        <v>83</v>
      </c>
      <c r="AV200" s="14" t="s">
        <v>83</v>
      </c>
      <c r="AW200" s="14" t="s">
        <v>30</v>
      </c>
      <c r="AX200" s="14" t="s">
        <v>81</v>
      </c>
      <c r="AY200" s="258" t="s">
        <v>130</v>
      </c>
    </row>
    <row r="201" spans="1:65" s="2" customFormat="1" ht="24.15" customHeight="1">
      <c r="A201" s="38"/>
      <c r="B201" s="39"/>
      <c r="C201" s="218" t="s">
        <v>348</v>
      </c>
      <c r="D201" s="218" t="s">
        <v>133</v>
      </c>
      <c r="E201" s="219" t="s">
        <v>697</v>
      </c>
      <c r="F201" s="220" t="s">
        <v>698</v>
      </c>
      <c r="G201" s="221" t="s">
        <v>284</v>
      </c>
      <c r="H201" s="222">
        <v>78.4</v>
      </c>
      <c r="I201" s="223"/>
      <c r="J201" s="224">
        <f>ROUND(I201*H201,2)</f>
        <v>0</v>
      </c>
      <c r="K201" s="220" t="s">
        <v>137</v>
      </c>
      <c r="L201" s="44"/>
      <c r="M201" s="225" t="s">
        <v>1</v>
      </c>
      <c r="N201" s="226" t="s">
        <v>38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155</v>
      </c>
      <c r="AT201" s="229" t="s">
        <v>133</v>
      </c>
      <c r="AU201" s="229" t="s">
        <v>83</v>
      </c>
      <c r="AY201" s="17" t="s">
        <v>130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81</v>
      </c>
      <c r="BK201" s="230">
        <f>ROUND(I201*H201,2)</f>
        <v>0</v>
      </c>
      <c r="BL201" s="17" t="s">
        <v>155</v>
      </c>
      <c r="BM201" s="229" t="s">
        <v>1327</v>
      </c>
    </row>
    <row r="202" spans="1:47" s="2" customFormat="1" ht="12">
      <c r="A202" s="38"/>
      <c r="B202" s="39"/>
      <c r="C202" s="40"/>
      <c r="D202" s="231" t="s">
        <v>140</v>
      </c>
      <c r="E202" s="40"/>
      <c r="F202" s="232" t="s">
        <v>700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140</v>
      </c>
      <c r="AU202" s="17" t="s">
        <v>83</v>
      </c>
    </row>
    <row r="203" spans="1:47" s="2" customFormat="1" ht="12">
      <c r="A203" s="38"/>
      <c r="B203" s="39"/>
      <c r="C203" s="40"/>
      <c r="D203" s="236" t="s">
        <v>141</v>
      </c>
      <c r="E203" s="40"/>
      <c r="F203" s="237" t="s">
        <v>701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141</v>
      </c>
      <c r="AU203" s="17" t="s">
        <v>83</v>
      </c>
    </row>
    <row r="204" spans="1:51" s="14" customFormat="1" ht="12">
      <c r="A204" s="14"/>
      <c r="B204" s="248"/>
      <c r="C204" s="249"/>
      <c r="D204" s="231" t="s">
        <v>147</v>
      </c>
      <c r="E204" s="250" t="s">
        <v>1</v>
      </c>
      <c r="F204" s="251" t="s">
        <v>1328</v>
      </c>
      <c r="G204" s="249"/>
      <c r="H204" s="252">
        <v>78.4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147</v>
      </c>
      <c r="AU204" s="258" t="s">
        <v>83</v>
      </c>
      <c r="AV204" s="14" t="s">
        <v>83</v>
      </c>
      <c r="AW204" s="14" t="s">
        <v>30</v>
      </c>
      <c r="AX204" s="14" t="s">
        <v>81</v>
      </c>
      <c r="AY204" s="258" t="s">
        <v>130</v>
      </c>
    </row>
    <row r="205" spans="1:65" s="2" customFormat="1" ht="16.5" customHeight="1">
      <c r="A205" s="38"/>
      <c r="B205" s="39"/>
      <c r="C205" s="275" t="s">
        <v>356</v>
      </c>
      <c r="D205" s="275" t="s">
        <v>399</v>
      </c>
      <c r="E205" s="276" t="s">
        <v>703</v>
      </c>
      <c r="F205" s="277" t="s">
        <v>704</v>
      </c>
      <c r="G205" s="278" t="s">
        <v>306</v>
      </c>
      <c r="H205" s="279">
        <v>156.8</v>
      </c>
      <c r="I205" s="280"/>
      <c r="J205" s="281">
        <f>ROUND(I205*H205,2)</f>
        <v>0</v>
      </c>
      <c r="K205" s="277" t="s">
        <v>137</v>
      </c>
      <c r="L205" s="282"/>
      <c r="M205" s="283" t="s">
        <v>1</v>
      </c>
      <c r="N205" s="284" t="s">
        <v>38</v>
      </c>
      <c r="O205" s="91"/>
      <c r="P205" s="227">
        <f>O205*H205</f>
        <v>0</v>
      </c>
      <c r="Q205" s="227">
        <v>1</v>
      </c>
      <c r="R205" s="227">
        <f>Q205*H205</f>
        <v>156.8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182</v>
      </c>
      <c r="AT205" s="229" t="s">
        <v>399</v>
      </c>
      <c r="AU205" s="229" t="s">
        <v>83</v>
      </c>
      <c r="AY205" s="17" t="s">
        <v>130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81</v>
      </c>
      <c r="BK205" s="230">
        <f>ROUND(I205*H205,2)</f>
        <v>0</v>
      </c>
      <c r="BL205" s="17" t="s">
        <v>155</v>
      </c>
      <c r="BM205" s="229" t="s">
        <v>1329</v>
      </c>
    </row>
    <row r="206" spans="1:47" s="2" customFormat="1" ht="12">
      <c r="A206" s="38"/>
      <c r="B206" s="39"/>
      <c r="C206" s="40"/>
      <c r="D206" s="231" t="s">
        <v>140</v>
      </c>
      <c r="E206" s="40"/>
      <c r="F206" s="232" t="s">
        <v>704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140</v>
      </c>
      <c r="AU206" s="17" t="s">
        <v>83</v>
      </c>
    </row>
    <row r="207" spans="1:51" s="14" customFormat="1" ht="12">
      <c r="A207" s="14"/>
      <c r="B207" s="248"/>
      <c r="C207" s="249"/>
      <c r="D207" s="231" t="s">
        <v>147</v>
      </c>
      <c r="E207" s="250" t="s">
        <v>1</v>
      </c>
      <c r="F207" s="251" t="s">
        <v>1330</v>
      </c>
      <c r="G207" s="249"/>
      <c r="H207" s="252">
        <v>156.8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8" t="s">
        <v>147</v>
      </c>
      <c r="AU207" s="258" t="s">
        <v>83</v>
      </c>
      <c r="AV207" s="14" t="s">
        <v>83</v>
      </c>
      <c r="AW207" s="14" t="s">
        <v>30</v>
      </c>
      <c r="AX207" s="14" t="s">
        <v>81</v>
      </c>
      <c r="AY207" s="258" t="s">
        <v>130</v>
      </c>
    </row>
    <row r="208" spans="1:63" s="12" customFormat="1" ht="22.8" customHeight="1">
      <c r="A208" s="12"/>
      <c r="B208" s="202"/>
      <c r="C208" s="203"/>
      <c r="D208" s="204" t="s">
        <v>72</v>
      </c>
      <c r="E208" s="216" t="s">
        <v>155</v>
      </c>
      <c r="F208" s="216" t="s">
        <v>325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SUM(P209:P212)</f>
        <v>0</v>
      </c>
      <c r="Q208" s="210"/>
      <c r="R208" s="211">
        <f>SUM(R209:R212)</f>
        <v>44.244018</v>
      </c>
      <c r="S208" s="210"/>
      <c r="T208" s="212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81</v>
      </c>
      <c r="AT208" s="214" t="s">
        <v>72</v>
      </c>
      <c r="AU208" s="214" t="s">
        <v>81</v>
      </c>
      <c r="AY208" s="213" t="s">
        <v>130</v>
      </c>
      <c r="BK208" s="215">
        <f>SUM(BK209:BK212)</f>
        <v>0</v>
      </c>
    </row>
    <row r="209" spans="1:65" s="2" customFormat="1" ht="16.5" customHeight="1">
      <c r="A209" s="38"/>
      <c r="B209" s="39"/>
      <c r="C209" s="218" t="s">
        <v>362</v>
      </c>
      <c r="D209" s="218" t="s">
        <v>133</v>
      </c>
      <c r="E209" s="219" t="s">
        <v>732</v>
      </c>
      <c r="F209" s="220" t="s">
        <v>733</v>
      </c>
      <c r="G209" s="221" t="s">
        <v>284</v>
      </c>
      <c r="H209" s="222">
        <v>23.4</v>
      </c>
      <c r="I209" s="223"/>
      <c r="J209" s="224">
        <f>ROUND(I209*H209,2)</f>
        <v>0</v>
      </c>
      <c r="K209" s="220" t="s">
        <v>137</v>
      </c>
      <c r="L209" s="44"/>
      <c r="M209" s="225" t="s">
        <v>1</v>
      </c>
      <c r="N209" s="226" t="s">
        <v>38</v>
      </c>
      <c r="O209" s="91"/>
      <c r="P209" s="227">
        <f>O209*H209</f>
        <v>0</v>
      </c>
      <c r="Q209" s="227">
        <v>1.89077</v>
      </c>
      <c r="R209" s="227">
        <f>Q209*H209</f>
        <v>44.244018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155</v>
      </c>
      <c r="AT209" s="229" t="s">
        <v>133</v>
      </c>
      <c r="AU209" s="229" t="s">
        <v>83</v>
      </c>
      <c r="AY209" s="17" t="s">
        <v>130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81</v>
      </c>
      <c r="BK209" s="230">
        <f>ROUND(I209*H209,2)</f>
        <v>0</v>
      </c>
      <c r="BL209" s="17" t="s">
        <v>155</v>
      </c>
      <c r="BM209" s="229" t="s">
        <v>1331</v>
      </c>
    </row>
    <row r="210" spans="1:47" s="2" customFormat="1" ht="12">
      <c r="A210" s="38"/>
      <c r="B210" s="39"/>
      <c r="C210" s="40"/>
      <c r="D210" s="231" t="s">
        <v>140</v>
      </c>
      <c r="E210" s="40"/>
      <c r="F210" s="232" t="s">
        <v>735</v>
      </c>
      <c r="G210" s="40"/>
      <c r="H210" s="40"/>
      <c r="I210" s="233"/>
      <c r="J210" s="40"/>
      <c r="K210" s="40"/>
      <c r="L210" s="44"/>
      <c r="M210" s="234"/>
      <c r="N210" s="23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140</v>
      </c>
      <c r="AU210" s="17" t="s">
        <v>83</v>
      </c>
    </row>
    <row r="211" spans="1:47" s="2" customFormat="1" ht="12">
      <c r="A211" s="38"/>
      <c r="B211" s="39"/>
      <c r="C211" s="40"/>
      <c r="D211" s="236" t="s">
        <v>141</v>
      </c>
      <c r="E211" s="40"/>
      <c r="F211" s="237" t="s">
        <v>736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141</v>
      </c>
      <c r="AU211" s="17" t="s">
        <v>83</v>
      </c>
    </row>
    <row r="212" spans="1:51" s="14" customFormat="1" ht="12">
      <c r="A212" s="14"/>
      <c r="B212" s="248"/>
      <c r="C212" s="249"/>
      <c r="D212" s="231" t="s">
        <v>147</v>
      </c>
      <c r="E212" s="250" t="s">
        <v>1</v>
      </c>
      <c r="F212" s="251" t="s">
        <v>1332</v>
      </c>
      <c r="G212" s="249"/>
      <c r="H212" s="252">
        <v>23.4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8" t="s">
        <v>147</v>
      </c>
      <c r="AU212" s="258" t="s">
        <v>83</v>
      </c>
      <c r="AV212" s="14" t="s">
        <v>83</v>
      </c>
      <c r="AW212" s="14" t="s">
        <v>30</v>
      </c>
      <c r="AX212" s="14" t="s">
        <v>81</v>
      </c>
      <c r="AY212" s="258" t="s">
        <v>130</v>
      </c>
    </row>
    <row r="213" spans="1:63" s="12" customFormat="1" ht="22.8" customHeight="1">
      <c r="A213" s="12"/>
      <c r="B213" s="202"/>
      <c r="C213" s="203"/>
      <c r="D213" s="204" t="s">
        <v>72</v>
      </c>
      <c r="E213" s="216" t="s">
        <v>129</v>
      </c>
      <c r="F213" s="216" t="s">
        <v>333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SUM(P214:P217)</f>
        <v>0</v>
      </c>
      <c r="Q213" s="210"/>
      <c r="R213" s="211">
        <f>SUM(R214:R217)</f>
        <v>30.715199999999996</v>
      </c>
      <c r="S213" s="210"/>
      <c r="T213" s="212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81</v>
      </c>
      <c r="AT213" s="214" t="s">
        <v>72</v>
      </c>
      <c r="AU213" s="214" t="s">
        <v>81</v>
      </c>
      <c r="AY213" s="213" t="s">
        <v>130</v>
      </c>
      <c r="BK213" s="215">
        <f>SUM(BK214:BK217)</f>
        <v>0</v>
      </c>
    </row>
    <row r="214" spans="1:65" s="2" customFormat="1" ht="24.15" customHeight="1">
      <c r="A214" s="38"/>
      <c r="B214" s="39"/>
      <c r="C214" s="218" t="s">
        <v>7</v>
      </c>
      <c r="D214" s="218" t="s">
        <v>133</v>
      </c>
      <c r="E214" s="219" t="s">
        <v>349</v>
      </c>
      <c r="F214" s="220" t="s">
        <v>350</v>
      </c>
      <c r="G214" s="221" t="s">
        <v>229</v>
      </c>
      <c r="H214" s="222">
        <v>142.2</v>
      </c>
      <c r="I214" s="223"/>
      <c r="J214" s="224">
        <f>ROUND(I214*H214,2)</f>
        <v>0</v>
      </c>
      <c r="K214" s="220" t="s">
        <v>137</v>
      </c>
      <c r="L214" s="44"/>
      <c r="M214" s="225" t="s">
        <v>1</v>
      </c>
      <c r="N214" s="226" t="s">
        <v>38</v>
      </c>
      <c r="O214" s="91"/>
      <c r="P214" s="227">
        <f>O214*H214</f>
        <v>0</v>
      </c>
      <c r="Q214" s="227">
        <v>0.216</v>
      </c>
      <c r="R214" s="227">
        <f>Q214*H214</f>
        <v>30.715199999999996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155</v>
      </c>
      <c r="AT214" s="229" t="s">
        <v>133</v>
      </c>
      <c r="AU214" s="229" t="s">
        <v>83</v>
      </c>
      <c r="AY214" s="17" t="s">
        <v>130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81</v>
      </c>
      <c r="BK214" s="230">
        <f>ROUND(I214*H214,2)</f>
        <v>0</v>
      </c>
      <c r="BL214" s="17" t="s">
        <v>155</v>
      </c>
      <c r="BM214" s="229" t="s">
        <v>1333</v>
      </c>
    </row>
    <row r="215" spans="1:47" s="2" customFormat="1" ht="12">
      <c r="A215" s="38"/>
      <c r="B215" s="39"/>
      <c r="C215" s="40"/>
      <c r="D215" s="231" t="s">
        <v>140</v>
      </c>
      <c r="E215" s="40"/>
      <c r="F215" s="232" t="s">
        <v>352</v>
      </c>
      <c r="G215" s="40"/>
      <c r="H215" s="40"/>
      <c r="I215" s="233"/>
      <c r="J215" s="40"/>
      <c r="K215" s="40"/>
      <c r="L215" s="44"/>
      <c r="M215" s="234"/>
      <c r="N215" s="23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140</v>
      </c>
      <c r="AU215" s="17" t="s">
        <v>83</v>
      </c>
    </row>
    <row r="216" spans="1:47" s="2" customFormat="1" ht="12">
      <c r="A216" s="38"/>
      <c r="B216" s="39"/>
      <c r="C216" s="40"/>
      <c r="D216" s="236" t="s">
        <v>141</v>
      </c>
      <c r="E216" s="40"/>
      <c r="F216" s="237" t="s">
        <v>353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141</v>
      </c>
      <c r="AU216" s="17" t="s">
        <v>83</v>
      </c>
    </row>
    <row r="217" spans="1:51" s="14" customFormat="1" ht="12">
      <c r="A217" s="14"/>
      <c r="B217" s="248"/>
      <c r="C217" s="249"/>
      <c r="D217" s="231" t="s">
        <v>147</v>
      </c>
      <c r="E217" s="250" t="s">
        <v>1</v>
      </c>
      <c r="F217" s="251" t="s">
        <v>1278</v>
      </c>
      <c r="G217" s="249"/>
      <c r="H217" s="252">
        <v>142.2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147</v>
      </c>
      <c r="AU217" s="258" t="s">
        <v>83</v>
      </c>
      <c r="AV217" s="14" t="s">
        <v>83</v>
      </c>
      <c r="AW217" s="14" t="s">
        <v>30</v>
      </c>
      <c r="AX217" s="14" t="s">
        <v>81</v>
      </c>
      <c r="AY217" s="258" t="s">
        <v>130</v>
      </c>
    </row>
    <row r="218" spans="1:63" s="12" customFormat="1" ht="22.8" customHeight="1">
      <c r="A218" s="12"/>
      <c r="B218" s="202"/>
      <c r="C218" s="203"/>
      <c r="D218" s="204" t="s">
        <v>72</v>
      </c>
      <c r="E218" s="216" t="s">
        <v>182</v>
      </c>
      <c r="F218" s="216" t="s">
        <v>385</v>
      </c>
      <c r="G218" s="203"/>
      <c r="H218" s="203"/>
      <c r="I218" s="206"/>
      <c r="J218" s="217">
        <f>BK218</f>
        <v>0</v>
      </c>
      <c r="K218" s="203"/>
      <c r="L218" s="208"/>
      <c r="M218" s="209"/>
      <c r="N218" s="210"/>
      <c r="O218" s="210"/>
      <c r="P218" s="211">
        <f>SUM(P219:P293)</f>
        <v>0</v>
      </c>
      <c r="Q218" s="210"/>
      <c r="R218" s="211">
        <f>SUM(R219:R293)</f>
        <v>0.2231043</v>
      </c>
      <c r="S218" s="210"/>
      <c r="T218" s="212">
        <f>SUM(T219:T293)</f>
        <v>0.19031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3" t="s">
        <v>81</v>
      </c>
      <c r="AT218" s="214" t="s">
        <v>72</v>
      </c>
      <c r="AU218" s="214" t="s">
        <v>81</v>
      </c>
      <c r="AY218" s="213" t="s">
        <v>130</v>
      </c>
      <c r="BK218" s="215">
        <f>SUM(BK219:BK293)</f>
        <v>0</v>
      </c>
    </row>
    <row r="219" spans="1:65" s="2" customFormat="1" ht="24.15" customHeight="1">
      <c r="A219" s="38"/>
      <c r="B219" s="39"/>
      <c r="C219" s="218" t="s">
        <v>373</v>
      </c>
      <c r="D219" s="218" t="s">
        <v>133</v>
      </c>
      <c r="E219" s="219" t="s">
        <v>1118</v>
      </c>
      <c r="F219" s="220" t="s">
        <v>1119</v>
      </c>
      <c r="G219" s="221" t="s">
        <v>329</v>
      </c>
      <c r="H219" s="222">
        <v>2</v>
      </c>
      <c r="I219" s="223"/>
      <c r="J219" s="224">
        <f>ROUND(I219*H219,2)</f>
        <v>0</v>
      </c>
      <c r="K219" s="220" t="s">
        <v>137</v>
      </c>
      <c r="L219" s="44"/>
      <c r="M219" s="225" t="s">
        <v>1</v>
      </c>
      <c r="N219" s="226" t="s">
        <v>38</v>
      </c>
      <c r="O219" s="91"/>
      <c r="P219" s="227">
        <f>O219*H219</f>
        <v>0</v>
      </c>
      <c r="Q219" s="227">
        <v>0.00167</v>
      </c>
      <c r="R219" s="227">
        <f>Q219*H219</f>
        <v>0.00334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155</v>
      </c>
      <c r="AT219" s="229" t="s">
        <v>133</v>
      </c>
      <c r="AU219" s="229" t="s">
        <v>83</v>
      </c>
      <c r="AY219" s="17" t="s">
        <v>130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81</v>
      </c>
      <c r="BK219" s="230">
        <f>ROUND(I219*H219,2)</f>
        <v>0</v>
      </c>
      <c r="BL219" s="17" t="s">
        <v>155</v>
      </c>
      <c r="BM219" s="229" t="s">
        <v>1334</v>
      </c>
    </row>
    <row r="220" spans="1:47" s="2" customFormat="1" ht="12">
      <c r="A220" s="38"/>
      <c r="B220" s="39"/>
      <c r="C220" s="40"/>
      <c r="D220" s="231" t="s">
        <v>140</v>
      </c>
      <c r="E220" s="40"/>
      <c r="F220" s="232" t="s">
        <v>1121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140</v>
      </c>
      <c r="AU220" s="17" t="s">
        <v>83</v>
      </c>
    </row>
    <row r="221" spans="1:47" s="2" customFormat="1" ht="12">
      <c r="A221" s="38"/>
      <c r="B221" s="39"/>
      <c r="C221" s="40"/>
      <c r="D221" s="236" t="s">
        <v>141</v>
      </c>
      <c r="E221" s="40"/>
      <c r="F221" s="237" t="s">
        <v>1122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141</v>
      </c>
      <c r="AU221" s="17" t="s">
        <v>83</v>
      </c>
    </row>
    <row r="222" spans="1:51" s="14" customFormat="1" ht="12">
      <c r="A222" s="14"/>
      <c r="B222" s="248"/>
      <c r="C222" s="249"/>
      <c r="D222" s="231" t="s">
        <v>147</v>
      </c>
      <c r="E222" s="250" t="s">
        <v>1</v>
      </c>
      <c r="F222" s="251" t="s">
        <v>1123</v>
      </c>
      <c r="G222" s="249"/>
      <c r="H222" s="252">
        <v>2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147</v>
      </c>
      <c r="AU222" s="258" t="s">
        <v>83</v>
      </c>
      <c r="AV222" s="14" t="s">
        <v>83</v>
      </c>
      <c r="AW222" s="14" t="s">
        <v>30</v>
      </c>
      <c r="AX222" s="14" t="s">
        <v>81</v>
      </c>
      <c r="AY222" s="258" t="s">
        <v>130</v>
      </c>
    </row>
    <row r="223" spans="1:65" s="2" customFormat="1" ht="16.5" customHeight="1">
      <c r="A223" s="38"/>
      <c r="B223" s="39"/>
      <c r="C223" s="275" t="s">
        <v>379</v>
      </c>
      <c r="D223" s="275" t="s">
        <v>399</v>
      </c>
      <c r="E223" s="276" t="s">
        <v>1124</v>
      </c>
      <c r="F223" s="277" t="s">
        <v>1125</v>
      </c>
      <c r="G223" s="278" t="s">
        <v>329</v>
      </c>
      <c r="H223" s="279">
        <v>2</v>
      </c>
      <c r="I223" s="280"/>
      <c r="J223" s="281">
        <f>ROUND(I223*H223,2)</f>
        <v>0</v>
      </c>
      <c r="K223" s="277" t="s">
        <v>137</v>
      </c>
      <c r="L223" s="282"/>
      <c r="M223" s="283" t="s">
        <v>1</v>
      </c>
      <c r="N223" s="284" t="s">
        <v>38</v>
      </c>
      <c r="O223" s="91"/>
      <c r="P223" s="227">
        <f>O223*H223</f>
        <v>0</v>
      </c>
      <c r="Q223" s="227">
        <v>1E-05</v>
      </c>
      <c r="R223" s="227">
        <f>Q223*H223</f>
        <v>2E-05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182</v>
      </c>
      <c r="AT223" s="229" t="s">
        <v>399</v>
      </c>
      <c r="AU223" s="229" t="s">
        <v>83</v>
      </c>
      <c r="AY223" s="17" t="s">
        <v>130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81</v>
      </c>
      <c r="BK223" s="230">
        <f>ROUND(I223*H223,2)</f>
        <v>0</v>
      </c>
      <c r="BL223" s="17" t="s">
        <v>155</v>
      </c>
      <c r="BM223" s="229" t="s">
        <v>1335</v>
      </c>
    </row>
    <row r="224" spans="1:47" s="2" customFormat="1" ht="12">
      <c r="A224" s="38"/>
      <c r="B224" s="39"/>
      <c r="C224" s="40"/>
      <c r="D224" s="231" t="s">
        <v>140</v>
      </c>
      <c r="E224" s="40"/>
      <c r="F224" s="232" t="s">
        <v>1125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140</v>
      </c>
      <c r="AU224" s="17" t="s">
        <v>83</v>
      </c>
    </row>
    <row r="225" spans="1:65" s="2" customFormat="1" ht="24.15" customHeight="1">
      <c r="A225" s="38"/>
      <c r="B225" s="39"/>
      <c r="C225" s="275" t="s">
        <v>386</v>
      </c>
      <c r="D225" s="275" t="s">
        <v>399</v>
      </c>
      <c r="E225" s="276" t="s">
        <v>1127</v>
      </c>
      <c r="F225" s="277" t="s">
        <v>1128</v>
      </c>
      <c r="G225" s="278" t="s">
        <v>1129</v>
      </c>
      <c r="H225" s="279">
        <v>0.16</v>
      </c>
      <c r="I225" s="280"/>
      <c r="J225" s="281">
        <f>ROUND(I225*H225,2)</f>
        <v>0</v>
      </c>
      <c r="K225" s="277" t="s">
        <v>1</v>
      </c>
      <c r="L225" s="282"/>
      <c r="M225" s="283" t="s">
        <v>1</v>
      </c>
      <c r="N225" s="284" t="s">
        <v>38</v>
      </c>
      <c r="O225" s="91"/>
      <c r="P225" s="227">
        <f>O225*H225</f>
        <v>0</v>
      </c>
      <c r="Q225" s="227">
        <v>0.00558</v>
      </c>
      <c r="R225" s="227">
        <f>Q225*H225</f>
        <v>0.0008928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182</v>
      </c>
      <c r="AT225" s="229" t="s">
        <v>399</v>
      </c>
      <c r="AU225" s="229" t="s">
        <v>83</v>
      </c>
      <c r="AY225" s="17" t="s">
        <v>130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155</v>
      </c>
      <c r="BM225" s="229" t="s">
        <v>1336</v>
      </c>
    </row>
    <row r="226" spans="1:47" s="2" customFormat="1" ht="12">
      <c r="A226" s="38"/>
      <c r="B226" s="39"/>
      <c r="C226" s="40"/>
      <c r="D226" s="231" t="s">
        <v>140</v>
      </c>
      <c r="E226" s="40"/>
      <c r="F226" s="232" t="s">
        <v>1128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140</v>
      </c>
      <c r="AU226" s="17" t="s">
        <v>83</v>
      </c>
    </row>
    <row r="227" spans="1:51" s="14" customFormat="1" ht="12">
      <c r="A227" s="14"/>
      <c r="B227" s="248"/>
      <c r="C227" s="249"/>
      <c r="D227" s="231" t="s">
        <v>147</v>
      </c>
      <c r="E227" s="250" t="s">
        <v>1</v>
      </c>
      <c r="F227" s="251" t="s">
        <v>1337</v>
      </c>
      <c r="G227" s="249"/>
      <c r="H227" s="252">
        <v>0.16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8" t="s">
        <v>147</v>
      </c>
      <c r="AU227" s="258" t="s">
        <v>83</v>
      </c>
      <c r="AV227" s="14" t="s">
        <v>83</v>
      </c>
      <c r="AW227" s="14" t="s">
        <v>30</v>
      </c>
      <c r="AX227" s="14" t="s">
        <v>81</v>
      </c>
      <c r="AY227" s="258" t="s">
        <v>130</v>
      </c>
    </row>
    <row r="228" spans="1:65" s="2" customFormat="1" ht="24.15" customHeight="1">
      <c r="A228" s="38"/>
      <c r="B228" s="39"/>
      <c r="C228" s="275" t="s">
        <v>392</v>
      </c>
      <c r="D228" s="275" t="s">
        <v>399</v>
      </c>
      <c r="E228" s="276" t="s">
        <v>1132</v>
      </c>
      <c r="F228" s="277" t="s">
        <v>1133</v>
      </c>
      <c r="G228" s="278" t="s">
        <v>1129</v>
      </c>
      <c r="H228" s="279">
        <v>0.16</v>
      </c>
      <c r="I228" s="280"/>
      <c r="J228" s="281">
        <f>ROUND(I228*H228,2)</f>
        <v>0</v>
      </c>
      <c r="K228" s="277" t="s">
        <v>137</v>
      </c>
      <c r="L228" s="282"/>
      <c r="M228" s="283" t="s">
        <v>1</v>
      </c>
      <c r="N228" s="284" t="s">
        <v>38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182</v>
      </c>
      <c r="AT228" s="229" t="s">
        <v>399</v>
      </c>
      <c r="AU228" s="229" t="s">
        <v>83</v>
      </c>
      <c r="AY228" s="17" t="s">
        <v>130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81</v>
      </c>
      <c r="BK228" s="230">
        <f>ROUND(I228*H228,2)</f>
        <v>0</v>
      </c>
      <c r="BL228" s="17" t="s">
        <v>155</v>
      </c>
      <c r="BM228" s="229" t="s">
        <v>1338</v>
      </c>
    </row>
    <row r="229" spans="1:47" s="2" customFormat="1" ht="12">
      <c r="A229" s="38"/>
      <c r="B229" s="39"/>
      <c r="C229" s="40"/>
      <c r="D229" s="231" t="s">
        <v>140</v>
      </c>
      <c r="E229" s="40"/>
      <c r="F229" s="232" t="s">
        <v>1133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140</v>
      </c>
      <c r="AU229" s="17" t="s">
        <v>83</v>
      </c>
    </row>
    <row r="230" spans="1:51" s="14" customFormat="1" ht="12">
      <c r="A230" s="14"/>
      <c r="B230" s="248"/>
      <c r="C230" s="249"/>
      <c r="D230" s="231" t="s">
        <v>147</v>
      </c>
      <c r="E230" s="250" t="s">
        <v>1</v>
      </c>
      <c r="F230" s="251" t="s">
        <v>1337</v>
      </c>
      <c r="G230" s="249"/>
      <c r="H230" s="252">
        <v>0.16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147</v>
      </c>
      <c r="AU230" s="258" t="s">
        <v>83</v>
      </c>
      <c r="AV230" s="14" t="s">
        <v>83</v>
      </c>
      <c r="AW230" s="14" t="s">
        <v>30</v>
      </c>
      <c r="AX230" s="14" t="s">
        <v>81</v>
      </c>
      <c r="AY230" s="258" t="s">
        <v>130</v>
      </c>
    </row>
    <row r="231" spans="1:65" s="2" customFormat="1" ht="24.15" customHeight="1">
      <c r="A231" s="38"/>
      <c r="B231" s="39"/>
      <c r="C231" s="275" t="s">
        <v>398</v>
      </c>
      <c r="D231" s="275" t="s">
        <v>399</v>
      </c>
      <c r="E231" s="276" t="s">
        <v>1135</v>
      </c>
      <c r="F231" s="277" t="s">
        <v>1136</v>
      </c>
      <c r="G231" s="278" t="s">
        <v>1129</v>
      </c>
      <c r="H231" s="279">
        <v>0.16</v>
      </c>
      <c r="I231" s="280"/>
      <c r="J231" s="281">
        <f>ROUND(I231*H231,2)</f>
        <v>0</v>
      </c>
      <c r="K231" s="277" t="s">
        <v>137</v>
      </c>
      <c r="L231" s="282"/>
      <c r="M231" s="283" t="s">
        <v>1</v>
      </c>
      <c r="N231" s="284" t="s">
        <v>38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182</v>
      </c>
      <c r="AT231" s="229" t="s">
        <v>399</v>
      </c>
      <c r="AU231" s="229" t="s">
        <v>83</v>
      </c>
      <c r="AY231" s="17" t="s">
        <v>130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81</v>
      </c>
      <c r="BK231" s="230">
        <f>ROUND(I231*H231,2)</f>
        <v>0</v>
      </c>
      <c r="BL231" s="17" t="s">
        <v>155</v>
      </c>
      <c r="BM231" s="229" t="s">
        <v>1339</v>
      </c>
    </row>
    <row r="232" spans="1:47" s="2" customFormat="1" ht="12">
      <c r="A232" s="38"/>
      <c r="B232" s="39"/>
      <c r="C232" s="40"/>
      <c r="D232" s="231" t="s">
        <v>140</v>
      </c>
      <c r="E232" s="40"/>
      <c r="F232" s="232" t="s">
        <v>1136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140</v>
      </c>
      <c r="AU232" s="17" t="s">
        <v>83</v>
      </c>
    </row>
    <row r="233" spans="1:51" s="14" customFormat="1" ht="12">
      <c r="A233" s="14"/>
      <c r="B233" s="248"/>
      <c r="C233" s="249"/>
      <c r="D233" s="231" t="s">
        <v>147</v>
      </c>
      <c r="E233" s="250" t="s">
        <v>1</v>
      </c>
      <c r="F233" s="251" t="s">
        <v>1337</v>
      </c>
      <c r="G233" s="249"/>
      <c r="H233" s="252">
        <v>0.16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8" t="s">
        <v>147</v>
      </c>
      <c r="AU233" s="258" t="s">
        <v>83</v>
      </c>
      <c r="AV233" s="14" t="s">
        <v>83</v>
      </c>
      <c r="AW233" s="14" t="s">
        <v>30</v>
      </c>
      <c r="AX233" s="14" t="s">
        <v>81</v>
      </c>
      <c r="AY233" s="258" t="s">
        <v>130</v>
      </c>
    </row>
    <row r="234" spans="1:65" s="2" customFormat="1" ht="33" customHeight="1">
      <c r="A234" s="38"/>
      <c r="B234" s="39"/>
      <c r="C234" s="218" t="s">
        <v>404</v>
      </c>
      <c r="D234" s="218" t="s">
        <v>133</v>
      </c>
      <c r="E234" s="219" t="s">
        <v>1340</v>
      </c>
      <c r="F234" s="220" t="s">
        <v>1341</v>
      </c>
      <c r="G234" s="221" t="s">
        <v>269</v>
      </c>
      <c r="H234" s="222">
        <v>218.3</v>
      </c>
      <c r="I234" s="223"/>
      <c r="J234" s="224">
        <f>ROUND(I234*H234,2)</f>
        <v>0</v>
      </c>
      <c r="K234" s="220" t="s">
        <v>137</v>
      </c>
      <c r="L234" s="44"/>
      <c r="M234" s="225" t="s">
        <v>1</v>
      </c>
      <c r="N234" s="226" t="s">
        <v>38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155</v>
      </c>
      <c r="AT234" s="229" t="s">
        <v>133</v>
      </c>
      <c r="AU234" s="229" t="s">
        <v>83</v>
      </c>
      <c r="AY234" s="17" t="s">
        <v>130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81</v>
      </c>
      <c r="BK234" s="230">
        <f>ROUND(I234*H234,2)</f>
        <v>0</v>
      </c>
      <c r="BL234" s="17" t="s">
        <v>155</v>
      </c>
      <c r="BM234" s="229" t="s">
        <v>1342</v>
      </c>
    </row>
    <row r="235" spans="1:47" s="2" customFormat="1" ht="12">
      <c r="A235" s="38"/>
      <c r="B235" s="39"/>
      <c r="C235" s="40"/>
      <c r="D235" s="231" t="s">
        <v>140</v>
      </c>
      <c r="E235" s="40"/>
      <c r="F235" s="232" t="s">
        <v>1343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140</v>
      </c>
      <c r="AU235" s="17" t="s">
        <v>83</v>
      </c>
    </row>
    <row r="236" spans="1:47" s="2" customFormat="1" ht="12">
      <c r="A236" s="38"/>
      <c r="B236" s="39"/>
      <c r="C236" s="40"/>
      <c r="D236" s="236" t="s">
        <v>141</v>
      </c>
      <c r="E236" s="40"/>
      <c r="F236" s="237" t="s">
        <v>1344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83</v>
      </c>
    </row>
    <row r="237" spans="1:51" s="14" customFormat="1" ht="12">
      <c r="A237" s="14"/>
      <c r="B237" s="248"/>
      <c r="C237" s="249"/>
      <c r="D237" s="231" t="s">
        <v>147</v>
      </c>
      <c r="E237" s="250" t="s">
        <v>1259</v>
      </c>
      <c r="F237" s="251" t="s">
        <v>1260</v>
      </c>
      <c r="G237" s="249"/>
      <c r="H237" s="252">
        <v>218.3</v>
      </c>
      <c r="I237" s="253"/>
      <c r="J237" s="249"/>
      <c r="K237" s="249"/>
      <c r="L237" s="254"/>
      <c r="M237" s="255"/>
      <c r="N237" s="256"/>
      <c r="O237" s="256"/>
      <c r="P237" s="256"/>
      <c r="Q237" s="256"/>
      <c r="R237" s="256"/>
      <c r="S237" s="256"/>
      <c r="T237" s="25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8" t="s">
        <v>147</v>
      </c>
      <c r="AU237" s="258" t="s">
        <v>83</v>
      </c>
      <c r="AV237" s="14" t="s">
        <v>83</v>
      </c>
      <c r="AW237" s="14" t="s">
        <v>30</v>
      </c>
      <c r="AX237" s="14" t="s">
        <v>81</v>
      </c>
      <c r="AY237" s="258" t="s">
        <v>130</v>
      </c>
    </row>
    <row r="238" spans="1:65" s="2" customFormat="1" ht="24.15" customHeight="1">
      <c r="A238" s="38"/>
      <c r="B238" s="39"/>
      <c r="C238" s="275" t="s">
        <v>411</v>
      </c>
      <c r="D238" s="275" t="s">
        <v>399</v>
      </c>
      <c r="E238" s="276" t="s">
        <v>1345</v>
      </c>
      <c r="F238" s="277" t="s">
        <v>1346</v>
      </c>
      <c r="G238" s="278" t="s">
        <v>269</v>
      </c>
      <c r="H238" s="279">
        <v>221.575</v>
      </c>
      <c r="I238" s="280"/>
      <c r="J238" s="281">
        <f>ROUND(I238*H238,2)</f>
        <v>0</v>
      </c>
      <c r="K238" s="277" t="s">
        <v>137</v>
      </c>
      <c r="L238" s="282"/>
      <c r="M238" s="283" t="s">
        <v>1</v>
      </c>
      <c r="N238" s="284" t="s">
        <v>38</v>
      </c>
      <c r="O238" s="91"/>
      <c r="P238" s="227">
        <f>O238*H238</f>
        <v>0</v>
      </c>
      <c r="Q238" s="227">
        <v>0.00028</v>
      </c>
      <c r="R238" s="227">
        <f>Q238*H238</f>
        <v>0.06204099999999999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182</v>
      </c>
      <c r="AT238" s="229" t="s">
        <v>399</v>
      </c>
      <c r="AU238" s="229" t="s">
        <v>83</v>
      </c>
      <c r="AY238" s="17" t="s">
        <v>130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81</v>
      </c>
      <c r="BK238" s="230">
        <f>ROUND(I238*H238,2)</f>
        <v>0</v>
      </c>
      <c r="BL238" s="17" t="s">
        <v>155</v>
      </c>
      <c r="BM238" s="229" t="s">
        <v>1347</v>
      </c>
    </row>
    <row r="239" spans="1:47" s="2" customFormat="1" ht="12">
      <c r="A239" s="38"/>
      <c r="B239" s="39"/>
      <c r="C239" s="40"/>
      <c r="D239" s="231" t="s">
        <v>140</v>
      </c>
      <c r="E239" s="40"/>
      <c r="F239" s="232" t="s">
        <v>1346</v>
      </c>
      <c r="G239" s="40"/>
      <c r="H239" s="40"/>
      <c r="I239" s="233"/>
      <c r="J239" s="40"/>
      <c r="K239" s="40"/>
      <c r="L239" s="44"/>
      <c r="M239" s="234"/>
      <c r="N239" s="23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140</v>
      </c>
      <c r="AU239" s="17" t="s">
        <v>83</v>
      </c>
    </row>
    <row r="240" spans="1:51" s="14" customFormat="1" ht="12">
      <c r="A240" s="14"/>
      <c r="B240" s="248"/>
      <c r="C240" s="249"/>
      <c r="D240" s="231" t="s">
        <v>147</v>
      </c>
      <c r="E240" s="249"/>
      <c r="F240" s="251" t="s">
        <v>1348</v>
      </c>
      <c r="G240" s="249"/>
      <c r="H240" s="252">
        <v>221.575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8" t="s">
        <v>147</v>
      </c>
      <c r="AU240" s="258" t="s">
        <v>83</v>
      </c>
      <c r="AV240" s="14" t="s">
        <v>83</v>
      </c>
      <c r="AW240" s="14" t="s">
        <v>4</v>
      </c>
      <c r="AX240" s="14" t="s">
        <v>81</v>
      </c>
      <c r="AY240" s="258" t="s">
        <v>130</v>
      </c>
    </row>
    <row r="241" spans="1:65" s="2" customFormat="1" ht="21.75" customHeight="1">
      <c r="A241" s="38"/>
      <c r="B241" s="39"/>
      <c r="C241" s="218" t="s">
        <v>415</v>
      </c>
      <c r="D241" s="218" t="s">
        <v>133</v>
      </c>
      <c r="E241" s="219" t="s">
        <v>1349</v>
      </c>
      <c r="F241" s="220" t="s">
        <v>1350</v>
      </c>
      <c r="G241" s="221" t="s">
        <v>269</v>
      </c>
      <c r="H241" s="222">
        <v>218.3</v>
      </c>
      <c r="I241" s="223"/>
      <c r="J241" s="224">
        <f>ROUND(I241*H241,2)</f>
        <v>0</v>
      </c>
      <c r="K241" s="220" t="s">
        <v>137</v>
      </c>
      <c r="L241" s="44"/>
      <c r="M241" s="225" t="s">
        <v>1</v>
      </c>
      <c r="N241" s="226" t="s">
        <v>38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0.0007</v>
      </c>
      <c r="T241" s="228">
        <f>S241*H241</f>
        <v>0.15281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155</v>
      </c>
      <c r="AT241" s="229" t="s">
        <v>133</v>
      </c>
      <c r="AU241" s="229" t="s">
        <v>83</v>
      </c>
      <c r="AY241" s="17" t="s">
        <v>130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81</v>
      </c>
      <c r="BK241" s="230">
        <f>ROUND(I241*H241,2)</f>
        <v>0</v>
      </c>
      <c r="BL241" s="17" t="s">
        <v>155</v>
      </c>
      <c r="BM241" s="229" t="s">
        <v>1351</v>
      </c>
    </row>
    <row r="242" spans="1:47" s="2" customFormat="1" ht="12">
      <c r="A242" s="38"/>
      <c r="B242" s="39"/>
      <c r="C242" s="40"/>
      <c r="D242" s="231" t="s">
        <v>140</v>
      </c>
      <c r="E242" s="40"/>
      <c r="F242" s="232" t="s">
        <v>1352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140</v>
      </c>
      <c r="AU242" s="17" t="s">
        <v>83</v>
      </c>
    </row>
    <row r="243" spans="1:47" s="2" customFormat="1" ht="12">
      <c r="A243" s="38"/>
      <c r="B243" s="39"/>
      <c r="C243" s="40"/>
      <c r="D243" s="236" t="s">
        <v>141</v>
      </c>
      <c r="E243" s="40"/>
      <c r="F243" s="237" t="s">
        <v>1353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141</v>
      </c>
      <c r="AU243" s="17" t="s">
        <v>83</v>
      </c>
    </row>
    <row r="244" spans="1:51" s="14" customFormat="1" ht="12">
      <c r="A244" s="14"/>
      <c r="B244" s="248"/>
      <c r="C244" s="249"/>
      <c r="D244" s="231" t="s">
        <v>147</v>
      </c>
      <c r="E244" s="250" t="s">
        <v>1</v>
      </c>
      <c r="F244" s="251" t="s">
        <v>1259</v>
      </c>
      <c r="G244" s="249"/>
      <c r="H244" s="252">
        <v>218.3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8" t="s">
        <v>147</v>
      </c>
      <c r="AU244" s="258" t="s">
        <v>83</v>
      </c>
      <c r="AV244" s="14" t="s">
        <v>83</v>
      </c>
      <c r="AW244" s="14" t="s">
        <v>30</v>
      </c>
      <c r="AX244" s="14" t="s">
        <v>81</v>
      </c>
      <c r="AY244" s="258" t="s">
        <v>130</v>
      </c>
    </row>
    <row r="245" spans="1:65" s="2" customFormat="1" ht="33" customHeight="1">
      <c r="A245" s="38"/>
      <c r="B245" s="39"/>
      <c r="C245" s="218" t="s">
        <v>419</v>
      </c>
      <c r="D245" s="218" t="s">
        <v>133</v>
      </c>
      <c r="E245" s="219" t="s">
        <v>1354</v>
      </c>
      <c r="F245" s="220" t="s">
        <v>1355</v>
      </c>
      <c r="G245" s="221" t="s">
        <v>269</v>
      </c>
      <c r="H245" s="222">
        <v>15</v>
      </c>
      <c r="I245" s="223"/>
      <c r="J245" s="224">
        <f>ROUND(I245*H245,2)</f>
        <v>0</v>
      </c>
      <c r="K245" s="220" t="s">
        <v>137</v>
      </c>
      <c r="L245" s="44"/>
      <c r="M245" s="225" t="s">
        <v>1</v>
      </c>
      <c r="N245" s="226" t="s">
        <v>38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155</v>
      </c>
      <c r="AT245" s="229" t="s">
        <v>133</v>
      </c>
      <c r="AU245" s="229" t="s">
        <v>83</v>
      </c>
      <c r="AY245" s="17" t="s">
        <v>130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81</v>
      </c>
      <c r="BK245" s="230">
        <f>ROUND(I245*H245,2)</f>
        <v>0</v>
      </c>
      <c r="BL245" s="17" t="s">
        <v>155</v>
      </c>
      <c r="BM245" s="229" t="s">
        <v>1356</v>
      </c>
    </row>
    <row r="246" spans="1:47" s="2" customFormat="1" ht="12">
      <c r="A246" s="38"/>
      <c r="B246" s="39"/>
      <c r="C246" s="40"/>
      <c r="D246" s="231" t="s">
        <v>140</v>
      </c>
      <c r="E246" s="40"/>
      <c r="F246" s="232" t="s">
        <v>1357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140</v>
      </c>
      <c r="AU246" s="17" t="s">
        <v>83</v>
      </c>
    </row>
    <row r="247" spans="1:47" s="2" customFormat="1" ht="12">
      <c r="A247" s="38"/>
      <c r="B247" s="39"/>
      <c r="C247" s="40"/>
      <c r="D247" s="236" t="s">
        <v>141</v>
      </c>
      <c r="E247" s="40"/>
      <c r="F247" s="237" t="s">
        <v>1358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141</v>
      </c>
      <c r="AU247" s="17" t="s">
        <v>83</v>
      </c>
    </row>
    <row r="248" spans="1:51" s="14" customFormat="1" ht="12">
      <c r="A248" s="14"/>
      <c r="B248" s="248"/>
      <c r="C248" s="249"/>
      <c r="D248" s="231" t="s">
        <v>147</v>
      </c>
      <c r="E248" s="250" t="s">
        <v>1261</v>
      </c>
      <c r="F248" s="251" t="s">
        <v>326</v>
      </c>
      <c r="G248" s="249"/>
      <c r="H248" s="252">
        <v>15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8" t="s">
        <v>147</v>
      </c>
      <c r="AU248" s="258" t="s">
        <v>83</v>
      </c>
      <c r="AV248" s="14" t="s">
        <v>83</v>
      </c>
      <c r="AW248" s="14" t="s">
        <v>30</v>
      </c>
      <c r="AX248" s="14" t="s">
        <v>81</v>
      </c>
      <c r="AY248" s="258" t="s">
        <v>130</v>
      </c>
    </row>
    <row r="249" spans="1:65" s="2" customFormat="1" ht="21.75" customHeight="1">
      <c r="A249" s="38"/>
      <c r="B249" s="39"/>
      <c r="C249" s="275" t="s">
        <v>426</v>
      </c>
      <c r="D249" s="275" t="s">
        <v>399</v>
      </c>
      <c r="E249" s="276" t="s">
        <v>1359</v>
      </c>
      <c r="F249" s="277" t="s">
        <v>1360</v>
      </c>
      <c r="G249" s="278" t="s">
        <v>329</v>
      </c>
      <c r="H249" s="279">
        <v>1</v>
      </c>
      <c r="I249" s="280"/>
      <c r="J249" s="281">
        <f>ROUND(I249*H249,2)</f>
        <v>0</v>
      </c>
      <c r="K249" s="277" t="s">
        <v>137</v>
      </c>
      <c r="L249" s="282"/>
      <c r="M249" s="283" t="s">
        <v>1</v>
      </c>
      <c r="N249" s="284" t="s">
        <v>38</v>
      </c>
      <c r="O249" s="91"/>
      <c r="P249" s="227">
        <f>O249*H249</f>
        <v>0</v>
      </c>
      <c r="Q249" s="227">
        <v>0.0036</v>
      </c>
      <c r="R249" s="227">
        <f>Q249*H249</f>
        <v>0.0036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182</v>
      </c>
      <c r="AT249" s="229" t="s">
        <v>399</v>
      </c>
      <c r="AU249" s="229" t="s">
        <v>83</v>
      </c>
      <c r="AY249" s="17" t="s">
        <v>130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81</v>
      </c>
      <c r="BK249" s="230">
        <f>ROUND(I249*H249,2)</f>
        <v>0</v>
      </c>
      <c r="BL249" s="17" t="s">
        <v>155</v>
      </c>
      <c r="BM249" s="229" t="s">
        <v>1361</v>
      </c>
    </row>
    <row r="250" spans="1:47" s="2" customFormat="1" ht="12">
      <c r="A250" s="38"/>
      <c r="B250" s="39"/>
      <c r="C250" s="40"/>
      <c r="D250" s="231" t="s">
        <v>140</v>
      </c>
      <c r="E250" s="40"/>
      <c r="F250" s="232" t="s">
        <v>1360</v>
      </c>
      <c r="G250" s="40"/>
      <c r="H250" s="40"/>
      <c r="I250" s="233"/>
      <c r="J250" s="40"/>
      <c r="K250" s="40"/>
      <c r="L250" s="44"/>
      <c r="M250" s="234"/>
      <c r="N250" s="23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140</v>
      </c>
      <c r="AU250" s="17" t="s">
        <v>83</v>
      </c>
    </row>
    <row r="251" spans="1:65" s="2" customFormat="1" ht="16.5" customHeight="1">
      <c r="A251" s="38"/>
      <c r="B251" s="39"/>
      <c r="C251" s="275" t="s">
        <v>430</v>
      </c>
      <c r="D251" s="275" t="s">
        <v>399</v>
      </c>
      <c r="E251" s="276" t="s">
        <v>1362</v>
      </c>
      <c r="F251" s="277" t="s">
        <v>1363</v>
      </c>
      <c r="G251" s="278" t="s">
        <v>329</v>
      </c>
      <c r="H251" s="279">
        <v>1</v>
      </c>
      <c r="I251" s="280"/>
      <c r="J251" s="281">
        <f>ROUND(I251*H251,2)</f>
        <v>0</v>
      </c>
      <c r="K251" s="277" t="s">
        <v>137</v>
      </c>
      <c r="L251" s="282"/>
      <c r="M251" s="283" t="s">
        <v>1</v>
      </c>
      <c r="N251" s="284" t="s">
        <v>38</v>
      </c>
      <c r="O251" s="91"/>
      <c r="P251" s="227">
        <f>O251*H251</f>
        <v>0</v>
      </c>
      <c r="Q251" s="227">
        <v>0.00039</v>
      </c>
      <c r="R251" s="227">
        <f>Q251*H251</f>
        <v>0.00039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182</v>
      </c>
      <c r="AT251" s="229" t="s">
        <v>399</v>
      </c>
      <c r="AU251" s="229" t="s">
        <v>83</v>
      </c>
      <c r="AY251" s="17" t="s">
        <v>130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81</v>
      </c>
      <c r="BK251" s="230">
        <f>ROUND(I251*H251,2)</f>
        <v>0</v>
      </c>
      <c r="BL251" s="17" t="s">
        <v>155</v>
      </c>
      <c r="BM251" s="229" t="s">
        <v>1364</v>
      </c>
    </row>
    <row r="252" spans="1:47" s="2" customFormat="1" ht="12">
      <c r="A252" s="38"/>
      <c r="B252" s="39"/>
      <c r="C252" s="40"/>
      <c r="D252" s="231" t="s">
        <v>140</v>
      </c>
      <c r="E252" s="40"/>
      <c r="F252" s="232" t="s">
        <v>1363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140</v>
      </c>
      <c r="AU252" s="17" t="s">
        <v>83</v>
      </c>
    </row>
    <row r="253" spans="1:65" s="2" customFormat="1" ht="24.15" customHeight="1">
      <c r="A253" s="38"/>
      <c r="B253" s="39"/>
      <c r="C253" s="275" t="s">
        <v>436</v>
      </c>
      <c r="D253" s="275" t="s">
        <v>399</v>
      </c>
      <c r="E253" s="276" t="s">
        <v>1365</v>
      </c>
      <c r="F253" s="277" t="s">
        <v>1366</v>
      </c>
      <c r="G253" s="278" t="s">
        <v>269</v>
      </c>
      <c r="H253" s="279">
        <v>15.225</v>
      </c>
      <c r="I253" s="280"/>
      <c r="J253" s="281">
        <f>ROUND(I253*H253,2)</f>
        <v>0</v>
      </c>
      <c r="K253" s="277" t="s">
        <v>137</v>
      </c>
      <c r="L253" s="282"/>
      <c r="M253" s="283" t="s">
        <v>1</v>
      </c>
      <c r="N253" s="284" t="s">
        <v>38</v>
      </c>
      <c r="O253" s="91"/>
      <c r="P253" s="227">
        <f>O253*H253</f>
        <v>0</v>
      </c>
      <c r="Q253" s="227">
        <v>0.00018</v>
      </c>
      <c r="R253" s="227">
        <f>Q253*H253</f>
        <v>0.0027405000000000003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182</v>
      </c>
      <c r="AT253" s="229" t="s">
        <v>399</v>
      </c>
      <c r="AU253" s="229" t="s">
        <v>83</v>
      </c>
      <c r="AY253" s="17" t="s">
        <v>130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81</v>
      </c>
      <c r="BK253" s="230">
        <f>ROUND(I253*H253,2)</f>
        <v>0</v>
      </c>
      <c r="BL253" s="17" t="s">
        <v>155</v>
      </c>
      <c r="BM253" s="229" t="s">
        <v>1367</v>
      </c>
    </row>
    <row r="254" spans="1:47" s="2" customFormat="1" ht="12">
      <c r="A254" s="38"/>
      <c r="B254" s="39"/>
      <c r="C254" s="40"/>
      <c r="D254" s="231" t="s">
        <v>140</v>
      </c>
      <c r="E254" s="40"/>
      <c r="F254" s="232" t="s">
        <v>1366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140</v>
      </c>
      <c r="AU254" s="17" t="s">
        <v>83</v>
      </c>
    </row>
    <row r="255" spans="1:51" s="14" customFormat="1" ht="12">
      <c r="A255" s="14"/>
      <c r="B255" s="248"/>
      <c r="C255" s="249"/>
      <c r="D255" s="231" t="s">
        <v>147</v>
      </c>
      <c r="E255" s="249"/>
      <c r="F255" s="251" t="s">
        <v>1368</v>
      </c>
      <c r="G255" s="249"/>
      <c r="H255" s="252">
        <v>15.225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8" t="s">
        <v>147</v>
      </c>
      <c r="AU255" s="258" t="s">
        <v>83</v>
      </c>
      <c r="AV255" s="14" t="s">
        <v>83</v>
      </c>
      <c r="AW255" s="14" t="s">
        <v>4</v>
      </c>
      <c r="AX255" s="14" t="s">
        <v>81</v>
      </c>
      <c r="AY255" s="258" t="s">
        <v>130</v>
      </c>
    </row>
    <row r="256" spans="1:65" s="2" customFormat="1" ht="24.15" customHeight="1">
      <c r="A256" s="38"/>
      <c r="B256" s="39"/>
      <c r="C256" s="218" t="s">
        <v>440</v>
      </c>
      <c r="D256" s="218" t="s">
        <v>133</v>
      </c>
      <c r="E256" s="219" t="s">
        <v>1369</v>
      </c>
      <c r="F256" s="220" t="s">
        <v>1370</v>
      </c>
      <c r="G256" s="221" t="s">
        <v>269</v>
      </c>
      <c r="H256" s="222">
        <v>15</v>
      </c>
      <c r="I256" s="223"/>
      <c r="J256" s="224">
        <f>ROUND(I256*H256,2)</f>
        <v>0</v>
      </c>
      <c r="K256" s="220" t="s">
        <v>137</v>
      </c>
      <c r="L256" s="44"/>
      <c r="M256" s="225" t="s">
        <v>1</v>
      </c>
      <c r="N256" s="226" t="s">
        <v>38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0.0025</v>
      </c>
      <c r="T256" s="228">
        <f>S256*H256</f>
        <v>0.0375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155</v>
      </c>
      <c r="AT256" s="229" t="s">
        <v>133</v>
      </c>
      <c r="AU256" s="229" t="s">
        <v>83</v>
      </c>
      <c r="AY256" s="17" t="s">
        <v>130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81</v>
      </c>
      <c r="BK256" s="230">
        <f>ROUND(I256*H256,2)</f>
        <v>0</v>
      </c>
      <c r="BL256" s="17" t="s">
        <v>155</v>
      </c>
      <c r="BM256" s="229" t="s">
        <v>1371</v>
      </c>
    </row>
    <row r="257" spans="1:47" s="2" customFormat="1" ht="12">
      <c r="A257" s="38"/>
      <c r="B257" s="39"/>
      <c r="C257" s="40"/>
      <c r="D257" s="231" t="s">
        <v>140</v>
      </c>
      <c r="E257" s="40"/>
      <c r="F257" s="232" t="s">
        <v>1372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140</v>
      </c>
      <c r="AU257" s="17" t="s">
        <v>83</v>
      </c>
    </row>
    <row r="258" spans="1:47" s="2" customFormat="1" ht="12">
      <c r="A258" s="38"/>
      <c r="B258" s="39"/>
      <c r="C258" s="40"/>
      <c r="D258" s="236" t="s">
        <v>141</v>
      </c>
      <c r="E258" s="40"/>
      <c r="F258" s="237" t="s">
        <v>1373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141</v>
      </c>
      <c r="AU258" s="17" t="s">
        <v>83</v>
      </c>
    </row>
    <row r="259" spans="1:51" s="14" customFormat="1" ht="12">
      <c r="A259" s="14"/>
      <c r="B259" s="248"/>
      <c r="C259" s="249"/>
      <c r="D259" s="231" t="s">
        <v>147</v>
      </c>
      <c r="E259" s="250" t="s">
        <v>1</v>
      </c>
      <c r="F259" s="251" t="s">
        <v>1261</v>
      </c>
      <c r="G259" s="249"/>
      <c r="H259" s="252">
        <v>15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8" t="s">
        <v>147</v>
      </c>
      <c r="AU259" s="258" t="s">
        <v>83</v>
      </c>
      <c r="AV259" s="14" t="s">
        <v>83</v>
      </c>
      <c r="AW259" s="14" t="s">
        <v>30</v>
      </c>
      <c r="AX259" s="14" t="s">
        <v>81</v>
      </c>
      <c r="AY259" s="258" t="s">
        <v>130</v>
      </c>
    </row>
    <row r="260" spans="1:65" s="2" customFormat="1" ht="24.15" customHeight="1">
      <c r="A260" s="38"/>
      <c r="B260" s="39"/>
      <c r="C260" s="218" t="s">
        <v>446</v>
      </c>
      <c r="D260" s="218" t="s">
        <v>133</v>
      </c>
      <c r="E260" s="219" t="s">
        <v>1374</v>
      </c>
      <c r="F260" s="220" t="s">
        <v>1375</v>
      </c>
      <c r="G260" s="221" t="s">
        <v>329</v>
      </c>
      <c r="H260" s="222">
        <v>26</v>
      </c>
      <c r="I260" s="223"/>
      <c r="J260" s="224">
        <f>ROUND(I260*H260,2)</f>
        <v>0</v>
      </c>
      <c r="K260" s="220" t="s">
        <v>137</v>
      </c>
      <c r="L260" s="44"/>
      <c r="M260" s="225" t="s">
        <v>1</v>
      </c>
      <c r="N260" s="226" t="s">
        <v>38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155</v>
      </c>
      <c r="AT260" s="229" t="s">
        <v>133</v>
      </c>
      <c r="AU260" s="229" t="s">
        <v>83</v>
      </c>
      <c r="AY260" s="17" t="s">
        <v>130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81</v>
      </c>
      <c r="BK260" s="230">
        <f>ROUND(I260*H260,2)</f>
        <v>0</v>
      </c>
      <c r="BL260" s="17" t="s">
        <v>155</v>
      </c>
      <c r="BM260" s="229" t="s">
        <v>1376</v>
      </c>
    </row>
    <row r="261" spans="1:47" s="2" customFormat="1" ht="12">
      <c r="A261" s="38"/>
      <c r="B261" s="39"/>
      <c r="C261" s="40"/>
      <c r="D261" s="231" t="s">
        <v>140</v>
      </c>
      <c r="E261" s="40"/>
      <c r="F261" s="232" t="s">
        <v>1377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140</v>
      </c>
      <c r="AU261" s="17" t="s">
        <v>83</v>
      </c>
    </row>
    <row r="262" spans="1:47" s="2" customFormat="1" ht="12">
      <c r="A262" s="38"/>
      <c r="B262" s="39"/>
      <c r="C262" s="40"/>
      <c r="D262" s="236" t="s">
        <v>141</v>
      </c>
      <c r="E262" s="40"/>
      <c r="F262" s="237" t="s">
        <v>1378</v>
      </c>
      <c r="G262" s="40"/>
      <c r="H262" s="40"/>
      <c r="I262" s="233"/>
      <c r="J262" s="40"/>
      <c r="K262" s="40"/>
      <c r="L262" s="44"/>
      <c r="M262" s="234"/>
      <c r="N262" s="23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141</v>
      </c>
      <c r="AU262" s="17" t="s">
        <v>83</v>
      </c>
    </row>
    <row r="263" spans="1:51" s="14" customFormat="1" ht="12">
      <c r="A263" s="14"/>
      <c r="B263" s="248"/>
      <c r="C263" s="249"/>
      <c r="D263" s="231" t="s">
        <v>147</v>
      </c>
      <c r="E263" s="250" t="s">
        <v>1</v>
      </c>
      <c r="F263" s="251" t="s">
        <v>1379</v>
      </c>
      <c r="G263" s="249"/>
      <c r="H263" s="252">
        <v>26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8" t="s">
        <v>147</v>
      </c>
      <c r="AU263" s="258" t="s">
        <v>83</v>
      </c>
      <c r="AV263" s="14" t="s">
        <v>83</v>
      </c>
      <c r="AW263" s="14" t="s">
        <v>30</v>
      </c>
      <c r="AX263" s="14" t="s">
        <v>81</v>
      </c>
      <c r="AY263" s="258" t="s">
        <v>130</v>
      </c>
    </row>
    <row r="264" spans="1:65" s="2" customFormat="1" ht="21.75" customHeight="1">
      <c r="A264" s="38"/>
      <c r="B264" s="39"/>
      <c r="C264" s="275" t="s">
        <v>450</v>
      </c>
      <c r="D264" s="275" t="s">
        <v>399</v>
      </c>
      <c r="E264" s="276" t="s">
        <v>1380</v>
      </c>
      <c r="F264" s="277" t="s">
        <v>1381</v>
      </c>
      <c r="G264" s="278" t="s">
        <v>329</v>
      </c>
      <c r="H264" s="279">
        <v>13</v>
      </c>
      <c r="I264" s="280"/>
      <c r="J264" s="281">
        <f>ROUND(I264*H264,2)</f>
        <v>0</v>
      </c>
      <c r="K264" s="277" t="s">
        <v>137</v>
      </c>
      <c r="L264" s="282"/>
      <c r="M264" s="283" t="s">
        <v>1</v>
      </c>
      <c r="N264" s="284" t="s">
        <v>38</v>
      </c>
      <c r="O264" s="91"/>
      <c r="P264" s="227">
        <f>O264*H264</f>
        <v>0</v>
      </c>
      <c r="Q264" s="227">
        <v>0.00016</v>
      </c>
      <c r="R264" s="227">
        <f>Q264*H264</f>
        <v>0.0020800000000000003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182</v>
      </c>
      <c r="AT264" s="229" t="s">
        <v>399</v>
      </c>
      <c r="AU264" s="229" t="s">
        <v>83</v>
      </c>
      <c r="AY264" s="17" t="s">
        <v>130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81</v>
      </c>
      <c r="BK264" s="230">
        <f>ROUND(I264*H264,2)</f>
        <v>0</v>
      </c>
      <c r="BL264" s="17" t="s">
        <v>155</v>
      </c>
      <c r="BM264" s="229" t="s">
        <v>1382</v>
      </c>
    </row>
    <row r="265" spans="1:47" s="2" customFormat="1" ht="12">
      <c r="A265" s="38"/>
      <c r="B265" s="39"/>
      <c r="C265" s="40"/>
      <c r="D265" s="231" t="s">
        <v>140</v>
      </c>
      <c r="E265" s="40"/>
      <c r="F265" s="232" t="s">
        <v>1381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140</v>
      </c>
      <c r="AU265" s="17" t="s">
        <v>83</v>
      </c>
    </row>
    <row r="266" spans="1:65" s="2" customFormat="1" ht="24.15" customHeight="1">
      <c r="A266" s="38"/>
      <c r="B266" s="39"/>
      <c r="C266" s="218" t="s">
        <v>456</v>
      </c>
      <c r="D266" s="218" t="s">
        <v>133</v>
      </c>
      <c r="E266" s="219" t="s">
        <v>1383</v>
      </c>
      <c r="F266" s="220" t="s">
        <v>1384</v>
      </c>
      <c r="G266" s="221" t="s">
        <v>329</v>
      </c>
      <c r="H266" s="222">
        <v>1</v>
      </c>
      <c r="I266" s="223"/>
      <c r="J266" s="224">
        <f>ROUND(I266*H266,2)</f>
        <v>0</v>
      </c>
      <c r="K266" s="220" t="s">
        <v>137</v>
      </c>
      <c r="L266" s="44"/>
      <c r="M266" s="225" t="s">
        <v>1</v>
      </c>
      <c r="N266" s="226" t="s">
        <v>38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155</v>
      </c>
      <c r="AT266" s="229" t="s">
        <v>133</v>
      </c>
      <c r="AU266" s="229" t="s">
        <v>83</v>
      </c>
      <c r="AY266" s="17" t="s">
        <v>130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81</v>
      </c>
      <c r="BK266" s="230">
        <f>ROUND(I266*H266,2)</f>
        <v>0</v>
      </c>
      <c r="BL266" s="17" t="s">
        <v>155</v>
      </c>
      <c r="BM266" s="229" t="s">
        <v>1385</v>
      </c>
    </row>
    <row r="267" spans="1:47" s="2" customFormat="1" ht="12">
      <c r="A267" s="38"/>
      <c r="B267" s="39"/>
      <c r="C267" s="40"/>
      <c r="D267" s="231" t="s">
        <v>140</v>
      </c>
      <c r="E267" s="40"/>
      <c r="F267" s="232" t="s">
        <v>1386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140</v>
      </c>
      <c r="AU267" s="17" t="s">
        <v>83</v>
      </c>
    </row>
    <row r="268" spans="1:47" s="2" customFormat="1" ht="12">
      <c r="A268" s="38"/>
      <c r="B268" s="39"/>
      <c r="C268" s="40"/>
      <c r="D268" s="236" t="s">
        <v>141</v>
      </c>
      <c r="E268" s="40"/>
      <c r="F268" s="237" t="s">
        <v>1387</v>
      </c>
      <c r="G268" s="40"/>
      <c r="H268" s="40"/>
      <c r="I268" s="233"/>
      <c r="J268" s="40"/>
      <c r="K268" s="40"/>
      <c r="L268" s="44"/>
      <c r="M268" s="234"/>
      <c r="N268" s="23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141</v>
      </c>
      <c r="AU268" s="17" t="s">
        <v>83</v>
      </c>
    </row>
    <row r="269" spans="1:65" s="2" customFormat="1" ht="16.5" customHeight="1">
      <c r="A269" s="38"/>
      <c r="B269" s="39"/>
      <c r="C269" s="275" t="s">
        <v>460</v>
      </c>
      <c r="D269" s="275" t="s">
        <v>399</v>
      </c>
      <c r="E269" s="276" t="s">
        <v>1388</v>
      </c>
      <c r="F269" s="277" t="s">
        <v>1389</v>
      </c>
      <c r="G269" s="278" t="s">
        <v>329</v>
      </c>
      <c r="H269" s="279">
        <v>1</v>
      </c>
      <c r="I269" s="280"/>
      <c r="J269" s="281">
        <f>ROUND(I269*H269,2)</f>
        <v>0</v>
      </c>
      <c r="K269" s="277" t="s">
        <v>137</v>
      </c>
      <c r="L269" s="282"/>
      <c r="M269" s="283" t="s">
        <v>1</v>
      </c>
      <c r="N269" s="284" t="s">
        <v>38</v>
      </c>
      <c r="O269" s="91"/>
      <c r="P269" s="227">
        <f>O269*H269</f>
        <v>0</v>
      </c>
      <c r="Q269" s="227">
        <v>0.00039</v>
      </c>
      <c r="R269" s="227">
        <f>Q269*H269</f>
        <v>0.00039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182</v>
      </c>
      <c r="AT269" s="229" t="s">
        <v>399</v>
      </c>
      <c r="AU269" s="229" t="s">
        <v>83</v>
      </c>
      <c r="AY269" s="17" t="s">
        <v>130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81</v>
      </c>
      <c r="BK269" s="230">
        <f>ROUND(I269*H269,2)</f>
        <v>0</v>
      </c>
      <c r="BL269" s="17" t="s">
        <v>155</v>
      </c>
      <c r="BM269" s="229" t="s">
        <v>1390</v>
      </c>
    </row>
    <row r="270" spans="1:47" s="2" customFormat="1" ht="12">
      <c r="A270" s="38"/>
      <c r="B270" s="39"/>
      <c r="C270" s="40"/>
      <c r="D270" s="231" t="s">
        <v>140</v>
      </c>
      <c r="E270" s="40"/>
      <c r="F270" s="232" t="s">
        <v>1389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140</v>
      </c>
      <c r="AU270" s="17" t="s">
        <v>83</v>
      </c>
    </row>
    <row r="271" spans="1:65" s="2" customFormat="1" ht="16.5" customHeight="1">
      <c r="A271" s="38"/>
      <c r="B271" s="39"/>
      <c r="C271" s="218" t="s">
        <v>465</v>
      </c>
      <c r="D271" s="218" t="s">
        <v>133</v>
      </c>
      <c r="E271" s="219" t="s">
        <v>1153</v>
      </c>
      <c r="F271" s="220" t="s">
        <v>1154</v>
      </c>
      <c r="G271" s="221" t="s">
        <v>329</v>
      </c>
      <c r="H271" s="222">
        <v>26</v>
      </c>
      <c r="I271" s="223"/>
      <c r="J271" s="224">
        <f>ROUND(I271*H271,2)</f>
        <v>0</v>
      </c>
      <c r="K271" s="220" t="s">
        <v>137</v>
      </c>
      <c r="L271" s="44"/>
      <c r="M271" s="225" t="s">
        <v>1</v>
      </c>
      <c r="N271" s="226" t="s">
        <v>38</v>
      </c>
      <c r="O271" s="91"/>
      <c r="P271" s="227">
        <f>O271*H271</f>
        <v>0</v>
      </c>
      <c r="Q271" s="227">
        <v>0.00038</v>
      </c>
      <c r="R271" s="227">
        <f>Q271*H271</f>
        <v>0.00988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155</v>
      </c>
      <c r="AT271" s="229" t="s">
        <v>133</v>
      </c>
      <c r="AU271" s="229" t="s">
        <v>83</v>
      </c>
      <c r="AY271" s="17" t="s">
        <v>130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81</v>
      </c>
      <c r="BK271" s="230">
        <f>ROUND(I271*H271,2)</f>
        <v>0</v>
      </c>
      <c r="BL271" s="17" t="s">
        <v>155</v>
      </c>
      <c r="BM271" s="229" t="s">
        <v>1391</v>
      </c>
    </row>
    <row r="272" spans="1:47" s="2" customFormat="1" ht="12">
      <c r="A272" s="38"/>
      <c r="B272" s="39"/>
      <c r="C272" s="40"/>
      <c r="D272" s="231" t="s">
        <v>140</v>
      </c>
      <c r="E272" s="40"/>
      <c r="F272" s="232" t="s">
        <v>1156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140</v>
      </c>
      <c r="AU272" s="17" t="s">
        <v>83</v>
      </c>
    </row>
    <row r="273" spans="1:47" s="2" customFormat="1" ht="12">
      <c r="A273" s="38"/>
      <c r="B273" s="39"/>
      <c r="C273" s="40"/>
      <c r="D273" s="236" t="s">
        <v>141</v>
      </c>
      <c r="E273" s="40"/>
      <c r="F273" s="237" t="s">
        <v>1157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141</v>
      </c>
      <c r="AU273" s="17" t="s">
        <v>83</v>
      </c>
    </row>
    <row r="274" spans="1:51" s="14" customFormat="1" ht="12">
      <c r="A274" s="14"/>
      <c r="B274" s="248"/>
      <c r="C274" s="249"/>
      <c r="D274" s="231" t="s">
        <v>147</v>
      </c>
      <c r="E274" s="250" t="s">
        <v>1</v>
      </c>
      <c r="F274" s="251" t="s">
        <v>1158</v>
      </c>
      <c r="G274" s="249"/>
      <c r="H274" s="252">
        <v>26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8" t="s">
        <v>147</v>
      </c>
      <c r="AU274" s="258" t="s">
        <v>83</v>
      </c>
      <c r="AV274" s="14" t="s">
        <v>83</v>
      </c>
      <c r="AW274" s="14" t="s">
        <v>30</v>
      </c>
      <c r="AX274" s="14" t="s">
        <v>81</v>
      </c>
      <c r="AY274" s="258" t="s">
        <v>130</v>
      </c>
    </row>
    <row r="275" spans="1:65" s="2" customFormat="1" ht="21.75" customHeight="1">
      <c r="A275" s="38"/>
      <c r="B275" s="39"/>
      <c r="C275" s="218" t="s">
        <v>469</v>
      </c>
      <c r="D275" s="218" t="s">
        <v>133</v>
      </c>
      <c r="E275" s="219" t="s">
        <v>1159</v>
      </c>
      <c r="F275" s="220" t="s">
        <v>1160</v>
      </c>
      <c r="G275" s="221" t="s">
        <v>329</v>
      </c>
      <c r="H275" s="222">
        <v>1</v>
      </c>
      <c r="I275" s="223"/>
      <c r="J275" s="224">
        <f>ROUND(I275*H275,2)</f>
        <v>0</v>
      </c>
      <c r="K275" s="220" t="s">
        <v>137</v>
      </c>
      <c r="L275" s="44"/>
      <c r="M275" s="225" t="s">
        <v>1</v>
      </c>
      <c r="N275" s="226" t="s">
        <v>38</v>
      </c>
      <c r="O275" s="91"/>
      <c r="P275" s="227">
        <f>O275*H275</f>
        <v>0</v>
      </c>
      <c r="Q275" s="227">
        <v>0.00162</v>
      </c>
      <c r="R275" s="227">
        <f>Q275*H275</f>
        <v>0.00162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155</v>
      </c>
      <c r="AT275" s="229" t="s">
        <v>133</v>
      </c>
      <c r="AU275" s="229" t="s">
        <v>83</v>
      </c>
      <c r="AY275" s="17" t="s">
        <v>130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81</v>
      </c>
      <c r="BK275" s="230">
        <f>ROUND(I275*H275,2)</f>
        <v>0</v>
      </c>
      <c r="BL275" s="17" t="s">
        <v>155</v>
      </c>
      <c r="BM275" s="229" t="s">
        <v>1392</v>
      </c>
    </row>
    <row r="276" spans="1:47" s="2" customFormat="1" ht="12">
      <c r="A276" s="38"/>
      <c r="B276" s="39"/>
      <c r="C276" s="40"/>
      <c r="D276" s="231" t="s">
        <v>140</v>
      </c>
      <c r="E276" s="40"/>
      <c r="F276" s="232" t="s">
        <v>1162</v>
      </c>
      <c r="G276" s="40"/>
      <c r="H276" s="40"/>
      <c r="I276" s="233"/>
      <c r="J276" s="40"/>
      <c r="K276" s="40"/>
      <c r="L276" s="44"/>
      <c r="M276" s="234"/>
      <c r="N276" s="235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140</v>
      </c>
      <c r="AU276" s="17" t="s">
        <v>83</v>
      </c>
    </row>
    <row r="277" spans="1:47" s="2" customFormat="1" ht="12">
      <c r="A277" s="38"/>
      <c r="B277" s="39"/>
      <c r="C277" s="40"/>
      <c r="D277" s="236" t="s">
        <v>141</v>
      </c>
      <c r="E277" s="40"/>
      <c r="F277" s="237" t="s">
        <v>1163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141</v>
      </c>
      <c r="AU277" s="17" t="s">
        <v>83</v>
      </c>
    </row>
    <row r="278" spans="1:65" s="2" customFormat="1" ht="24.15" customHeight="1">
      <c r="A278" s="38"/>
      <c r="B278" s="39"/>
      <c r="C278" s="275" t="s">
        <v>477</v>
      </c>
      <c r="D278" s="275" t="s">
        <v>399</v>
      </c>
      <c r="E278" s="276" t="s">
        <v>1164</v>
      </c>
      <c r="F278" s="277" t="s">
        <v>1165</v>
      </c>
      <c r="G278" s="278" t="s">
        <v>329</v>
      </c>
      <c r="H278" s="279">
        <v>1</v>
      </c>
      <c r="I278" s="280"/>
      <c r="J278" s="281">
        <f>ROUND(I278*H278,2)</f>
        <v>0</v>
      </c>
      <c r="K278" s="277" t="s">
        <v>1</v>
      </c>
      <c r="L278" s="282"/>
      <c r="M278" s="283" t="s">
        <v>1</v>
      </c>
      <c r="N278" s="284" t="s">
        <v>38</v>
      </c>
      <c r="O278" s="91"/>
      <c r="P278" s="227">
        <f>O278*H278</f>
        <v>0</v>
      </c>
      <c r="Q278" s="227">
        <v>0.0035</v>
      </c>
      <c r="R278" s="227">
        <f>Q278*H278</f>
        <v>0.0035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182</v>
      </c>
      <c r="AT278" s="229" t="s">
        <v>399</v>
      </c>
      <c r="AU278" s="229" t="s">
        <v>83</v>
      </c>
      <c r="AY278" s="17" t="s">
        <v>130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81</v>
      </c>
      <c r="BK278" s="230">
        <f>ROUND(I278*H278,2)</f>
        <v>0</v>
      </c>
      <c r="BL278" s="17" t="s">
        <v>155</v>
      </c>
      <c r="BM278" s="229" t="s">
        <v>1393</v>
      </c>
    </row>
    <row r="279" spans="1:47" s="2" customFormat="1" ht="12">
      <c r="A279" s="38"/>
      <c r="B279" s="39"/>
      <c r="C279" s="40"/>
      <c r="D279" s="231" t="s">
        <v>140</v>
      </c>
      <c r="E279" s="40"/>
      <c r="F279" s="232" t="s">
        <v>1165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140</v>
      </c>
      <c r="AU279" s="17" t="s">
        <v>83</v>
      </c>
    </row>
    <row r="280" spans="1:65" s="2" customFormat="1" ht="16.5" customHeight="1">
      <c r="A280" s="38"/>
      <c r="B280" s="39"/>
      <c r="C280" s="275" t="s">
        <v>486</v>
      </c>
      <c r="D280" s="275" t="s">
        <v>399</v>
      </c>
      <c r="E280" s="276" t="s">
        <v>1167</v>
      </c>
      <c r="F280" s="277" t="s">
        <v>1168</v>
      </c>
      <c r="G280" s="278" t="s">
        <v>329</v>
      </c>
      <c r="H280" s="279">
        <v>1</v>
      </c>
      <c r="I280" s="280"/>
      <c r="J280" s="281">
        <f>ROUND(I280*H280,2)</f>
        <v>0</v>
      </c>
      <c r="K280" s="277" t="s">
        <v>137</v>
      </c>
      <c r="L280" s="282"/>
      <c r="M280" s="283" t="s">
        <v>1</v>
      </c>
      <c r="N280" s="284" t="s">
        <v>38</v>
      </c>
      <c r="O280" s="91"/>
      <c r="P280" s="227">
        <f>O280*H280</f>
        <v>0</v>
      </c>
      <c r="Q280" s="227">
        <v>0.01847</v>
      </c>
      <c r="R280" s="227">
        <f>Q280*H280</f>
        <v>0.01847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182</v>
      </c>
      <c r="AT280" s="229" t="s">
        <v>399</v>
      </c>
      <c r="AU280" s="229" t="s">
        <v>83</v>
      </c>
      <c r="AY280" s="17" t="s">
        <v>130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81</v>
      </c>
      <c r="BK280" s="230">
        <f>ROUND(I280*H280,2)</f>
        <v>0</v>
      </c>
      <c r="BL280" s="17" t="s">
        <v>155</v>
      </c>
      <c r="BM280" s="229" t="s">
        <v>1394</v>
      </c>
    </row>
    <row r="281" spans="1:47" s="2" customFormat="1" ht="12">
      <c r="A281" s="38"/>
      <c r="B281" s="39"/>
      <c r="C281" s="40"/>
      <c r="D281" s="231" t="s">
        <v>140</v>
      </c>
      <c r="E281" s="40"/>
      <c r="F281" s="232" t="s">
        <v>1168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140</v>
      </c>
      <c r="AU281" s="17" t="s">
        <v>83</v>
      </c>
    </row>
    <row r="282" spans="1:65" s="2" customFormat="1" ht="16.5" customHeight="1">
      <c r="A282" s="38"/>
      <c r="B282" s="39"/>
      <c r="C282" s="218" t="s">
        <v>492</v>
      </c>
      <c r="D282" s="218" t="s">
        <v>133</v>
      </c>
      <c r="E282" s="219" t="s">
        <v>1207</v>
      </c>
      <c r="F282" s="220" t="s">
        <v>1208</v>
      </c>
      <c r="G282" s="221" t="s">
        <v>329</v>
      </c>
      <c r="H282" s="222">
        <v>1</v>
      </c>
      <c r="I282" s="223"/>
      <c r="J282" s="224">
        <f>ROUND(I282*H282,2)</f>
        <v>0</v>
      </c>
      <c r="K282" s="220" t="s">
        <v>137</v>
      </c>
      <c r="L282" s="44"/>
      <c r="M282" s="225" t="s">
        <v>1</v>
      </c>
      <c r="N282" s="226" t="s">
        <v>38</v>
      </c>
      <c r="O282" s="91"/>
      <c r="P282" s="227">
        <f>O282*H282</f>
        <v>0</v>
      </c>
      <c r="Q282" s="227">
        <v>0.04</v>
      </c>
      <c r="R282" s="227">
        <f>Q282*H282</f>
        <v>0.04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155</v>
      </c>
      <c r="AT282" s="229" t="s">
        <v>133</v>
      </c>
      <c r="AU282" s="229" t="s">
        <v>83</v>
      </c>
      <c r="AY282" s="17" t="s">
        <v>130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81</v>
      </c>
      <c r="BK282" s="230">
        <f>ROUND(I282*H282,2)</f>
        <v>0</v>
      </c>
      <c r="BL282" s="17" t="s">
        <v>155</v>
      </c>
      <c r="BM282" s="229" t="s">
        <v>1395</v>
      </c>
    </row>
    <row r="283" spans="1:47" s="2" customFormat="1" ht="12">
      <c r="A283" s="38"/>
      <c r="B283" s="39"/>
      <c r="C283" s="40"/>
      <c r="D283" s="231" t="s">
        <v>140</v>
      </c>
      <c r="E283" s="40"/>
      <c r="F283" s="232" t="s">
        <v>1208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140</v>
      </c>
      <c r="AU283" s="17" t="s">
        <v>83</v>
      </c>
    </row>
    <row r="284" spans="1:47" s="2" customFormat="1" ht="12">
      <c r="A284" s="38"/>
      <c r="B284" s="39"/>
      <c r="C284" s="40"/>
      <c r="D284" s="236" t="s">
        <v>141</v>
      </c>
      <c r="E284" s="40"/>
      <c r="F284" s="237" t="s">
        <v>1210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141</v>
      </c>
      <c r="AU284" s="17" t="s">
        <v>83</v>
      </c>
    </row>
    <row r="285" spans="1:51" s="13" customFormat="1" ht="12">
      <c r="A285" s="13"/>
      <c r="B285" s="238"/>
      <c r="C285" s="239"/>
      <c r="D285" s="231" t="s">
        <v>147</v>
      </c>
      <c r="E285" s="240" t="s">
        <v>1</v>
      </c>
      <c r="F285" s="241" t="s">
        <v>1203</v>
      </c>
      <c r="G285" s="239"/>
      <c r="H285" s="240" t="s">
        <v>1</v>
      </c>
      <c r="I285" s="242"/>
      <c r="J285" s="239"/>
      <c r="K285" s="239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147</v>
      </c>
      <c r="AU285" s="247" t="s">
        <v>83</v>
      </c>
      <c r="AV285" s="13" t="s">
        <v>81</v>
      </c>
      <c r="AW285" s="13" t="s">
        <v>30</v>
      </c>
      <c r="AX285" s="13" t="s">
        <v>73</v>
      </c>
      <c r="AY285" s="247" t="s">
        <v>130</v>
      </c>
    </row>
    <row r="286" spans="1:51" s="14" customFormat="1" ht="12">
      <c r="A286" s="14"/>
      <c r="B286" s="248"/>
      <c r="C286" s="249"/>
      <c r="D286" s="231" t="s">
        <v>147</v>
      </c>
      <c r="E286" s="250" t="s">
        <v>1</v>
      </c>
      <c r="F286" s="251" t="s">
        <v>81</v>
      </c>
      <c r="G286" s="249"/>
      <c r="H286" s="252">
        <v>1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8" t="s">
        <v>147</v>
      </c>
      <c r="AU286" s="258" t="s">
        <v>83</v>
      </c>
      <c r="AV286" s="14" t="s">
        <v>83</v>
      </c>
      <c r="AW286" s="14" t="s">
        <v>30</v>
      </c>
      <c r="AX286" s="14" t="s">
        <v>81</v>
      </c>
      <c r="AY286" s="258" t="s">
        <v>130</v>
      </c>
    </row>
    <row r="287" spans="1:65" s="2" customFormat="1" ht="24.15" customHeight="1">
      <c r="A287" s="38"/>
      <c r="B287" s="39"/>
      <c r="C287" s="275" t="s">
        <v>499</v>
      </c>
      <c r="D287" s="275" t="s">
        <v>399</v>
      </c>
      <c r="E287" s="276" t="s">
        <v>1211</v>
      </c>
      <c r="F287" s="277" t="s">
        <v>1212</v>
      </c>
      <c r="G287" s="278" t="s">
        <v>329</v>
      </c>
      <c r="H287" s="279">
        <v>1</v>
      </c>
      <c r="I287" s="280"/>
      <c r="J287" s="281">
        <f>ROUND(I287*H287,2)</f>
        <v>0</v>
      </c>
      <c r="K287" s="277" t="s">
        <v>137</v>
      </c>
      <c r="L287" s="282"/>
      <c r="M287" s="283" t="s">
        <v>1</v>
      </c>
      <c r="N287" s="284" t="s">
        <v>38</v>
      </c>
      <c r="O287" s="91"/>
      <c r="P287" s="227">
        <f>O287*H287</f>
        <v>0</v>
      </c>
      <c r="Q287" s="227">
        <v>0.0133</v>
      </c>
      <c r="R287" s="227">
        <f>Q287*H287</f>
        <v>0.0133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182</v>
      </c>
      <c r="AT287" s="229" t="s">
        <v>399</v>
      </c>
      <c r="AU287" s="229" t="s">
        <v>83</v>
      </c>
      <c r="AY287" s="17" t="s">
        <v>130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81</v>
      </c>
      <c r="BK287" s="230">
        <f>ROUND(I287*H287,2)</f>
        <v>0</v>
      </c>
      <c r="BL287" s="17" t="s">
        <v>155</v>
      </c>
      <c r="BM287" s="229" t="s">
        <v>1396</v>
      </c>
    </row>
    <row r="288" spans="1:47" s="2" customFormat="1" ht="12">
      <c r="A288" s="38"/>
      <c r="B288" s="39"/>
      <c r="C288" s="40"/>
      <c r="D288" s="231" t="s">
        <v>140</v>
      </c>
      <c r="E288" s="40"/>
      <c r="F288" s="232" t="s">
        <v>1212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140</v>
      </c>
      <c r="AU288" s="17" t="s">
        <v>83</v>
      </c>
    </row>
    <row r="289" spans="1:65" s="2" customFormat="1" ht="24.15" customHeight="1">
      <c r="A289" s="38"/>
      <c r="B289" s="39"/>
      <c r="C289" s="218" t="s">
        <v>506</v>
      </c>
      <c r="D289" s="218" t="s">
        <v>133</v>
      </c>
      <c r="E289" s="219" t="s">
        <v>1397</v>
      </c>
      <c r="F289" s="220" t="s">
        <v>1398</v>
      </c>
      <c r="G289" s="221" t="s">
        <v>1399</v>
      </c>
      <c r="H289" s="222">
        <v>13</v>
      </c>
      <c r="I289" s="223"/>
      <c r="J289" s="224">
        <f>ROUND(I289*H289,2)</f>
        <v>0</v>
      </c>
      <c r="K289" s="220" t="s">
        <v>1</v>
      </c>
      <c r="L289" s="44"/>
      <c r="M289" s="225" t="s">
        <v>1</v>
      </c>
      <c r="N289" s="226" t="s">
        <v>38</v>
      </c>
      <c r="O289" s="91"/>
      <c r="P289" s="227">
        <f>O289*H289</f>
        <v>0</v>
      </c>
      <c r="Q289" s="227">
        <v>0.00468</v>
      </c>
      <c r="R289" s="227">
        <f>Q289*H289</f>
        <v>0.060840000000000005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155</v>
      </c>
      <c r="AT289" s="229" t="s">
        <v>133</v>
      </c>
      <c r="AU289" s="229" t="s">
        <v>83</v>
      </c>
      <c r="AY289" s="17" t="s">
        <v>130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81</v>
      </c>
      <c r="BK289" s="230">
        <f>ROUND(I289*H289,2)</f>
        <v>0</v>
      </c>
      <c r="BL289" s="17" t="s">
        <v>155</v>
      </c>
      <c r="BM289" s="229" t="s">
        <v>1400</v>
      </c>
    </row>
    <row r="290" spans="1:47" s="2" customFormat="1" ht="12">
      <c r="A290" s="38"/>
      <c r="B290" s="39"/>
      <c r="C290" s="40"/>
      <c r="D290" s="231" t="s">
        <v>140</v>
      </c>
      <c r="E290" s="40"/>
      <c r="F290" s="232" t="s">
        <v>1401</v>
      </c>
      <c r="G290" s="40"/>
      <c r="H290" s="40"/>
      <c r="I290" s="233"/>
      <c r="J290" s="40"/>
      <c r="K290" s="40"/>
      <c r="L290" s="44"/>
      <c r="M290" s="234"/>
      <c r="N290" s="23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140</v>
      </c>
      <c r="AU290" s="17" t="s">
        <v>83</v>
      </c>
    </row>
    <row r="291" spans="1:51" s="13" customFormat="1" ht="12">
      <c r="A291" s="13"/>
      <c r="B291" s="238"/>
      <c r="C291" s="239"/>
      <c r="D291" s="231" t="s">
        <v>147</v>
      </c>
      <c r="E291" s="240" t="s">
        <v>1</v>
      </c>
      <c r="F291" s="241" t="s">
        <v>1402</v>
      </c>
      <c r="G291" s="239"/>
      <c r="H291" s="240" t="s">
        <v>1</v>
      </c>
      <c r="I291" s="242"/>
      <c r="J291" s="239"/>
      <c r="K291" s="239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147</v>
      </c>
      <c r="AU291" s="247" t="s">
        <v>83</v>
      </c>
      <c r="AV291" s="13" t="s">
        <v>81</v>
      </c>
      <c r="AW291" s="13" t="s">
        <v>30</v>
      </c>
      <c r="AX291" s="13" t="s">
        <v>73</v>
      </c>
      <c r="AY291" s="247" t="s">
        <v>130</v>
      </c>
    </row>
    <row r="292" spans="1:51" s="13" customFormat="1" ht="12">
      <c r="A292" s="13"/>
      <c r="B292" s="238"/>
      <c r="C292" s="239"/>
      <c r="D292" s="231" t="s">
        <v>147</v>
      </c>
      <c r="E292" s="240" t="s">
        <v>1</v>
      </c>
      <c r="F292" s="241" t="s">
        <v>1403</v>
      </c>
      <c r="G292" s="239"/>
      <c r="H292" s="240" t="s">
        <v>1</v>
      </c>
      <c r="I292" s="242"/>
      <c r="J292" s="239"/>
      <c r="K292" s="239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147</v>
      </c>
      <c r="AU292" s="247" t="s">
        <v>83</v>
      </c>
      <c r="AV292" s="13" t="s">
        <v>81</v>
      </c>
      <c r="AW292" s="13" t="s">
        <v>30</v>
      </c>
      <c r="AX292" s="13" t="s">
        <v>73</v>
      </c>
      <c r="AY292" s="247" t="s">
        <v>130</v>
      </c>
    </row>
    <row r="293" spans="1:51" s="14" customFormat="1" ht="12">
      <c r="A293" s="14"/>
      <c r="B293" s="248"/>
      <c r="C293" s="249"/>
      <c r="D293" s="231" t="s">
        <v>147</v>
      </c>
      <c r="E293" s="250" t="s">
        <v>1</v>
      </c>
      <c r="F293" s="251" t="s">
        <v>311</v>
      </c>
      <c r="G293" s="249"/>
      <c r="H293" s="252">
        <v>13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8" t="s">
        <v>147</v>
      </c>
      <c r="AU293" s="258" t="s">
        <v>83</v>
      </c>
      <c r="AV293" s="14" t="s">
        <v>83</v>
      </c>
      <c r="AW293" s="14" t="s">
        <v>30</v>
      </c>
      <c r="AX293" s="14" t="s">
        <v>81</v>
      </c>
      <c r="AY293" s="258" t="s">
        <v>130</v>
      </c>
    </row>
    <row r="294" spans="1:63" s="12" customFormat="1" ht="22.8" customHeight="1">
      <c r="A294" s="12"/>
      <c r="B294" s="202"/>
      <c r="C294" s="203"/>
      <c r="D294" s="204" t="s">
        <v>72</v>
      </c>
      <c r="E294" s="216" t="s">
        <v>578</v>
      </c>
      <c r="F294" s="216" t="s">
        <v>579</v>
      </c>
      <c r="G294" s="203"/>
      <c r="H294" s="203"/>
      <c r="I294" s="206"/>
      <c r="J294" s="217">
        <f>BK294</f>
        <v>0</v>
      </c>
      <c r="K294" s="203"/>
      <c r="L294" s="208"/>
      <c r="M294" s="209"/>
      <c r="N294" s="210"/>
      <c r="O294" s="210"/>
      <c r="P294" s="211">
        <f>SUM(P295:P309)</f>
        <v>0</v>
      </c>
      <c r="Q294" s="210"/>
      <c r="R294" s="211">
        <f>SUM(R295:R309)</f>
        <v>0</v>
      </c>
      <c r="S294" s="210"/>
      <c r="T294" s="212">
        <f>SUM(T295:T309)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3" t="s">
        <v>81</v>
      </c>
      <c r="AT294" s="214" t="s">
        <v>72</v>
      </c>
      <c r="AU294" s="214" t="s">
        <v>81</v>
      </c>
      <c r="AY294" s="213" t="s">
        <v>130</v>
      </c>
      <c r="BK294" s="215">
        <f>SUM(BK295:BK309)</f>
        <v>0</v>
      </c>
    </row>
    <row r="295" spans="1:65" s="2" customFormat="1" ht="21.75" customHeight="1">
      <c r="A295" s="38"/>
      <c r="B295" s="39"/>
      <c r="C295" s="218" t="s">
        <v>512</v>
      </c>
      <c r="D295" s="218" t="s">
        <v>133</v>
      </c>
      <c r="E295" s="219" t="s">
        <v>581</v>
      </c>
      <c r="F295" s="220" t="s">
        <v>582</v>
      </c>
      <c r="G295" s="221" t="s">
        <v>306</v>
      </c>
      <c r="H295" s="222">
        <v>95.338</v>
      </c>
      <c r="I295" s="223"/>
      <c r="J295" s="224">
        <f>ROUND(I295*H295,2)</f>
        <v>0</v>
      </c>
      <c r="K295" s="220" t="s">
        <v>137</v>
      </c>
      <c r="L295" s="44"/>
      <c r="M295" s="225" t="s">
        <v>1</v>
      </c>
      <c r="N295" s="226" t="s">
        <v>38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155</v>
      </c>
      <c r="AT295" s="229" t="s">
        <v>133</v>
      </c>
      <c r="AU295" s="229" t="s">
        <v>83</v>
      </c>
      <c r="AY295" s="17" t="s">
        <v>130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81</v>
      </c>
      <c r="BK295" s="230">
        <f>ROUND(I295*H295,2)</f>
        <v>0</v>
      </c>
      <c r="BL295" s="17" t="s">
        <v>155</v>
      </c>
      <c r="BM295" s="229" t="s">
        <v>1404</v>
      </c>
    </row>
    <row r="296" spans="1:47" s="2" customFormat="1" ht="12">
      <c r="A296" s="38"/>
      <c r="B296" s="39"/>
      <c r="C296" s="40"/>
      <c r="D296" s="231" t="s">
        <v>140</v>
      </c>
      <c r="E296" s="40"/>
      <c r="F296" s="232" t="s">
        <v>584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140</v>
      </c>
      <c r="AU296" s="17" t="s">
        <v>83</v>
      </c>
    </row>
    <row r="297" spans="1:47" s="2" customFormat="1" ht="12">
      <c r="A297" s="38"/>
      <c r="B297" s="39"/>
      <c r="C297" s="40"/>
      <c r="D297" s="236" t="s">
        <v>141</v>
      </c>
      <c r="E297" s="40"/>
      <c r="F297" s="237" t="s">
        <v>585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141</v>
      </c>
      <c r="AU297" s="17" t="s">
        <v>83</v>
      </c>
    </row>
    <row r="298" spans="1:65" s="2" customFormat="1" ht="24.15" customHeight="1">
      <c r="A298" s="38"/>
      <c r="B298" s="39"/>
      <c r="C298" s="218" t="s">
        <v>518</v>
      </c>
      <c r="D298" s="218" t="s">
        <v>133</v>
      </c>
      <c r="E298" s="219" t="s">
        <v>587</v>
      </c>
      <c r="F298" s="220" t="s">
        <v>588</v>
      </c>
      <c r="G298" s="221" t="s">
        <v>306</v>
      </c>
      <c r="H298" s="222">
        <v>1334.732</v>
      </c>
      <c r="I298" s="223"/>
      <c r="J298" s="224">
        <f>ROUND(I298*H298,2)</f>
        <v>0</v>
      </c>
      <c r="K298" s="220" t="s">
        <v>137</v>
      </c>
      <c r="L298" s="44"/>
      <c r="M298" s="225" t="s">
        <v>1</v>
      </c>
      <c r="N298" s="226" t="s">
        <v>38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155</v>
      </c>
      <c r="AT298" s="229" t="s">
        <v>133</v>
      </c>
      <c r="AU298" s="229" t="s">
        <v>83</v>
      </c>
      <c r="AY298" s="17" t="s">
        <v>130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81</v>
      </c>
      <c r="BK298" s="230">
        <f>ROUND(I298*H298,2)</f>
        <v>0</v>
      </c>
      <c r="BL298" s="17" t="s">
        <v>155</v>
      </c>
      <c r="BM298" s="229" t="s">
        <v>1405</v>
      </c>
    </row>
    <row r="299" spans="1:47" s="2" customFormat="1" ht="12">
      <c r="A299" s="38"/>
      <c r="B299" s="39"/>
      <c r="C299" s="40"/>
      <c r="D299" s="231" t="s">
        <v>140</v>
      </c>
      <c r="E299" s="40"/>
      <c r="F299" s="232" t="s">
        <v>590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140</v>
      </c>
      <c r="AU299" s="17" t="s">
        <v>83</v>
      </c>
    </row>
    <row r="300" spans="1:47" s="2" customFormat="1" ht="12">
      <c r="A300" s="38"/>
      <c r="B300" s="39"/>
      <c r="C300" s="40"/>
      <c r="D300" s="236" t="s">
        <v>141</v>
      </c>
      <c r="E300" s="40"/>
      <c r="F300" s="237" t="s">
        <v>591</v>
      </c>
      <c r="G300" s="40"/>
      <c r="H300" s="40"/>
      <c r="I300" s="233"/>
      <c r="J300" s="40"/>
      <c r="K300" s="40"/>
      <c r="L300" s="44"/>
      <c r="M300" s="234"/>
      <c r="N300" s="235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141</v>
      </c>
      <c r="AU300" s="17" t="s">
        <v>83</v>
      </c>
    </row>
    <row r="301" spans="1:51" s="14" customFormat="1" ht="12">
      <c r="A301" s="14"/>
      <c r="B301" s="248"/>
      <c r="C301" s="249"/>
      <c r="D301" s="231" t="s">
        <v>147</v>
      </c>
      <c r="E301" s="249"/>
      <c r="F301" s="251" t="s">
        <v>1406</v>
      </c>
      <c r="G301" s="249"/>
      <c r="H301" s="252">
        <v>1334.732</v>
      </c>
      <c r="I301" s="253"/>
      <c r="J301" s="249"/>
      <c r="K301" s="249"/>
      <c r="L301" s="254"/>
      <c r="M301" s="255"/>
      <c r="N301" s="256"/>
      <c r="O301" s="256"/>
      <c r="P301" s="256"/>
      <c r="Q301" s="256"/>
      <c r="R301" s="256"/>
      <c r="S301" s="256"/>
      <c r="T301" s="25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8" t="s">
        <v>147</v>
      </c>
      <c r="AU301" s="258" t="s">
        <v>83</v>
      </c>
      <c r="AV301" s="14" t="s">
        <v>83</v>
      </c>
      <c r="AW301" s="14" t="s">
        <v>4</v>
      </c>
      <c r="AX301" s="14" t="s">
        <v>81</v>
      </c>
      <c r="AY301" s="258" t="s">
        <v>130</v>
      </c>
    </row>
    <row r="302" spans="1:65" s="2" customFormat="1" ht="44.25" customHeight="1">
      <c r="A302" s="38"/>
      <c r="B302" s="39"/>
      <c r="C302" s="218" t="s">
        <v>524</v>
      </c>
      <c r="D302" s="218" t="s">
        <v>133</v>
      </c>
      <c r="E302" s="219" t="s">
        <v>601</v>
      </c>
      <c r="F302" s="220" t="s">
        <v>602</v>
      </c>
      <c r="G302" s="221" t="s">
        <v>306</v>
      </c>
      <c r="H302" s="222">
        <v>82.476</v>
      </c>
      <c r="I302" s="223"/>
      <c r="J302" s="224">
        <f>ROUND(I302*H302,2)</f>
        <v>0</v>
      </c>
      <c r="K302" s="220" t="s">
        <v>137</v>
      </c>
      <c r="L302" s="44"/>
      <c r="M302" s="225" t="s">
        <v>1</v>
      </c>
      <c r="N302" s="226" t="s">
        <v>38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155</v>
      </c>
      <c r="AT302" s="229" t="s">
        <v>133</v>
      </c>
      <c r="AU302" s="229" t="s">
        <v>83</v>
      </c>
      <c r="AY302" s="17" t="s">
        <v>130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81</v>
      </c>
      <c r="BK302" s="230">
        <f>ROUND(I302*H302,2)</f>
        <v>0</v>
      </c>
      <c r="BL302" s="17" t="s">
        <v>155</v>
      </c>
      <c r="BM302" s="229" t="s">
        <v>1407</v>
      </c>
    </row>
    <row r="303" spans="1:47" s="2" customFormat="1" ht="12">
      <c r="A303" s="38"/>
      <c r="B303" s="39"/>
      <c r="C303" s="40"/>
      <c r="D303" s="231" t="s">
        <v>140</v>
      </c>
      <c r="E303" s="40"/>
      <c r="F303" s="232" t="s">
        <v>308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140</v>
      </c>
      <c r="AU303" s="17" t="s">
        <v>83</v>
      </c>
    </row>
    <row r="304" spans="1:47" s="2" customFormat="1" ht="12">
      <c r="A304" s="38"/>
      <c r="B304" s="39"/>
      <c r="C304" s="40"/>
      <c r="D304" s="236" t="s">
        <v>141</v>
      </c>
      <c r="E304" s="40"/>
      <c r="F304" s="237" t="s">
        <v>604</v>
      </c>
      <c r="G304" s="40"/>
      <c r="H304" s="40"/>
      <c r="I304" s="233"/>
      <c r="J304" s="40"/>
      <c r="K304" s="40"/>
      <c r="L304" s="44"/>
      <c r="M304" s="234"/>
      <c r="N304" s="235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141</v>
      </c>
      <c r="AU304" s="17" t="s">
        <v>83</v>
      </c>
    </row>
    <row r="305" spans="1:51" s="14" customFormat="1" ht="12">
      <c r="A305" s="14"/>
      <c r="B305" s="248"/>
      <c r="C305" s="249"/>
      <c r="D305" s="231" t="s">
        <v>147</v>
      </c>
      <c r="E305" s="250" t="s">
        <v>1</v>
      </c>
      <c r="F305" s="251" t="s">
        <v>1408</v>
      </c>
      <c r="G305" s="249"/>
      <c r="H305" s="252">
        <v>82.476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8" t="s">
        <v>147</v>
      </c>
      <c r="AU305" s="258" t="s">
        <v>83</v>
      </c>
      <c r="AV305" s="14" t="s">
        <v>83</v>
      </c>
      <c r="AW305" s="14" t="s">
        <v>30</v>
      </c>
      <c r="AX305" s="14" t="s">
        <v>81</v>
      </c>
      <c r="AY305" s="258" t="s">
        <v>130</v>
      </c>
    </row>
    <row r="306" spans="1:65" s="2" customFormat="1" ht="44.25" customHeight="1">
      <c r="A306" s="38"/>
      <c r="B306" s="39"/>
      <c r="C306" s="218" t="s">
        <v>528</v>
      </c>
      <c r="D306" s="218" t="s">
        <v>133</v>
      </c>
      <c r="E306" s="219" t="s">
        <v>607</v>
      </c>
      <c r="F306" s="220" t="s">
        <v>608</v>
      </c>
      <c r="G306" s="221" t="s">
        <v>306</v>
      </c>
      <c r="H306" s="222">
        <v>12.672</v>
      </c>
      <c r="I306" s="223"/>
      <c r="J306" s="224">
        <f>ROUND(I306*H306,2)</f>
        <v>0</v>
      </c>
      <c r="K306" s="220" t="s">
        <v>137</v>
      </c>
      <c r="L306" s="44"/>
      <c r="M306" s="225" t="s">
        <v>1</v>
      </c>
      <c r="N306" s="226" t="s">
        <v>38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155</v>
      </c>
      <c r="AT306" s="229" t="s">
        <v>133</v>
      </c>
      <c r="AU306" s="229" t="s">
        <v>83</v>
      </c>
      <c r="AY306" s="17" t="s">
        <v>130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81</v>
      </c>
      <c r="BK306" s="230">
        <f>ROUND(I306*H306,2)</f>
        <v>0</v>
      </c>
      <c r="BL306" s="17" t="s">
        <v>155</v>
      </c>
      <c r="BM306" s="229" t="s">
        <v>1409</v>
      </c>
    </row>
    <row r="307" spans="1:47" s="2" customFormat="1" ht="12">
      <c r="A307" s="38"/>
      <c r="B307" s="39"/>
      <c r="C307" s="40"/>
      <c r="D307" s="231" t="s">
        <v>140</v>
      </c>
      <c r="E307" s="40"/>
      <c r="F307" s="232" t="s">
        <v>610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140</v>
      </c>
      <c r="AU307" s="17" t="s">
        <v>83</v>
      </c>
    </row>
    <row r="308" spans="1:47" s="2" customFormat="1" ht="12">
      <c r="A308" s="38"/>
      <c r="B308" s="39"/>
      <c r="C308" s="40"/>
      <c r="D308" s="236" t="s">
        <v>141</v>
      </c>
      <c r="E308" s="40"/>
      <c r="F308" s="237" t="s">
        <v>611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141</v>
      </c>
      <c r="AU308" s="17" t="s">
        <v>83</v>
      </c>
    </row>
    <row r="309" spans="1:51" s="14" customFormat="1" ht="12">
      <c r="A309" s="14"/>
      <c r="B309" s="248"/>
      <c r="C309" s="249"/>
      <c r="D309" s="231" t="s">
        <v>147</v>
      </c>
      <c r="E309" s="250" t="s">
        <v>1</v>
      </c>
      <c r="F309" s="251" t="s">
        <v>1410</v>
      </c>
      <c r="G309" s="249"/>
      <c r="H309" s="252">
        <v>12.672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8" t="s">
        <v>147</v>
      </c>
      <c r="AU309" s="258" t="s">
        <v>83</v>
      </c>
      <c r="AV309" s="14" t="s">
        <v>83</v>
      </c>
      <c r="AW309" s="14" t="s">
        <v>30</v>
      </c>
      <c r="AX309" s="14" t="s">
        <v>81</v>
      </c>
      <c r="AY309" s="258" t="s">
        <v>130</v>
      </c>
    </row>
    <row r="310" spans="1:63" s="12" customFormat="1" ht="22.8" customHeight="1">
      <c r="A310" s="12"/>
      <c r="B310" s="202"/>
      <c r="C310" s="203"/>
      <c r="D310" s="204" t="s">
        <v>72</v>
      </c>
      <c r="E310" s="216" t="s">
        <v>613</v>
      </c>
      <c r="F310" s="216" t="s">
        <v>614</v>
      </c>
      <c r="G310" s="203"/>
      <c r="H310" s="203"/>
      <c r="I310" s="206"/>
      <c r="J310" s="217">
        <f>BK310</f>
        <v>0</v>
      </c>
      <c r="K310" s="203"/>
      <c r="L310" s="208"/>
      <c r="M310" s="209"/>
      <c r="N310" s="210"/>
      <c r="O310" s="210"/>
      <c r="P310" s="211">
        <f>SUM(P311:P313)</f>
        <v>0</v>
      </c>
      <c r="Q310" s="210"/>
      <c r="R310" s="211">
        <f>SUM(R311:R313)</f>
        <v>0</v>
      </c>
      <c r="S310" s="210"/>
      <c r="T310" s="212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81</v>
      </c>
      <c r="AT310" s="214" t="s">
        <v>72</v>
      </c>
      <c r="AU310" s="214" t="s">
        <v>81</v>
      </c>
      <c r="AY310" s="213" t="s">
        <v>130</v>
      </c>
      <c r="BK310" s="215">
        <f>SUM(BK311:BK313)</f>
        <v>0</v>
      </c>
    </row>
    <row r="311" spans="1:65" s="2" customFormat="1" ht="24.15" customHeight="1">
      <c r="A311" s="38"/>
      <c r="B311" s="39"/>
      <c r="C311" s="218" t="s">
        <v>533</v>
      </c>
      <c r="D311" s="218" t="s">
        <v>133</v>
      </c>
      <c r="E311" s="219" t="s">
        <v>1411</v>
      </c>
      <c r="F311" s="220" t="s">
        <v>1412</v>
      </c>
      <c r="G311" s="221" t="s">
        <v>306</v>
      </c>
      <c r="H311" s="222">
        <v>467.663</v>
      </c>
      <c r="I311" s="223"/>
      <c r="J311" s="224">
        <f>ROUND(I311*H311,2)</f>
        <v>0</v>
      </c>
      <c r="K311" s="220" t="s">
        <v>137</v>
      </c>
      <c r="L311" s="44"/>
      <c r="M311" s="225" t="s">
        <v>1</v>
      </c>
      <c r="N311" s="226" t="s">
        <v>38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155</v>
      </c>
      <c r="AT311" s="229" t="s">
        <v>133</v>
      </c>
      <c r="AU311" s="229" t="s">
        <v>83</v>
      </c>
      <c r="AY311" s="17" t="s">
        <v>130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81</v>
      </c>
      <c r="BK311" s="230">
        <f>ROUND(I311*H311,2)</f>
        <v>0</v>
      </c>
      <c r="BL311" s="17" t="s">
        <v>155</v>
      </c>
      <c r="BM311" s="229" t="s">
        <v>1413</v>
      </c>
    </row>
    <row r="312" spans="1:47" s="2" customFormat="1" ht="12">
      <c r="A312" s="38"/>
      <c r="B312" s="39"/>
      <c r="C312" s="40"/>
      <c r="D312" s="231" t="s">
        <v>140</v>
      </c>
      <c r="E312" s="40"/>
      <c r="F312" s="232" t="s">
        <v>1414</v>
      </c>
      <c r="G312" s="40"/>
      <c r="H312" s="40"/>
      <c r="I312" s="233"/>
      <c r="J312" s="40"/>
      <c r="K312" s="40"/>
      <c r="L312" s="44"/>
      <c r="M312" s="234"/>
      <c r="N312" s="235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140</v>
      </c>
      <c r="AU312" s="17" t="s">
        <v>83</v>
      </c>
    </row>
    <row r="313" spans="1:47" s="2" customFormat="1" ht="12">
      <c r="A313" s="38"/>
      <c r="B313" s="39"/>
      <c r="C313" s="40"/>
      <c r="D313" s="236" t="s">
        <v>141</v>
      </c>
      <c r="E313" s="40"/>
      <c r="F313" s="237" t="s">
        <v>1415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141</v>
      </c>
      <c r="AU313" s="17" t="s">
        <v>83</v>
      </c>
    </row>
    <row r="314" spans="1:63" s="12" customFormat="1" ht="25.9" customHeight="1">
      <c r="A314" s="12"/>
      <c r="B314" s="202"/>
      <c r="C314" s="203"/>
      <c r="D314" s="204" t="s">
        <v>72</v>
      </c>
      <c r="E314" s="205" t="s">
        <v>1416</v>
      </c>
      <c r="F314" s="205" t="s">
        <v>1417</v>
      </c>
      <c r="G314" s="203"/>
      <c r="H314" s="203"/>
      <c r="I314" s="206"/>
      <c r="J314" s="207">
        <f>BK314</f>
        <v>0</v>
      </c>
      <c r="K314" s="203"/>
      <c r="L314" s="208"/>
      <c r="M314" s="209"/>
      <c r="N314" s="210"/>
      <c r="O314" s="210"/>
      <c r="P314" s="211">
        <f>P315</f>
        <v>0</v>
      </c>
      <c r="Q314" s="210"/>
      <c r="R314" s="211">
        <f>R315</f>
        <v>0.04607900000000001</v>
      </c>
      <c r="S314" s="210"/>
      <c r="T314" s="212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83</v>
      </c>
      <c r="AT314" s="214" t="s">
        <v>72</v>
      </c>
      <c r="AU314" s="214" t="s">
        <v>73</v>
      </c>
      <c r="AY314" s="213" t="s">
        <v>130</v>
      </c>
      <c r="BK314" s="215">
        <f>BK315</f>
        <v>0</v>
      </c>
    </row>
    <row r="315" spans="1:63" s="12" customFormat="1" ht="22.8" customHeight="1">
      <c r="A315" s="12"/>
      <c r="B315" s="202"/>
      <c r="C315" s="203"/>
      <c r="D315" s="204" t="s">
        <v>72</v>
      </c>
      <c r="E315" s="216" t="s">
        <v>1418</v>
      </c>
      <c r="F315" s="216" t="s">
        <v>1419</v>
      </c>
      <c r="G315" s="203"/>
      <c r="H315" s="203"/>
      <c r="I315" s="206"/>
      <c r="J315" s="217">
        <f>BK315</f>
        <v>0</v>
      </c>
      <c r="K315" s="203"/>
      <c r="L315" s="208"/>
      <c r="M315" s="209"/>
      <c r="N315" s="210"/>
      <c r="O315" s="210"/>
      <c r="P315" s="211">
        <f>SUM(P316:P338)</f>
        <v>0</v>
      </c>
      <c r="Q315" s="210"/>
      <c r="R315" s="211">
        <f>SUM(R316:R338)</f>
        <v>0.04607900000000001</v>
      </c>
      <c r="S315" s="210"/>
      <c r="T315" s="212">
        <f>SUM(T316:T338)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83</v>
      </c>
      <c r="AT315" s="214" t="s">
        <v>72</v>
      </c>
      <c r="AU315" s="214" t="s">
        <v>81</v>
      </c>
      <c r="AY315" s="213" t="s">
        <v>130</v>
      </c>
      <c r="BK315" s="215">
        <f>SUM(BK316:BK338)</f>
        <v>0</v>
      </c>
    </row>
    <row r="316" spans="1:65" s="2" customFormat="1" ht="21.75" customHeight="1">
      <c r="A316" s="38"/>
      <c r="B316" s="39"/>
      <c r="C316" s="218" t="s">
        <v>540</v>
      </c>
      <c r="D316" s="218" t="s">
        <v>133</v>
      </c>
      <c r="E316" s="219" t="s">
        <v>1420</v>
      </c>
      <c r="F316" s="220" t="s">
        <v>1421</v>
      </c>
      <c r="G316" s="221" t="s">
        <v>269</v>
      </c>
      <c r="H316" s="222">
        <v>233.3</v>
      </c>
      <c r="I316" s="223"/>
      <c r="J316" s="224">
        <f>ROUND(I316*H316,2)</f>
        <v>0</v>
      </c>
      <c r="K316" s="220" t="s">
        <v>137</v>
      </c>
      <c r="L316" s="44"/>
      <c r="M316" s="225" t="s">
        <v>1</v>
      </c>
      <c r="N316" s="226" t="s">
        <v>38</v>
      </c>
      <c r="O316" s="91"/>
      <c r="P316" s="227">
        <f>O316*H316</f>
        <v>0</v>
      </c>
      <c r="Q316" s="227">
        <v>1E-05</v>
      </c>
      <c r="R316" s="227">
        <f>Q316*H316</f>
        <v>0.0023330000000000004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334</v>
      </c>
      <c r="AT316" s="229" t="s">
        <v>133</v>
      </c>
      <c r="AU316" s="229" t="s">
        <v>83</v>
      </c>
      <c r="AY316" s="17" t="s">
        <v>130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81</v>
      </c>
      <c r="BK316" s="230">
        <f>ROUND(I316*H316,2)</f>
        <v>0</v>
      </c>
      <c r="BL316" s="17" t="s">
        <v>334</v>
      </c>
      <c r="BM316" s="229" t="s">
        <v>1422</v>
      </c>
    </row>
    <row r="317" spans="1:47" s="2" customFormat="1" ht="12">
      <c r="A317" s="38"/>
      <c r="B317" s="39"/>
      <c r="C317" s="40"/>
      <c r="D317" s="231" t="s">
        <v>140</v>
      </c>
      <c r="E317" s="40"/>
      <c r="F317" s="232" t="s">
        <v>1423</v>
      </c>
      <c r="G317" s="40"/>
      <c r="H317" s="40"/>
      <c r="I317" s="233"/>
      <c r="J317" s="40"/>
      <c r="K317" s="40"/>
      <c r="L317" s="44"/>
      <c r="M317" s="234"/>
      <c r="N317" s="235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140</v>
      </c>
      <c r="AU317" s="17" t="s">
        <v>83</v>
      </c>
    </row>
    <row r="318" spans="1:47" s="2" customFormat="1" ht="12">
      <c r="A318" s="38"/>
      <c r="B318" s="39"/>
      <c r="C318" s="40"/>
      <c r="D318" s="236" t="s">
        <v>141</v>
      </c>
      <c r="E318" s="40"/>
      <c r="F318" s="237" t="s">
        <v>1424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141</v>
      </c>
      <c r="AU318" s="17" t="s">
        <v>83</v>
      </c>
    </row>
    <row r="319" spans="1:51" s="14" customFormat="1" ht="12">
      <c r="A319" s="14"/>
      <c r="B319" s="248"/>
      <c r="C319" s="249"/>
      <c r="D319" s="231" t="s">
        <v>147</v>
      </c>
      <c r="E319" s="250" t="s">
        <v>1</v>
      </c>
      <c r="F319" s="251" t="s">
        <v>1425</v>
      </c>
      <c r="G319" s="249"/>
      <c r="H319" s="252">
        <v>233.3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8" t="s">
        <v>147</v>
      </c>
      <c r="AU319" s="258" t="s">
        <v>83</v>
      </c>
      <c r="AV319" s="14" t="s">
        <v>83</v>
      </c>
      <c r="AW319" s="14" t="s">
        <v>30</v>
      </c>
      <c r="AX319" s="14" t="s">
        <v>81</v>
      </c>
      <c r="AY319" s="258" t="s">
        <v>130</v>
      </c>
    </row>
    <row r="320" spans="1:65" s="2" customFormat="1" ht="24.15" customHeight="1">
      <c r="A320" s="38"/>
      <c r="B320" s="39"/>
      <c r="C320" s="218" t="s">
        <v>546</v>
      </c>
      <c r="D320" s="218" t="s">
        <v>133</v>
      </c>
      <c r="E320" s="219" t="s">
        <v>1426</v>
      </c>
      <c r="F320" s="220" t="s">
        <v>1427</v>
      </c>
      <c r="G320" s="221" t="s">
        <v>269</v>
      </c>
      <c r="H320" s="222">
        <v>218.3</v>
      </c>
      <c r="I320" s="223"/>
      <c r="J320" s="224">
        <f>ROUND(I320*H320,2)</f>
        <v>0</v>
      </c>
      <c r="K320" s="220" t="s">
        <v>137</v>
      </c>
      <c r="L320" s="44"/>
      <c r="M320" s="225" t="s">
        <v>1</v>
      </c>
      <c r="N320" s="226" t="s">
        <v>38</v>
      </c>
      <c r="O320" s="91"/>
      <c r="P320" s="227">
        <f>O320*H320</f>
        <v>0</v>
      </c>
      <c r="Q320" s="227">
        <v>2E-05</v>
      </c>
      <c r="R320" s="227">
        <f>Q320*H320</f>
        <v>0.004366000000000001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334</v>
      </c>
      <c r="AT320" s="229" t="s">
        <v>133</v>
      </c>
      <c r="AU320" s="229" t="s">
        <v>83</v>
      </c>
      <c r="AY320" s="17" t="s">
        <v>130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81</v>
      </c>
      <c r="BK320" s="230">
        <f>ROUND(I320*H320,2)</f>
        <v>0</v>
      </c>
      <c r="BL320" s="17" t="s">
        <v>334</v>
      </c>
      <c r="BM320" s="229" t="s">
        <v>1428</v>
      </c>
    </row>
    <row r="321" spans="1:47" s="2" customFormat="1" ht="12">
      <c r="A321" s="38"/>
      <c r="B321" s="39"/>
      <c r="C321" s="40"/>
      <c r="D321" s="231" t="s">
        <v>140</v>
      </c>
      <c r="E321" s="40"/>
      <c r="F321" s="232" t="s">
        <v>1429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140</v>
      </c>
      <c r="AU321" s="17" t="s">
        <v>83</v>
      </c>
    </row>
    <row r="322" spans="1:47" s="2" customFormat="1" ht="12">
      <c r="A322" s="38"/>
      <c r="B322" s="39"/>
      <c r="C322" s="40"/>
      <c r="D322" s="236" t="s">
        <v>141</v>
      </c>
      <c r="E322" s="40"/>
      <c r="F322" s="237" t="s">
        <v>1430</v>
      </c>
      <c r="G322" s="40"/>
      <c r="H322" s="40"/>
      <c r="I322" s="233"/>
      <c r="J322" s="40"/>
      <c r="K322" s="40"/>
      <c r="L322" s="44"/>
      <c r="M322" s="234"/>
      <c r="N322" s="235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141</v>
      </c>
      <c r="AU322" s="17" t="s">
        <v>83</v>
      </c>
    </row>
    <row r="323" spans="1:51" s="14" customFormat="1" ht="12">
      <c r="A323" s="14"/>
      <c r="B323" s="248"/>
      <c r="C323" s="249"/>
      <c r="D323" s="231" t="s">
        <v>147</v>
      </c>
      <c r="E323" s="250" t="s">
        <v>1</v>
      </c>
      <c r="F323" s="251" t="s">
        <v>1259</v>
      </c>
      <c r="G323" s="249"/>
      <c r="H323" s="252">
        <v>218.3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8" t="s">
        <v>147</v>
      </c>
      <c r="AU323" s="258" t="s">
        <v>83</v>
      </c>
      <c r="AV323" s="14" t="s">
        <v>83</v>
      </c>
      <c r="AW323" s="14" t="s">
        <v>30</v>
      </c>
      <c r="AX323" s="14" t="s">
        <v>81</v>
      </c>
      <c r="AY323" s="258" t="s">
        <v>130</v>
      </c>
    </row>
    <row r="324" spans="1:65" s="2" customFormat="1" ht="24.15" customHeight="1">
      <c r="A324" s="38"/>
      <c r="B324" s="39"/>
      <c r="C324" s="218" t="s">
        <v>552</v>
      </c>
      <c r="D324" s="218" t="s">
        <v>133</v>
      </c>
      <c r="E324" s="219" t="s">
        <v>1431</v>
      </c>
      <c r="F324" s="220" t="s">
        <v>1432</v>
      </c>
      <c r="G324" s="221" t="s">
        <v>269</v>
      </c>
      <c r="H324" s="222">
        <v>15</v>
      </c>
      <c r="I324" s="223"/>
      <c r="J324" s="224">
        <f>ROUND(I324*H324,2)</f>
        <v>0</v>
      </c>
      <c r="K324" s="220" t="s">
        <v>137</v>
      </c>
      <c r="L324" s="44"/>
      <c r="M324" s="225" t="s">
        <v>1</v>
      </c>
      <c r="N324" s="226" t="s">
        <v>38</v>
      </c>
      <c r="O324" s="91"/>
      <c r="P324" s="227">
        <f>O324*H324</f>
        <v>0</v>
      </c>
      <c r="Q324" s="227">
        <v>6E-05</v>
      </c>
      <c r="R324" s="227">
        <f>Q324*H324</f>
        <v>0.0009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334</v>
      </c>
      <c r="AT324" s="229" t="s">
        <v>133</v>
      </c>
      <c r="AU324" s="229" t="s">
        <v>83</v>
      </c>
      <c r="AY324" s="17" t="s">
        <v>130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81</v>
      </c>
      <c r="BK324" s="230">
        <f>ROUND(I324*H324,2)</f>
        <v>0</v>
      </c>
      <c r="BL324" s="17" t="s">
        <v>334</v>
      </c>
      <c r="BM324" s="229" t="s">
        <v>1433</v>
      </c>
    </row>
    <row r="325" spans="1:47" s="2" customFormat="1" ht="12">
      <c r="A325" s="38"/>
      <c r="B325" s="39"/>
      <c r="C325" s="40"/>
      <c r="D325" s="231" t="s">
        <v>140</v>
      </c>
      <c r="E325" s="40"/>
      <c r="F325" s="232" t="s">
        <v>1434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140</v>
      </c>
      <c r="AU325" s="17" t="s">
        <v>83</v>
      </c>
    </row>
    <row r="326" spans="1:47" s="2" customFormat="1" ht="12">
      <c r="A326" s="38"/>
      <c r="B326" s="39"/>
      <c r="C326" s="40"/>
      <c r="D326" s="236" t="s">
        <v>141</v>
      </c>
      <c r="E326" s="40"/>
      <c r="F326" s="237" t="s">
        <v>1435</v>
      </c>
      <c r="G326" s="40"/>
      <c r="H326" s="40"/>
      <c r="I326" s="233"/>
      <c r="J326" s="40"/>
      <c r="K326" s="40"/>
      <c r="L326" s="44"/>
      <c r="M326" s="234"/>
      <c r="N326" s="235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141</v>
      </c>
      <c r="AU326" s="17" t="s">
        <v>83</v>
      </c>
    </row>
    <row r="327" spans="1:51" s="14" customFormat="1" ht="12">
      <c r="A327" s="14"/>
      <c r="B327" s="248"/>
      <c r="C327" s="249"/>
      <c r="D327" s="231" t="s">
        <v>147</v>
      </c>
      <c r="E327" s="250" t="s">
        <v>1</v>
      </c>
      <c r="F327" s="251" t="s">
        <v>1261</v>
      </c>
      <c r="G327" s="249"/>
      <c r="H327" s="252">
        <v>15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8" t="s">
        <v>147</v>
      </c>
      <c r="AU327" s="258" t="s">
        <v>83</v>
      </c>
      <c r="AV327" s="14" t="s">
        <v>83</v>
      </c>
      <c r="AW327" s="14" t="s">
        <v>30</v>
      </c>
      <c r="AX327" s="14" t="s">
        <v>81</v>
      </c>
      <c r="AY327" s="258" t="s">
        <v>130</v>
      </c>
    </row>
    <row r="328" spans="1:65" s="2" customFormat="1" ht="16.5" customHeight="1">
      <c r="A328" s="38"/>
      <c r="B328" s="39"/>
      <c r="C328" s="218" t="s">
        <v>559</v>
      </c>
      <c r="D328" s="218" t="s">
        <v>133</v>
      </c>
      <c r="E328" s="219" t="s">
        <v>1436</v>
      </c>
      <c r="F328" s="220" t="s">
        <v>1437</v>
      </c>
      <c r="G328" s="221" t="s">
        <v>136</v>
      </c>
      <c r="H328" s="222">
        <v>13</v>
      </c>
      <c r="I328" s="223"/>
      <c r="J328" s="224">
        <f>ROUND(I328*H328,2)</f>
        <v>0</v>
      </c>
      <c r="K328" s="220" t="s">
        <v>137</v>
      </c>
      <c r="L328" s="44"/>
      <c r="M328" s="225" t="s">
        <v>1</v>
      </c>
      <c r="N328" s="226" t="s">
        <v>38</v>
      </c>
      <c r="O328" s="91"/>
      <c r="P328" s="227">
        <f>O328*H328</f>
        <v>0</v>
      </c>
      <c r="Q328" s="227">
        <v>0.002</v>
      </c>
      <c r="R328" s="227">
        <f>Q328*H328</f>
        <v>0.026000000000000002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334</v>
      </c>
      <c r="AT328" s="229" t="s">
        <v>133</v>
      </c>
      <c r="AU328" s="229" t="s">
        <v>83</v>
      </c>
      <c r="AY328" s="17" t="s">
        <v>130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81</v>
      </c>
      <c r="BK328" s="230">
        <f>ROUND(I328*H328,2)</f>
        <v>0</v>
      </c>
      <c r="BL328" s="17" t="s">
        <v>334</v>
      </c>
      <c r="BM328" s="229" t="s">
        <v>1438</v>
      </c>
    </row>
    <row r="329" spans="1:47" s="2" customFormat="1" ht="12">
      <c r="A329" s="38"/>
      <c r="B329" s="39"/>
      <c r="C329" s="40"/>
      <c r="D329" s="231" t="s">
        <v>140</v>
      </c>
      <c r="E329" s="40"/>
      <c r="F329" s="232" t="s">
        <v>1439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140</v>
      </c>
      <c r="AU329" s="17" t="s">
        <v>83</v>
      </c>
    </row>
    <row r="330" spans="1:47" s="2" customFormat="1" ht="12">
      <c r="A330" s="38"/>
      <c r="B330" s="39"/>
      <c r="C330" s="40"/>
      <c r="D330" s="236" t="s">
        <v>141</v>
      </c>
      <c r="E330" s="40"/>
      <c r="F330" s="237" t="s">
        <v>1440</v>
      </c>
      <c r="G330" s="40"/>
      <c r="H330" s="40"/>
      <c r="I330" s="233"/>
      <c r="J330" s="40"/>
      <c r="K330" s="40"/>
      <c r="L330" s="44"/>
      <c r="M330" s="234"/>
      <c r="N330" s="235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141</v>
      </c>
      <c r="AU330" s="17" t="s">
        <v>83</v>
      </c>
    </row>
    <row r="331" spans="1:51" s="13" customFormat="1" ht="12">
      <c r="A331" s="13"/>
      <c r="B331" s="238"/>
      <c r="C331" s="239"/>
      <c r="D331" s="231" t="s">
        <v>147</v>
      </c>
      <c r="E331" s="240" t="s">
        <v>1</v>
      </c>
      <c r="F331" s="241" t="s">
        <v>1441</v>
      </c>
      <c r="G331" s="239"/>
      <c r="H331" s="240" t="s">
        <v>1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7" t="s">
        <v>147</v>
      </c>
      <c r="AU331" s="247" t="s">
        <v>83</v>
      </c>
      <c r="AV331" s="13" t="s">
        <v>81</v>
      </c>
      <c r="AW331" s="13" t="s">
        <v>30</v>
      </c>
      <c r="AX331" s="13" t="s">
        <v>73</v>
      </c>
      <c r="AY331" s="247" t="s">
        <v>130</v>
      </c>
    </row>
    <row r="332" spans="1:51" s="14" customFormat="1" ht="12">
      <c r="A332" s="14"/>
      <c r="B332" s="248"/>
      <c r="C332" s="249"/>
      <c r="D332" s="231" t="s">
        <v>147</v>
      </c>
      <c r="E332" s="250" t="s">
        <v>1</v>
      </c>
      <c r="F332" s="251" t="s">
        <v>311</v>
      </c>
      <c r="G332" s="249"/>
      <c r="H332" s="252">
        <v>13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8" t="s">
        <v>147</v>
      </c>
      <c r="AU332" s="258" t="s">
        <v>83</v>
      </c>
      <c r="AV332" s="14" t="s">
        <v>83</v>
      </c>
      <c r="AW332" s="14" t="s">
        <v>30</v>
      </c>
      <c r="AX332" s="14" t="s">
        <v>81</v>
      </c>
      <c r="AY332" s="258" t="s">
        <v>130</v>
      </c>
    </row>
    <row r="333" spans="1:65" s="2" customFormat="1" ht="33" customHeight="1">
      <c r="A333" s="38"/>
      <c r="B333" s="39"/>
      <c r="C333" s="275" t="s">
        <v>566</v>
      </c>
      <c r="D333" s="275" t="s">
        <v>399</v>
      </c>
      <c r="E333" s="276" t="s">
        <v>1442</v>
      </c>
      <c r="F333" s="277" t="s">
        <v>1443</v>
      </c>
      <c r="G333" s="278" t="s">
        <v>329</v>
      </c>
      <c r="H333" s="279">
        <v>13</v>
      </c>
      <c r="I333" s="280"/>
      <c r="J333" s="281">
        <f>ROUND(I333*H333,2)</f>
        <v>0</v>
      </c>
      <c r="K333" s="277" t="s">
        <v>137</v>
      </c>
      <c r="L333" s="282"/>
      <c r="M333" s="283" t="s">
        <v>1</v>
      </c>
      <c r="N333" s="284" t="s">
        <v>38</v>
      </c>
      <c r="O333" s="91"/>
      <c r="P333" s="227">
        <f>O333*H333</f>
        <v>0</v>
      </c>
      <c r="Q333" s="227">
        <v>0.00035</v>
      </c>
      <c r="R333" s="227">
        <f>Q333*H333</f>
        <v>0.00455</v>
      </c>
      <c r="S333" s="227">
        <v>0</v>
      </c>
      <c r="T333" s="22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9" t="s">
        <v>182</v>
      </c>
      <c r="AT333" s="229" t="s">
        <v>399</v>
      </c>
      <c r="AU333" s="229" t="s">
        <v>83</v>
      </c>
      <c r="AY333" s="17" t="s">
        <v>130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7" t="s">
        <v>81</v>
      </c>
      <c r="BK333" s="230">
        <f>ROUND(I333*H333,2)</f>
        <v>0</v>
      </c>
      <c r="BL333" s="17" t="s">
        <v>155</v>
      </c>
      <c r="BM333" s="229" t="s">
        <v>1444</v>
      </c>
    </row>
    <row r="334" spans="1:47" s="2" customFormat="1" ht="12">
      <c r="A334" s="38"/>
      <c r="B334" s="39"/>
      <c r="C334" s="40"/>
      <c r="D334" s="231" t="s">
        <v>140</v>
      </c>
      <c r="E334" s="40"/>
      <c r="F334" s="232" t="s">
        <v>1443</v>
      </c>
      <c r="G334" s="40"/>
      <c r="H334" s="40"/>
      <c r="I334" s="233"/>
      <c r="J334" s="40"/>
      <c r="K334" s="40"/>
      <c r="L334" s="44"/>
      <c r="M334" s="234"/>
      <c r="N334" s="235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140</v>
      </c>
      <c r="AU334" s="17" t="s">
        <v>83</v>
      </c>
    </row>
    <row r="335" spans="1:65" s="2" customFormat="1" ht="24.15" customHeight="1">
      <c r="A335" s="38"/>
      <c r="B335" s="39"/>
      <c r="C335" s="275" t="s">
        <v>572</v>
      </c>
      <c r="D335" s="275" t="s">
        <v>399</v>
      </c>
      <c r="E335" s="276" t="s">
        <v>1445</v>
      </c>
      <c r="F335" s="277" t="s">
        <v>1446</v>
      </c>
      <c r="G335" s="278" t="s">
        <v>329</v>
      </c>
      <c r="H335" s="279">
        <v>13</v>
      </c>
      <c r="I335" s="280"/>
      <c r="J335" s="281">
        <f>ROUND(I335*H335,2)</f>
        <v>0</v>
      </c>
      <c r="K335" s="277" t="s">
        <v>137</v>
      </c>
      <c r="L335" s="282"/>
      <c r="M335" s="283" t="s">
        <v>1</v>
      </c>
      <c r="N335" s="284" t="s">
        <v>38</v>
      </c>
      <c r="O335" s="91"/>
      <c r="P335" s="227">
        <f>O335*H335</f>
        <v>0</v>
      </c>
      <c r="Q335" s="227">
        <v>8E-05</v>
      </c>
      <c r="R335" s="227">
        <f>Q335*H335</f>
        <v>0.0010400000000000001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182</v>
      </c>
      <c r="AT335" s="229" t="s">
        <v>399</v>
      </c>
      <c r="AU335" s="229" t="s">
        <v>83</v>
      </c>
      <c r="AY335" s="17" t="s">
        <v>130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81</v>
      </c>
      <c r="BK335" s="230">
        <f>ROUND(I335*H335,2)</f>
        <v>0</v>
      </c>
      <c r="BL335" s="17" t="s">
        <v>155</v>
      </c>
      <c r="BM335" s="229" t="s">
        <v>1447</v>
      </c>
    </row>
    <row r="336" spans="1:47" s="2" customFormat="1" ht="12">
      <c r="A336" s="38"/>
      <c r="B336" s="39"/>
      <c r="C336" s="40"/>
      <c r="D336" s="231" t="s">
        <v>140</v>
      </c>
      <c r="E336" s="40"/>
      <c r="F336" s="232" t="s">
        <v>1446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140</v>
      </c>
      <c r="AU336" s="17" t="s">
        <v>83</v>
      </c>
    </row>
    <row r="337" spans="1:65" s="2" customFormat="1" ht="24.15" customHeight="1">
      <c r="A337" s="38"/>
      <c r="B337" s="39"/>
      <c r="C337" s="275" t="s">
        <v>580</v>
      </c>
      <c r="D337" s="275" t="s">
        <v>399</v>
      </c>
      <c r="E337" s="276" t="s">
        <v>1448</v>
      </c>
      <c r="F337" s="277" t="s">
        <v>1449</v>
      </c>
      <c r="G337" s="278" t="s">
        <v>329</v>
      </c>
      <c r="H337" s="279">
        <v>13</v>
      </c>
      <c r="I337" s="280"/>
      <c r="J337" s="281">
        <f>ROUND(I337*H337,2)</f>
        <v>0</v>
      </c>
      <c r="K337" s="277" t="s">
        <v>137</v>
      </c>
      <c r="L337" s="282"/>
      <c r="M337" s="283" t="s">
        <v>1</v>
      </c>
      <c r="N337" s="284" t="s">
        <v>38</v>
      </c>
      <c r="O337" s="91"/>
      <c r="P337" s="227">
        <f>O337*H337</f>
        <v>0</v>
      </c>
      <c r="Q337" s="227">
        <v>0.00053</v>
      </c>
      <c r="R337" s="227">
        <f>Q337*H337</f>
        <v>0.006889999999999999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182</v>
      </c>
      <c r="AT337" s="229" t="s">
        <v>399</v>
      </c>
      <c r="AU337" s="229" t="s">
        <v>83</v>
      </c>
      <c r="AY337" s="17" t="s">
        <v>130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81</v>
      </c>
      <c r="BK337" s="230">
        <f>ROUND(I337*H337,2)</f>
        <v>0</v>
      </c>
      <c r="BL337" s="17" t="s">
        <v>155</v>
      </c>
      <c r="BM337" s="229" t="s">
        <v>1450</v>
      </c>
    </row>
    <row r="338" spans="1:47" s="2" customFormat="1" ht="12">
      <c r="A338" s="38"/>
      <c r="B338" s="39"/>
      <c r="C338" s="40"/>
      <c r="D338" s="231" t="s">
        <v>140</v>
      </c>
      <c r="E338" s="40"/>
      <c r="F338" s="232" t="s">
        <v>1449</v>
      </c>
      <c r="G338" s="40"/>
      <c r="H338" s="40"/>
      <c r="I338" s="233"/>
      <c r="J338" s="40"/>
      <c r="K338" s="40"/>
      <c r="L338" s="44"/>
      <c r="M338" s="234"/>
      <c r="N338" s="235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140</v>
      </c>
      <c r="AU338" s="17" t="s">
        <v>83</v>
      </c>
    </row>
    <row r="339" spans="1:63" s="12" customFormat="1" ht="25.9" customHeight="1">
      <c r="A339" s="12"/>
      <c r="B339" s="202"/>
      <c r="C339" s="203"/>
      <c r="D339" s="204" t="s">
        <v>72</v>
      </c>
      <c r="E339" s="205" t="s">
        <v>399</v>
      </c>
      <c r="F339" s="205" t="s">
        <v>886</v>
      </c>
      <c r="G339" s="203"/>
      <c r="H339" s="203"/>
      <c r="I339" s="206"/>
      <c r="J339" s="207">
        <f>BK339</f>
        <v>0</v>
      </c>
      <c r="K339" s="203"/>
      <c r="L339" s="208"/>
      <c r="M339" s="209"/>
      <c r="N339" s="210"/>
      <c r="O339" s="210"/>
      <c r="P339" s="211">
        <f>P340</f>
        <v>0</v>
      </c>
      <c r="Q339" s="210"/>
      <c r="R339" s="211">
        <f>R340</f>
        <v>3</v>
      </c>
      <c r="S339" s="210"/>
      <c r="T339" s="212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3" t="s">
        <v>149</v>
      </c>
      <c r="AT339" s="214" t="s">
        <v>72</v>
      </c>
      <c r="AU339" s="214" t="s">
        <v>73</v>
      </c>
      <c r="AY339" s="213" t="s">
        <v>130</v>
      </c>
      <c r="BK339" s="215">
        <f>BK340</f>
        <v>0</v>
      </c>
    </row>
    <row r="340" spans="1:63" s="12" customFormat="1" ht="22.8" customHeight="1">
      <c r="A340" s="12"/>
      <c r="B340" s="202"/>
      <c r="C340" s="203"/>
      <c r="D340" s="204" t="s">
        <v>72</v>
      </c>
      <c r="E340" s="216" t="s">
        <v>887</v>
      </c>
      <c r="F340" s="216" t="s">
        <v>888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SUM(P341:P345)</f>
        <v>0</v>
      </c>
      <c r="Q340" s="210"/>
      <c r="R340" s="211">
        <f>SUM(R341:R345)</f>
        <v>3</v>
      </c>
      <c r="S340" s="210"/>
      <c r="T340" s="212">
        <f>SUM(T341:T345)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149</v>
      </c>
      <c r="AT340" s="214" t="s">
        <v>72</v>
      </c>
      <c r="AU340" s="214" t="s">
        <v>81</v>
      </c>
      <c r="AY340" s="213" t="s">
        <v>130</v>
      </c>
      <c r="BK340" s="215">
        <f>SUM(BK341:BK345)</f>
        <v>0</v>
      </c>
    </row>
    <row r="341" spans="1:65" s="2" customFormat="1" ht="37.8" customHeight="1">
      <c r="A341" s="38"/>
      <c r="B341" s="39"/>
      <c r="C341" s="218" t="s">
        <v>586</v>
      </c>
      <c r="D341" s="218" t="s">
        <v>133</v>
      </c>
      <c r="E341" s="219" t="s">
        <v>889</v>
      </c>
      <c r="F341" s="220" t="s">
        <v>890</v>
      </c>
      <c r="G341" s="221" t="s">
        <v>269</v>
      </c>
      <c r="H341" s="222">
        <v>50</v>
      </c>
      <c r="I341" s="223"/>
      <c r="J341" s="224">
        <f>ROUND(I341*H341,2)</f>
        <v>0</v>
      </c>
      <c r="K341" s="220" t="s">
        <v>137</v>
      </c>
      <c r="L341" s="44"/>
      <c r="M341" s="225" t="s">
        <v>1</v>
      </c>
      <c r="N341" s="226" t="s">
        <v>38</v>
      </c>
      <c r="O341" s="91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891</v>
      </c>
      <c r="AT341" s="229" t="s">
        <v>133</v>
      </c>
      <c r="AU341" s="229" t="s">
        <v>83</v>
      </c>
      <c r="AY341" s="17" t="s">
        <v>130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81</v>
      </c>
      <c r="BK341" s="230">
        <f>ROUND(I341*H341,2)</f>
        <v>0</v>
      </c>
      <c r="BL341" s="17" t="s">
        <v>891</v>
      </c>
      <c r="BM341" s="229" t="s">
        <v>1451</v>
      </c>
    </row>
    <row r="342" spans="1:47" s="2" customFormat="1" ht="12">
      <c r="A342" s="38"/>
      <c r="B342" s="39"/>
      <c r="C342" s="40"/>
      <c r="D342" s="231" t="s">
        <v>140</v>
      </c>
      <c r="E342" s="40"/>
      <c r="F342" s="232" t="s">
        <v>893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140</v>
      </c>
      <c r="AU342" s="17" t="s">
        <v>83</v>
      </c>
    </row>
    <row r="343" spans="1:47" s="2" customFormat="1" ht="12">
      <c r="A343" s="38"/>
      <c r="B343" s="39"/>
      <c r="C343" s="40"/>
      <c r="D343" s="236" t="s">
        <v>141</v>
      </c>
      <c r="E343" s="40"/>
      <c r="F343" s="237" t="s">
        <v>894</v>
      </c>
      <c r="G343" s="40"/>
      <c r="H343" s="40"/>
      <c r="I343" s="233"/>
      <c r="J343" s="40"/>
      <c r="K343" s="40"/>
      <c r="L343" s="44"/>
      <c r="M343" s="234"/>
      <c r="N343" s="235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141</v>
      </c>
      <c r="AU343" s="17" t="s">
        <v>83</v>
      </c>
    </row>
    <row r="344" spans="1:65" s="2" customFormat="1" ht="24.15" customHeight="1">
      <c r="A344" s="38"/>
      <c r="B344" s="39"/>
      <c r="C344" s="275" t="s">
        <v>593</v>
      </c>
      <c r="D344" s="275" t="s">
        <v>399</v>
      </c>
      <c r="E344" s="276" t="s">
        <v>895</v>
      </c>
      <c r="F344" s="277" t="s">
        <v>896</v>
      </c>
      <c r="G344" s="278" t="s">
        <v>269</v>
      </c>
      <c r="H344" s="279">
        <v>50</v>
      </c>
      <c r="I344" s="280"/>
      <c r="J344" s="281">
        <f>ROUND(I344*H344,2)</f>
        <v>0</v>
      </c>
      <c r="K344" s="277" t="s">
        <v>137</v>
      </c>
      <c r="L344" s="282"/>
      <c r="M344" s="283" t="s">
        <v>1</v>
      </c>
      <c r="N344" s="284" t="s">
        <v>38</v>
      </c>
      <c r="O344" s="91"/>
      <c r="P344" s="227">
        <f>O344*H344</f>
        <v>0</v>
      </c>
      <c r="Q344" s="227">
        <v>0.06</v>
      </c>
      <c r="R344" s="227">
        <f>Q344*H344</f>
        <v>3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897</v>
      </c>
      <c r="AT344" s="229" t="s">
        <v>399</v>
      </c>
      <c r="AU344" s="229" t="s">
        <v>83</v>
      </c>
      <c r="AY344" s="17" t="s">
        <v>130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81</v>
      </c>
      <c r="BK344" s="230">
        <f>ROUND(I344*H344,2)</f>
        <v>0</v>
      </c>
      <c r="BL344" s="17" t="s">
        <v>897</v>
      </c>
      <c r="BM344" s="229" t="s">
        <v>1452</v>
      </c>
    </row>
    <row r="345" spans="1:47" s="2" customFormat="1" ht="12">
      <c r="A345" s="38"/>
      <c r="B345" s="39"/>
      <c r="C345" s="40"/>
      <c r="D345" s="231" t="s">
        <v>140</v>
      </c>
      <c r="E345" s="40"/>
      <c r="F345" s="232" t="s">
        <v>896</v>
      </c>
      <c r="G345" s="40"/>
      <c r="H345" s="40"/>
      <c r="I345" s="233"/>
      <c r="J345" s="40"/>
      <c r="K345" s="40"/>
      <c r="L345" s="44"/>
      <c r="M345" s="259"/>
      <c r="N345" s="260"/>
      <c r="O345" s="261"/>
      <c r="P345" s="261"/>
      <c r="Q345" s="261"/>
      <c r="R345" s="261"/>
      <c r="S345" s="261"/>
      <c r="T345" s="26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140</v>
      </c>
      <c r="AU345" s="17" t="s">
        <v>83</v>
      </c>
    </row>
    <row r="346" spans="1:31" s="2" customFormat="1" ht="6.95" customHeight="1">
      <c r="A346" s="38"/>
      <c r="B346" s="66"/>
      <c r="C346" s="67"/>
      <c r="D346" s="67"/>
      <c r="E346" s="67"/>
      <c r="F346" s="67"/>
      <c r="G346" s="67"/>
      <c r="H346" s="67"/>
      <c r="I346" s="67"/>
      <c r="J346" s="67"/>
      <c r="K346" s="67"/>
      <c r="L346" s="44"/>
      <c r="M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</row>
  </sheetData>
  <sheetProtection password="CC35" sheet="1" objects="1" scenarios="1" formatColumns="0" formatRows="0" autoFilter="0"/>
  <autoFilter ref="C126:K34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hyperlinks>
    <hyperlink ref="F132" r:id="rId1" display="https://podminky.urs.cz/item/CS_URS_2024_01/113107224"/>
    <hyperlink ref="F136" r:id="rId2" display="https://podminky.urs.cz/item/CS_URS_2024_01/113107242"/>
    <hyperlink ref="F141" r:id="rId3" display="https://podminky.urs.cz/item/CS_URS_2024_01/119001422"/>
    <hyperlink ref="F144" r:id="rId4" display="https://podminky.urs.cz/item/CS_URS_2024_01/121112004"/>
    <hyperlink ref="F149" r:id="rId5" display="https://podminky.urs.cz/item/CS_URS_2024_01/132212131"/>
    <hyperlink ref="F153" r:id="rId6" display="https://podminky.urs.cz/item/CS_URS_2024_01/132354104"/>
    <hyperlink ref="F157" r:id="rId7" display="https://podminky.urs.cz/item/CS_URS_2024_01/139001101"/>
    <hyperlink ref="F161" r:id="rId8" display="https://podminky.urs.cz/item/CS_URS_2024_01/151101101"/>
    <hyperlink ref="F165" r:id="rId9" display="https://podminky.urs.cz/item/CS_URS_2024_01/151101111"/>
    <hyperlink ref="F169" r:id="rId10" display="https://podminky.urs.cz/item/CS_URS_2024_01/151811131"/>
    <hyperlink ref="F173" r:id="rId11" display="https://podminky.urs.cz/item/CS_URS_2024_01/151811231"/>
    <hyperlink ref="F177" r:id="rId12" display="https://podminky.urs.cz/item/CS_URS_2024_01/162751117"/>
    <hyperlink ref="F181" r:id="rId13" display="https://podminky.urs.cz/item/CS_URS_2024_01/162751119"/>
    <hyperlink ref="F186" r:id="rId14" display="https://podminky.urs.cz/item/CS_URS_2024_01/171201231"/>
    <hyperlink ref="F190" r:id="rId15" display="https://podminky.urs.cz/item/CS_URS_2024_01/171251201"/>
    <hyperlink ref="F194" r:id="rId16" display="https://podminky.urs.cz/item/CS_URS_2024_01/174151101"/>
    <hyperlink ref="F203" r:id="rId17" display="https://podminky.urs.cz/item/CS_URS_2024_01/175151101"/>
    <hyperlink ref="F211" r:id="rId18" display="https://podminky.urs.cz/item/CS_URS_2024_01/451573111"/>
    <hyperlink ref="F216" r:id="rId19" display="https://podminky.urs.cz/item/CS_URS_2024_01/564931412"/>
    <hyperlink ref="F221" r:id="rId20" display="https://podminky.urs.cz/item/CS_URS_2024_01/857242122"/>
    <hyperlink ref="F236" r:id="rId21" display="https://podminky.urs.cz/item/CS_URS_2024_01/871161211"/>
    <hyperlink ref="F243" r:id="rId22" display="https://podminky.urs.cz/item/CS_URS_2024_01/871211811"/>
    <hyperlink ref="F247" r:id="rId23" display="https://podminky.urs.cz/item/CS_URS_2024_01/871241211"/>
    <hyperlink ref="F258" r:id="rId24" display="https://podminky.urs.cz/item/CS_URS_2024_01/871251811"/>
    <hyperlink ref="F262" r:id="rId25" display="https://podminky.urs.cz/item/CS_URS_2024_01/877162001"/>
    <hyperlink ref="F268" r:id="rId26" display="https://podminky.urs.cz/item/CS_URS_2024_01/877241101"/>
    <hyperlink ref="F273" r:id="rId27" display="https://podminky.urs.cz/item/CS_URS_2024_01/879171111"/>
    <hyperlink ref="F277" r:id="rId28" display="https://podminky.urs.cz/item/CS_URS_2024_01/891241112"/>
    <hyperlink ref="F284" r:id="rId29" display="https://podminky.urs.cz/item/CS_URS_2024_01/899401112"/>
    <hyperlink ref="F297" r:id="rId30" display="https://podminky.urs.cz/item/CS_URS_2024_01/997221551"/>
    <hyperlink ref="F300" r:id="rId31" display="https://podminky.urs.cz/item/CS_URS_2024_01/997221559"/>
    <hyperlink ref="F304" r:id="rId32" display="https://podminky.urs.cz/item/CS_URS_2024_01/997221873"/>
    <hyperlink ref="F308" r:id="rId33" display="https://podminky.urs.cz/item/CS_URS_2024_01/997221875"/>
    <hyperlink ref="F313" r:id="rId34" display="https://podminky.urs.cz/item/CS_URS_2024_01/998276101"/>
    <hyperlink ref="F318" r:id="rId35" display="https://podminky.urs.cz/item/CS_URS_2024_01/722290234"/>
    <hyperlink ref="F322" r:id="rId36" display="https://podminky.urs.cz/item/CS_URS_2024_01/722290246"/>
    <hyperlink ref="F326" r:id="rId37" display="https://podminky.urs.cz/item/CS_URS_2024_01/722290249"/>
    <hyperlink ref="F330" r:id="rId38" display="https://podminky.urs.cz/item/CS_URS_2024_01/R722270102"/>
    <hyperlink ref="F343" r:id="rId39" display="https://podminky.urs.cz/item/CS_URS_2024_01/460751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  <c r="AZ2" s="263" t="s">
        <v>1453</v>
      </c>
      <c r="BA2" s="263" t="s">
        <v>1453</v>
      </c>
      <c r="BB2" s="263" t="s">
        <v>1</v>
      </c>
      <c r="BC2" s="263" t="s">
        <v>1454</v>
      </c>
      <c r="BD2" s="263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63" t="s">
        <v>1455</v>
      </c>
      <c r="BA3" s="263" t="s">
        <v>1455</v>
      </c>
      <c r="BB3" s="263" t="s">
        <v>1</v>
      </c>
      <c r="BC3" s="263" t="s">
        <v>1456</v>
      </c>
      <c r="BD3" s="263" t="s">
        <v>83</v>
      </c>
    </row>
    <row r="4" spans="2:5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  <c r="AZ4" s="263" t="s">
        <v>623</v>
      </c>
      <c r="BA4" s="263" t="s">
        <v>623</v>
      </c>
      <c r="BB4" s="263" t="s">
        <v>1</v>
      </c>
      <c r="BC4" s="263" t="s">
        <v>1457</v>
      </c>
      <c r="BD4" s="263" t="s">
        <v>83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Brno, Wurmova - odstranění havarijního stavu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1458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13. 5. 2024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ROUND((SUM(BE120:BE195)),2)</f>
        <v>0</v>
      </c>
      <c r="G33" s="38"/>
      <c r="H33" s="38"/>
      <c r="I33" s="155">
        <v>0.21</v>
      </c>
      <c r="J33" s="154">
        <f>ROUND(((SUM(BE120:BE195))*I33),2)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ROUND((SUM(BF120:BF195)),2)</f>
        <v>0</v>
      </c>
      <c r="G34" s="38"/>
      <c r="H34" s="38"/>
      <c r="I34" s="155">
        <v>0.12</v>
      </c>
      <c r="J34" s="154">
        <f>ROUND(((SUM(BF120:BF195))*I34),2)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ROUND((SUM(BG120:BG195)),2)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ROUND((SUM(BH120:BH195)),2)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ROUND((SUM(BI120:BI195)),2)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Brno, Wurmova - odstranění havarijního stavu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340.1 - Suchovod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13. 5. 2024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215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216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220</v>
      </c>
      <c r="E99" s="188"/>
      <c r="F99" s="188"/>
      <c r="G99" s="188"/>
      <c r="H99" s="188"/>
      <c r="I99" s="188"/>
      <c r="J99" s="189">
        <f>J133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223</v>
      </c>
      <c r="E100" s="188"/>
      <c r="F100" s="188"/>
      <c r="G100" s="188"/>
      <c r="H100" s="188"/>
      <c r="I100" s="188"/>
      <c r="J100" s="189">
        <f>J192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Brno, Wurmova - odstranění havarijního stavu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340.1 - Suchovod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13. 5. 2024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32" t="s">
        <v>29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32" t="s">
        <v>31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116</v>
      </c>
      <c r="D119" s="194" t="s">
        <v>58</v>
      </c>
      <c r="E119" s="194" t="s">
        <v>54</v>
      </c>
      <c r="F119" s="194" t="s">
        <v>55</v>
      </c>
      <c r="G119" s="194" t="s">
        <v>117</v>
      </c>
      <c r="H119" s="194" t="s">
        <v>118</v>
      </c>
      <c r="I119" s="194" t="s">
        <v>119</v>
      </c>
      <c r="J119" s="194" t="s">
        <v>107</v>
      </c>
      <c r="K119" s="195" t="s">
        <v>120</v>
      </c>
      <c r="L119" s="196"/>
      <c r="M119" s="100" t="s">
        <v>1</v>
      </c>
      <c r="N119" s="101" t="s">
        <v>37</v>
      </c>
      <c r="O119" s="101" t="s">
        <v>121</v>
      </c>
      <c r="P119" s="101" t="s">
        <v>122</v>
      </c>
      <c r="Q119" s="101" t="s">
        <v>123</v>
      </c>
      <c r="R119" s="101" t="s">
        <v>124</v>
      </c>
      <c r="S119" s="101" t="s">
        <v>125</v>
      </c>
      <c r="T119" s="102" t="s">
        <v>126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127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0.56595516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109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72</v>
      </c>
      <c r="E121" s="205" t="s">
        <v>224</v>
      </c>
      <c r="F121" s="205" t="s">
        <v>225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P122+P133+P192</f>
        <v>0</v>
      </c>
      <c r="Q121" s="210"/>
      <c r="R121" s="211">
        <f>R122+R133+R192</f>
        <v>0.56595516</v>
      </c>
      <c r="S121" s="210"/>
      <c r="T121" s="212">
        <f>T122+T133+T192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81</v>
      </c>
      <c r="AT121" s="214" t="s">
        <v>72</v>
      </c>
      <c r="AU121" s="214" t="s">
        <v>73</v>
      </c>
      <c r="AY121" s="213" t="s">
        <v>130</v>
      </c>
      <c r="BK121" s="215">
        <f>BK122+BK133+BK192</f>
        <v>0</v>
      </c>
    </row>
    <row r="122" spans="1:63" s="12" customFormat="1" ht="22.8" customHeight="1">
      <c r="A122" s="12"/>
      <c r="B122" s="202"/>
      <c r="C122" s="203"/>
      <c r="D122" s="204" t="s">
        <v>72</v>
      </c>
      <c r="E122" s="216" t="s">
        <v>81</v>
      </c>
      <c r="F122" s="216" t="s">
        <v>226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SUM(P123:P132)</f>
        <v>0</v>
      </c>
      <c r="Q122" s="210"/>
      <c r="R122" s="211">
        <f>SUM(R123:R132)</f>
        <v>0</v>
      </c>
      <c r="S122" s="210"/>
      <c r="T122" s="212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72</v>
      </c>
      <c r="AU122" s="214" t="s">
        <v>81</v>
      </c>
      <c r="AY122" s="213" t="s">
        <v>130</v>
      </c>
      <c r="BK122" s="215">
        <f>SUM(BK123:BK132)</f>
        <v>0</v>
      </c>
    </row>
    <row r="123" spans="1:65" s="2" customFormat="1" ht="33" customHeight="1">
      <c r="A123" s="38"/>
      <c r="B123" s="39"/>
      <c r="C123" s="218" t="s">
        <v>81</v>
      </c>
      <c r="D123" s="218" t="s">
        <v>133</v>
      </c>
      <c r="E123" s="219" t="s">
        <v>1459</v>
      </c>
      <c r="F123" s="220" t="s">
        <v>1460</v>
      </c>
      <c r="G123" s="221" t="s">
        <v>284</v>
      </c>
      <c r="H123" s="222">
        <v>157.89</v>
      </c>
      <c r="I123" s="223"/>
      <c r="J123" s="224">
        <f>ROUND(I123*H123,2)</f>
        <v>0</v>
      </c>
      <c r="K123" s="220" t="s">
        <v>137</v>
      </c>
      <c r="L123" s="44"/>
      <c r="M123" s="225" t="s">
        <v>1</v>
      </c>
      <c r="N123" s="226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155</v>
      </c>
      <c r="AT123" s="229" t="s">
        <v>133</v>
      </c>
      <c r="AU123" s="229" t="s">
        <v>83</v>
      </c>
      <c r="AY123" s="17" t="s">
        <v>130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155</v>
      </c>
      <c r="BM123" s="229" t="s">
        <v>1461</v>
      </c>
    </row>
    <row r="124" spans="1:47" s="2" customFormat="1" ht="12">
      <c r="A124" s="38"/>
      <c r="B124" s="39"/>
      <c r="C124" s="40"/>
      <c r="D124" s="231" t="s">
        <v>140</v>
      </c>
      <c r="E124" s="40"/>
      <c r="F124" s="232" t="s">
        <v>1462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140</v>
      </c>
      <c r="AU124" s="17" t="s">
        <v>83</v>
      </c>
    </row>
    <row r="125" spans="1:47" s="2" customFormat="1" ht="12">
      <c r="A125" s="38"/>
      <c r="B125" s="39"/>
      <c r="C125" s="40"/>
      <c r="D125" s="236" t="s">
        <v>141</v>
      </c>
      <c r="E125" s="40"/>
      <c r="F125" s="237" t="s">
        <v>1463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141</v>
      </c>
      <c r="AU125" s="17" t="s">
        <v>83</v>
      </c>
    </row>
    <row r="126" spans="1:51" s="14" customFormat="1" ht="12">
      <c r="A126" s="14"/>
      <c r="B126" s="248"/>
      <c r="C126" s="249"/>
      <c r="D126" s="231" t="s">
        <v>147</v>
      </c>
      <c r="E126" s="250" t="s">
        <v>1464</v>
      </c>
      <c r="F126" s="251" t="s">
        <v>1465</v>
      </c>
      <c r="G126" s="249"/>
      <c r="H126" s="252">
        <v>42.69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8" t="s">
        <v>147</v>
      </c>
      <c r="AU126" s="258" t="s">
        <v>83</v>
      </c>
      <c r="AV126" s="14" t="s">
        <v>83</v>
      </c>
      <c r="AW126" s="14" t="s">
        <v>30</v>
      </c>
      <c r="AX126" s="14" t="s">
        <v>73</v>
      </c>
      <c r="AY126" s="258" t="s">
        <v>130</v>
      </c>
    </row>
    <row r="127" spans="1:51" s="14" customFormat="1" ht="12">
      <c r="A127" s="14"/>
      <c r="B127" s="248"/>
      <c r="C127" s="249"/>
      <c r="D127" s="231" t="s">
        <v>147</v>
      </c>
      <c r="E127" s="250" t="s">
        <v>1466</v>
      </c>
      <c r="F127" s="251" t="s">
        <v>1467</v>
      </c>
      <c r="G127" s="249"/>
      <c r="H127" s="252">
        <v>115.2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8" t="s">
        <v>147</v>
      </c>
      <c r="AU127" s="258" t="s">
        <v>83</v>
      </c>
      <c r="AV127" s="14" t="s">
        <v>83</v>
      </c>
      <c r="AW127" s="14" t="s">
        <v>30</v>
      </c>
      <c r="AX127" s="14" t="s">
        <v>73</v>
      </c>
      <c r="AY127" s="258" t="s">
        <v>130</v>
      </c>
    </row>
    <row r="128" spans="1:51" s="15" customFormat="1" ht="12">
      <c r="A128" s="15"/>
      <c r="B128" s="264"/>
      <c r="C128" s="265"/>
      <c r="D128" s="231" t="s">
        <v>147</v>
      </c>
      <c r="E128" s="266" t="s">
        <v>623</v>
      </c>
      <c r="F128" s="267" t="s">
        <v>291</v>
      </c>
      <c r="G128" s="265"/>
      <c r="H128" s="268">
        <v>157.89</v>
      </c>
      <c r="I128" s="269"/>
      <c r="J128" s="265"/>
      <c r="K128" s="265"/>
      <c r="L128" s="270"/>
      <c r="M128" s="271"/>
      <c r="N128" s="272"/>
      <c r="O128" s="272"/>
      <c r="P128" s="272"/>
      <c r="Q128" s="272"/>
      <c r="R128" s="272"/>
      <c r="S128" s="272"/>
      <c r="T128" s="27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4" t="s">
        <v>147</v>
      </c>
      <c r="AU128" s="274" t="s">
        <v>83</v>
      </c>
      <c r="AV128" s="15" t="s">
        <v>155</v>
      </c>
      <c r="AW128" s="15" t="s">
        <v>30</v>
      </c>
      <c r="AX128" s="15" t="s">
        <v>81</v>
      </c>
      <c r="AY128" s="274" t="s">
        <v>130</v>
      </c>
    </row>
    <row r="129" spans="1:65" s="2" customFormat="1" ht="24.15" customHeight="1">
      <c r="A129" s="38"/>
      <c r="B129" s="39"/>
      <c r="C129" s="218" t="s">
        <v>83</v>
      </c>
      <c r="D129" s="218" t="s">
        <v>133</v>
      </c>
      <c r="E129" s="219" t="s">
        <v>687</v>
      </c>
      <c r="F129" s="220" t="s">
        <v>688</v>
      </c>
      <c r="G129" s="221" t="s">
        <v>284</v>
      </c>
      <c r="H129" s="222">
        <v>157.89</v>
      </c>
      <c r="I129" s="223"/>
      <c r="J129" s="224">
        <f>ROUND(I129*H129,2)</f>
        <v>0</v>
      </c>
      <c r="K129" s="220" t="s">
        <v>137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155</v>
      </c>
      <c r="AT129" s="229" t="s">
        <v>133</v>
      </c>
      <c r="AU129" s="229" t="s">
        <v>83</v>
      </c>
      <c r="AY129" s="17" t="s">
        <v>130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155</v>
      </c>
      <c r="BM129" s="229" t="s">
        <v>1468</v>
      </c>
    </row>
    <row r="130" spans="1:47" s="2" customFormat="1" ht="12">
      <c r="A130" s="38"/>
      <c r="B130" s="39"/>
      <c r="C130" s="40"/>
      <c r="D130" s="231" t="s">
        <v>140</v>
      </c>
      <c r="E130" s="40"/>
      <c r="F130" s="232" t="s">
        <v>690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140</v>
      </c>
      <c r="AU130" s="17" t="s">
        <v>83</v>
      </c>
    </row>
    <row r="131" spans="1:47" s="2" customFormat="1" ht="12">
      <c r="A131" s="38"/>
      <c r="B131" s="39"/>
      <c r="C131" s="40"/>
      <c r="D131" s="236" t="s">
        <v>141</v>
      </c>
      <c r="E131" s="40"/>
      <c r="F131" s="237" t="s">
        <v>691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141</v>
      </c>
      <c r="AU131" s="17" t="s">
        <v>83</v>
      </c>
    </row>
    <row r="132" spans="1:51" s="14" customFormat="1" ht="12">
      <c r="A132" s="14"/>
      <c r="B132" s="248"/>
      <c r="C132" s="249"/>
      <c r="D132" s="231" t="s">
        <v>147</v>
      </c>
      <c r="E132" s="250" t="s">
        <v>1</v>
      </c>
      <c r="F132" s="251" t="s">
        <v>623</v>
      </c>
      <c r="G132" s="249"/>
      <c r="H132" s="252">
        <v>157.89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8" t="s">
        <v>147</v>
      </c>
      <c r="AU132" s="258" t="s">
        <v>83</v>
      </c>
      <c r="AV132" s="14" t="s">
        <v>83</v>
      </c>
      <c r="AW132" s="14" t="s">
        <v>30</v>
      </c>
      <c r="AX132" s="14" t="s">
        <v>81</v>
      </c>
      <c r="AY132" s="258" t="s">
        <v>130</v>
      </c>
    </row>
    <row r="133" spans="1:63" s="12" customFormat="1" ht="22.8" customHeight="1">
      <c r="A133" s="12"/>
      <c r="B133" s="202"/>
      <c r="C133" s="203"/>
      <c r="D133" s="204" t="s">
        <v>72</v>
      </c>
      <c r="E133" s="216" t="s">
        <v>182</v>
      </c>
      <c r="F133" s="216" t="s">
        <v>385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SUM(P134:P191)</f>
        <v>0</v>
      </c>
      <c r="Q133" s="210"/>
      <c r="R133" s="211">
        <f>SUM(R134:R191)</f>
        <v>0.56595516</v>
      </c>
      <c r="S133" s="210"/>
      <c r="T133" s="212">
        <f>SUM(T134:T191)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81</v>
      </c>
      <c r="AT133" s="214" t="s">
        <v>72</v>
      </c>
      <c r="AU133" s="214" t="s">
        <v>81</v>
      </c>
      <c r="AY133" s="213" t="s">
        <v>130</v>
      </c>
      <c r="BK133" s="215">
        <f>SUM(BK134:BK191)</f>
        <v>0</v>
      </c>
    </row>
    <row r="134" spans="1:65" s="2" customFormat="1" ht="24.15" customHeight="1">
      <c r="A134" s="38"/>
      <c r="B134" s="39"/>
      <c r="C134" s="218" t="s">
        <v>149</v>
      </c>
      <c r="D134" s="218" t="s">
        <v>133</v>
      </c>
      <c r="E134" s="219" t="s">
        <v>1105</v>
      </c>
      <c r="F134" s="220" t="s">
        <v>1106</v>
      </c>
      <c r="G134" s="221" t="s">
        <v>329</v>
      </c>
      <c r="H134" s="222">
        <v>8</v>
      </c>
      <c r="I134" s="223"/>
      <c r="J134" s="224">
        <f>ROUND(I134*H134,2)</f>
        <v>0</v>
      </c>
      <c r="K134" s="220" t="s">
        <v>137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155</v>
      </c>
      <c r="AT134" s="229" t="s">
        <v>133</v>
      </c>
      <c r="AU134" s="229" t="s">
        <v>83</v>
      </c>
      <c r="AY134" s="17" t="s">
        <v>130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155</v>
      </c>
      <c r="BM134" s="229" t="s">
        <v>1469</v>
      </c>
    </row>
    <row r="135" spans="1:47" s="2" customFormat="1" ht="12">
      <c r="A135" s="38"/>
      <c r="B135" s="39"/>
      <c r="C135" s="40"/>
      <c r="D135" s="231" t="s">
        <v>140</v>
      </c>
      <c r="E135" s="40"/>
      <c r="F135" s="232" t="s">
        <v>1108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140</v>
      </c>
      <c r="AU135" s="17" t="s">
        <v>83</v>
      </c>
    </row>
    <row r="136" spans="1:47" s="2" customFormat="1" ht="12">
      <c r="A136" s="38"/>
      <c r="B136" s="39"/>
      <c r="C136" s="40"/>
      <c r="D136" s="236" t="s">
        <v>141</v>
      </c>
      <c r="E136" s="40"/>
      <c r="F136" s="237" t="s">
        <v>1109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141</v>
      </c>
      <c r="AU136" s="17" t="s">
        <v>83</v>
      </c>
    </row>
    <row r="137" spans="1:51" s="14" customFormat="1" ht="12">
      <c r="A137" s="14"/>
      <c r="B137" s="248"/>
      <c r="C137" s="249"/>
      <c r="D137" s="231" t="s">
        <v>147</v>
      </c>
      <c r="E137" s="250" t="s">
        <v>1</v>
      </c>
      <c r="F137" s="251" t="s">
        <v>1470</v>
      </c>
      <c r="G137" s="249"/>
      <c r="H137" s="252">
        <v>8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8" t="s">
        <v>147</v>
      </c>
      <c r="AU137" s="258" t="s">
        <v>83</v>
      </c>
      <c r="AV137" s="14" t="s">
        <v>83</v>
      </c>
      <c r="AW137" s="14" t="s">
        <v>30</v>
      </c>
      <c r="AX137" s="14" t="s">
        <v>81</v>
      </c>
      <c r="AY137" s="258" t="s">
        <v>130</v>
      </c>
    </row>
    <row r="138" spans="1:65" s="2" customFormat="1" ht="33" customHeight="1">
      <c r="A138" s="38"/>
      <c r="B138" s="39"/>
      <c r="C138" s="275" t="s">
        <v>155</v>
      </c>
      <c r="D138" s="275" t="s">
        <v>399</v>
      </c>
      <c r="E138" s="276" t="s">
        <v>1115</v>
      </c>
      <c r="F138" s="277" t="s">
        <v>1116</v>
      </c>
      <c r="G138" s="278" t="s">
        <v>329</v>
      </c>
      <c r="H138" s="279">
        <v>4</v>
      </c>
      <c r="I138" s="280"/>
      <c r="J138" s="281">
        <f>ROUND(I138*H138,2)</f>
        <v>0</v>
      </c>
      <c r="K138" s="277" t="s">
        <v>1</v>
      </c>
      <c r="L138" s="282"/>
      <c r="M138" s="283" t="s">
        <v>1</v>
      </c>
      <c r="N138" s="284" t="s">
        <v>38</v>
      </c>
      <c r="O138" s="91"/>
      <c r="P138" s="227">
        <f>O138*H138</f>
        <v>0</v>
      </c>
      <c r="Q138" s="227">
        <v>0.0078</v>
      </c>
      <c r="R138" s="227">
        <f>Q138*H138</f>
        <v>0.0312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182</v>
      </c>
      <c r="AT138" s="229" t="s">
        <v>399</v>
      </c>
      <c r="AU138" s="229" t="s">
        <v>83</v>
      </c>
      <c r="AY138" s="17" t="s">
        <v>130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155</v>
      </c>
      <c r="BM138" s="229" t="s">
        <v>1471</v>
      </c>
    </row>
    <row r="139" spans="1:47" s="2" customFormat="1" ht="12">
      <c r="A139" s="38"/>
      <c r="B139" s="39"/>
      <c r="C139" s="40"/>
      <c r="D139" s="231" t="s">
        <v>140</v>
      </c>
      <c r="E139" s="40"/>
      <c r="F139" s="232" t="s">
        <v>1116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140</v>
      </c>
      <c r="AU139" s="17" t="s">
        <v>83</v>
      </c>
    </row>
    <row r="140" spans="1:51" s="14" customFormat="1" ht="12">
      <c r="A140" s="14"/>
      <c r="B140" s="248"/>
      <c r="C140" s="249"/>
      <c r="D140" s="231" t="s">
        <v>147</v>
      </c>
      <c r="E140" s="250" t="s">
        <v>1</v>
      </c>
      <c r="F140" s="251" t="s">
        <v>155</v>
      </c>
      <c r="G140" s="249"/>
      <c r="H140" s="252">
        <v>4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8" t="s">
        <v>147</v>
      </c>
      <c r="AU140" s="258" t="s">
        <v>83</v>
      </c>
      <c r="AV140" s="14" t="s">
        <v>83</v>
      </c>
      <c r="AW140" s="14" t="s">
        <v>30</v>
      </c>
      <c r="AX140" s="14" t="s">
        <v>81</v>
      </c>
      <c r="AY140" s="258" t="s">
        <v>130</v>
      </c>
    </row>
    <row r="141" spans="1:65" s="2" customFormat="1" ht="16.5" customHeight="1">
      <c r="A141" s="38"/>
      <c r="B141" s="39"/>
      <c r="C141" s="275" t="s">
        <v>129</v>
      </c>
      <c r="D141" s="275" t="s">
        <v>399</v>
      </c>
      <c r="E141" s="276" t="s">
        <v>1472</v>
      </c>
      <c r="F141" s="277" t="s">
        <v>1473</v>
      </c>
      <c r="G141" s="278" t="s">
        <v>329</v>
      </c>
      <c r="H141" s="279">
        <v>4</v>
      </c>
      <c r="I141" s="280"/>
      <c r="J141" s="281">
        <f>ROUND(I141*H141,2)</f>
        <v>0</v>
      </c>
      <c r="K141" s="277" t="s">
        <v>137</v>
      </c>
      <c r="L141" s="282"/>
      <c r="M141" s="283" t="s">
        <v>1</v>
      </c>
      <c r="N141" s="284" t="s">
        <v>38</v>
      </c>
      <c r="O141" s="91"/>
      <c r="P141" s="227">
        <f>O141*H141</f>
        <v>0</v>
      </c>
      <c r="Q141" s="227">
        <v>0.0065</v>
      </c>
      <c r="R141" s="227">
        <f>Q141*H141</f>
        <v>0.026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182</v>
      </c>
      <c r="AT141" s="229" t="s">
        <v>399</v>
      </c>
      <c r="AU141" s="229" t="s">
        <v>83</v>
      </c>
      <c r="AY141" s="17" t="s">
        <v>130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155</v>
      </c>
      <c r="BM141" s="229" t="s">
        <v>1474</v>
      </c>
    </row>
    <row r="142" spans="1:47" s="2" customFormat="1" ht="12">
      <c r="A142" s="38"/>
      <c r="B142" s="39"/>
      <c r="C142" s="40"/>
      <c r="D142" s="231" t="s">
        <v>140</v>
      </c>
      <c r="E142" s="40"/>
      <c r="F142" s="232" t="s">
        <v>1473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140</v>
      </c>
      <c r="AU142" s="17" t="s">
        <v>83</v>
      </c>
    </row>
    <row r="143" spans="1:65" s="2" customFormat="1" ht="33" customHeight="1">
      <c r="A143" s="38"/>
      <c r="B143" s="39"/>
      <c r="C143" s="218" t="s">
        <v>168</v>
      </c>
      <c r="D143" s="218" t="s">
        <v>133</v>
      </c>
      <c r="E143" s="219" t="s">
        <v>1340</v>
      </c>
      <c r="F143" s="220" t="s">
        <v>1341</v>
      </c>
      <c r="G143" s="221" t="s">
        <v>269</v>
      </c>
      <c r="H143" s="222">
        <v>283.8</v>
      </c>
      <c r="I143" s="223"/>
      <c r="J143" s="224">
        <f>ROUND(I143*H143,2)</f>
        <v>0</v>
      </c>
      <c r="K143" s="220" t="s">
        <v>137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155</v>
      </c>
      <c r="AT143" s="229" t="s">
        <v>133</v>
      </c>
      <c r="AU143" s="229" t="s">
        <v>83</v>
      </c>
      <c r="AY143" s="17" t="s">
        <v>130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155</v>
      </c>
      <c r="BM143" s="229" t="s">
        <v>1475</v>
      </c>
    </row>
    <row r="144" spans="1:47" s="2" customFormat="1" ht="12">
      <c r="A144" s="38"/>
      <c r="B144" s="39"/>
      <c r="C144" s="40"/>
      <c r="D144" s="231" t="s">
        <v>140</v>
      </c>
      <c r="E144" s="40"/>
      <c r="F144" s="232" t="s">
        <v>1343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140</v>
      </c>
      <c r="AU144" s="17" t="s">
        <v>83</v>
      </c>
    </row>
    <row r="145" spans="1:47" s="2" customFormat="1" ht="12">
      <c r="A145" s="38"/>
      <c r="B145" s="39"/>
      <c r="C145" s="40"/>
      <c r="D145" s="236" t="s">
        <v>141</v>
      </c>
      <c r="E145" s="40"/>
      <c r="F145" s="237" t="s">
        <v>1344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83</v>
      </c>
    </row>
    <row r="146" spans="1:51" s="14" customFormat="1" ht="12">
      <c r="A146" s="14"/>
      <c r="B146" s="248"/>
      <c r="C146" s="249"/>
      <c r="D146" s="231" t="s">
        <v>147</v>
      </c>
      <c r="E146" s="250" t="s">
        <v>1455</v>
      </c>
      <c r="F146" s="251" t="s">
        <v>1456</v>
      </c>
      <c r="G146" s="249"/>
      <c r="H146" s="252">
        <v>283.8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147</v>
      </c>
      <c r="AU146" s="258" t="s">
        <v>83</v>
      </c>
      <c r="AV146" s="14" t="s">
        <v>83</v>
      </c>
      <c r="AW146" s="14" t="s">
        <v>30</v>
      </c>
      <c r="AX146" s="14" t="s">
        <v>81</v>
      </c>
      <c r="AY146" s="258" t="s">
        <v>130</v>
      </c>
    </row>
    <row r="147" spans="1:65" s="2" customFormat="1" ht="24.15" customHeight="1">
      <c r="A147" s="38"/>
      <c r="B147" s="39"/>
      <c r="C147" s="275" t="s">
        <v>177</v>
      </c>
      <c r="D147" s="275" t="s">
        <v>399</v>
      </c>
      <c r="E147" s="276" t="s">
        <v>1345</v>
      </c>
      <c r="F147" s="277" t="s">
        <v>1346</v>
      </c>
      <c r="G147" s="278" t="s">
        <v>269</v>
      </c>
      <c r="H147" s="279">
        <v>288.057</v>
      </c>
      <c r="I147" s="280"/>
      <c r="J147" s="281">
        <f>ROUND(I147*H147,2)</f>
        <v>0</v>
      </c>
      <c r="K147" s="277" t="s">
        <v>137</v>
      </c>
      <c r="L147" s="282"/>
      <c r="M147" s="283" t="s">
        <v>1</v>
      </c>
      <c r="N147" s="284" t="s">
        <v>38</v>
      </c>
      <c r="O147" s="91"/>
      <c r="P147" s="227">
        <f>O147*H147</f>
        <v>0</v>
      </c>
      <c r="Q147" s="227">
        <v>0.00028</v>
      </c>
      <c r="R147" s="227">
        <f>Q147*H147</f>
        <v>0.08065596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182</v>
      </c>
      <c r="AT147" s="229" t="s">
        <v>399</v>
      </c>
      <c r="AU147" s="229" t="s">
        <v>83</v>
      </c>
      <c r="AY147" s="17" t="s">
        <v>130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155</v>
      </c>
      <c r="BM147" s="229" t="s">
        <v>1476</v>
      </c>
    </row>
    <row r="148" spans="1:47" s="2" customFormat="1" ht="12">
      <c r="A148" s="38"/>
      <c r="B148" s="39"/>
      <c r="C148" s="40"/>
      <c r="D148" s="231" t="s">
        <v>140</v>
      </c>
      <c r="E148" s="40"/>
      <c r="F148" s="232" t="s">
        <v>1346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140</v>
      </c>
      <c r="AU148" s="17" t="s">
        <v>83</v>
      </c>
    </row>
    <row r="149" spans="1:51" s="14" customFormat="1" ht="12">
      <c r="A149" s="14"/>
      <c r="B149" s="248"/>
      <c r="C149" s="249"/>
      <c r="D149" s="231" t="s">
        <v>147</v>
      </c>
      <c r="E149" s="249"/>
      <c r="F149" s="251" t="s">
        <v>1477</v>
      </c>
      <c r="G149" s="249"/>
      <c r="H149" s="252">
        <v>288.057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147</v>
      </c>
      <c r="AU149" s="258" t="s">
        <v>83</v>
      </c>
      <c r="AV149" s="14" t="s">
        <v>83</v>
      </c>
      <c r="AW149" s="14" t="s">
        <v>4</v>
      </c>
      <c r="AX149" s="14" t="s">
        <v>81</v>
      </c>
      <c r="AY149" s="258" t="s">
        <v>130</v>
      </c>
    </row>
    <row r="150" spans="1:65" s="2" customFormat="1" ht="33" customHeight="1">
      <c r="A150" s="38"/>
      <c r="B150" s="39"/>
      <c r="C150" s="218" t="s">
        <v>182</v>
      </c>
      <c r="D150" s="218" t="s">
        <v>133</v>
      </c>
      <c r="E150" s="219" t="s">
        <v>1478</v>
      </c>
      <c r="F150" s="220" t="s">
        <v>1479</v>
      </c>
      <c r="G150" s="221" t="s">
        <v>269</v>
      </c>
      <c r="H150" s="222">
        <v>288</v>
      </c>
      <c r="I150" s="223"/>
      <c r="J150" s="224">
        <f>ROUND(I150*H150,2)</f>
        <v>0</v>
      </c>
      <c r="K150" s="220" t="s">
        <v>137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155</v>
      </c>
      <c r="AT150" s="229" t="s">
        <v>133</v>
      </c>
      <c r="AU150" s="229" t="s">
        <v>83</v>
      </c>
      <c r="AY150" s="17" t="s">
        <v>130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155</v>
      </c>
      <c r="BM150" s="229" t="s">
        <v>1480</v>
      </c>
    </row>
    <row r="151" spans="1:47" s="2" customFormat="1" ht="12">
      <c r="A151" s="38"/>
      <c r="B151" s="39"/>
      <c r="C151" s="40"/>
      <c r="D151" s="231" t="s">
        <v>140</v>
      </c>
      <c r="E151" s="40"/>
      <c r="F151" s="232" t="s">
        <v>1481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140</v>
      </c>
      <c r="AU151" s="17" t="s">
        <v>83</v>
      </c>
    </row>
    <row r="152" spans="1:47" s="2" customFormat="1" ht="12">
      <c r="A152" s="38"/>
      <c r="B152" s="39"/>
      <c r="C152" s="40"/>
      <c r="D152" s="236" t="s">
        <v>141</v>
      </c>
      <c r="E152" s="40"/>
      <c r="F152" s="237" t="s">
        <v>1482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141</v>
      </c>
      <c r="AU152" s="17" t="s">
        <v>83</v>
      </c>
    </row>
    <row r="153" spans="1:51" s="14" customFormat="1" ht="12">
      <c r="A153" s="14"/>
      <c r="B153" s="248"/>
      <c r="C153" s="249"/>
      <c r="D153" s="231" t="s">
        <v>147</v>
      </c>
      <c r="E153" s="250" t="s">
        <v>1453</v>
      </c>
      <c r="F153" s="251" t="s">
        <v>1454</v>
      </c>
      <c r="G153" s="249"/>
      <c r="H153" s="252">
        <v>288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147</v>
      </c>
      <c r="AU153" s="258" t="s">
        <v>83</v>
      </c>
      <c r="AV153" s="14" t="s">
        <v>83</v>
      </c>
      <c r="AW153" s="14" t="s">
        <v>30</v>
      </c>
      <c r="AX153" s="14" t="s">
        <v>81</v>
      </c>
      <c r="AY153" s="258" t="s">
        <v>130</v>
      </c>
    </row>
    <row r="154" spans="1:65" s="2" customFormat="1" ht="24.15" customHeight="1">
      <c r="A154" s="38"/>
      <c r="B154" s="39"/>
      <c r="C154" s="275" t="s">
        <v>189</v>
      </c>
      <c r="D154" s="275" t="s">
        <v>399</v>
      </c>
      <c r="E154" s="276" t="s">
        <v>1483</v>
      </c>
      <c r="F154" s="277" t="s">
        <v>1484</v>
      </c>
      <c r="G154" s="278" t="s">
        <v>269</v>
      </c>
      <c r="H154" s="279">
        <v>292.32</v>
      </c>
      <c r="I154" s="280"/>
      <c r="J154" s="281">
        <f>ROUND(I154*H154,2)</f>
        <v>0</v>
      </c>
      <c r="K154" s="277" t="s">
        <v>137</v>
      </c>
      <c r="L154" s="282"/>
      <c r="M154" s="283" t="s">
        <v>1</v>
      </c>
      <c r="N154" s="284" t="s">
        <v>38</v>
      </c>
      <c r="O154" s="91"/>
      <c r="P154" s="227">
        <f>O154*H154</f>
        <v>0</v>
      </c>
      <c r="Q154" s="227">
        <v>0.00106</v>
      </c>
      <c r="R154" s="227">
        <f>Q154*H154</f>
        <v>0.3098592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182</v>
      </c>
      <c r="AT154" s="229" t="s">
        <v>399</v>
      </c>
      <c r="AU154" s="229" t="s">
        <v>83</v>
      </c>
      <c r="AY154" s="17" t="s">
        <v>130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81</v>
      </c>
      <c r="BK154" s="230">
        <f>ROUND(I154*H154,2)</f>
        <v>0</v>
      </c>
      <c r="BL154" s="17" t="s">
        <v>155</v>
      </c>
      <c r="BM154" s="229" t="s">
        <v>1485</v>
      </c>
    </row>
    <row r="155" spans="1:47" s="2" customFormat="1" ht="12">
      <c r="A155" s="38"/>
      <c r="B155" s="39"/>
      <c r="C155" s="40"/>
      <c r="D155" s="231" t="s">
        <v>140</v>
      </c>
      <c r="E155" s="40"/>
      <c r="F155" s="232" t="s">
        <v>1484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140</v>
      </c>
      <c r="AU155" s="17" t="s">
        <v>83</v>
      </c>
    </row>
    <row r="156" spans="1:51" s="14" customFormat="1" ht="12">
      <c r="A156" s="14"/>
      <c r="B156" s="248"/>
      <c r="C156" s="249"/>
      <c r="D156" s="231" t="s">
        <v>147</v>
      </c>
      <c r="E156" s="249"/>
      <c r="F156" s="251" t="s">
        <v>1486</v>
      </c>
      <c r="G156" s="249"/>
      <c r="H156" s="252">
        <v>292.32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8" t="s">
        <v>147</v>
      </c>
      <c r="AU156" s="258" t="s">
        <v>83</v>
      </c>
      <c r="AV156" s="14" t="s">
        <v>83</v>
      </c>
      <c r="AW156" s="14" t="s">
        <v>4</v>
      </c>
      <c r="AX156" s="14" t="s">
        <v>81</v>
      </c>
      <c r="AY156" s="258" t="s">
        <v>130</v>
      </c>
    </row>
    <row r="157" spans="1:65" s="2" customFormat="1" ht="24.15" customHeight="1">
      <c r="A157" s="38"/>
      <c r="B157" s="39"/>
      <c r="C157" s="218" t="s">
        <v>194</v>
      </c>
      <c r="D157" s="218" t="s">
        <v>133</v>
      </c>
      <c r="E157" s="219" t="s">
        <v>1374</v>
      </c>
      <c r="F157" s="220" t="s">
        <v>1375</v>
      </c>
      <c r="G157" s="221" t="s">
        <v>329</v>
      </c>
      <c r="H157" s="222">
        <v>182</v>
      </c>
      <c r="I157" s="223"/>
      <c r="J157" s="224">
        <f>ROUND(I157*H157,2)</f>
        <v>0</v>
      </c>
      <c r="K157" s="220" t="s">
        <v>137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155</v>
      </c>
      <c r="AT157" s="229" t="s">
        <v>133</v>
      </c>
      <c r="AU157" s="229" t="s">
        <v>83</v>
      </c>
      <c r="AY157" s="17" t="s">
        <v>130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155</v>
      </c>
      <c r="BM157" s="229" t="s">
        <v>1487</v>
      </c>
    </row>
    <row r="158" spans="1:47" s="2" customFormat="1" ht="12">
      <c r="A158" s="38"/>
      <c r="B158" s="39"/>
      <c r="C158" s="40"/>
      <c r="D158" s="231" t="s">
        <v>140</v>
      </c>
      <c r="E158" s="40"/>
      <c r="F158" s="232" t="s">
        <v>1377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140</v>
      </c>
      <c r="AU158" s="17" t="s">
        <v>83</v>
      </c>
    </row>
    <row r="159" spans="1:47" s="2" customFormat="1" ht="12">
      <c r="A159" s="38"/>
      <c r="B159" s="39"/>
      <c r="C159" s="40"/>
      <c r="D159" s="236" t="s">
        <v>141</v>
      </c>
      <c r="E159" s="40"/>
      <c r="F159" s="237" t="s">
        <v>1378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141</v>
      </c>
      <c r="AU159" s="17" t="s">
        <v>83</v>
      </c>
    </row>
    <row r="160" spans="1:51" s="14" customFormat="1" ht="12">
      <c r="A160" s="14"/>
      <c r="B160" s="248"/>
      <c r="C160" s="249"/>
      <c r="D160" s="231" t="s">
        <v>147</v>
      </c>
      <c r="E160" s="250" t="s">
        <v>1</v>
      </c>
      <c r="F160" s="251" t="s">
        <v>1488</v>
      </c>
      <c r="G160" s="249"/>
      <c r="H160" s="252">
        <v>182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147</v>
      </c>
      <c r="AU160" s="258" t="s">
        <v>83</v>
      </c>
      <c r="AV160" s="14" t="s">
        <v>83</v>
      </c>
      <c r="AW160" s="14" t="s">
        <v>30</v>
      </c>
      <c r="AX160" s="14" t="s">
        <v>81</v>
      </c>
      <c r="AY160" s="258" t="s">
        <v>130</v>
      </c>
    </row>
    <row r="161" spans="1:65" s="2" customFormat="1" ht="21.75" customHeight="1">
      <c r="A161" s="38"/>
      <c r="B161" s="39"/>
      <c r="C161" s="275" t="s">
        <v>297</v>
      </c>
      <c r="D161" s="275" t="s">
        <v>399</v>
      </c>
      <c r="E161" s="276" t="s">
        <v>1489</v>
      </c>
      <c r="F161" s="277" t="s">
        <v>1490</v>
      </c>
      <c r="G161" s="278" t="s">
        <v>329</v>
      </c>
      <c r="H161" s="279">
        <v>156</v>
      </c>
      <c r="I161" s="280"/>
      <c r="J161" s="281">
        <f>ROUND(I161*H161,2)</f>
        <v>0</v>
      </c>
      <c r="K161" s="277" t="s">
        <v>137</v>
      </c>
      <c r="L161" s="282"/>
      <c r="M161" s="283" t="s">
        <v>1</v>
      </c>
      <c r="N161" s="284" t="s">
        <v>38</v>
      </c>
      <c r="O161" s="91"/>
      <c r="P161" s="227">
        <f>O161*H161</f>
        <v>0</v>
      </c>
      <c r="Q161" s="227">
        <v>0.00013</v>
      </c>
      <c r="R161" s="227">
        <f>Q161*H161</f>
        <v>0.02028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182</v>
      </c>
      <c r="AT161" s="229" t="s">
        <v>399</v>
      </c>
      <c r="AU161" s="229" t="s">
        <v>83</v>
      </c>
      <c r="AY161" s="17" t="s">
        <v>130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155</v>
      </c>
      <c r="BM161" s="229" t="s">
        <v>1491</v>
      </c>
    </row>
    <row r="162" spans="1:47" s="2" customFormat="1" ht="12">
      <c r="A162" s="38"/>
      <c r="B162" s="39"/>
      <c r="C162" s="40"/>
      <c r="D162" s="231" t="s">
        <v>140</v>
      </c>
      <c r="E162" s="40"/>
      <c r="F162" s="232" t="s">
        <v>1490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140</v>
      </c>
      <c r="AU162" s="17" t="s">
        <v>83</v>
      </c>
    </row>
    <row r="163" spans="1:51" s="14" customFormat="1" ht="12">
      <c r="A163" s="14"/>
      <c r="B163" s="248"/>
      <c r="C163" s="249"/>
      <c r="D163" s="231" t="s">
        <v>147</v>
      </c>
      <c r="E163" s="250" t="s">
        <v>1</v>
      </c>
      <c r="F163" s="251" t="s">
        <v>1492</v>
      </c>
      <c r="G163" s="249"/>
      <c r="H163" s="252">
        <v>156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8" t="s">
        <v>147</v>
      </c>
      <c r="AU163" s="258" t="s">
        <v>83</v>
      </c>
      <c r="AV163" s="14" t="s">
        <v>83</v>
      </c>
      <c r="AW163" s="14" t="s">
        <v>30</v>
      </c>
      <c r="AX163" s="14" t="s">
        <v>81</v>
      </c>
      <c r="AY163" s="258" t="s">
        <v>130</v>
      </c>
    </row>
    <row r="164" spans="1:65" s="2" customFormat="1" ht="24.15" customHeight="1">
      <c r="A164" s="38"/>
      <c r="B164" s="39"/>
      <c r="C164" s="275" t="s">
        <v>8</v>
      </c>
      <c r="D164" s="275" t="s">
        <v>399</v>
      </c>
      <c r="E164" s="276" t="s">
        <v>1493</v>
      </c>
      <c r="F164" s="277" t="s">
        <v>1494</v>
      </c>
      <c r="G164" s="278" t="s">
        <v>329</v>
      </c>
      <c r="H164" s="279">
        <v>26</v>
      </c>
      <c r="I164" s="280"/>
      <c r="J164" s="281">
        <f>ROUND(I164*H164,2)</f>
        <v>0</v>
      </c>
      <c r="K164" s="277" t="s">
        <v>137</v>
      </c>
      <c r="L164" s="282"/>
      <c r="M164" s="283" t="s">
        <v>1</v>
      </c>
      <c r="N164" s="284" t="s">
        <v>38</v>
      </c>
      <c r="O164" s="91"/>
      <c r="P164" s="227">
        <f>O164*H164</f>
        <v>0</v>
      </c>
      <c r="Q164" s="227">
        <v>0.00012</v>
      </c>
      <c r="R164" s="227">
        <f>Q164*H164</f>
        <v>0.00312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182</v>
      </c>
      <c r="AT164" s="229" t="s">
        <v>399</v>
      </c>
      <c r="AU164" s="229" t="s">
        <v>83</v>
      </c>
      <c r="AY164" s="17" t="s">
        <v>130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155</v>
      </c>
      <c r="BM164" s="229" t="s">
        <v>1495</v>
      </c>
    </row>
    <row r="165" spans="1:47" s="2" customFormat="1" ht="12">
      <c r="A165" s="38"/>
      <c r="B165" s="39"/>
      <c r="C165" s="40"/>
      <c r="D165" s="231" t="s">
        <v>140</v>
      </c>
      <c r="E165" s="40"/>
      <c r="F165" s="232" t="s">
        <v>1494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140</v>
      </c>
      <c r="AU165" s="17" t="s">
        <v>83</v>
      </c>
    </row>
    <row r="166" spans="1:65" s="2" customFormat="1" ht="24.15" customHeight="1">
      <c r="A166" s="38"/>
      <c r="B166" s="39"/>
      <c r="C166" s="218" t="s">
        <v>311</v>
      </c>
      <c r="D166" s="218" t="s">
        <v>133</v>
      </c>
      <c r="E166" s="219" t="s">
        <v>1496</v>
      </c>
      <c r="F166" s="220" t="s">
        <v>1497</v>
      </c>
      <c r="G166" s="221" t="s">
        <v>329</v>
      </c>
      <c r="H166" s="222">
        <v>12</v>
      </c>
      <c r="I166" s="223"/>
      <c r="J166" s="224">
        <f>ROUND(I166*H166,2)</f>
        <v>0</v>
      </c>
      <c r="K166" s="220" t="s">
        <v>137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155</v>
      </c>
      <c r="AT166" s="229" t="s">
        <v>133</v>
      </c>
      <c r="AU166" s="229" t="s">
        <v>83</v>
      </c>
      <c r="AY166" s="17" t="s">
        <v>130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155</v>
      </c>
      <c r="BM166" s="229" t="s">
        <v>1498</v>
      </c>
    </row>
    <row r="167" spans="1:47" s="2" customFormat="1" ht="12">
      <c r="A167" s="38"/>
      <c r="B167" s="39"/>
      <c r="C167" s="40"/>
      <c r="D167" s="231" t="s">
        <v>140</v>
      </c>
      <c r="E167" s="40"/>
      <c r="F167" s="232" t="s">
        <v>1499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140</v>
      </c>
      <c r="AU167" s="17" t="s">
        <v>83</v>
      </c>
    </row>
    <row r="168" spans="1:47" s="2" customFormat="1" ht="12">
      <c r="A168" s="38"/>
      <c r="B168" s="39"/>
      <c r="C168" s="40"/>
      <c r="D168" s="236" t="s">
        <v>141</v>
      </c>
      <c r="E168" s="40"/>
      <c r="F168" s="237" t="s">
        <v>1500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83</v>
      </c>
    </row>
    <row r="169" spans="1:65" s="2" customFormat="1" ht="16.5" customHeight="1">
      <c r="A169" s="38"/>
      <c r="B169" s="39"/>
      <c r="C169" s="275" t="s">
        <v>318</v>
      </c>
      <c r="D169" s="275" t="s">
        <v>399</v>
      </c>
      <c r="E169" s="276" t="s">
        <v>1501</v>
      </c>
      <c r="F169" s="277" t="s">
        <v>1502</v>
      </c>
      <c r="G169" s="278" t="s">
        <v>329</v>
      </c>
      <c r="H169" s="279">
        <v>12</v>
      </c>
      <c r="I169" s="280"/>
      <c r="J169" s="281">
        <f>ROUND(I169*H169,2)</f>
        <v>0</v>
      </c>
      <c r="K169" s="277" t="s">
        <v>137</v>
      </c>
      <c r="L169" s="282"/>
      <c r="M169" s="283" t="s">
        <v>1</v>
      </c>
      <c r="N169" s="284" t="s">
        <v>38</v>
      </c>
      <c r="O169" s="91"/>
      <c r="P169" s="227">
        <f>O169*H169</f>
        <v>0</v>
      </c>
      <c r="Q169" s="227">
        <v>0.00032</v>
      </c>
      <c r="R169" s="227">
        <f>Q169*H169</f>
        <v>0.0038400000000000005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182</v>
      </c>
      <c r="AT169" s="229" t="s">
        <v>399</v>
      </c>
      <c r="AU169" s="229" t="s">
        <v>83</v>
      </c>
      <c r="AY169" s="17" t="s">
        <v>130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81</v>
      </c>
      <c r="BK169" s="230">
        <f>ROUND(I169*H169,2)</f>
        <v>0</v>
      </c>
      <c r="BL169" s="17" t="s">
        <v>155</v>
      </c>
      <c r="BM169" s="229" t="s">
        <v>1503</v>
      </c>
    </row>
    <row r="170" spans="1:47" s="2" customFormat="1" ht="12">
      <c r="A170" s="38"/>
      <c r="B170" s="39"/>
      <c r="C170" s="40"/>
      <c r="D170" s="231" t="s">
        <v>140</v>
      </c>
      <c r="E170" s="40"/>
      <c r="F170" s="232" t="s">
        <v>1502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140</v>
      </c>
      <c r="AU170" s="17" t="s">
        <v>83</v>
      </c>
    </row>
    <row r="171" spans="1:65" s="2" customFormat="1" ht="24.15" customHeight="1">
      <c r="A171" s="38"/>
      <c r="B171" s="39"/>
      <c r="C171" s="218" t="s">
        <v>326</v>
      </c>
      <c r="D171" s="218" t="s">
        <v>133</v>
      </c>
      <c r="E171" s="219" t="s">
        <v>1504</v>
      </c>
      <c r="F171" s="220" t="s">
        <v>1505</v>
      </c>
      <c r="G171" s="221" t="s">
        <v>329</v>
      </c>
      <c r="H171" s="222">
        <v>26</v>
      </c>
      <c r="I171" s="223"/>
      <c r="J171" s="224">
        <f>ROUND(I171*H171,2)</f>
        <v>0</v>
      </c>
      <c r="K171" s="220" t="s">
        <v>137</v>
      </c>
      <c r="L171" s="44"/>
      <c r="M171" s="225" t="s">
        <v>1</v>
      </c>
      <c r="N171" s="226" t="s">
        <v>38</v>
      </c>
      <c r="O171" s="91"/>
      <c r="P171" s="227">
        <f>O171*H171</f>
        <v>0</v>
      </c>
      <c r="Q171" s="227">
        <v>0.00016</v>
      </c>
      <c r="R171" s="227">
        <f>Q171*H171</f>
        <v>0.0041600000000000005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155</v>
      </c>
      <c r="AT171" s="229" t="s">
        <v>133</v>
      </c>
      <c r="AU171" s="229" t="s">
        <v>83</v>
      </c>
      <c r="AY171" s="17" t="s">
        <v>130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155</v>
      </c>
      <c r="BM171" s="229" t="s">
        <v>1506</v>
      </c>
    </row>
    <row r="172" spans="1:47" s="2" customFormat="1" ht="12">
      <c r="A172" s="38"/>
      <c r="B172" s="39"/>
      <c r="C172" s="40"/>
      <c r="D172" s="231" t="s">
        <v>140</v>
      </c>
      <c r="E172" s="40"/>
      <c r="F172" s="232" t="s">
        <v>1507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140</v>
      </c>
      <c r="AU172" s="17" t="s">
        <v>83</v>
      </c>
    </row>
    <row r="173" spans="1:47" s="2" customFormat="1" ht="12">
      <c r="A173" s="38"/>
      <c r="B173" s="39"/>
      <c r="C173" s="40"/>
      <c r="D173" s="236" t="s">
        <v>141</v>
      </c>
      <c r="E173" s="40"/>
      <c r="F173" s="237" t="s">
        <v>1508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141</v>
      </c>
      <c r="AU173" s="17" t="s">
        <v>83</v>
      </c>
    </row>
    <row r="174" spans="1:51" s="13" customFormat="1" ht="12">
      <c r="A174" s="13"/>
      <c r="B174" s="238"/>
      <c r="C174" s="239"/>
      <c r="D174" s="231" t="s">
        <v>147</v>
      </c>
      <c r="E174" s="240" t="s">
        <v>1</v>
      </c>
      <c r="F174" s="241" t="s">
        <v>1235</v>
      </c>
      <c r="G174" s="239"/>
      <c r="H174" s="240" t="s">
        <v>1</v>
      </c>
      <c r="I174" s="242"/>
      <c r="J174" s="239"/>
      <c r="K174" s="239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147</v>
      </c>
      <c r="AU174" s="247" t="s">
        <v>83</v>
      </c>
      <c r="AV174" s="13" t="s">
        <v>81</v>
      </c>
      <c r="AW174" s="13" t="s">
        <v>30</v>
      </c>
      <c r="AX174" s="13" t="s">
        <v>73</v>
      </c>
      <c r="AY174" s="247" t="s">
        <v>130</v>
      </c>
    </row>
    <row r="175" spans="1:51" s="14" customFormat="1" ht="12">
      <c r="A175" s="14"/>
      <c r="B175" s="248"/>
      <c r="C175" s="249"/>
      <c r="D175" s="231" t="s">
        <v>147</v>
      </c>
      <c r="E175" s="250" t="s">
        <v>1</v>
      </c>
      <c r="F175" s="251" t="s">
        <v>398</v>
      </c>
      <c r="G175" s="249"/>
      <c r="H175" s="252">
        <v>26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8" t="s">
        <v>147</v>
      </c>
      <c r="AU175" s="258" t="s">
        <v>83</v>
      </c>
      <c r="AV175" s="14" t="s">
        <v>83</v>
      </c>
      <c r="AW175" s="14" t="s">
        <v>30</v>
      </c>
      <c r="AX175" s="14" t="s">
        <v>81</v>
      </c>
      <c r="AY175" s="258" t="s">
        <v>130</v>
      </c>
    </row>
    <row r="176" spans="1:65" s="2" customFormat="1" ht="24.15" customHeight="1">
      <c r="A176" s="38"/>
      <c r="B176" s="39"/>
      <c r="C176" s="275" t="s">
        <v>334</v>
      </c>
      <c r="D176" s="275" t="s">
        <v>399</v>
      </c>
      <c r="E176" s="276" t="s">
        <v>1509</v>
      </c>
      <c r="F176" s="277" t="s">
        <v>1510</v>
      </c>
      <c r="G176" s="278" t="s">
        <v>329</v>
      </c>
      <c r="H176" s="279">
        <v>26</v>
      </c>
      <c r="I176" s="280"/>
      <c r="J176" s="281">
        <f>ROUND(I176*H176,2)</f>
        <v>0</v>
      </c>
      <c r="K176" s="277" t="s">
        <v>1</v>
      </c>
      <c r="L176" s="282"/>
      <c r="M176" s="283" t="s">
        <v>1</v>
      </c>
      <c r="N176" s="284" t="s">
        <v>38</v>
      </c>
      <c r="O176" s="91"/>
      <c r="P176" s="227">
        <f>O176*H176</f>
        <v>0</v>
      </c>
      <c r="Q176" s="227">
        <v>0.00028</v>
      </c>
      <c r="R176" s="227">
        <f>Q176*H176</f>
        <v>0.007279999999999999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182</v>
      </c>
      <c r="AT176" s="229" t="s">
        <v>399</v>
      </c>
      <c r="AU176" s="229" t="s">
        <v>83</v>
      </c>
      <c r="AY176" s="17" t="s">
        <v>130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155</v>
      </c>
      <c r="BM176" s="229" t="s">
        <v>1511</v>
      </c>
    </row>
    <row r="177" spans="1:47" s="2" customFormat="1" ht="12">
      <c r="A177" s="38"/>
      <c r="B177" s="39"/>
      <c r="C177" s="40"/>
      <c r="D177" s="231" t="s">
        <v>140</v>
      </c>
      <c r="E177" s="40"/>
      <c r="F177" s="232" t="s">
        <v>1510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140</v>
      </c>
      <c r="AU177" s="17" t="s">
        <v>83</v>
      </c>
    </row>
    <row r="178" spans="1:65" s="2" customFormat="1" ht="24.15" customHeight="1">
      <c r="A178" s="38"/>
      <c r="B178" s="39"/>
      <c r="C178" s="275" t="s">
        <v>341</v>
      </c>
      <c r="D178" s="275" t="s">
        <v>399</v>
      </c>
      <c r="E178" s="276" t="s">
        <v>1512</v>
      </c>
      <c r="F178" s="277" t="s">
        <v>1513</v>
      </c>
      <c r="G178" s="278" t="s">
        <v>329</v>
      </c>
      <c r="H178" s="279">
        <v>26</v>
      </c>
      <c r="I178" s="280"/>
      <c r="J178" s="281">
        <f>ROUND(I178*H178,2)</f>
        <v>0</v>
      </c>
      <c r="K178" s="277" t="s">
        <v>137</v>
      </c>
      <c r="L178" s="282"/>
      <c r="M178" s="283" t="s">
        <v>1</v>
      </c>
      <c r="N178" s="284" t="s">
        <v>38</v>
      </c>
      <c r="O178" s="91"/>
      <c r="P178" s="227">
        <f>O178*H178</f>
        <v>0</v>
      </c>
      <c r="Q178" s="227">
        <v>0.00046</v>
      </c>
      <c r="R178" s="227">
        <f>Q178*H178</f>
        <v>0.01196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182</v>
      </c>
      <c r="AT178" s="229" t="s">
        <v>399</v>
      </c>
      <c r="AU178" s="229" t="s">
        <v>83</v>
      </c>
      <c r="AY178" s="17" t="s">
        <v>130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155</v>
      </c>
      <c r="BM178" s="229" t="s">
        <v>1514</v>
      </c>
    </row>
    <row r="179" spans="1:47" s="2" customFormat="1" ht="12">
      <c r="A179" s="38"/>
      <c r="B179" s="39"/>
      <c r="C179" s="40"/>
      <c r="D179" s="231" t="s">
        <v>140</v>
      </c>
      <c r="E179" s="40"/>
      <c r="F179" s="232" t="s">
        <v>1513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140</v>
      </c>
      <c r="AU179" s="17" t="s">
        <v>83</v>
      </c>
    </row>
    <row r="180" spans="1:65" s="2" customFormat="1" ht="24.15" customHeight="1">
      <c r="A180" s="38"/>
      <c r="B180" s="39"/>
      <c r="C180" s="218" t="s">
        <v>348</v>
      </c>
      <c r="D180" s="218" t="s">
        <v>133</v>
      </c>
      <c r="E180" s="219" t="s">
        <v>1515</v>
      </c>
      <c r="F180" s="220" t="s">
        <v>1516</v>
      </c>
      <c r="G180" s="221" t="s">
        <v>269</v>
      </c>
      <c r="H180" s="222">
        <v>571.8</v>
      </c>
      <c r="I180" s="223"/>
      <c r="J180" s="224">
        <f>ROUND(I180*H180,2)</f>
        <v>0</v>
      </c>
      <c r="K180" s="220" t="s">
        <v>137</v>
      </c>
      <c r="L180" s="44"/>
      <c r="M180" s="225" t="s">
        <v>1</v>
      </c>
      <c r="N180" s="226" t="s">
        <v>38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155</v>
      </c>
      <c r="AT180" s="229" t="s">
        <v>133</v>
      </c>
      <c r="AU180" s="229" t="s">
        <v>83</v>
      </c>
      <c r="AY180" s="17" t="s">
        <v>130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81</v>
      </c>
      <c r="BK180" s="230">
        <f>ROUND(I180*H180,2)</f>
        <v>0</v>
      </c>
      <c r="BL180" s="17" t="s">
        <v>155</v>
      </c>
      <c r="BM180" s="229" t="s">
        <v>1517</v>
      </c>
    </row>
    <row r="181" spans="1:47" s="2" customFormat="1" ht="12">
      <c r="A181" s="38"/>
      <c r="B181" s="39"/>
      <c r="C181" s="40"/>
      <c r="D181" s="231" t="s">
        <v>140</v>
      </c>
      <c r="E181" s="40"/>
      <c r="F181" s="232" t="s">
        <v>1516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140</v>
      </c>
      <c r="AU181" s="17" t="s">
        <v>83</v>
      </c>
    </row>
    <row r="182" spans="1:47" s="2" customFormat="1" ht="12">
      <c r="A182" s="38"/>
      <c r="B182" s="39"/>
      <c r="C182" s="40"/>
      <c r="D182" s="236" t="s">
        <v>141</v>
      </c>
      <c r="E182" s="40"/>
      <c r="F182" s="237" t="s">
        <v>1518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141</v>
      </c>
      <c r="AU182" s="17" t="s">
        <v>83</v>
      </c>
    </row>
    <row r="183" spans="1:51" s="14" customFormat="1" ht="12">
      <c r="A183" s="14"/>
      <c r="B183" s="248"/>
      <c r="C183" s="249"/>
      <c r="D183" s="231" t="s">
        <v>147</v>
      </c>
      <c r="E183" s="250" t="s">
        <v>1</v>
      </c>
      <c r="F183" s="251" t="s">
        <v>1519</v>
      </c>
      <c r="G183" s="249"/>
      <c r="H183" s="252">
        <v>571.8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147</v>
      </c>
      <c r="AU183" s="258" t="s">
        <v>83</v>
      </c>
      <c r="AV183" s="14" t="s">
        <v>83</v>
      </c>
      <c r="AW183" s="14" t="s">
        <v>30</v>
      </c>
      <c r="AX183" s="14" t="s">
        <v>81</v>
      </c>
      <c r="AY183" s="258" t="s">
        <v>130</v>
      </c>
    </row>
    <row r="184" spans="1:65" s="2" customFormat="1" ht="16.5" customHeight="1">
      <c r="A184" s="38"/>
      <c r="B184" s="39"/>
      <c r="C184" s="218" t="s">
        <v>356</v>
      </c>
      <c r="D184" s="218" t="s">
        <v>133</v>
      </c>
      <c r="E184" s="219" t="s">
        <v>1190</v>
      </c>
      <c r="F184" s="220" t="s">
        <v>1191</v>
      </c>
      <c r="G184" s="221" t="s">
        <v>269</v>
      </c>
      <c r="H184" s="222">
        <v>571.8</v>
      </c>
      <c r="I184" s="223"/>
      <c r="J184" s="224">
        <f>ROUND(I184*H184,2)</f>
        <v>0</v>
      </c>
      <c r="K184" s="220" t="s">
        <v>137</v>
      </c>
      <c r="L184" s="44"/>
      <c r="M184" s="225" t="s">
        <v>1</v>
      </c>
      <c r="N184" s="226" t="s">
        <v>38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155</v>
      </c>
      <c r="AT184" s="229" t="s">
        <v>133</v>
      </c>
      <c r="AU184" s="229" t="s">
        <v>83</v>
      </c>
      <c r="AY184" s="17" t="s">
        <v>130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81</v>
      </c>
      <c r="BK184" s="230">
        <f>ROUND(I184*H184,2)</f>
        <v>0</v>
      </c>
      <c r="BL184" s="17" t="s">
        <v>155</v>
      </c>
      <c r="BM184" s="229" t="s">
        <v>1520</v>
      </c>
    </row>
    <row r="185" spans="1:47" s="2" customFormat="1" ht="12">
      <c r="A185" s="38"/>
      <c r="B185" s="39"/>
      <c r="C185" s="40"/>
      <c r="D185" s="231" t="s">
        <v>140</v>
      </c>
      <c r="E185" s="40"/>
      <c r="F185" s="232" t="s">
        <v>1193</v>
      </c>
      <c r="G185" s="40"/>
      <c r="H185" s="40"/>
      <c r="I185" s="233"/>
      <c r="J185" s="40"/>
      <c r="K185" s="40"/>
      <c r="L185" s="44"/>
      <c r="M185" s="234"/>
      <c r="N185" s="235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140</v>
      </c>
      <c r="AU185" s="17" t="s">
        <v>83</v>
      </c>
    </row>
    <row r="186" spans="1:47" s="2" customFormat="1" ht="12">
      <c r="A186" s="38"/>
      <c r="B186" s="39"/>
      <c r="C186" s="40"/>
      <c r="D186" s="236" t="s">
        <v>141</v>
      </c>
      <c r="E186" s="40"/>
      <c r="F186" s="237" t="s">
        <v>1194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141</v>
      </c>
      <c r="AU186" s="17" t="s">
        <v>83</v>
      </c>
    </row>
    <row r="187" spans="1:51" s="14" customFormat="1" ht="12">
      <c r="A187" s="14"/>
      <c r="B187" s="248"/>
      <c r="C187" s="249"/>
      <c r="D187" s="231" t="s">
        <v>147</v>
      </c>
      <c r="E187" s="250" t="s">
        <v>1</v>
      </c>
      <c r="F187" s="251" t="s">
        <v>1519</v>
      </c>
      <c r="G187" s="249"/>
      <c r="H187" s="252">
        <v>571.8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147</v>
      </c>
      <c r="AU187" s="258" t="s">
        <v>83</v>
      </c>
      <c r="AV187" s="14" t="s">
        <v>83</v>
      </c>
      <c r="AW187" s="14" t="s">
        <v>30</v>
      </c>
      <c r="AX187" s="14" t="s">
        <v>81</v>
      </c>
      <c r="AY187" s="258" t="s">
        <v>130</v>
      </c>
    </row>
    <row r="188" spans="1:65" s="2" customFormat="1" ht="24.15" customHeight="1">
      <c r="A188" s="38"/>
      <c r="B188" s="39"/>
      <c r="C188" s="218" t="s">
        <v>362</v>
      </c>
      <c r="D188" s="218" t="s">
        <v>133</v>
      </c>
      <c r="E188" s="219" t="s">
        <v>1521</v>
      </c>
      <c r="F188" s="220" t="s">
        <v>1522</v>
      </c>
      <c r="G188" s="221" t="s">
        <v>329</v>
      </c>
      <c r="H188" s="222">
        <v>26</v>
      </c>
      <c r="I188" s="223"/>
      <c r="J188" s="224">
        <f>ROUND(I188*H188,2)</f>
        <v>0</v>
      </c>
      <c r="K188" s="220" t="s">
        <v>1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155</v>
      </c>
      <c r="AT188" s="229" t="s">
        <v>133</v>
      </c>
      <c r="AU188" s="229" t="s">
        <v>83</v>
      </c>
      <c r="AY188" s="17" t="s">
        <v>130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155</v>
      </c>
      <c r="BM188" s="229" t="s">
        <v>1523</v>
      </c>
    </row>
    <row r="189" spans="1:47" s="2" customFormat="1" ht="12">
      <c r="A189" s="38"/>
      <c r="B189" s="39"/>
      <c r="C189" s="40"/>
      <c r="D189" s="231" t="s">
        <v>140</v>
      </c>
      <c r="E189" s="40"/>
      <c r="F189" s="232" t="s">
        <v>1524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140</v>
      </c>
      <c r="AU189" s="17" t="s">
        <v>83</v>
      </c>
    </row>
    <row r="190" spans="1:65" s="2" customFormat="1" ht="24.15" customHeight="1">
      <c r="A190" s="38"/>
      <c r="B190" s="39"/>
      <c r="C190" s="275" t="s">
        <v>7</v>
      </c>
      <c r="D190" s="275" t="s">
        <v>399</v>
      </c>
      <c r="E190" s="276" t="s">
        <v>1525</v>
      </c>
      <c r="F190" s="277" t="s">
        <v>1526</v>
      </c>
      <c r="G190" s="278" t="s">
        <v>329</v>
      </c>
      <c r="H190" s="279">
        <v>26</v>
      </c>
      <c r="I190" s="280"/>
      <c r="J190" s="281">
        <f>ROUND(I190*H190,2)</f>
        <v>0</v>
      </c>
      <c r="K190" s="277" t="s">
        <v>137</v>
      </c>
      <c r="L190" s="282"/>
      <c r="M190" s="283" t="s">
        <v>1</v>
      </c>
      <c r="N190" s="284" t="s">
        <v>38</v>
      </c>
      <c r="O190" s="91"/>
      <c r="P190" s="227">
        <f>O190*H190</f>
        <v>0</v>
      </c>
      <c r="Q190" s="227">
        <v>0.0026</v>
      </c>
      <c r="R190" s="227">
        <f>Q190*H190</f>
        <v>0.0676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182</v>
      </c>
      <c r="AT190" s="229" t="s">
        <v>399</v>
      </c>
      <c r="AU190" s="229" t="s">
        <v>83</v>
      </c>
      <c r="AY190" s="17" t="s">
        <v>130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155</v>
      </c>
      <c r="BM190" s="229" t="s">
        <v>1527</v>
      </c>
    </row>
    <row r="191" spans="1:47" s="2" customFormat="1" ht="12">
      <c r="A191" s="38"/>
      <c r="B191" s="39"/>
      <c r="C191" s="40"/>
      <c r="D191" s="231" t="s">
        <v>140</v>
      </c>
      <c r="E191" s="40"/>
      <c r="F191" s="232" t="s">
        <v>1526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140</v>
      </c>
      <c r="AU191" s="17" t="s">
        <v>83</v>
      </c>
    </row>
    <row r="192" spans="1:63" s="12" customFormat="1" ht="22.8" customHeight="1">
      <c r="A192" s="12"/>
      <c r="B192" s="202"/>
      <c r="C192" s="203"/>
      <c r="D192" s="204" t="s">
        <v>72</v>
      </c>
      <c r="E192" s="216" t="s">
        <v>613</v>
      </c>
      <c r="F192" s="216" t="s">
        <v>614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SUM(P193:P195)</f>
        <v>0</v>
      </c>
      <c r="Q192" s="210"/>
      <c r="R192" s="211">
        <f>SUM(R193:R195)</f>
        <v>0</v>
      </c>
      <c r="S192" s="210"/>
      <c r="T192" s="212">
        <f>SUM(T193:T195)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81</v>
      </c>
      <c r="AT192" s="214" t="s">
        <v>72</v>
      </c>
      <c r="AU192" s="214" t="s">
        <v>81</v>
      </c>
      <c r="AY192" s="213" t="s">
        <v>130</v>
      </c>
      <c r="BK192" s="215">
        <f>SUM(BK193:BK195)</f>
        <v>0</v>
      </c>
    </row>
    <row r="193" spans="1:65" s="2" customFormat="1" ht="24.15" customHeight="1">
      <c r="A193" s="38"/>
      <c r="B193" s="39"/>
      <c r="C193" s="218" t="s">
        <v>373</v>
      </c>
      <c r="D193" s="218" t="s">
        <v>133</v>
      </c>
      <c r="E193" s="219" t="s">
        <v>1411</v>
      </c>
      <c r="F193" s="220" t="s">
        <v>1412</v>
      </c>
      <c r="G193" s="221" t="s">
        <v>306</v>
      </c>
      <c r="H193" s="222">
        <v>0.566</v>
      </c>
      <c r="I193" s="223"/>
      <c r="J193" s="224">
        <f>ROUND(I193*H193,2)</f>
        <v>0</v>
      </c>
      <c r="K193" s="220" t="s">
        <v>137</v>
      </c>
      <c r="L193" s="44"/>
      <c r="M193" s="225" t="s">
        <v>1</v>
      </c>
      <c r="N193" s="226" t="s">
        <v>38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155</v>
      </c>
      <c r="AT193" s="229" t="s">
        <v>133</v>
      </c>
      <c r="AU193" s="229" t="s">
        <v>83</v>
      </c>
      <c r="AY193" s="17" t="s">
        <v>130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81</v>
      </c>
      <c r="BK193" s="230">
        <f>ROUND(I193*H193,2)</f>
        <v>0</v>
      </c>
      <c r="BL193" s="17" t="s">
        <v>155</v>
      </c>
      <c r="BM193" s="229" t="s">
        <v>1528</v>
      </c>
    </row>
    <row r="194" spans="1:47" s="2" customFormat="1" ht="12">
      <c r="A194" s="38"/>
      <c r="B194" s="39"/>
      <c r="C194" s="40"/>
      <c r="D194" s="231" t="s">
        <v>140</v>
      </c>
      <c r="E194" s="40"/>
      <c r="F194" s="232" t="s">
        <v>1414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140</v>
      </c>
      <c r="AU194" s="17" t="s">
        <v>83</v>
      </c>
    </row>
    <row r="195" spans="1:47" s="2" customFormat="1" ht="12">
      <c r="A195" s="38"/>
      <c r="B195" s="39"/>
      <c r="C195" s="40"/>
      <c r="D195" s="236" t="s">
        <v>141</v>
      </c>
      <c r="E195" s="40"/>
      <c r="F195" s="237" t="s">
        <v>1415</v>
      </c>
      <c r="G195" s="40"/>
      <c r="H195" s="40"/>
      <c r="I195" s="233"/>
      <c r="J195" s="40"/>
      <c r="K195" s="40"/>
      <c r="L195" s="44"/>
      <c r="M195" s="259"/>
      <c r="N195" s="260"/>
      <c r="O195" s="261"/>
      <c r="P195" s="261"/>
      <c r="Q195" s="261"/>
      <c r="R195" s="261"/>
      <c r="S195" s="261"/>
      <c r="T195" s="26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141</v>
      </c>
      <c r="AU195" s="17" t="s">
        <v>83</v>
      </c>
    </row>
    <row r="196" spans="1:31" s="2" customFormat="1" ht="6.95" customHeight="1">
      <c r="A196" s="38"/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C35" sheet="1" objects="1" scenarios="1" formatColumns="0" formatRows="0" autoFilter="0"/>
  <autoFilter ref="C119:K19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5" r:id="rId1" display="https://podminky.urs.cz/item/CS_URS_2024_01/132251103"/>
    <hyperlink ref="F131" r:id="rId2" display="https://podminky.urs.cz/item/CS_URS_2024_01/174151101"/>
    <hyperlink ref="F136" r:id="rId3" display="https://podminky.urs.cz/item/CS_URS_2024_01/857241131"/>
    <hyperlink ref="F145" r:id="rId4" display="https://podminky.urs.cz/item/CS_URS_2024_01/871161211"/>
    <hyperlink ref="F152" r:id="rId5" display="https://podminky.urs.cz/item/CS_URS_2024_01/871211211"/>
    <hyperlink ref="F159" r:id="rId6" display="https://podminky.urs.cz/item/CS_URS_2024_01/877162001"/>
    <hyperlink ref="F168" r:id="rId7" display="https://podminky.urs.cz/item/CS_URS_2024_01/877211112"/>
    <hyperlink ref="F173" r:id="rId8" display="https://podminky.urs.cz/item/CS_URS_2024_01/891161321"/>
    <hyperlink ref="F182" r:id="rId9" display="https://podminky.urs.cz/item/CS_URS_2024_01/892233122"/>
    <hyperlink ref="F186" r:id="rId10" display="https://podminky.urs.cz/item/CS_URS_2024_01/892241111"/>
    <hyperlink ref="F195" r:id="rId11" display="https://podminky.urs.cz/item/CS_URS_2024_01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20"/>
    </row>
    <row r="4" spans="2:8" s="1" customFormat="1" ht="24.95" customHeight="1">
      <c r="B4" s="20"/>
      <c r="C4" s="138" t="s">
        <v>1529</v>
      </c>
      <c r="H4" s="20"/>
    </row>
    <row r="5" spans="2:8" s="1" customFormat="1" ht="12" customHeight="1">
      <c r="B5" s="20"/>
      <c r="C5" s="288" t="s">
        <v>13</v>
      </c>
      <c r="D5" s="147" t="s">
        <v>14</v>
      </c>
      <c r="E5" s="1"/>
      <c r="F5" s="1"/>
      <c r="H5" s="20"/>
    </row>
    <row r="6" spans="2:8" s="1" customFormat="1" ht="36.95" customHeight="1">
      <c r="B6" s="20"/>
      <c r="C6" s="289" t="s">
        <v>16</v>
      </c>
      <c r="D6" s="290" t="s">
        <v>17</v>
      </c>
      <c r="E6" s="1"/>
      <c r="F6" s="1"/>
      <c r="H6" s="20"/>
    </row>
    <row r="7" spans="2:8" s="1" customFormat="1" ht="16.5" customHeight="1">
      <c r="B7" s="20"/>
      <c r="C7" s="140" t="s">
        <v>22</v>
      </c>
      <c r="D7" s="144" t="str">
        <f>'Rekapitulace stavby'!AN8</f>
        <v>13. 5. 2024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1"/>
      <c r="B9" s="291"/>
      <c r="C9" s="292" t="s">
        <v>54</v>
      </c>
      <c r="D9" s="293" t="s">
        <v>55</v>
      </c>
      <c r="E9" s="293" t="s">
        <v>117</v>
      </c>
      <c r="F9" s="294" t="s">
        <v>1530</v>
      </c>
      <c r="G9" s="191"/>
      <c r="H9" s="291"/>
    </row>
    <row r="10" spans="1:8" s="2" customFormat="1" ht="26.4" customHeight="1">
      <c r="A10" s="38"/>
      <c r="B10" s="44"/>
      <c r="C10" s="295" t="s">
        <v>1531</v>
      </c>
      <c r="D10" s="295" t="s">
        <v>85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6" t="s">
        <v>621</v>
      </c>
      <c r="D11" s="297" t="s">
        <v>621</v>
      </c>
      <c r="E11" s="298" t="s">
        <v>1</v>
      </c>
      <c r="F11" s="299">
        <v>316.98</v>
      </c>
      <c r="G11" s="38"/>
      <c r="H11" s="44"/>
    </row>
    <row r="12" spans="1:8" s="2" customFormat="1" ht="16.8" customHeight="1">
      <c r="A12" s="38"/>
      <c r="B12" s="44"/>
      <c r="C12" s="296" t="s">
        <v>210</v>
      </c>
      <c r="D12" s="297" t="s">
        <v>210</v>
      </c>
      <c r="E12" s="298" t="s">
        <v>1</v>
      </c>
      <c r="F12" s="299">
        <v>21.3</v>
      </c>
      <c r="G12" s="38"/>
      <c r="H12" s="44"/>
    </row>
    <row r="13" spans="1:8" s="2" customFormat="1" ht="16.8" customHeight="1">
      <c r="A13" s="38"/>
      <c r="B13" s="44"/>
      <c r="C13" s="300" t="s">
        <v>1</v>
      </c>
      <c r="D13" s="300" t="s">
        <v>483</v>
      </c>
      <c r="E13" s="17" t="s">
        <v>1</v>
      </c>
      <c r="F13" s="301">
        <v>0</v>
      </c>
      <c r="G13" s="38"/>
      <c r="H13" s="44"/>
    </row>
    <row r="14" spans="1:8" s="2" customFormat="1" ht="16.8" customHeight="1">
      <c r="A14" s="38"/>
      <c r="B14" s="44"/>
      <c r="C14" s="300" t="s">
        <v>1</v>
      </c>
      <c r="D14" s="300" t="s">
        <v>484</v>
      </c>
      <c r="E14" s="17" t="s">
        <v>1</v>
      </c>
      <c r="F14" s="301">
        <v>20.8</v>
      </c>
      <c r="G14" s="38"/>
      <c r="H14" s="44"/>
    </row>
    <row r="15" spans="1:8" s="2" customFormat="1" ht="16.8" customHeight="1">
      <c r="A15" s="38"/>
      <c r="B15" s="44"/>
      <c r="C15" s="300" t="s">
        <v>1</v>
      </c>
      <c r="D15" s="300" t="s">
        <v>485</v>
      </c>
      <c r="E15" s="17" t="s">
        <v>1</v>
      </c>
      <c r="F15" s="301">
        <v>0.5</v>
      </c>
      <c r="G15" s="38"/>
      <c r="H15" s="44"/>
    </row>
    <row r="16" spans="1:8" s="2" customFormat="1" ht="16.8" customHeight="1">
      <c r="A16" s="38"/>
      <c r="B16" s="44"/>
      <c r="C16" s="300" t="s">
        <v>210</v>
      </c>
      <c r="D16" s="300" t="s">
        <v>291</v>
      </c>
      <c r="E16" s="17" t="s">
        <v>1</v>
      </c>
      <c r="F16" s="301">
        <v>21.3</v>
      </c>
      <c r="G16" s="38"/>
      <c r="H16" s="44"/>
    </row>
    <row r="17" spans="1:8" s="2" customFormat="1" ht="16.8" customHeight="1">
      <c r="A17" s="38"/>
      <c r="B17" s="44"/>
      <c r="C17" s="302" t="s">
        <v>1532</v>
      </c>
      <c r="D17" s="38"/>
      <c r="E17" s="38"/>
      <c r="F17" s="38"/>
      <c r="G17" s="38"/>
      <c r="H17" s="44"/>
    </row>
    <row r="18" spans="1:8" s="2" customFormat="1" ht="16.8" customHeight="1">
      <c r="A18" s="38"/>
      <c r="B18" s="44"/>
      <c r="C18" s="300" t="s">
        <v>478</v>
      </c>
      <c r="D18" s="300" t="s">
        <v>479</v>
      </c>
      <c r="E18" s="17" t="s">
        <v>229</v>
      </c>
      <c r="F18" s="301">
        <v>21.3</v>
      </c>
      <c r="G18" s="38"/>
      <c r="H18" s="44"/>
    </row>
    <row r="19" spans="1:8" s="2" customFormat="1" ht="16.8" customHeight="1">
      <c r="A19" s="38"/>
      <c r="B19" s="44"/>
      <c r="C19" s="300" t="s">
        <v>487</v>
      </c>
      <c r="D19" s="300" t="s">
        <v>488</v>
      </c>
      <c r="E19" s="17" t="s">
        <v>229</v>
      </c>
      <c r="F19" s="301">
        <v>21.3</v>
      </c>
      <c r="G19" s="38"/>
      <c r="H19" s="44"/>
    </row>
    <row r="20" spans="1:8" s="2" customFormat="1" ht="16.8" customHeight="1">
      <c r="A20" s="38"/>
      <c r="B20" s="44"/>
      <c r="C20" s="300" t="s">
        <v>493</v>
      </c>
      <c r="D20" s="300" t="s">
        <v>494</v>
      </c>
      <c r="E20" s="17" t="s">
        <v>229</v>
      </c>
      <c r="F20" s="301">
        <v>21.3</v>
      </c>
      <c r="G20" s="38"/>
      <c r="H20" s="44"/>
    </row>
    <row r="21" spans="1:8" s="2" customFormat="1" ht="16.8" customHeight="1">
      <c r="A21" s="38"/>
      <c r="B21" s="44"/>
      <c r="C21" s="300" t="s">
        <v>560</v>
      </c>
      <c r="D21" s="300" t="s">
        <v>561</v>
      </c>
      <c r="E21" s="17" t="s">
        <v>229</v>
      </c>
      <c r="F21" s="301">
        <v>21.3</v>
      </c>
      <c r="G21" s="38"/>
      <c r="H21" s="44"/>
    </row>
    <row r="22" spans="1:8" s="2" customFormat="1" ht="16.8" customHeight="1">
      <c r="A22" s="38"/>
      <c r="B22" s="44"/>
      <c r="C22" s="296" t="s">
        <v>204</v>
      </c>
      <c r="D22" s="297" t="s">
        <v>204</v>
      </c>
      <c r="E22" s="298" t="s">
        <v>1</v>
      </c>
      <c r="F22" s="299">
        <v>18.95</v>
      </c>
      <c r="G22" s="38"/>
      <c r="H22" s="44"/>
    </row>
    <row r="23" spans="1:8" s="2" customFormat="1" ht="16.8" customHeight="1">
      <c r="A23" s="38"/>
      <c r="B23" s="44"/>
      <c r="C23" s="300" t="s">
        <v>1</v>
      </c>
      <c r="D23" s="300" t="s">
        <v>240</v>
      </c>
      <c r="E23" s="17" t="s">
        <v>1</v>
      </c>
      <c r="F23" s="301">
        <v>0</v>
      </c>
      <c r="G23" s="38"/>
      <c r="H23" s="44"/>
    </row>
    <row r="24" spans="1:8" s="2" customFormat="1" ht="16.8" customHeight="1">
      <c r="A24" s="38"/>
      <c r="B24" s="44"/>
      <c r="C24" s="300" t="s">
        <v>204</v>
      </c>
      <c r="D24" s="300" t="s">
        <v>241</v>
      </c>
      <c r="E24" s="17" t="s">
        <v>1</v>
      </c>
      <c r="F24" s="301">
        <v>18.95</v>
      </c>
      <c r="G24" s="38"/>
      <c r="H24" s="44"/>
    </row>
    <row r="25" spans="1:8" s="2" customFormat="1" ht="16.8" customHeight="1">
      <c r="A25" s="38"/>
      <c r="B25" s="44"/>
      <c r="C25" s="296" t="s">
        <v>208</v>
      </c>
      <c r="D25" s="297" t="s">
        <v>208</v>
      </c>
      <c r="E25" s="298" t="s">
        <v>1</v>
      </c>
      <c r="F25" s="299">
        <v>539.1</v>
      </c>
      <c r="G25" s="38"/>
      <c r="H25" s="44"/>
    </row>
    <row r="26" spans="1:8" s="2" customFormat="1" ht="16.8" customHeight="1">
      <c r="A26" s="38"/>
      <c r="B26" s="44"/>
      <c r="C26" s="300" t="s">
        <v>208</v>
      </c>
      <c r="D26" s="300" t="s">
        <v>324</v>
      </c>
      <c r="E26" s="17" t="s">
        <v>1</v>
      </c>
      <c r="F26" s="301">
        <v>539.1</v>
      </c>
      <c r="G26" s="38"/>
      <c r="H26" s="44"/>
    </row>
    <row r="27" spans="1:8" s="2" customFormat="1" ht="16.8" customHeight="1">
      <c r="A27" s="38"/>
      <c r="B27" s="44"/>
      <c r="C27" s="302" t="s">
        <v>1532</v>
      </c>
      <c r="D27" s="38"/>
      <c r="E27" s="38"/>
      <c r="F27" s="38"/>
      <c r="G27" s="38"/>
      <c r="H27" s="44"/>
    </row>
    <row r="28" spans="1:8" s="2" customFormat="1" ht="12">
      <c r="A28" s="38"/>
      <c r="B28" s="44"/>
      <c r="C28" s="300" t="s">
        <v>319</v>
      </c>
      <c r="D28" s="300" t="s">
        <v>320</v>
      </c>
      <c r="E28" s="17" t="s">
        <v>269</v>
      </c>
      <c r="F28" s="301">
        <v>539.1</v>
      </c>
      <c r="G28" s="38"/>
      <c r="H28" s="44"/>
    </row>
    <row r="29" spans="1:8" s="2" customFormat="1" ht="12">
      <c r="A29" s="38"/>
      <c r="B29" s="44"/>
      <c r="C29" s="300" t="s">
        <v>282</v>
      </c>
      <c r="D29" s="300" t="s">
        <v>283</v>
      </c>
      <c r="E29" s="17" t="s">
        <v>284</v>
      </c>
      <c r="F29" s="301">
        <v>711.242</v>
      </c>
      <c r="G29" s="38"/>
      <c r="H29" s="44"/>
    </row>
    <row r="30" spans="1:8" s="2" customFormat="1" ht="16.8" customHeight="1">
      <c r="A30" s="38"/>
      <c r="B30" s="44"/>
      <c r="C30" s="296" t="s">
        <v>206</v>
      </c>
      <c r="D30" s="297" t="s">
        <v>206</v>
      </c>
      <c r="E30" s="298" t="s">
        <v>1</v>
      </c>
      <c r="F30" s="299">
        <v>1970.7</v>
      </c>
      <c r="G30" s="38"/>
      <c r="H30" s="44"/>
    </row>
    <row r="31" spans="1:8" s="2" customFormat="1" ht="16.8" customHeight="1">
      <c r="A31" s="38"/>
      <c r="B31" s="44"/>
      <c r="C31" s="300" t="s">
        <v>206</v>
      </c>
      <c r="D31" s="300" t="s">
        <v>266</v>
      </c>
      <c r="E31" s="17" t="s">
        <v>1</v>
      </c>
      <c r="F31" s="301">
        <v>1970.7</v>
      </c>
      <c r="G31" s="38"/>
      <c r="H31" s="44"/>
    </row>
    <row r="32" spans="1:8" s="2" customFormat="1" ht="16.8" customHeight="1">
      <c r="A32" s="38"/>
      <c r="B32" s="44"/>
      <c r="C32" s="302" t="s">
        <v>1532</v>
      </c>
      <c r="D32" s="38"/>
      <c r="E32" s="38"/>
      <c r="F32" s="38"/>
      <c r="G32" s="38"/>
      <c r="H32" s="44"/>
    </row>
    <row r="33" spans="1:8" s="2" customFormat="1" ht="16.8" customHeight="1">
      <c r="A33" s="38"/>
      <c r="B33" s="44"/>
      <c r="C33" s="300" t="s">
        <v>261</v>
      </c>
      <c r="D33" s="300" t="s">
        <v>262</v>
      </c>
      <c r="E33" s="17" t="s">
        <v>229</v>
      </c>
      <c r="F33" s="301">
        <v>1970.7</v>
      </c>
      <c r="G33" s="38"/>
      <c r="H33" s="44"/>
    </row>
    <row r="34" spans="1:8" s="2" customFormat="1" ht="16.8" customHeight="1">
      <c r="A34" s="38"/>
      <c r="B34" s="44"/>
      <c r="C34" s="300" t="s">
        <v>249</v>
      </c>
      <c r="D34" s="300" t="s">
        <v>250</v>
      </c>
      <c r="E34" s="17" t="s">
        <v>229</v>
      </c>
      <c r="F34" s="301">
        <v>1970.7</v>
      </c>
      <c r="G34" s="38"/>
      <c r="H34" s="44"/>
    </row>
    <row r="35" spans="1:8" s="2" customFormat="1" ht="12">
      <c r="A35" s="38"/>
      <c r="B35" s="44"/>
      <c r="C35" s="300" t="s">
        <v>282</v>
      </c>
      <c r="D35" s="300" t="s">
        <v>283</v>
      </c>
      <c r="E35" s="17" t="s">
        <v>284</v>
      </c>
      <c r="F35" s="301">
        <v>711.242</v>
      </c>
      <c r="G35" s="38"/>
      <c r="H35" s="44"/>
    </row>
    <row r="36" spans="1:8" s="2" customFormat="1" ht="16.8" customHeight="1">
      <c r="A36" s="38"/>
      <c r="B36" s="44"/>
      <c r="C36" s="300" t="s">
        <v>335</v>
      </c>
      <c r="D36" s="300" t="s">
        <v>336</v>
      </c>
      <c r="E36" s="17" t="s">
        <v>229</v>
      </c>
      <c r="F36" s="301">
        <v>2109.425</v>
      </c>
      <c r="G36" s="38"/>
      <c r="H36" s="44"/>
    </row>
    <row r="37" spans="1:8" s="2" customFormat="1" ht="16.8" customHeight="1">
      <c r="A37" s="38"/>
      <c r="B37" s="44"/>
      <c r="C37" s="300" t="s">
        <v>342</v>
      </c>
      <c r="D37" s="300" t="s">
        <v>343</v>
      </c>
      <c r="E37" s="17" t="s">
        <v>229</v>
      </c>
      <c r="F37" s="301">
        <v>2109.425</v>
      </c>
      <c r="G37" s="38"/>
      <c r="H37" s="44"/>
    </row>
    <row r="38" spans="1:8" s="2" customFormat="1" ht="16.8" customHeight="1">
      <c r="A38" s="38"/>
      <c r="B38" s="44"/>
      <c r="C38" s="300" t="s">
        <v>357</v>
      </c>
      <c r="D38" s="300" t="s">
        <v>358</v>
      </c>
      <c r="E38" s="17" t="s">
        <v>229</v>
      </c>
      <c r="F38" s="301">
        <v>1970.7</v>
      </c>
      <c r="G38" s="38"/>
      <c r="H38" s="44"/>
    </row>
    <row r="39" spans="1:8" s="2" customFormat="1" ht="16.8" customHeight="1">
      <c r="A39" s="38"/>
      <c r="B39" s="44"/>
      <c r="C39" s="300" t="s">
        <v>363</v>
      </c>
      <c r="D39" s="300" t="s">
        <v>364</v>
      </c>
      <c r="E39" s="17" t="s">
        <v>229</v>
      </c>
      <c r="F39" s="301">
        <v>1970.7</v>
      </c>
      <c r="G39" s="38"/>
      <c r="H39" s="44"/>
    </row>
    <row r="40" spans="1:8" s="2" customFormat="1" ht="16.8" customHeight="1">
      <c r="A40" s="38"/>
      <c r="B40" s="44"/>
      <c r="C40" s="300" t="s">
        <v>368</v>
      </c>
      <c r="D40" s="300" t="s">
        <v>369</v>
      </c>
      <c r="E40" s="17" t="s">
        <v>229</v>
      </c>
      <c r="F40" s="301">
        <v>1970.7</v>
      </c>
      <c r="G40" s="38"/>
      <c r="H40" s="44"/>
    </row>
    <row r="41" spans="1:8" s="2" customFormat="1" ht="16.8" customHeight="1">
      <c r="A41" s="38"/>
      <c r="B41" s="44"/>
      <c r="C41" s="300" t="s">
        <v>374</v>
      </c>
      <c r="D41" s="300" t="s">
        <v>375</v>
      </c>
      <c r="E41" s="17" t="s">
        <v>229</v>
      </c>
      <c r="F41" s="301">
        <v>1970.7</v>
      </c>
      <c r="G41" s="38"/>
      <c r="H41" s="44"/>
    </row>
    <row r="42" spans="1:8" s="2" customFormat="1" ht="16.8" customHeight="1">
      <c r="A42" s="38"/>
      <c r="B42" s="44"/>
      <c r="C42" s="300" t="s">
        <v>380</v>
      </c>
      <c r="D42" s="300" t="s">
        <v>381</v>
      </c>
      <c r="E42" s="17" t="s">
        <v>229</v>
      </c>
      <c r="F42" s="301">
        <v>1970.7</v>
      </c>
      <c r="G42" s="38"/>
      <c r="H42" s="44"/>
    </row>
    <row r="43" spans="1:8" s="2" customFormat="1" ht="16.8" customHeight="1">
      <c r="A43" s="38"/>
      <c r="B43" s="44"/>
      <c r="C43" s="296" t="s">
        <v>233</v>
      </c>
      <c r="D43" s="297" t="s">
        <v>233</v>
      </c>
      <c r="E43" s="298" t="s">
        <v>1</v>
      </c>
      <c r="F43" s="299">
        <v>26.56</v>
      </c>
      <c r="G43" s="38"/>
      <c r="H43" s="44"/>
    </row>
    <row r="44" spans="1:8" s="2" customFormat="1" ht="16.8" customHeight="1">
      <c r="A44" s="38"/>
      <c r="B44" s="44"/>
      <c r="C44" s="300" t="s">
        <v>233</v>
      </c>
      <c r="D44" s="300" t="s">
        <v>234</v>
      </c>
      <c r="E44" s="17" t="s">
        <v>1</v>
      </c>
      <c r="F44" s="301">
        <v>26.56</v>
      </c>
      <c r="G44" s="38"/>
      <c r="H44" s="44"/>
    </row>
    <row r="45" spans="1:8" s="2" customFormat="1" ht="16.8" customHeight="1">
      <c r="A45" s="38"/>
      <c r="B45" s="44"/>
      <c r="C45" s="296" t="s">
        <v>202</v>
      </c>
      <c r="D45" s="297" t="s">
        <v>202</v>
      </c>
      <c r="E45" s="298" t="s">
        <v>1</v>
      </c>
      <c r="F45" s="299">
        <v>554.9</v>
      </c>
      <c r="G45" s="38"/>
      <c r="H45" s="44"/>
    </row>
    <row r="46" spans="1:8" s="2" customFormat="1" ht="16.8" customHeight="1">
      <c r="A46" s="38"/>
      <c r="B46" s="44"/>
      <c r="C46" s="300" t="s">
        <v>202</v>
      </c>
      <c r="D46" s="300" t="s">
        <v>280</v>
      </c>
      <c r="E46" s="17" t="s">
        <v>1</v>
      </c>
      <c r="F46" s="301">
        <v>554.9</v>
      </c>
      <c r="G46" s="38"/>
      <c r="H46" s="44"/>
    </row>
    <row r="47" spans="1:8" s="2" customFormat="1" ht="16.8" customHeight="1">
      <c r="A47" s="38"/>
      <c r="B47" s="44"/>
      <c r="C47" s="302" t="s">
        <v>1532</v>
      </c>
      <c r="D47" s="38"/>
      <c r="E47" s="38"/>
      <c r="F47" s="38"/>
      <c r="G47" s="38"/>
      <c r="H47" s="44"/>
    </row>
    <row r="48" spans="1:8" s="2" customFormat="1" ht="16.8" customHeight="1">
      <c r="A48" s="38"/>
      <c r="B48" s="44"/>
      <c r="C48" s="300" t="s">
        <v>274</v>
      </c>
      <c r="D48" s="300" t="s">
        <v>275</v>
      </c>
      <c r="E48" s="17" t="s">
        <v>269</v>
      </c>
      <c r="F48" s="301">
        <v>445.8</v>
      </c>
      <c r="G48" s="38"/>
      <c r="H48" s="44"/>
    </row>
    <row r="49" spans="1:8" s="2" customFormat="1" ht="16.8" customHeight="1">
      <c r="A49" s="38"/>
      <c r="B49" s="44"/>
      <c r="C49" s="300" t="s">
        <v>254</v>
      </c>
      <c r="D49" s="300" t="s">
        <v>255</v>
      </c>
      <c r="E49" s="17" t="s">
        <v>229</v>
      </c>
      <c r="F49" s="301">
        <v>221.96</v>
      </c>
      <c r="G49" s="38"/>
      <c r="H49" s="44"/>
    </row>
    <row r="50" spans="1:8" s="2" customFormat="1" ht="12">
      <c r="A50" s="38"/>
      <c r="B50" s="44"/>
      <c r="C50" s="300" t="s">
        <v>282</v>
      </c>
      <c r="D50" s="300" t="s">
        <v>283</v>
      </c>
      <c r="E50" s="17" t="s">
        <v>284</v>
      </c>
      <c r="F50" s="301">
        <v>711.242</v>
      </c>
      <c r="G50" s="38"/>
      <c r="H50" s="44"/>
    </row>
    <row r="51" spans="1:8" s="2" customFormat="1" ht="16.8" customHeight="1">
      <c r="A51" s="38"/>
      <c r="B51" s="44"/>
      <c r="C51" s="300" t="s">
        <v>335</v>
      </c>
      <c r="D51" s="300" t="s">
        <v>336</v>
      </c>
      <c r="E51" s="17" t="s">
        <v>229</v>
      </c>
      <c r="F51" s="301">
        <v>2109.425</v>
      </c>
      <c r="G51" s="38"/>
      <c r="H51" s="44"/>
    </row>
    <row r="52" spans="1:8" s="2" customFormat="1" ht="16.8" customHeight="1">
      <c r="A52" s="38"/>
      <c r="B52" s="44"/>
      <c r="C52" s="300" t="s">
        <v>342</v>
      </c>
      <c r="D52" s="300" t="s">
        <v>343</v>
      </c>
      <c r="E52" s="17" t="s">
        <v>229</v>
      </c>
      <c r="F52" s="301">
        <v>2109.425</v>
      </c>
      <c r="G52" s="38"/>
      <c r="H52" s="44"/>
    </row>
    <row r="53" spans="1:8" s="2" customFormat="1" ht="16.8" customHeight="1">
      <c r="A53" s="38"/>
      <c r="B53" s="44"/>
      <c r="C53" s="300" t="s">
        <v>349</v>
      </c>
      <c r="D53" s="300" t="s">
        <v>350</v>
      </c>
      <c r="E53" s="17" t="s">
        <v>229</v>
      </c>
      <c r="F53" s="301">
        <v>443.92</v>
      </c>
      <c r="G53" s="38"/>
      <c r="H53" s="44"/>
    </row>
    <row r="54" spans="1:8" s="2" customFormat="1" ht="16.8" customHeight="1">
      <c r="A54" s="38"/>
      <c r="B54" s="44"/>
      <c r="C54" s="300" t="s">
        <v>513</v>
      </c>
      <c r="D54" s="300" t="s">
        <v>514</v>
      </c>
      <c r="E54" s="17" t="s">
        <v>269</v>
      </c>
      <c r="F54" s="301">
        <v>554.9</v>
      </c>
      <c r="G54" s="38"/>
      <c r="H54" s="44"/>
    </row>
    <row r="55" spans="1:8" s="2" customFormat="1" ht="16.8" customHeight="1">
      <c r="A55" s="38"/>
      <c r="B55" s="44"/>
      <c r="C55" s="300" t="s">
        <v>553</v>
      </c>
      <c r="D55" s="300" t="s">
        <v>554</v>
      </c>
      <c r="E55" s="17" t="s">
        <v>269</v>
      </c>
      <c r="F55" s="301">
        <v>532.2</v>
      </c>
      <c r="G55" s="38"/>
      <c r="H55" s="44"/>
    </row>
    <row r="56" spans="1:8" s="2" customFormat="1" ht="16.8" customHeight="1">
      <c r="A56" s="38"/>
      <c r="B56" s="44"/>
      <c r="C56" s="300" t="s">
        <v>519</v>
      </c>
      <c r="D56" s="300" t="s">
        <v>520</v>
      </c>
      <c r="E56" s="17" t="s">
        <v>269</v>
      </c>
      <c r="F56" s="301">
        <v>464.916</v>
      </c>
      <c r="G56" s="38"/>
      <c r="H56" s="44"/>
    </row>
    <row r="57" spans="1:8" s="2" customFormat="1" ht="16.8" customHeight="1">
      <c r="A57" s="38"/>
      <c r="B57" s="44"/>
      <c r="C57" s="296" t="s">
        <v>199</v>
      </c>
      <c r="D57" s="297" t="s">
        <v>199</v>
      </c>
      <c r="E57" s="298" t="s">
        <v>1</v>
      </c>
      <c r="F57" s="299">
        <v>10</v>
      </c>
      <c r="G57" s="38"/>
      <c r="H57" s="44"/>
    </row>
    <row r="58" spans="1:8" s="2" customFormat="1" ht="16.8" customHeight="1">
      <c r="A58" s="38"/>
      <c r="B58" s="44"/>
      <c r="C58" s="300" t="s">
        <v>199</v>
      </c>
      <c r="D58" s="300" t="s">
        <v>273</v>
      </c>
      <c r="E58" s="17" t="s">
        <v>1</v>
      </c>
      <c r="F58" s="301">
        <v>10</v>
      </c>
      <c r="G58" s="38"/>
      <c r="H58" s="44"/>
    </row>
    <row r="59" spans="1:8" s="2" customFormat="1" ht="16.8" customHeight="1">
      <c r="A59" s="38"/>
      <c r="B59" s="44"/>
      <c r="C59" s="302" t="s">
        <v>1532</v>
      </c>
      <c r="D59" s="38"/>
      <c r="E59" s="38"/>
      <c r="F59" s="38"/>
      <c r="G59" s="38"/>
      <c r="H59" s="44"/>
    </row>
    <row r="60" spans="1:8" s="2" customFormat="1" ht="16.8" customHeight="1">
      <c r="A60" s="38"/>
      <c r="B60" s="44"/>
      <c r="C60" s="300" t="s">
        <v>267</v>
      </c>
      <c r="D60" s="300" t="s">
        <v>268</v>
      </c>
      <c r="E60" s="17" t="s">
        <v>269</v>
      </c>
      <c r="F60" s="301">
        <v>10</v>
      </c>
      <c r="G60" s="38"/>
      <c r="H60" s="44"/>
    </row>
    <row r="61" spans="1:8" s="2" customFormat="1" ht="16.8" customHeight="1">
      <c r="A61" s="38"/>
      <c r="B61" s="44"/>
      <c r="C61" s="300" t="s">
        <v>227</v>
      </c>
      <c r="D61" s="300" t="s">
        <v>228</v>
      </c>
      <c r="E61" s="17" t="s">
        <v>229</v>
      </c>
      <c r="F61" s="301">
        <v>26.56</v>
      </c>
      <c r="G61" s="38"/>
      <c r="H61" s="44"/>
    </row>
    <row r="62" spans="1:8" s="2" customFormat="1" ht="16.8" customHeight="1">
      <c r="A62" s="38"/>
      <c r="B62" s="44"/>
      <c r="C62" s="300" t="s">
        <v>274</v>
      </c>
      <c r="D62" s="300" t="s">
        <v>275</v>
      </c>
      <c r="E62" s="17" t="s">
        <v>269</v>
      </c>
      <c r="F62" s="301">
        <v>445.8</v>
      </c>
      <c r="G62" s="38"/>
      <c r="H62" s="44"/>
    </row>
    <row r="63" spans="1:8" s="2" customFormat="1" ht="16.8" customHeight="1">
      <c r="A63" s="38"/>
      <c r="B63" s="44"/>
      <c r="C63" s="296" t="s">
        <v>200</v>
      </c>
      <c r="D63" s="297" t="s">
        <v>200</v>
      </c>
      <c r="E63" s="298" t="s">
        <v>1</v>
      </c>
      <c r="F63" s="299">
        <v>99.1</v>
      </c>
      <c r="G63" s="38"/>
      <c r="H63" s="44"/>
    </row>
    <row r="64" spans="1:8" s="2" customFormat="1" ht="16.8" customHeight="1">
      <c r="A64" s="38"/>
      <c r="B64" s="44"/>
      <c r="C64" s="300" t="s">
        <v>200</v>
      </c>
      <c r="D64" s="300" t="s">
        <v>281</v>
      </c>
      <c r="E64" s="17" t="s">
        <v>1</v>
      </c>
      <c r="F64" s="301">
        <v>99.1</v>
      </c>
      <c r="G64" s="38"/>
      <c r="H64" s="44"/>
    </row>
    <row r="65" spans="1:8" s="2" customFormat="1" ht="16.8" customHeight="1">
      <c r="A65" s="38"/>
      <c r="B65" s="44"/>
      <c r="C65" s="302" t="s">
        <v>1532</v>
      </c>
      <c r="D65" s="38"/>
      <c r="E65" s="38"/>
      <c r="F65" s="38"/>
      <c r="G65" s="38"/>
      <c r="H65" s="44"/>
    </row>
    <row r="66" spans="1:8" s="2" customFormat="1" ht="16.8" customHeight="1">
      <c r="A66" s="38"/>
      <c r="B66" s="44"/>
      <c r="C66" s="300" t="s">
        <v>274</v>
      </c>
      <c r="D66" s="300" t="s">
        <v>275</v>
      </c>
      <c r="E66" s="17" t="s">
        <v>269</v>
      </c>
      <c r="F66" s="301">
        <v>445.8</v>
      </c>
      <c r="G66" s="38"/>
      <c r="H66" s="44"/>
    </row>
    <row r="67" spans="1:8" s="2" customFormat="1" ht="16.8" customHeight="1">
      <c r="A67" s="38"/>
      <c r="B67" s="44"/>
      <c r="C67" s="300" t="s">
        <v>227</v>
      </c>
      <c r="D67" s="300" t="s">
        <v>228</v>
      </c>
      <c r="E67" s="17" t="s">
        <v>229</v>
      </c>
      <c r="F67" s="301">
        <v>26.56</v>
      </c>
      <c r="G67" s="38"/>
      <c r="H67" s="44"/>
    </row>
    <row r="68" spans="1:8" s="2" customFormat="1" ht="16.8" customHeight="1">
      <c r="A68" s="38"/>
      <c r="B68" s="44"/>
      <c r="C68" s="300" t="s">
        <v>525</v>
      </c>
      <c r="D68" s="300" t="s">
        <v>526</v>
      </c>
      <c r="E68" s="17" t="s">
        <v>269</v>
      </c>
      <c r="F68" s="301">
        <v>99.1</v>
      </c>
      <c r="G68" s="38"/>
      <c r="H68" s="44"/>
    </row>
    <row r="69" spans="1:8" s="2" customFormat="1" ht="16.8" customHeight="1">
      <c r="A69" s="38"/>
      <c r="B69" s="44"/>
      <c r="C69" s="300" t="s">
        <v>519</v>
      </c>
      <c r="D69" s="300" t="s">
        <v>520</v>
      </c>
      <c r="E69" s="17" t="s">
        <v>269</v>
      </c>
      <c r="F69" s="301">
        <v>464.916</v>
      </c>
      <c r="G69" s="38"/>
      <c r="H69" s="44"/>
    </row>
    <row r="70" spans="1:8" s="2" customFormat="1" ht="16.8" customHeight="1">
      <c r="A70" s="38"/>
      <c r="B70" s="44"/>
      <c r="C70" s="296" t="s">
        <v>623</v>
      </c>
      <c r="D70" s="297" t="s">
        <v>623</v>
      </c>
      <c r="E70" s="298" t="s">
        <v>1</v>
      </c>
      <c r="F70" s="299">
        <v>711.242</v>
      </c>
      <c r="G70" s="38"/>
      <c r="H70" s="44"/>
    </row>
    <row r="71" spans="1:8" s="2" customFormat="1" ht="16.8" customHeight="1">
      <c r="A71" s="38"/>
      <c r="B71" s="44"/>
      <c r="C71" s="300" t="s">
        <v>1</v>
      </c>
      <c r="D71" s="300" t="s">
        <v>288</v>
      </c>
      <c r="E71" s="17" t="s">
        <v>1</v>
      </c>
      <c r="F71" s="301">
        <v>394.14</v>
      </c>
      <c r="G71" s="38"/>
      <c r="H71" s="44"/>
    </row>
    <row r="72" spans="1:8" s="2" customFormat="1" ht="16.8" customHeight="1">
      <c r="A72" s="38"/>
      <c r="B72" s="44"/>
      <c r="C72" s="300" t="s">
        <v>1</v>
      </c>
      <c r="D72" s="300" t="s">
        <v>289</v>
      </c>
      <c r="E72" s="17" t="s">
        <v>1</v>
      </c>
      <c r="F72" s="301">
        <v>155.372</v>
      </c>
      <c r="G72" s="38"/>
      <c r="H72" s="44"/>
    </row>
    <row r="73" spans="1:8" s="2" customFormat="1" ht="16.8" customHeight="1">
      <c r="A73" s="38"/>
      <c r="B73" s="44"/>
      <c r="C73" s="300" t="s">
        <v>1</v>
      </c>
      <c r="D73" s="300" t="s">
        <v>290</v>
      </c>
      <c r="E73" s="17" t="s">
        <v>1</v>
      </c>
      <c r="F73" s="301">
        <v>161.73</v>
      </c>
      <c r="G73" s="38"/>
      <c r="H73" s="44"/>
    </row>
    <row r="74" spans="1:8" s="2" customFormat="1" ht="16.8" customHeight="1">
      <c r="A74" s="38"/>
      <c r="B74" s="44"/>
      <c r="C74" s="300" t="s">
        <v>623</v>
      </c>
      <c r="D74" s="300" t="s">
        <v>291</v>
      </c>
      <c r="E74" s="17" t="s">
        <v>1</v>
      </c>
      <c r="F74" s="301">
        <v>711.242</v>
      </c>
      <c r="G74" s="38"/>
      <c r="H74" s="44"/>
    </row>
    <row r="75" spans="1:8" s="2" customFormat="1" ht="16.8" customHeight="1">
      <c r="A75" s="38"/>
      <c r="B75" s="44"/>
      <c r="C75" s="296" t="s">
        <v>213</v>
      </c>
      <c r="D75" s="297" t="s">
        <v>213</v>
      </c>
      <c r="E75" s="298" t="s">
        <v>1</v>
      </c>
      <c r="F75" s="299">
        <v>711.242</v>
      </c>
      <c r="G75" s="38"/>
      <c r="H75" s="44"/>
    </row>
    <row r="76" spans="1:8" s="2" customFormat="1" ht="16.8" customHeight="1">
      <c r="A76" s="38"/>
      <c r="B76" s="44"/>
      <c r="C76" s="300" t="s">
        <v>1</v>
      </c>
      <c r="D76" s="300" t="s">
        <v>288</v>
      </c>
      <c r="E76" s="17" t="s">
        <v>1</v>
      </c>
      <c r="F76" s="301">
        <v>394.14</v>
      </c>
      <c r="G76" s="38"/>
      <c r="H76" s="44"/>
    </row>
    <row r="77" spans="1:8" s="2" customFormat="1" ht="16.8" customHeight="1">
      <c r="A77" s="38"/>
      <c r="B77" s="44"/>
      <c r="C77" s="300" t="s">
        <v>1</v>
      </c>
      <c r="D77" s="300" t="s">
        <v>289</v>
      </c>
      <c r="E77" s="17" t="s">
        <v>1</v>
      </c>
      <c r="F77" s="301">
        <v>155.372</v>
      </c>
      <c r="G77" s="38"/>
      <c r="H77" s="44"/>
    </row>
    <row r="78" spans="1:8" s="2" customFormat="1" ht="16.8" customHeight="1">
      <c r="A78" s="38"/>
      <c r="B78" s="44"/>
      <c r="C78" s="300" t="s">
        <v>1</v>
      </c>
      <c r="D78" s="300" t="s">
        <v>290</v>
      </c>
      <c r="E78" s="17" t="s">
        <v>1</v>
      </c>
      <c r="F78" s="301">
        <v>161.73</v>
      </c>
      <c r="G78" s="38"/>
      <c r="H78" s="44"/>
    </row>
    <row r="79" spans="1:8" s="2" customFormat="1" ht="16.8" customHeight="1">
      <c r="A79" s="38"/>
      <c r="B79" s="44"/>
      <c r="C79" s="300" t="s">
        <v>213</v>
      </c>
      <c r="D79" s="300" t="s">
        <v>291</v>
      </c>
      <c r="E79" s="17" t="s">
        <v>1</v>
      </c>
      <c r="F79" s="301">
        <v>711.242</v>
      </c>
      <c r="G79" s="38"/>
      <c r="H79" s="44"/>
    </row>
    <row r="80" spans="1:8" s="2" customFormat="1" ht="16.8" customHeight="1">
      <c r="A80" s="38"/>
      <c r="B80" s="44"/>
      <c r="C80" s="302" t="s">
        <v>1532</v>
      </c>
      <c r="D80" s="38"/>
      <c r="E80" s="38"/>
      <c r="F80" s="38"/>
      <c r="G80" s="38"/>
      <c r="H80" s="44"/>
    </row>
    <row r="81" spans="1:8" s="2" customFormat="1" ht="12">
      <c r="A81" s="38"/>
      <c r="B81" s="44"/>
      <c r="C81" s="300" t="s">
        <v>282</v>
      </c>
      <c r="D81" s="300" t="s">
        <v>283</v>
      </c>
      <c r="E81" s="17" t="s">
        <v>284</v>
      </c>
      <c r="F81" s="301">
        <v>711.242</v>
      </c>
      <c r="G81" s="38"/>
      <c r="H81" s="44"/>
    </row>
    <row r="82" spans="1:8" s="2" customFormat="1" ht="12">
      <c r="A82" s="38"/>
      <c r="B82" s="44"/>
      <c r="C82" s="300" t="s">
        <v>292</v>
      </c>
      <c r="D82" s="300" t="s">
        <v>293</v>
      </c>
      <c r="E82" s="17" t="s">
        <v>284</v>
      </c>
      <c r="F82" s="301">
        <v>711.242</v>
      </c>
      <c r="G82" s="38"/>
      <c r="H82" s="44"/>
    </row>
    <row r="83" spans="1:8" s="2" customFormat="1" ht="12">
      <c r="A83" s="38"/>
      <c r="B83" s="44"/>
      <c r="C83" s="300" t="s">
        <v>298</v>
      </c>
      <c r="D83" s="300" t="s">
        <v>299</v>
      </c>
      <c r="E83" s="17" t="s">
        <v>284</v>
      </c>
      <c r="F83" s="301">
        <v>3556.21</v>
      </c>
      <c r="G83" s="38"/>
      <c r="H83" s="44"/>
    </row>
    <row r="84" spans="1:8" s="2" customFormat="1" ht="12">
      <c r="A84" s="38"/>
      <c r="B84" s="44"/>
      <c r="C84" s="300" t="s">
        <v>304</v>
      </c>
      <c r="D84" s="300" t="s">
        <v>305</v>
      </c>
      <c r="E84" s="17" t="s">
        <v>306</v>
      </c>
      <c r="F84" s="301">
        <v>1280.236</v>
      </c>
      <c r="G84" s="38"/>
      <c r="H84" s="44"/>
    </row>
    <row r="85" spans="1:8" s="2" customFormat="1" ht="16.8" customHeight="1">
      <c r="A85" s="38"/>
      <c r="B85" s="44"/>
      <c r="C85" s="300" t="s">
        <v>312</v>
      </c>
      <c r="D85" s="300" t="s">
        <v>313</v>
      </c>
      <c r="E85" s="17" t="s">
        <v>284</v>
      </c>
      <c r="F85" s="301">
        <v>711.242</v>
      </c>
      <c r="G85" s="38"/>
      <c r="H85" s="44"/>
    </row>
    <row r="86" spans="1:8" s="2" customFormat="1" ht="26.4" customHeight="1">
      <c r="A86" s="38"/>
      <c r="B86" s="44"/>
      <c r="C86" s="295" t="s">
        <v>1533</v>
      </c>
      <c r="D86" s="295" t="s">
        <v>88</v>
      </c>
      <c r="E86" s="38"/>
      <c r="F86" s="38"/>
      <c r="G86" s="38"/>
      <c r="H86" s="44"/>
    </row>
    <row r="87" spans="1:8" s="2" customFormat="1" ht="16.8" customHeight="1">
      <c r="A87" s="38"/>
      <c r="B87" s="44"/>
      <c r="C87" s="296" t="s">
        <v>621</v>
      </c>
      <c r="D87" s="297" t="s">
        <v>621</v>
      </c>
      <c r="E87" s="298" t="s">
        <v>1</v>
      </c>
      <c r="F87" s="299">
        <v>316.98</v>
      </c>
      <c r="G87" s="38"/>
      <c r="H87" s="44"/>
    </row>
    <row r="88" spans="1:8" s="2" customFormat="1" ht="16.8" customHeight="1">
      <c r="A88" s="38"/>
      <c r="B88" s="44"/>
      <c r="C88" s="300" t="s">
        <v>1</v>
      </c>
      <c r="D88" s="300" t="s">
        <v>1534</v>
      </c>
      <c r="E88" s="17" t="s">
        <v>1</v>
      </c>
      <c r="F88" s="301">
        <v>28.08</v>
      </c>
      <c r="G88" s="38"/>
      <c r="H88" s="44"/>
    </row>
    <row r="89" spans="1:8" s="2" customFormat="1" ht="16.8" customHeight="1">
      <c r="A89" s="38"/>
      <c r="B89" s="44"/>
      <c r="C89" s="300" t="s">
        <v>1</v>
      </c>
      <c r="D89" s="300" t="s">
        <v>1535</v>
      </c>
      <c r="E89" s="17" t="s">
        <v>1</v>
      </c>
      <c r="F89" s="301">
        <v>288.9</v>
      </c>
      <c r="G89" s="38"/>
      <c r="H89" s="44"/>
    </row>
    <row r="90" spans="1:8" s="2" customFormat="1" ht="16.8" customHeight="1">
      <c r="A90" s="38"/>
      <c r="B90" s="44"/>
      <c r="C90" s="300" t="s">
        <v>621</v>
      </c>
      <c r="D90" s="300" t="s">
        <v>291</v>
      </c>
      <c r="E90" s="17" t="s">
        <v>1</v>
      </c>
      <c r="F90" s="301">
        <v>316.98</v>
      </c>
      <c r="G90" s="38"/>
      <c r="H90" s="44"/>
    </row>
    <row r="91" spans="1:8" s="2" customFormat="1" ht="16.8" customHeight="1">
      <c r="A91" s="38"/>
      <c r="B91" s="44"/>
      <c r="C91" s="302" t="s">
        <v>1532</v>
      </c>
      <c r="D91" s="38"/>
      <c r="E91" s="38"/>
      <c r="F91" s="38"/>
      <c r="G91" s="38"/>
      <c r="H91" s="44"/>
    </row>
    <row r="92" spans="1:8" s="2" customFormat="1" ht="12">
      <c r="A92" s="38"/>
      <c r="B92" s="44"/>
      <c r="C92" s="300" t="s">
        <v>642</v>
      </c>
      <c r="D92" s="300" t="s">
        <v>643</v>
      </c>
      <c r="E92" s="17" t="s">
        <v>284</v>
      </c>
      <c r="F92" s="301">
        <v>527.772</v>
      </c>
      <c r="G92" s="38"/>
      <c r="H92" s="44"/>
    </row>
    <row r="93" spans="1:8" s="2" customFormat="1" ht="16.8" customHeight="1">
      <c r="A93" s="38"/>
      <c r="B93" s="44"/>
      <c r="C93" s="300" t="s">
        <v>687</v>
      </c>
      <c r="D93" s="300" t="s">
        <v>688</v>
      </c>
      <c r="E93" s="17" t="s">
        <v>284</v>
      </c>
      <c r="F93" s="301">
        <v>516.677</v>
      </c>
      <c r="G93" s="38"/>
      <c r="H93" s="44"/>
    </row>
    <row r="94" spans="1:8" s="2" customFormat="1" ht="16.8" customHeight="1">
      <c r="A94" s="38"/>
      <c r="B94" s="44"/>
      <c r="C94" s="300" t="s">
        <v>732</v>
      </c>
      <c r="D94" s="300" t="s">
        <v>733</v>
      </c>
      <c r="E94" s="17" t="s">
        <v>284</v>
      </c>
      <c r="F94" s="301">
        <v>63.396</v>
      </c>
      <c r="G94" s="38"/>
      <c r="H94" s="44"/>
    </row>
    <row r="95" spans="1:8" s="2" customFormat="1" ht="12">
      <c r="A95" s="38"/>
      <c r="B95" s="44"/>
      <c r="C95" s="300" t="s">
        <v>738</v>
      </c>
      <c r="D95" s="300" t="s">
        <v>739</v>
      </c>
      <c r="E95" s="17" t="s">
        <v>284</v>
      </c>
      <c r="F95" s="301">
        <v>47.547</v>
      </c>
      <c r="G95" s="38"/>
      <c r="H95" s="44"/>
    </row>
    <row r="96" spans="1:8" s="2" customFormat="1" ht="16.8" customHeight="1">
      <c r="A96" s="38"/>
      <c r="B96" s="44"/>
      <c r="C96" s="300" t="s">
        <v>349</v>
      </c>
      <c r="D96" s="300" t="s">
        <v>350</v>
      </c>
      <c r="E96" s="17" t="s">
        <v>229</v>
      </c>
      <c r="F96" s="301">
        <v>633.96</v>
      </c>
      <c r="G96" s="38"/>
      <c r="H96" s="44"/>
    </row>
    <row r="97" spans="1:8" s="2" customFormat="1" ht="16.8" customHeight="1">
      <c r="A97" s="38"/>
      <c r="B97" s="44"/>
      <c r="C97" s="300" t="s">
        <v>693</v>
      </c>
      <c r="D97" s="300" t="s">
        <v>694</v>
      </c>
      <c r="E97" s="17" t="s">
        <v>306</v>
      </c>
      <c r="F97" s="301">
        <v>1033.355</v>
      </c>
      <c r="G97" s="38"/>
      <c r="H97" s="44"/>
    </row>
    <row r="98" spans="1:8" s="2" customFormat="1" ht="16.8" customHeight="1">
      <c r="A98" s="38"/>
      <c r="B98" s="44"/>
      <c r="C98" s="296" t="s">
        <v>210</v>
      </c>
      <c r="D98" s="297" t="s">
        <v>210</v>
      </c>
      <c r="E98" s="298" t="s">
        <v>1</v>
      </c>
      <c r="F98" s="299">
        <v>27.46</v>
      </c>
      <c r="G98" s="38"/>
      <c r="H98" s="44"/>
    </row>
    <row r="99" spans="1:8" s="2" customFormat="1" ht="16.8" customHeight="1">
      <c r="A99" s="38"/>
      <c r="B99" s="44"/>
      <c r="C99" s="300" t="s">
        <v>1</v>
      </c>
      <c r="D99" s="300" t="s">
        <v>863</v>
      </c>
      <c r="E99" s="17" t="s">
        <v>1</v>
      </c>
      <c r="F99" s="301">
        <v>0</v>
      </c>
      <c r="G99" s="38"/>
      <c r="H99" s="44"/>
    </row>
    <row r="100" spans="1:8" s="2" customFormat="1" ht="16.8" customHeight="1">
      <c r="A100" s="38"/>
      <c r="B100" s="44"/>
      <c r="C100" s="300" t="s">
        <v>1</v>
      </c>
      <c r="D100" s="300" t="s">
        <v>864</v>
      </c>
      <c r="E100" s="17" t="s">
        <v>1</v>
      </c>
      <c r="F100" s="301">
        <v>12.96</v>
      </c>
      <c r="G100" s="38"/>
      <c r="H100" s="44"/>
    </row>
    <row r="101" spans="1:8" s="2" customFormat="1" ht="16.8" customHeight="1">
      <c r="A101" s="38"/>
      <c r="B101" s="44"/>
      <c r="C101" s="300" t="s">
        <v>1</v>
      </c>
      <c r="D101" s="300" t="s">
        <v>865</v>
      </c>
      <c r="E101" s="17" t="s">
        <v>1</v>
      </c>
      <c r="F101" s="301">
        <v>14.5</v>
      </c>
      <c r="G101" s="38"/>
      <c r="H101" s="44"/>
    </row>
    <row r="102" spans="1:8" s="2" customFormat="1" ht="16.8" customHeight="1">
      <c r="A102" s="38"/>
      <c r="B102" s="44"/>
      <c r="C102" s="300" t="s">
        <v>210</v>
      </c>
      <c r="D102" s="300" t="s">
        <v>291</v>
      </c>
      <c r="E102" s="17" t="s">
        <v>1</v>
      </c>
      <c r="F102" s="301">
        <v>27.46</v>
      </c>
      <c r="G102" s="38"/>
      <c r="H102" s="44"/>
    </row>
    <row r="103" spans="1:8" s="2" customFormat="1" ht="16.8" customHeight="1">
      <c r="A103" s="38"/>
      <c r="B103" s="44"/>
      <c r="C103" s="302" t="s">
        <v>1532</v>
      </c>
      <c r="D103" s="38"/>
      <c r="E103" s="38"/>
      <c r="F103" s="38"/>
      <c r="G103" s="38"/>
      <c r="H103" s="44"/>
    </row>
    <row r="104" spans="1:8" s="2" customFormat="1" ht="16.8" customHeight="1">
      <c r="A104" s="38"/>
      <c r="B104" s="44"/>
      <c r="C104" s="300" t="s">
        <v>478</v>
      </c>
      <c r="D104" s="300" t="s">
        <v>479</v>
      </c>
      <c r="E104" s="17" t="s">
        <v>229</v>
      </c>
      <c r="F104" s="301">
        <v>27.46</v>
      </c>
      <c r="G104" s="38"/>
      <c r="H104" s="44"/>
    </row>
    <row r="105" spans="1:8" s="2" customFormat="1" ht="16.8" customHeight="1">
      <c r="A105" s="38"/>
      <c r="B105" s="44"/>
      <c r="C105" s="300" t="s">
        <v>487</v>
      </c>
      <c r="D105" s="300" t="s">
        <v>488</v>
      </c>
      <c r="E105" s="17" t="s">
        <v>229</v>
      </c>
      <c r="F105" s="301">
        <v>27.46</v>
      </c>
      <c r="G105" s="38"/>
      <c r="H105" s="44"/>
    </row>
    <row r="106" spans="1:8" s="2" customFormat="1" ht="16.8" customHeight="1">
      <c r="A106" s="38"/>
      <c r="B106" s="44"/>
      <c r="C106" s="300" t="s">
        <v>493</v>
      </c>
      <c r="D106" s="300" t="s">
        <v>494</v>
      </c>
      <c r="E106" s="17" t="s">
        <v>229</v>
      </c>
      <c r="F106" s="301">
        <v>27.46</v>
      </c>
      <c r="G106" s="38"/>
      <c r="H106" s="44"/>
    </row>
    <row r="107" spans="1:8" s="2" customFormat="1" ht="16.8" customHeight="1">
      <c r="A107" s="38"/>
      <c r="B107" s="44"/>
      <c r="C107" s="300" t="s">
        <v>560</v>
      </c>
      <c r="D107" s="300" t="s">
        <v>561</v>
      </c>
      <c r="E107" s="17" t="s">
        <v>229</v>
      </c>
      <c r="F107" s="301">
        <v>27.46</v>
      </c>
      <c r="G107" s="38"/>
      <c r="H107" s="44"/>
    </row>
    <row r="108" spans="1:8" s="2" customFormat="1" ht="16.8" customHeight="1">
      <c r="A108" s="38"/>
      <c r="B108" s="44"/>
      <c r="C108" s="296" t="s">
        <v>1536</v>
      </c>
      <c r="D108" s="297" t="s">
        <v>210</v>
      </c>
      <c r="E108" s="298" t="s">
        <v>1</v>
      </c>
      <c r="F108" s="299">
        <v>21.3</v>
      </c>
      <c r="G108" s="38"/>
      <c r="H108" s="44"/>
    </row>
    <row r="109" spans="1:8" s="2" customFormat="1" ht="16.8" customHeight="1">
      <c r="A109" s="38"/>
      <c r="B109" s="44"/>
      <c r="C109" s="296" t="s">
        <v>630</v>
      </c>
      <c r="D109" s="297" t="s">
        <v>630</v>
      </c>
      <c r="E109" s="298" t="s">
        <v>1</v>
      </c>
      <c r="F109" s="299">
        <v>9.09</v>
      </c>
      <c r="G109" s="38"/>
      <c r="H109" s="44"/>
    </row>
    <row r="110" spans="1:8" s="2" customFormat="1" ht="16.8" customHeight="1">
      <c r="A110" s="38"/>
      <c r="B110" s="44"/>
      <c r="C110" s="300" t="s">
        <v>1</v>
      </c>
      <c r="D110" s="300" t="s">
        <v>857</v>
      </c>
      <c r="E110" s="17" t="s">
        <v>1</v>
      </c>
      <c r="F110" s="301">
        <v>0</v>
      </c>
      <c r="G110" s="38"/>
      <c r="H110" s="44"/>
    </row>
    <row r="111" spans="1:8" s="2" customFormat="1" ht="12">
      <c r="A111" s="38"/>
      <c r="B111" s="44"/>
      <c r="C111" s="300" t="s">
        <v>1</v>
      </c>
      <c r="D111" s="300" t="s">
        <v>858</v>
      </c>
      <c r="E111" s="17" t="s">
        <v>1</v>
      </c>
      <c r="F111" s="301">
        <v>0</v>
      </c>
      <c r="G111" s="38"/>
      <c r="H111" s="44"/>
    </row>
    <row r="112" spans="1:8" s="2" customFormat="1" ht="16.8" customHeight="1">
      <c r="A112" s="38"/>
      <c r="B112" s="44"/>
      <c r="C112" s="300" t="s">
        <v>1</v>
      </c>
      <c r="D112" s="300" t="s">
        <v>859</v>
      </c>
      <c r="E112" s="17" t="s">
        <v>1</v>
      </c>
      <c r="F112" s="301">
        <v>0</v>
      </c>
      <c r="G112" s="38"/>
      <c r="H112" s="44"/>
    </row>
    <row r="113" spans="1:8" s="2" customFormat="1" ht="16.8" customHeight="1">
      <c r="A113" s="38"/>
      <c r="B113" s="44"/>
      <c r="C113" s="300" t="s">
        <v>1</v>
      </c>
      <c r="D113" s="300" t="s">
        <v>860</v>
      </c>
      <c r="E113" s="17" t="s">
        <v>1</v>
      </c>
      <c r="F113" s="301">
        <v>0</v>
      </c>
      <c r="G113" s="38"/>
      <c r="H113" s="44"/>
    </row>
    <row r="114" spans="1:8" s="2" customFormat="1" ht="16.8" customHeight="1">
      <c r="A114" s="38"/>
      <c r="B114" s="44"/>
      <c r="C114" s="300" t="s">
        <v>630</v>
      </c>
      <c r="D114" s="300" t="s">
        <v>861</v>
      </c>
      <c r="E114" s="17" t="s">
        <v>1</v>
      </c>
      <c r="F114" s="301">
        <v>9.09</v>
      </c>
      <c r="G114" s="38"/>
      <c r="H114" s="44"/>
    </row>
    <row r="115" spans="1:8" s="2" customFormat="1" ht="16.8" customHeight="1">
      <c r="A115" s="38"/>
      <c r="B115" s="44"/>
      <c r="C115" s="302" t="s">
        <v>1532</v>
      </c>
      <c r="D115" s="38"/>
      <c r="E115" s="38"/>
      <c r="F115" s="38"/>
      <c r="G115" s="38"/>
      <c r="H115" s="44"/>
    </row>
    <row r="116" spans="1:8" s="2" customFormat="1" ht="12">
      <c r="A116" s="38"/>
      <c r="B116" s="44"/>
      <c r="C116" s="300" t="s">
        <v>853</v>
      </c>
      <c r="D116" s="300" t="s">
        <v>854</v>
      </c>
      <c r="E116" s="17" t="s">
        <v>284</v>
      </c>
      <c r="F116" s="301">
        <v>9.09</v>
      </c>
      <c r="G116" s="38"/>
      <c r="H116" s="44"/>
    </row>
    <row r="117" spans="1:8" s="2" customFormat="1" ht="16.8" customHeight="1">
      <c r="A117" s="38"/>
      <c r="B117" s="44"/>
      <c r="C117" s="300" t="s">
        <v>848</v>
      </c>
      <c r="D117" s="300" t="s">
        <v>849</v>
      </c>
      <c r="E117" s="17" t="s">
        <v>284</v>
      </c>
      <c r="F117" s="301">
        <v>9.09</v>
      </c>
      <c r="G117" s="38"/>
      <c r="H117" s="44"/>
    </row>
    <row r="118" spans="1:8" s="2" customFormat="1" ht="16.8" customHeight="1">
      <c r="A118" s="38"/>
      <c r="B118" s="44"/>
      <c r="C118" s="296" t="s">
        <v>627</v>
      </c>
      <c r="D118" s="297" t="s">
        <v>627</v>
      </c>
      <c r="E118" s="298" t="s">
        <v>1</v>
      </c>
      <c r="F118" s="299">
        <v>1068.93</v>
      </c>
      <c r="G118" s="38"/>
      <c r="H118" s="44"/>
    </row>
    <row r="119" spans="1:8" s="2" customFormat="1" ht="16.8" customHeight="1">
      <c r="A119" s="38"/>
      <c r="B119" s="44"/>
      <c r="C119" s="300" t="s">
        <v>627</v>
      </c>
      <c r="D119" s="300" t="s">
        <v>664</v>
      </c>
      <c r="E119" s="17" t="s">
        <v>1</v>
      </c>
      <c r="F119" s="301">
        <v>1068.93</v>
      </c>
      <c r="G119" s="38"/>
      <c r="H119" s="44"/>
    </row>
    <row r="120" spans="1:8" s="2" customFormat="1" ht="16.8" customHeight="1">
      <c r="A120" s="38"/>
      <c r="B120" s="44"/>
      <c r="C120" s="302" t="s">
        <v>1532</v>
      </c>
      <c r="D120" s="38"/>
      <c r="E120" s="38"/>
      <c r="F120" s="38"/>
      <c r="G120" s="38"/>
      <c r="H120" s="44"/>
    </row>
    <row r="121" spans="1:8" s="2" customFormat="1" ht="16.8" customHeight="1">
      <c r="A121" s="38"/>
      <c r="B121" s="44"/>
      <c r="C121" s="300" t="s">
        <v>659</v>
      </c>
      <c r="D121" s="300" t="s">
        <v>660</v>
      </c>
      <c r="E121" s="17" t="s">
        <v>229</v>
      </c>
      <c r="F121" s="301">
        <v>1068.93</v>
      </c>
      <c r="G121" s="38"/>
      <c r="H121" s="44"/>
    </row>
    <row r="122" spans="1:8" s="2" customFormat="1" ht="16.8" customHeight="1">
      <c r="A122" s="38"/>
      <c r="B122" s="44"/>
      <c r="C122" s="300" t="s">
        <v>665</v>
      </c>
      <c r="D122" s="300" t="s">
        <v>666</v>
      </c>
      <c r="E122" s="17" t="s">
        <v>229</v>
      </c>
      <c r="F122" s="301">
        <v>1068.93</v>
      </c>
      <c r="G122" s="38"/>
      <c r="H122" s="44"/>
    </row>
    <row r="123" spans="1:8" s="2" customFormat="1" ht="16.8" customHeight="1">
      <c r="A123" s="38"/>
      <c r="B123" s="44"/>
      <c r="C123" s="296" t="s">
        <v>625</v>
      </c>
      <c r="D123" s="297" t="s">
        <v>625</v>
      </c>
      <c r="E123" s="298" t="s">
        <v>1</v>
      </c>
      <c r="F123" s="299">
        <v>160.5</v>
      </c>
      <c r="G123" s="38"/>
      <c r="H123" s="44"/>
    </row>
    <row r="124" spans="1:8" s="2" customFormat="1" ht="16.8" customHeight="1">
      <c r="A124" s="38"/>
      <c r="B124" s="44"/>
      <c r="C124" s="300" t="s">
        <v>1</v>
      </c>
      <c r="D124" s="300" t="s">
        <v>730</v>
      </c>
      <c r="E124" s="17" t="s">
        <v>1</v>
      </c>
      <c r="F124" s="301">
        <v>0</v>
      </c>
      <c r="G124" s="38"/>
      <c r="H124" s="44"/>
    </row>
    <row r="125" spans="1:8" s="2" customFormat="1" ht="16.8" customHeight="1">
      <c r="A125" s="38"/>
      <c r="B125" s="44"/>
      <c r="C125" s="300" t="s">
        <v>625</v>
      </c>
      <c r="D125" s="300" t="s">
        <v>712</v>
      </c>
      <c r="E125" s="17" t="s">
        <v>1</v>
      </c>
      <c r="F125" s="301">
        <v>160.5</v>
      </c>
      <c r="G125" s="38"/>
      <c r="H125" s="44"/>
    </row>
    <row r="126" spans="1:8" s="2" customFormat="1" ht="16.8" customHeight="1">
      <c r="A126" s="38"/>
      <c r="B126" s="44"/>
      <c r="C126" s="302" t="s">
        <v>1532</v>
      </c>
      <c r="D126" s="38"/>
      <c r="E126" s="38"/>
      <c r="F126" s="38"/>
      <c r="G126" s="38"/>
      <c r="H126" s="44"/>
    </row>
    <row r="127" spans="1:8" s="2" customFormat="1" ht="12">
      <c r="A127" s="38"/>
      <c r="B127" s="44"/>
      <c r="C127" s="300" t="s">
        <v>725</v>
      </c>
      <c r="D127" s="300" t="s">
        <v>726</v>
      </c>
      <c r="E127" s="17" t="s">
        <v>284</v>
      </c>
      <c r="F127" s="301">
        <v>105.93</v>
      </c>
      <c r="G127" s="38"/>
      <c r="H127" s="44"/>
    </row>
    <row r="128" spans="1:8" s="2" customFormat="1" ht="16.8" customHeight="1">
      <c r="A128" s="38"/>
      <c r="B128" s="44"/>
      <c r="C128" s="300" t="s">
        <v>659</v>
      </c>
      <c r="D128" s="300" t="s">
        <v>660</v>
      </c>
      <c r="E128" s="17" t="s">
        <v>229</v>
      </c>
      <c r="F128" s="301">
        <v>1068.93</v>
      </c>
      <c r="G128" s="38"/>
      <c r="H128" s="44"/>
    </row>
    <row r="129" spans="1:8" s="2" customFormat="1" ht="16.8" customHeight="1">
      <c r="A129" s="38"/>
      <c r="B129" s="44"/>
      <c r="C129" s="300" t="s">
        <v>697</v>
      </c>
      <c r="D129" s="300" t="s">
        <v>698</v>
      </c>
      <c r="E129" s="17" t="s">
        <v>284</v>
      </c>
      <c r="F129" s="301">
        <v>136.425</v>
      </c>
      <c r="G129" s="38"/>
      <c r="H129" s="44"/>
    </row>
    <row r="130" spans="1:8" s="2" customFormat="1" ht="16.8" customHeight="1">
      <c r="A130" s="38"/>
      <c r="B130" s="44"/>
      <c r="C130" s="300" t="s">
        <v>720</v>
      </c>
      <c r="D130" s="300" t="s">
        <v>721</v>
      </c>
      <c r="E130" s="17" t="s">
        <v>269</v>
      </c>
      <c r="F130" s="301">
        <v>160.5</v>
      </c>
      <c r="G130" s="38"/>
      <c r="H130" s="44"/>
    </row>
    <row r="131" spans="1:8" s="2" customFormat="1" ht="16.8" customHeight="1">
      <c r="A131" s="38"/>
      <c r="B131" s="44"/>
      <c r="C131" s="300" t="s">
        <v>756</v>
      </c>
      <c r="D131" s="300" t="s">
        <v>757</v>
      </c>
      <c r="E131" s="17" t="s">
        <v>269</v>
      </c>
      <c r="F131" s="301">
        <v>160.5</v>
      </c>
      <c r="G131" s="38"/>
      <c r="H131" s="44"/>
    </row>
    <row r="132" spans="1:8" s="2" customFormat="1" ht="16.8" customHeight="1">
      <c r="A132" s="38"/>
      <c r="B132" s="44"/>
      <c r="C132" s="300" t="s">
        <v>761</v>
      </c>
      <c r="D132" s="300" t="s">
        <v>762</v>
      </c>
      <c r="E132" s="17" t="s">
        <v>269</v>
      </c>
      <c r="F132" s="301">
        <v>160.5</v>
      </c>
      <c r="G132" s="38"/>
      <c r="H132" s="44"/>
    </row>
    <row r="133" spans="1:8" s="2" customFormat="1" ht="12">
      <c r="A133" s="38"/>
      <c r="B133" s="44"/>
      <c r="C133" s="300" t="s">
        <v>767</v>
      </c>
      <c r="D133" s="300" t="s">
        <v>768</v>
      </c>
      <c r="E133" s="17" t="s">
        <v>269</v>
      </c>
      <c r="F133" s="301">
        <v>160.5</v>
      </c>
      <c r="G133" s="38"/>
      <c r="H133" s="44"/>
    </row>
    <row r="134" spans="1:8" s="2" customFormat="1" ht="16.8" customHeight="1">
      <c r="A134" s="38"/>
      <c r="B134" s="44"/>
      <c r="C134" s="300" t="s">
        <v>703</v>
      </c>
      <c r="D134" s="300" t="s">
        <v>704</v>
      </c>
      <c r="E134" s="17" t="s">
        <v>306</v>
      </c>
      <c r="F134" s="301">
        <v>272.85</v>
      </c>
      <c r="G134" s="38"/>
      <c r="H134" s="44"/>
    </row>
    <row r="135" spans="1:8" s="2" customFormat="1" ht="16.8" customHeight="1">
      <c r="A135" s="38"/>
      <c r="B135" s="44"/>
      <c r="C135" s="296" t="s">
        <v>623</v>
      </c>
      <c r="D135" s="297" t="s">
        <v>623</v>
      </c>
      <c r="E135" s="298" t="s">
        <v>1</v>
      </c>
      <c r="F135" s="299">
        <v>527.772</v>
      </c>
      <c r="G135" s="38"/>
      <c r="H135" s="44"/>
    </row>
    <row r="136" spans="1:8" s="2" customFormat="1" ht="16.8" customHeight="1">
      <c r="A136" s="38"/>
      <c r="B136" s="44"/>
      <c r="C136" s="300" t="s">
        <v>623</v>
      </c>
      <c r="D136" s="300" t="s">
        <v>647</v>
      </c>
      <c r="E136" s="17" t="s">
        <v>1</v>
      </c>
      <c r="F136" s="301">
        <v>527.772</v>
      </c>
      <c r="G136" s="38"/>
      <c r="H136" s="44"/>
    </row>
    <row r="137" spans="1:8" s="2" customFormat="1" ht="16.8" customHeight="1">
      <c r="A137" s="38"/>
      <c r="B137" s="44"/>
      <c r="C137" s="302" t="s">
        <v>1532</v>
      </c>
      <c r="D137" s="38"/>
      <c r="E137" s="38"/>
      <c r="F137" s="38"/>
      <c r="G137" s="38"/>
      <c r="H137" s="44"/>
    </row>
    <row r="138" spans="1:8" s="2" customFormat="1" ht="12">
      <c r="A138" s="38"/>
      <c r="B138" s="44"/>
      <c r="C138" s="300" t="s">
        <v>642</v>
      </c>
      <c r="D138" s="300" t="s">
        <v>643</v>
      </c>
      <c r="E138" s="17" t="s">
        <v>284</v>
      </c>
      <c r="F138" s="301">
        <v>527.772</v>
      </c>
      <c r="G138" s="38"/>
      <c r="H138" s="44"/>
    </row>
    <row r="139" spans="1:8" s="2" customFormat="1" ht="12">
      <c r="A139" s="38"/>
      <c r="B139" s="44"/>
      <c r="C139" s="300" t="s">
        <v>648</v>
      </c>
      <c r="D139" s="300" t="s">
        <v>649</v>
      </c>
      <c r="E139" s="17" t="s">
        <v>284</v>
      </c>
      <c r="F139" s="301">
        <v>527.772</v>
      </c>
      <c r="G139" s="38"/>
      <c r="H139" s="44"/>
    </row>
    <row r="140" spans="1:8" s="2" customFormat="1" ht="12">
      <c r="A140" s="38"/>
      <c r="B140" s="44"/>
      <c r="C140" s="300" t="s">
        <v>292</v>
      </c>
      <c r="D140" s="300" t="s">
        <v>293</v>
      </c>
      <c r="E140" s="17" t="s">
        <v>284</v>
      </c>
      <c r="F140" s="301">
        <v>527.772</v>
      </c>
      <c r="G140" s="38"/>
      <c r="H140" s="44"/>
    </row>
    <row r="141" spans="1:8" s="2" customFormat="1" ht="12">
      <c r="A141" s="38"/>
      <c r="B141" s="44"/>
      <c r="C141" s="300" t="s">
        <v>298</v>
      </c>
      <c r="D141" s="300" t="s">
        <v>299</v>
      </c>
      <c r="E141" s="17" t="s">
        <v>284</v>
      </c>
      <c r="F141" s="301">
        <v>2638.86</v>
      </c>
      <c r="G141" s="38"/>
      <c r="H141" s="44"/>
    </row>
    <row r="142" spans="1:8" s="2" customFormat="1" ht="12">
      <c r="A142" s="38"/>
      <c r="B142" s="44"/>
      <c r="C142" s="300" t="s">
        <v>673</v>
      </c>
      <c r="D142" s="300" t="s">
        <v>674</v>
      </c>
      <c r="E142" s="17" t="s">
        <v>284</v>
      </c>
      <c r="F142" s="301">
        <v>527.772</v>
      </c>
      <c r="G142" s="38"/>
      <c r="H142" s="44"/>
    </row>
    <row r="143" spans="1:8" s="2" customFormat="1" ht="12">
      <c r="A143" s="38"/>
      <c r="B143" s="44"/>
      <c r="C143" s="300" t="s">
        <v>678</v>
      </c>
      <c r="D143" s="300" t="s">
        <v>679</v>
      </c>
      <c r="E143" s="17" t="s">
        <v>284</v>
      </c>
      <c r="F143" s="301">
        <v>2638.86</v>
      </c>
      <c r="G143" s="38"/>
      <c r="H143" s="44"/>
    </row>
    <row r="144" spans="1:8" s="2" customFormat="1" ht="12">
      <c r="A144" s="38"/>
      <c r="B144" s="44"/>
      <c r="C144" s="300" t="s">
        <v>304</v>
      </c>
      <c r="D144" s="300" t="s">
        <v>305</v>
      </c>
      <c r="E144" s="17" t="s">
        <v>306</v>
      </c>
      <c r="F144" s="301">
        <v>1899.979</v>
      </c>
      <c r="G144" s="38"/>
      <c r="H144" s="44"/>
    </row>
    <row r="145" spans="1:8" s="2" customFormat="1" ht="16.8" customHeight="1">
      <c r="A145" s="38"/>
      <c r="B145" s="44"/>
      <c r="C145" s="300" t="s">
        <v>312</v>
      </c>
      <c r="D145" s="300" t="s">
        <v>313</v>
      </c>
      <c r="E145" s="17" t="s">
        <v>284</v>
      </c>
      <c r="F145" s="301">
        <v>1055.544</v>
      </c>
      <c r="G145" s="38"/>
      <c r="H145" s="44"/>
    </row>
    <row r="146" spans="1:8" s="2" customFormat="1" ht="26.4" customHeight="1">
      <c r="A146" s="38"/>
      <c r="B146" s="44"/>
      <c r="C146" s="295" t="s">
        <v>1537</v>
      </c>
      <c r="D146" s="295" t="s">
        <v>91</v>
      </c>
      <c r="E146" s="38"/>
      <c r="F146" s="38"/>
      <c r="G146" s="38"/>
      <c r="H146" s="44"/>
    </row>
    <row r="147" spans="1:8" s="2" customFormat="1" ht="16.8" customHeight="1">
      <c r="A147" s="38"/>
      <c r="B147" s="44"/>
      <c r="C147" s="296" t="s">
        <v>621</v>
      </c>
      <c r="D147" s="297" t="s">
        <v>621</v>
      </c>
      <c r="E147" s="298" t="s">
        <v>1</v>
      </c>
      <c r="F147" s="299">
        <v>108.4</v>
      </c>
      <c r="G147" s="38"/>
      <c r="H147" s="44"/>
    </row>
    <row r="148" spans="1:8" s="2" customFormat="1" ht="16.8" customHeight="1">
      <c r="A148" s="38"/>
      <c r="B148" s="44"/>
      <c r="C148" s="300" t="s">
        <v>1</v>
      </c>
      <c r="D148" s="300" t="s">
        <v>1538</v>
      </c>
      <c r="E148" s="17" t="s">
        <v>1</v>
      </c>
      <c r="F148" s="301">
        <v>54.6</v>
      </c>
      <c r="G148" s="38"/>
      <c r="H148" s="44"/>
    </row>
    <row r="149" spans="1:8" s="2" customFormat="1" ht="16.8" customHeight="1">
      <c r="A149" s="38"/>
      <c r="B149" s="44"/>
      <c r="C149" s="300" t="s">
        <v>1</v>
      </c>
      <c r="D149" s="300" t="s">
        <v>1539</v>
      </c>
      <c r="E149" s="17" t="s">
        <v>1</v>
      </c>
      <c r="F149" s="301">
        <v>53.8</v>
      </c>
      <c r="G149" s="38"/>
      <c r="H149" s="44"/>
    </row>
    <row r="150" spans="1:8" s="2" customFormat="1" ht="16.8" customHeight="1">
      <c r="A150" s="38"/>
      <c r="B150" s="44"/>
      <c r="C150" s="300" t="s">
        <v>621</v>
      </c>
      <c r="D150" s="300" t="s">
        <v>291</v>
      </c>
      <c r="E150" s="17" t="s">
        <v>1</v>
      </c>
      <c r="F150" s="301">
        <v>108.4</v>
      </c>
      <c r="G150" s="38"/>
      <c r="H150" s="44"/>
    </row>
    <row r="151" spans="1:8" s="2" customFormat="1" ht="16.8" customHeight="1">
      <c r="A151" s="38"/>
      <c r="B151" s="44"/>
      <c r="C151" s="296" t="s">
        <v>1540</v>
      </c>
      <c r="D151" s="297" t="s">
        <v>621</v>
      </c>
      <c r="E151" s="298" t="s">
        <v>1</v>
      </c>
      <c r="F151" s="299">
        <v>316.98</v>
      </c>
      <c r="G151" s="38"/>
      <c r="H151" s="44"/>
    </row>
    <row r="152" spans="1:8" s="2" customFormat="1" ht="16.8" customHeight="1">
      <c r="A152" s="38"/>
      <c r="B152" s="44"/>
      <c r="C152" s="296" t="s">
        <v>210</v>
      </c>
      <c r="D152" s="297" t="s">
        <v>210</v>
      </c>
      <c r="E152" s="298" t="s">
        <v>1</v>
      </c>
      <c r="F152" s="299">
        <v>27.46</v>
      </c>
      <c r="G152" s="38"/>
      <c r="H152" s="44"/>
    </row>
    <row r="153" spans="1:8" s="2" customFormat="1" ht="16.8" customHeight="1">
      <c r="A153" s="38"/>
      <c r="B153" s="44"/>
      <c r="C153" s="300" t="s">
        <v>1</v>
      </c>
      <c r="D153" s="300" t="s">
        <v>863</v>
      </c>
      <c r="E153" s="17" t="s">
        <v>1</v>
      </c>
      <c r="F153" s="301">
        <v>0</v>
      </c>
      <c r="G153" s="38"/>
      <c r="H153" s="44"/>
    </row>
    <row r="154" spans="1:8" s="2" customFormat="1" ht="16.8" customHeight="1">
      <c r="A154" s="38"/>
      <c r="B154" s="44"/>
      <c r="C154" s="300" t="s">
        <v>1</v>
      </c>
      <c r="D154" s="300" t="s">
        <v>864</v>
      </c>
      <c r="E154" s="17" t="s">
        <v>1</v>
      </c>
      <c r="F154" s="301">
        <v>12.96</v>
      </c>
      <c r="G154" s="38"/>
      <c r="H154" s="44"/>
    </row>
    <row r="155" spans="1:8" s="2" customFormat="1" ht="16.8" customHeight="1">
      <c r="A155" s="38"/>
      <c r="B155" s="44"/>
      <c r="C155" s="300" t="s">
        <v>1</v>
      </c>
      <c r="D155" s="300" t="s">
        <v>865</v>
      </c>
      <c r="E155" s="17" t="s">
        <v>1</v>
      </c>
      <c r="F155" s="301">
        <v>14.5</v>
      </c>
      <c r="G155" s="38"/>
      <c r="H155" s="44"/>
    </row>
    <row r="156" spans="1:8" s="2" customFormat="1" ht="16.8" customHeight="1">
      <c r="A156" s="38"/>
      <c r="B156" s="44"/>
      <c r="C156" s="300" t="s">
        <v>210</v>
      </c>
      <c r="D156" s="300" t="s">
        <v>291</v>
      </c>
      <c r="E156" s="17" t="s">
        <v>1</v>
      </c>
      <c r="F156" s="301">
        <v>27.46</v>
      </c>
      <c r="G156" s="38"/>
      <c r="H156" s="44"/>
    </row>
    <row r="157" spans="1:8" s="2" customFormat="1" ht="16.8" customHeight="1">
      <c r="A157" s="38"/>
      <c r="B157" s="44"/>
      <c r="C157" s="296" t="s">
        <v>1536</v>
      </c>
      <c r="D157" s="297" t="s">
        <v>210</v>
      </c>
      <c r="E157" s="298" t="s">
        <v>1</v>
      </c>
      <c r="F157" s="299">
        <v>21.3</v>
      </c>
      <c r="G157" s="38"/>
      <c r="H157" s="44"/>
    </row>
    <row r="158" spans="1:8" s="2" customFormat="1" ht="16.8" customHeight="1">
      <c r="A158" s="38"/>
      <c r="B158" s="44"/>
      <c r="C158" s="296" t="s">
        <v>919</v>
      </c>
      <c r="D158" s="297" t="s">
        <v>919</v>
      </c>
      <c r="E158" s="298" t="s">
        <v>1</v>
      </c>
      <c r="F158" s="299">
        <v>45.6</v>
      </c>
      <c r="G158" s="38"/>
      <c r="H158" s="44"/>
    </row>
    <row r="159" spans="1:8" s="2" customFormat="1" ht="16.8" customHeight="1">
      <c r="A159" s="38"/>
      <c r="B159" s="44"/>
      <c r="C159" s="300" t="s">
        <v>919</v>
      </c>
      <c r="D159" s="300" t="s">
        <v>920</v>
      </c>
      <c r="E159" s="17" t="s">
        <v>1</v>
      </c>
      <c r="F159" s="301">
        <v>45.6</v>
      </c>
      <c r="G159" s="38"/>
      <c r="H159" s="44"/>
    </row>
    <row r="160" spans="1:8" s="2" customFormat="1" ht="16.8" customHeight="1">
      <c r="A160" s="38"/>
      <c r="B160" s="44"/>
      <c r="C160" s="296" t="s">
        <v>1263</v>
      </c>
      <c r="D160" s="297" t="s">
        <v>1263</v>
      </c>
      <c r="E160" s="298" t="s">
        <v>1</v>
      </c>
      <c r="F160" s="299">
        <v>84.6</v>
      </c>
      <c r="G160" s="38"/>
      <c r="H160" s="44"/>
    </row>
    <row r="161" spans="1:8" s="2" customFormat="1" ht="16.8" customHeight="1">
      <c r="A161" s="38"/>
      <c r="B161" s="44"/>
      <c r="C161" s="296" t="s">
        <v>905</v>
      </c>
      <c r="D161" s="297" t="s">
        <v>905</v>
      </c>
      <c r="E161" s="298" t="s">
        <v>1</v>
      </c>
      <c r="F161" s="299">
        <v>57.66</v>
      </c>
      <c r="G161" s="38"/>
      <c r="H161" s="44"/>
    </row>
    <row r="162" spans="1:8" s="2" customFormat="1" ht="16.8" customHeight="1">
      <c r="A162" s="38"/>
      <c r="B162" s="44"/>
      <c r="C162" s="300" t="s">
        <v>905</v>
      </c>
      <c r="D162" s="300" t="s">
        <v>951</v>
      </c>
      <c r="E162" s="17" t="s">
        <v>1</v>
      </c>
      <c r="F162" s="301">
        <v>57.66</v>
      </c>
      <c r="G162" s="38"/>
      <c r="H162" s="44"/>
    </row>
    <row r="163" spans="1:8" s="2" customFormat="1" ht="16.8" customHeight="1">
      <c r="A163" s="38"/>
      <c r="B163" s="44"/>
      <c r="C163" s="302" t="s">
        <v>1532</v>
      </c>
      <c r="D163" s="38"/>
      <c r="E163" s="38"/>
      <c r="F163" s="38"/>
      <c r="G163" s="38"/>
      <c r="H163" s="44"/>
    </row>
    <row r="164" spans="1:8" s="2" customFormat="1" ht="16.8" customHeight="1">
      <c r="A164" s="38"/>
      <c r="B164" s="44"/>
      <c r="C164" s="300" t="s">
        <v>697</v>
      </c>
      <c r="D164" s="300" t="s">
        <v>698</v>
      </c>
      <c r="E164" s="17" t="s">
        <v>284</v>
      </c>
      <c r="F164" s="301">
        <v>57.66</v>
      </c>
      <c r="G164" s="38"/>
      <c r="H164" s="44"/>
    </row>
    <row r="165" spans="1:8" s="2" customFormat="1" ht="16.8" customHeight="1">
      <c r="A165" s="38"/>
      <c r="B165" s="44"/>
      <c r="C165" s="300" t="s">
        <v>703</v>
      </c>
      <c r="D165" s="300" t="s">
        <v>704</v>
      </c>
      <c r="E165" s="17" t="s">
        <v>306</v>
      </c>
      <c r="F165" s="301">
        <v>115.32</v>
      </c>
      <c r="G165" s="38"/>
      <c r="H165" s="44"/>
    </row>
    <row r="166" spans="1:8" s="2" customFormat="1" ht="16.8" customHeight="1">
      <c r="A166" s="38"/>
      <c r="B166" s="44"/>
      <c r="C166" s="296" t="s">
        <v>627</v>
      </c>
      <c r="D166" s="297" t="s">
        <v>627</v>
      </c>
      <c r="E166" s="298" t="s">
        <v>1</v>
      </c>
      <c r="F166" s="299">
        <v>720.46</v>
      </c>
      <c r="G166" s="38"/>
      <c r="H166" s="44"/>
    </row>
    <row r="167" spans="1:8" s="2" customFormat="1" ht="16.8" customHeight="1">
      <c r="A167" s="38"/>
      <c r="B167" s="44"/>
      <c r="C167" s="300" t="s">
        <v>627</v>
      </c>
      <c r="D167" s="300" t="s">
        <v>933</v>
      </c>
      <c r="E167" s="17" t="s">
        <v>1</v>
      </c>
      <c r="F167" s="301">
        <v>720.46</v>
      </c>
      <c r="G167" s="38"/>
      <c r="H167" s="44"/>
    </row>
    <row r="168" spans="1:8" s="2" customFormat="1" ht="16.8" customHeight="1">
      <c r="A168" s="38"/>
      <c r="B168" s="44"/>
      <c r="C168" s="302" t="s">
        <v>1532</v>
      </c>
      <c r="D168" s="38"/>
      <c r="E168" s="38"/>
      <c r="F168" s="38"/>
      <c r="G168" s="38"/>
      <c r="H168" s="44"/>
    </row>
    <row r="169" spans="1:8" s="2" customFormat="1" ht="16.8" customHeight="1">
      <c r="A169" s="38"/>
      <c r="B169" s="44"/>
      <c r="C169" s="300" t="s">
        <v>928</v>
      </c>
      <c r="D169" s="300" t="s">
        <v>929</v>
      </c>
      <c r="E169" s="17" t="s">
        <v>229</v>
      </c>
      <c r="F169" s="301">
        <v>720.46</v>
      </c>
      <c r="G169" s="38"/>
      <c r="H169" s="44"/>
    </row>
    <row r="170" spans="1:8" s="2" customFormat="1" ht="16.8" customHeight="1">
      <c r="A170" s="38"/>
      <c r="B170" s="44"/>
      <c r="C170" s="300" t="s">
        <v>934</v>
      </c>
      <c r="D170" s="300" t="s">
        <v>935</v>
      </c>
      <c r="E170" s="17" t="s">
        <v>229</v>
      </c>
      <c r="F170" s="301">
        <v>720.46</v>
      </c>
      <c r="G170" s="38"/>
      <c r="H170" s="44"/>
    </row>
    <row r="171" spans="1:8" s="2" customFormat="1" ht="16.8" customHeight="1">
      <c r="A171" s="38"/>
      <c r="B171" s="44"/>
      <c r="C171" s="296" t="s">
        <v>625</v>
      </c>
      <c r="D171" s="297" t="s">
        <v>625</v>
      </c>
      <c r="E171" s="298" t="s">
        <v>1</v>
      </c>
      <c r="F171" s="299">
        <v>160.5</v>
      </c>
      <c r="G171" s="38"/>
      <c r="H171" s="44"/>
    </row>
    <row r="172" spans="1:8" s="2" customFormat="1" ht="16.8" customHeight="1">
      <c r="A172" s="38"/>
      <c r="B172" s="44"/>
      <c r="C172" s="296" t="s">
        <v>901</v>
      </c>
      <c r="D172" s="297" t="s">
        <v>901</v>
      </c>
      <c r="E172" s="298" t="s">
        <v>1</v>
      </c>
      <c r="F172" s="299">
        <v>216.8</v>
      </c>
      <c r="G172" s="38"/>
      <c r="H172" s="44"/>
    </row>
    <row r="173" spans="1:8" s="2" customFormat="1" ht="16.8" customHeight="1">
      <c r="A173" s="38"/>
      <c r="B173" s="44"/>
      <c r="C173" s="300" t="s">
        <v>1</v>
      </c>
      <c r="D173" s="300" t="s">
        <v>1011</v>
      </c>
      <c r="E173" s="17" t="s">
        <v>1</v>
      </c>
      <c r="F173" s="301">
        <v>109.2</v>
      </c>
      <c r="G173" s="38"/>
      <c r="H173" s="44"/>
    </row>
    <row r="174" spans="1:8" s="2" customFormat="1" ht="16.8" customHeight="1">
      <c r="A174" s="38"/>
      <c r="B174" s="44"/>
      <c r="C174" s="300" t="s">
        <v>1</v>
      </c>
      <c r="D174" s="300" t="s">
        <v>1012</v>
      </c>
      <c r="E174" s="17" t="s">
        <v>1</v>
      </c>
      <c r="F174" s="301">
        <v>107.6</v>
      </c>
      <c r="G174" s="38"/>
      <c r="H174" s="44"/>
    </row>
    <row r="175" spans="1:8" s="2" customFormat="1" ht="16.8" customHeight="1">
      <c r="A175" s="38"/>
      <c r="B175" s="44"/>
      <c r="C175" s="300" t="s">
        <v>901</v>
      </c>
      <c r="D175" s="300" t="s">
        <v>291</v>
      </c>
      <c r="E175" s="17" t="s">
        <v>1</v>
      </c>
      <c r="F175" s="301">
        <v>216.8</v>
      </c>
      <c r="G175" s="38"/>
      <c r="H175" s="44"/>
    </row>
    <row r="176" spans="1:8" s="2" customFormat="1" ht="16.8" customHeight="1">
      <c r="A176" s="38"/>
      <c r="B176" s="44"/>
      <c r="C176" s="302" t="s">
        <v>1532</v>
      </c>
      <c r="D176" s="38"/>
      <c r="E176" s="38"/>
      <c r="F176" s="38"/>
      <c r="G176" s="38"/>
      <c r="H176" s="44"/>
    </row>
    <row r="177" spans="1:8" s="2" customFormat="1" ht="16.8" customHeight="1">
      <c r="A177" s="38"/>
      <c r="B177" s="44"/>
      <c r="C177" s="300" t="s">
        <v>868</v>
      </c>
      <c r="D177" s="300" t="s">
        <v>869</v>
      </c>
      <c r="E177" s="17" t="s">
        <v>269</v>
      </c>
      <c r="F177" s="301">
        <v>216.8</v>
      </c>
      <c r="G177" s="38"/>
      <c r="H177" s="44"/>
    </row>
    <row r="178" spans="1:8" s="2" customFormat="1" ht="16.8" customHeight="1">
      <c r="A178" s="38"/>
      <c r="B178" s="44"/>
      <c r="C178" s="300" t="s">
        <v>553</v>
      </c>
      <c r="D178" s="300" t="s">
        <v>554</v>
      </c>
      <c r="E178" s="17" t="s">
        <v>269</v>
      </c>
      <c r="F178" s="301">
        <v>210.8</v>
      </c>
      <c r="G178" s="38"/>
      <c r="H178" s="44"/>
    </row>
    <row r="179" spans="1:8" s="2" customFormat="1" ht="16.8" customHeight="1">
      <c r="A179" s="38"/>
      <c r="B179" s="44"/>
      <c r="C179" s="296" t="s">
        <v>903</v>
      </c>
      <c r="D179" s="297" t="s">
        <v>625</v>
      </c>
      <c r="E179" s="298" t="s">
        <v>1</v>
      </c>
      <c r="F179" s="299">
        <v>159.6</v>
      </c>
      <c r="G179" s="38"/>
      <c r="H179" s="44"/>
    </row>
    <row r="180" spans="1:8" s="2" customFormat="1" ht="16.8" customHeight="1">
      <c r="A180" s="38"/>
      <c r="B180" s="44"/>
      <c r="C180" s="300" t="s">
        <v>903</v>
      </c>
      <c r="D180" s="300" t="s">
        <v>1008</v>
      </c>
      <c r="E180" s="17" t="s">
        <v>1</v>
      </c>
      <c r="F180" s="301">
        <v>159.6</v>
      </c>
      <c r="G180" s="38"/>
      <c r="H180" s="44"/>
    </row>
    <row r="181" spans="1:8" s="2" customFormat="1" ht="16.8" customHeight="1">
      <c r="A181" s="38"/>
      <c r="B181" s="44"/>
      <c r="C181" s="302" t="s">
        <v>1532</v>
      </c>
      <c r="D181" s="38"/>
      <c r="E181" s="38"/>
      <c r="F181" s="38"/>
      <c r="G181" s="38"/>
      <c r="H181" s="44"/>
    </row>
    <row r="182" spans="1:8" s="2" customFormat="1" ht="16.8" customHeight="1">
      <c r="A182" s="38"/>
      <c r="B182" s="44"/>
      <c r="C182" s="300" t="s">
        <v>553</v>
      </c>
      <c r="D182" s="300" t="s">
        <v>554</v>
      </c>
      <c r="E182" s="17" t="s">
        <v>269</v>
      </c>
      <c r="F182" s="301">
        <v>210.8</v>
      </c>
      <c r="G182" s="38"/>
      <c r="H182" s="44"/>
    </row>
    <row r="183" spans="1:8" s="2" customFormat="1" ht="16.8" customHeight="1">
      <c r="A183" s="38"/>
      <c r="B183" s="44"/>
      <c r="C183" s="300" t="s">
        <v>908</v>
      </c>
      <c r="D183" s="300" t="s">
        <v>909</v>
      </c>
      <c r="E183" s="17" t="s">
        <v>229</v>
      </c>
      <c r="F183" s="301">
        <v>159.6</v>
      </c>
      <c r="G183" s="38"/>
      <c r="H183" s="44"/>
    </row>
    <row r="184" spans="1:8" s="2" customFormat="1" ht="16.8" customHeight="1">
      <c r="A184" s="38"/>
      <c r="B184" s="44"/>
      <c r="C184" s="300" t="s">
        <v>349</v>
      </c>
      <c r="D184" s="300" t="s">
        <v>350</v>
      </c>
      <c r="E184" s="17" t="s">
        <v>229</v>
      </c>
      <c r="F184" s="301">
        <v>319.2</v>
      </c>
      <c r="G184" s="38"/>
      <c r="H184" s="44"/>
    </row>
    <row r="185" spans="1:8" s="2" customFormat="1" ht="12">
      <c r="A185" s="38"/>
      <c r="B185" s="44"/>
      <c r="C185" s="300" t="s">
        <v>966</v>
      </c>
      <c r="D185" s="300" t="s">
        <v>967</v>
      </c>
      <c r="E185" s="17" t="s">
        <v>269</v>
      </c>
      <c r="F185" s="301">
        <v>159.6</v>
      </c>
      <c r="G185" s="38"/>
      <c r="H185" s="44"/>
    </row>
    <row r="186" spans="1:8" s="2" customFormat="1" ht="16.8" customHeight="1">
      <c r="A186" s="38"/>
      <c r="B186" s="44"/>
      <c r="C186" s="300" t="s">
        <v>560</v>
      </c>
      <c r="D186" s="300" t="s">
        <v>561</v>
      </c>
      <c r="E186" s="17" t="s">
        <v>229</v>
      </c>
      <c r="F186" s="301">
        <v>159.6</v>
      </c>
      <c r="G186" s="38"/>
      <c r="H186" s="44"/>
    </row>
    <row r="187" spans="1:8" s="2" customFormat="1" ht="16.8" customHeight="1">
      <c r="A187" s="38"/>
      <c r="B187" s="44"/>
      <c r="C187" s="296" t="s">
        <v>623</v>
      </c>
      <c r="D187" s="297" t="s">
        <v>623</v>
      </c>
      <c r="E187" s="298" t="s">
        <v>1</v>
      </c>
      <c r="F187" s="299">
        <v>180.12</v>
      </c>
      <c r="G187" s="38"/>
      <c r="H187" s="44"/>
    </row>
    <row r="188" spans="1:8" s="2" customFormat="1" ht="16.8" customHeight="1">
      <c r="A188" s="38"/>
      <c r="B188" s="44"/>
      <c r="C188" s="300" t="s">
        <v>623</v>
      </c>
      <c r="D188" s="300" t="s">
        <v>925</v>
      </c>
      <c r="E188" s="17" t="s">
        <v>1</v>
      </c>
      <c r="F188" s="301">
        <v>180.12</v>
      </c>
      <c r="G188" s="38"/>
      <c r="H188" s="44"/>
    </row>
    <row r="189" spans="1:8" s="2" customFormat="1" ht="16.8" customHeight="1">
      <c r="A189" s="38"/>
      <c r="B189" s="44"/>
      <c r="C189" s="302" t="s">
        <v>1532</v>
      </c>
      <c r="D189" s="38"/>
      <c r="E189" s="38"/>
      <c r="F189" s="38"/>
      <c r="G189" s="38"/>
      <c r="H189" s="44"/>
    </row>
    <row r="190" spans="1:8" s="2" customFormat="1" ht="12">
      <c r="A190" s="38"/>
      <c r="B190" s="44"/>
      <c r="C190" s="300" t="s">
        <v>642</v>
      </c>
      <c r="D190" s="300" t="s">
        <v>643</v>
      </c>
      <c r="E190" s="17" t="s">
        <v>284</v>
      </c>
      <c r="F190" s="301">
        <v>180.12</v>
      </c>
      <c r="G190" s="38"/>
      <c r="H190" s="44"/>
    </row>
    <row r="191" spans="1:8" s="2" customFormat="1" ht="12">
      <c r="A191" s="38"/>
      <c r="B191" s="44"/>
      <c r="C191" s="300" t="s">
        <v>648</v>
      </c>
      <c r="D191" s="300" t="s">
        <v>649</v>
      </c>
      <c r="E191" s="17" t="s">
        <v>284</v>
      </c>
      <c r="F191" s="301">
        <v>180.12</v>
      </c>
      <c r="G191" s="38"/>
      <c r="H191" s="44"/>
    </row>
    <row r="192" spans="1:8" s="2" customFormat="1" ht="16.8" customHeight="1">
      <c r="A192" s="38"/>
      <c r="B192" s="44"/>
      <c r="C192" s="300" t="s">
        <v>653</v>
      </c>
      <c r="D192" s="300" t="s">
        <v>654</v>
      </c>
      <c r="E192" s="17" t="s">
        <v>284</v>
      </c>
      <c r="F192" s="301">
        <v>360.24</v>
      </c>
      <c r="G192" s="38"/>
      <c r="H192" s="44"/>
    </row>
    <row r="193" spans="1:8" s="2" customFormat="1" ht="12">
      <c r="A193" s="38"/>
      <c r="B193" s="44"/>
      <c r="C193" s="300" t="s">
        <v>292</v>
      </c>
      <c r="D193" s="300" t="s">
        <v>293</v>
      </c>
      <c r="E193" s="17" t="s">
        <v>284</v>
      </c>
      <c r="F193" s="301">
        <v>180.12</v>
      </c>
      <c r="G193" s="38"/>
      <c r="H193" s="44"/>
    </row>
    <row r="194" spans="1:8" s="2" customFormat="1" ht="12">
      <c r="A194" s="38"/>
      <c r="B194" s="44"/>
      <c r="C194" s="300" t="s">
        <v>298</v>
      </c>
      <c r="D194" s="300" t="s">
        <v>299</v>
      </c>
      <c r="E194" s="17" t="s">
        <v>284</v>
      </c>
      <c r="F194" s="301">
        <v>900.6</v>
      </c>
      <c r="G194" s="38"/>
      <c r="H194" s="44"/>
    </row>
    <row r="195" spans="1:8" s="2" customFormat="1" ht="12">
      <c r="A195" s="38"/>
      <c r="B195" s="44"/>
      <c r="C195" s="300" t="s">
        <v>673</v>
      </c>
      <c r="D195" s="300" t="s">
        <v>674</v>
      </c>
      <c r="E195" s="17" t="s">
        <v>284</v>
      </c>
      <c r="F195" s="301">
        <v>180.12</v>
      </c>
      <c r="G195" s="38"/>
      <c r="H195" s="44"/>
    </row>
    <row r="196" spans="1:8" s="2" customFormat="1" ht="12">
      <c r="A196" s="38"/>
      <c r="B196" s="44"/>
      <c r="C196" s="300" t="s">
        <v>678</v>
      </c>
      <c r="D196" s="300" t="s">
        <v>679</v>
      </c>
      <c r="E196" s="17" t="s">
        <v>284</v>
      </c>
      <c r="F196" s="301">
        <v>900.6</v>
      </c>
      <c r="G196" s="38"/>
      <c r="H196" s="44"/>
    </row>
    <row r="197" spans="1:8" s="2" customFormat="1" ht="12">
      <c r="A197" s="38"/>
      <c r="B197" s="44"/>
      <c r="C197" s="300" t="s">
        <v>304</v>
      </c>
      <c r="D197" s="300" t="s">
        <v>305</v>
      </c>
      <c r="E197" s="17" t="s">
        <v>306</v>
      </c>
      <c r="F197" s="301">
        <v>648.432</v>
      </c>
      <c r="G197" s="38"/>
      <c r="H197" s="44"/>
    </row>
    <row r="198" spans="1:8" s="2" customFormat="1" ht="16.8" customHeight="1">
      <c r="A198" s="38"/>
      <c r="B198" s="44"/>
      <c r="C198" s="300" t="s">
        <v>312</v>
      </c>
      <c r="D198" s="300" t="s">
        <v>313</v>
      </c>
      <c r="E198" s="17" t="s">
        <v>284</v>
      </c>
      <c r="F198" s="301">
        <v>360.24</v>
      </c>
      <c r="G198" s="38"/>
      <c r="H198" s="44"/>
    </row>
    <row r="199" spans="1:8" s="2" customFormat="1" ht="26.4" customHeight="1">
      <c r="A199" s="38"/>
      <c r="B199" s="44"/>
      <c r="C199" s="295" t="s">
        <v>1541</v>
      </c>
      <c r="D199" s="295" t="s">
        <v>94</v>
      </c>
      <c r="E199" s="38"/>
      <c r="F199" s="38"/>
      <c r="G199" s="38"/>
      <c r="H199" s="44"/>
    </row>
    <row r="200" spans="1:8" s="2" customFormat="1" ht="16.8" customHeight="1">
      <c r="A200" s="38"/>
      <c r="B200" s="44"/>
      <c r="C200" s="296" t="s">
        <v>621</v>
      </c>
      <c r="D200" s="297" t="s">
        <v>621</v>
      </c>
      <c r="E200" s="298" t="s">
        <v>1</v>
      </c>
      <c r="F200" s="299">
        <v>178.75</v>
      </c>
      <c r="G200" s="38"/>
      <c r="H200" s="44"/>
    </row>
    <row r="201" spans="1:8" s="2" customFormat="1" ht="16.8" customHeight="1">
      <c r="A201" s="38"/>
      <c r="B201" s="44"/>
      <c r="C201" s="300" t="s">
        <v>1</v>
      </c>
      <c r="D201" s="300" t="s">
        <v>1542</v>
      </c>
      <c r="E201" s="17" t="s">
        <v>1</v>
      </c>
      <c r="F201" s="301">
        <v>178.75</v>
      </c>
      <c r="G201" s="38"/>
      <c r="H201" s="44"/>
    </row>
    <row r="202" spans="1:8" s="2" customFormat="1" ht="16.8" customHeight="1">
      <c r="A202" s="38"/>
      <c r="B202" s="44"/>
      <c r="C202" s="300" t="s">
        <v>621</v>
      </c>
      <c r="D202" s="300" t="s">
        <v>291</v>
      </c>
      <c r="E202" s="17" t="s">
        <v>1</v>
      </c>
      <c r="F202" s="301">
        <v>178.75</v>
      </c>
      <c r="G202" s="38"/>
      <c r="H202" s="44"/>
    </row>
    <row r="203" spans="1:8" s="2" customFormat="1" ht="16.8" customHeight="1">
      <c r="A203" s="38"/>
      <c r="B203" s="44"/>
      <c r="C203" s="302" t="s">
        <v>1532</v>
      </c>
      <c r="D203" s="38"/>
      <c r="E203" s="38"/>
      <c r="F203" s="38"/>
      <c r="G203" s="38"/>
      <c r="H203" s="44"/>
    </row>
    <row r="204" spans="1:8" s="2" customFormat="1" ht="16.8" customHeight="1">
      <c r="A204" s="38"/>
      <c r="B204" s="44"/>
      <c r="C204" s="300" t="s">
        <v>349</v>
      </c>
      <c r="D204" s="300" t="s">
        <v>350</v>
      </c>
      <c r="E204" s="17" t="s">
        <v>229</v>
      </c>
      <c r="F204" s="301">
        <v>357.5</v>
      </c>
      <c r="G204" s="38"/>
      <c r="H204" s="44"/>
    </row>
    <row r="205" spans="1:8" s="2" customFormat="1" ht="16.8" customHeight="1">
      <c r="A205" s="38"/>
      <c r="B205" s="44"/>
      <c r="C205" s="296" t="s">
        <v>627</v>
      </c>
      <c r="D205" s="297" t="s">
        <v>627</v>
      </c>
      <c r="E205" s="298" t="s">
        <v>1</v>
      </c>
      <c r="F205" s="299">
        <v>900</v>
      </c>
      <c r="G205" s="38"/>
      <c r="H205" s="44"/>
    </row>
    <row r="206" spans="1:8" s="2" customFormat="1" ht="16.8" customHeight="1">
      <c r="A206" s="38"/>
      <c r="B206" s="44"/>
      <c r="C206" s="300" t="s">
        <v>627</v>
      </c>
      <c r="D206" s="300" t="s">
        <v>1051</v>
      </c>
      <c r="E206" s="17" t="s">
        <v>1</v>
      </c>
      <c r="F206" s="301">
        <v>900</v>
      </c>
      <c r="G206" s="38"/>
      <c r="H206" s="44"/>
    </row>
    <row r="207" spans="1:8" s="2" customFormat="1" ht="16.8" customHeight="1">
      <c r="A207" s="38"/>
      <c r="B207" s="44"/>
      <c r="C207" s="302" t="s">
        <v>1532</v>
      </c>
      <c r="D207" s="38"/>
      <c r="E207" s="38"/>
      <c r="F207" s="38"/>
      <c r="G207" s="38"/>
      <c r="H207" s="44"/>
    </row>
    <row r="208" spans="1:8" s="2" customFormat="1" ht="16.8" customHeight="1">
      <c r="A208" s="38"/>
      <c r="B208" s="44"/>
      <c r="C208" s="300" t="s">
        <v>659</v>
      </c>
      <c r="D208" s="300" t="s">
        <v>660</v>
      </c>
      <c r="E208" s="17" t="s">
        <v>229</v>
      </c>
      <c r="F208" s="301">
        <v>900</v>
      </c>
      <c r="G208" s="38"/>
      <c r="H208" s="44"/>
    </row>
    <row r="209" spans="1:8" s="2" customFormat="1" ht="16.8" customHeight="1">
      <c r="A209" s="38"/>
      <c r="B209" s="44"/>
      <c r="C209" s="300" t="s">
        <v>665</v>
      </c>
      <c r="D209" s="300" t="s">
        <v>666</v>
      </c>
      <c r="E209" s="17" t="s">
        <v>229</v>
      </c>
      <c r="F209" s="301">
        <v>900</v>
      </c>
      <c r="G209" s="38"/>
      <c r="H209" s="44"/>
    </row>
    <row r="210" spans="1:8" s="2" customFormat="1" ht="16.8" customHeight="1">
      <c r="A210" s="38"/>
      <c r="B210" s="44"/>
      <c r="C210" s="296" t="s">
        <v>625</v>
      </c>
      <c r="D210" s="297" t="s">
        <v>625</v>
      </c>
      <c r="E210" s="298" t="s">
        <v>1</v>
      </c>
      <c r="F210" s="299">
        <v>160.5</v>
      </c>
      <c r="G210" s="38"/>
      <c r="H210" s="44"/>
    </row>
    <row r="211" spans="1:8" s="2" customFormat="1" ht="16.8" customHeight="1">
      <c r="A211" s="38"/>
      <c r="B211" s="44"/>
      <c r="C211" s="296" t="s">
        <v>1052</v>
      </c>
      <c r="D211" s="297" t="s">
        <v>1052</v>
      </c>
      <c r="E211" s="298" t="s">
        <v>1</v>
      </c>
      <c r="F211" s="299">
        <v>269.4</v>
      </c>
      <c r="G211" s="38"/>
      <c r="H211" s="44"/>
    </row>
    <row r="212" spans="1:8" s="2" customFormat="1" ht="16.8" customHeight="1">
      <c r="A212" s="38"/>
      <c r="B212" s="44"/>
      <c r="C212" s="300" t="s">
        <v>1052</v>
      </c>
      <c r="D212" s="300" t="s">
        <v>1100</v>
      </c>
      <c r="E212" s="17" t="s">
        <v>1</v>
      </c>
      <c r="F212" s="301">
        <v>269.4</v>
      </c>
      <c r="G212" s="38"/>
      <c r="H212" s="44"/>
    </row>
    <row r="213" spans="1:8" s="2" customFormat="1" ht="16.8" customHeight="1">
      <c r="A213" s="38"/>
      <c r="B213" s="44"/>
      <c r="C213" s="302" t="s">
        <v>1532</v>
      </c>
      <c r="D213" s="38"/>
      <c r="E213" s="38"/>
      <c r="F213" s="38"/>
      <c r="G213" s="38"/>
      <c r="H213" s="44"/>
    </row>
    <row r="214" spans="1:8" s="2" customFormat="1" ht="16.8" customHeight="1">
      <c r="A214" s="38"/>
      <c r="B214" s="44"/>
      <c r="C214" s="300" t="s">
        <v>1095</v>
      </c>
      <c r="D214" s="300" t="s">
        <v>1096</v>
      </c>
      <c r="E214" s="17" t="s">
        <v>269</v>
      </c>
      <c r="F214" s="301">
        <v>269.4</v>
      </c>
      <c r="G214" s="38"/>
      <c r="H214" s="44"/>
    </row>
    <row r="215" spans="1:8" s="2" customFormat="1" ht="16.8" customHeight="1">
      <c r="A215" s="38"/>
      <c r="B215" s="44"/>
      <c r="C215" s="300" t="s">
        <v>1090</v>
      </c>
      <c r="D215" s="300" t="s">
        <v>1091</v>
      </c>
      <c r="E215" s="17" t="s">
        <v>269</v>
      </c>
      <c r="F215" s="301">
        <v>269.4</v>
      </c>
      <c r="G215" s="38"/>
      <c r="H215" s="44"/>
    </row>
    <row r="216" spans="1:8" s="2" customFormat="1" ht="16.8" customHeight="1">
      <c r="A216" s="38"/>
      <c r="B216" s="44"/>
      <c r="C216" s="300" t="s">
        <v>1190</v>
      </c>
      <c r="D216" s="300" t="s">
        <v>1191</v>
      </c>
      <c r="E216" s="17" t="s">
        <v>269</v>
      </c>
      <c r="F216" s="301">
        <v>269.4</v>
      </c>
      <c r="G216" s="38"/>
      <c r="H216" s="44"/>
    </row>
    <row r="217" spans="1:8" s="2" customFormat="1" ht="16.8" customHeight="1">
      <c r="A217" s="38"/>
      <c r="B217" s="44"/>
      <c r="C217" s="300" t="s">
        <v>1195</v>
      </c>
      <c r="D217" s="300" t="s">
        <v>1196</v>
      </c>
      <c r="E217" s="17" t="s">
        <v>269</v>
      </c>
      <c r="F217" s="301">
        <v>269.4</v>
      </c>
      <c r="G217" s="38"/>
      <c r="H217" s="44"/>
    </row>
    <row r="218" spans="1:8" s="2" customFormat="1" ht="16.8" customHeight="1">
      <c r="A218" s="38"/>
      <c r="B218" s="44"/>
      <c r="C218" s="300" t="s">
        <v>1221</v>
      </c>
      <c r="D218" s="300" t="s">
        <v>1222</v>
      </c>
      <c r="E218" s="17" t="s">
        <v>269</v>
      </c>
      <c r="F218" s="301">
        <v>269.4</v>
      </c>
      <c r="G218" s="38"/>
      <c r="H218" s="44"/>
    </row>
    <row r="219" spans="1:8" s="2" customFormat="1" ht="16.8" customHeight="1">
      <c r="A219" s="38"/>
      <c r="B219" s="44"/>
      <c r="C219" s="300" t="s">
        <v>1226</v>
      </c>
      <c r="D219" s="300" t="s">
        <v>1227</v>
      </c>
      <c r="E219" s="17" t="s">
        <v>269</v>
      </c>
      <c r="F219" s="301">
        <v>269.4</v>
      </c>
      <c r="G219" s="38"/>
      <c r="H219" s="44"/>
    </row>
    <row r="220" spans="1:8" s="2" customFormat="1" ht="16.8" customHeight="1">
      <c r="A220" s="38"/>
      <c r="B220" s="44"/>
      <c r="C220" s="296" t="s">
        <v>623</v>
      </c>
      <c r="D220" s="297" t="s">
        <v>623</v>
      </c>
      <c r="E220" s="298" t="s">
        <v>1</v>
      </c>
      <c r="F220" s="299">
        <v>247.39</v>
      </c>
      <c r="G220" s="38"/>
      <c r="H220" s="44"/>
    </row>
    <row r="221" spans="1:8" s="2" customFormat="1" ht="16.8" customHeight="1">
      <c r="A221" s="38"/>
      <c r="B221" s="44"/>
      <c r="C221" s="300" t="s">
        <v>623</v>
      </c>
      <c r="D221" s="300" t="s">
        <v>1058</v>
      </c>
      <c r="E221" s="17" t="s">
        <v>1</v>
      </c>
      <c r="F221" s="301">
        <v>247.39</v>
      </c>
      <c r="G221" s="38"/>
      <c r="H221" s="44"/>
    </row>
    <row r="222" spans="1:8" s="2" customFormat="1" ht="16.8" customHeight="1">
      <c r="A222" s="38"/>
      <c r="B222" s="44"/>
      <c r="C222" s="302" t="s">
        <v>1532</v>
      </c>
      <c r="D222" s="38"/>
      <c r="E222" s="38"/>
      <c r="F222" s="38"/>
      <c r="G222" s="38"/>
      <c r="H222" s="44"/>
    </row>
    <row r="223" spans="1:8" s="2" customFormat="1" ht="12">
      <c r="A223" s="38"/>
      <c r="B223" s="44"/>
      <c r="C223" s="300" t="s">
        <v>642</v>
      </c>
      <c r="D223" s="300" t="s">
        <v>643</v>
      </c>
      <c r="E223" s="17" t="s">
        <v>284</v>
      </c>
      <c r="F223" s="301">
        <v>247.39</v>
      </c>
      <c r="G223" s="38"/>
      <c r="H223" s="44"/>
    </row>
    <row r="224" spans="1:8" s="2" customFormat="1" ht="12">
      <c r="A224" s="38"/>
      <c r="B224" s="44"/>
      <c r="C224" s="300" t="s">
        <v>648</v>
      </c>
      <c r="D224" s="300" t="s">
        <v>649</v>
      </c>
      <c r="E224" s="17" t="s">
        <v>284</v>
      </c>
      <c r="F224" s="301">
        <v>247.39</v>
      </c>
      <c r="G224" s="38"/>
      <c r="H224" s="44"/>
    </row>
    <row r="225" spans="1:8" s="2" customFormat="1" ht="12">
      <c r="A225" s="38"/>
      <c r="B225" s="44"/>
      <c r="C225" s="300" t="s">
        <v>292</v>
      </c>
      <c r="D225" s="300" t="s">
        <v>293</v>
      </c>
      <c r="E225" s="17" t="s">
        <v>284</v>
      </c>
      <c r="F225" s="301">
        <v>247.39</v>
      </c>
      <c r="G225" s="38"/>
      <c r="H225" s="44"/>
    </row>
    <row r="226" spans="1:8" s="2" customFormat="1" ht="12">
      <c r="A226" s="38"/>
      <c r="B226" s="44"/>
      <c r="C226" s="300" t="s">
        <v>298</v>
      </c>
      <c r="D226" s="300" t="s">
        <v>299</v>
      </c>
      <c r="E226" s="17" t="s">
        <v>284</v>
      </c>
      <c r="F226" s="301">
        <v>1236.95</v>
      </c>
      <c r="G226" s="38"/>
      <c r="H226" s="44"/>
    </row>
    <row r="227" spans="1:8" s="2" customFormat="1" ht="12">
      <c r="A227" s="38"/>
      <c r="B227" s="44"/>
      <c r="C227" s="300" t="s">
        <v>673</v>
      </c>
      <c r="D227" s="300" t="s">
        <v>674</v>
      </c>
      <c r="E227" s="17" t="s">
        <v>284</v>
      </c>
      <c r="F227" s="301">
        <v>247.39</v>
      </c>
      <c r="G227" s="38"/>
      <c r="H227" s="44"/>
    </row>
    <row r="228" spans="1:8" s="2" customFormat="1" ht="12">
      <c r="A228" s="38"/>
      <c r="B228" s="44"/>
      <c r="C228" s="300" t="s">
        <v>678</v>
      </c>
      <c r="D228" s="300" t="s">
        <v>679</v>
      </c>
      <c r="E228" s="17" t="s">
        <v>284</v>
      </c>
      <c r="F228" s="301">
        <v>1236.95</v>
      </c>
      <c r="G228" s="38"/>
      <c r="H228" s="44"/>
    </row>
    <row r="229" spans="1:8" s="2" customFormat="1" ht="12">
      <c r="A229" s="38"/>
      <c r="B229" s="44"/>
      <c r="C229" s="300" t="s">
        <v>304</v>
      </c>
      <c r="D229" s="300" t="s">
        <v>305</v>
      </c>
      <c r="E229" s="17" t="s">
        <v>306</v>
      </c>
      <c r="F229" s="301">
        <v>890.604</v>
      </c>
      <c r="G229" s="38"/>
      <c r="H229" s="44"/>
    </row>
    <row r="230" spans="1:8" s="2" customFormat="1" ht="16.8" customHeight="1">
      <c r="A230" s="38"/>
      <c r="B230" s="44"/>
      <c r="C230" s="300" t="s">
        <v>312</v>
      </c>
      <c r="D230" s="300" t="s">
        <v>313</v>
      </c>
      <c r="E230" s="17" t="s">
        <v>284</v>
      </c>
      <c r="F230" s="301">
        <v>494.78</v>
      </c>
      <c r="G230" s="38"/>
      <c r="H230" s="44"/>
    </row>
    <row r="231" spans="1:8" s="2" customFormat="1" ht="26.4" customHeight="1">
      <c r="A231" s="38"/>
      <c r="B231" s="44"/>
      <c r="C231" s="295" t="s">
        <v>1543</v>
      </c>
      <c r="D231" s="295" t="s">
        <v>97</v>
      </c>
      <c r="E231" s="38"/>
      <c r="F231" s="38"/>
      <c r="G231" s="38"/>
      <c r="H231" s="44"/>
    </row>
    <row r="232" spans="1:8" s="2" customFormat="1" ht="16.8" customHeight="1">
      <c r="A232" s="38"/>
      <c r="B232" s="44"/>
      <c r="C232" s="296" t="s">
        <v>919</v>
      </c>
      <c r="D232" s="297" t="s">
        <v>919</v>
      </c>
      <c r="E232" s="298" t="s">
        <v>1</v>
      </c>
      <c r="F232" s="299">
        <v>57.6</v>
      </c>
      <c r="G232" s="38"/>
      <c r="H232" s="44"/>
    </row>
    <row r="233" spans="1:8" s="2" customFormat="1" ht="16.8" customHeight="1">
      <c r="A233" s="38"/>
      <c r="B233" s="44"/>
      <c r="C233" s="300" t="s">
        <v>919</v>
      </c>
      <c r="D233" s="300" t="s">
        <v>1262</v>
      </c>
      <c r="E233" s="17" t="s">
        <v>1</v>
      </c>
      <c r="F233" s="301">
        <v>57.6</v>
      </c>
      <c r="G233" s="38"/>
      <c r="H233" s="44"/>
    </row>
    <row r="234" spans="1:8" s="2" customFormat="1" ht="16.8" customHeight="1">
      <c r="A234" s="38"/>
      <c r="B234" s="44"/>
      <c r="C234" s="302" t="s">
        <v>1532</v>
      </c>
      <c r="D234" s="38"/>
      <c r="E234" s="38"/>
      <c r="F234" s="38"/>
      <c r="G234" s="38"/>
      <c r="H234" s="44"/>
    </row>
    <row r="235" spans="1:8" s="2" customFormat="1" ht="16.8" customHeight="1">
      <c r="A235" s="38"/>
      <c r="B235" s="44"/>
      <c r="C235" s="300" t="s">
        <v>914</v>
      </c>
      <c r="D235" s="300" t="s">
        <v>915</v>
      </c>
      <c r="E235" s="17" t="s">
        <v>229</v>
      </c>
      <c r="F235" s="301">
        <v>57.6</v>
      </c>
      <c r="G235" s="38"/>
      <c r="H235" s="44"/>
    </row>
    <row r="236" spans="1:8" s="2" customFormat="1" ht="16.8" customHeight="1">
      <c r="A236" s="38"/>
      <c r="B236" s="44"/>
      <c r="C236" s="300" t="s">
        <v>908</v>
      </c>
      <c r="D236" s="300" t="s">
        <v>909</v>
      </c>
      <c r="E236" s="17" t="s">
        <v>229</v>
      </c>
      <c r="F236" s="301">
        <v>142.2</v>
      </c>
      <c r="G236" s="38"/>
      <c r="H236" s="44"/>
    </row>
    <row r="237" spans="1:8" s="2" customFormat="1" ht="16.8" customHeight="1">
      <c r="A237" s="38"/>
      <c r="B237" s="44"/>
      <c r="C237" s="300" t="s">
        <v>928</v>
      </c>
      <c r="D237" s="300" t="s">
        <v>929</v>
      </c>
      <c r="E237" s="17" t="s">
        <v>229</v>
      </c>
      <c r="F237" s="301">
        <v>483.48</v>
      </c>
      <c r="G237" s="38"/>
      <c r="H237" s="44"/>
    </row>
    <row r="238" spans="1:8" s="2" customFormat="1" ht="16.8" customHeight="1">
      <c r="A238" s="38"/>
      <c r="B238" s="44"/>
      <c r="C238" s="300" t="s">
        <v>349</v>
      </c>
      <c r="D238" s="300" t="s">
        <v>350</v>
      </c>
      <c r="E238" s="17" t="s">
        <v>229</v>
      </c>
      <c r="F238" s="301">
        <v>142.2</v>
      </c>
      <c r="G238" s="38"/>
      <c r="H238" s="44"/>
    </row>
    <row r="239" spans="1:8" s="2" customFormat="1" ht="16.8" customHeight="1">
      <c r="A239" s="38"/>
      <c r="B239" s="44"/>
      <c r="C239" s="296" t="s">
        <v>1263</v>
      </c>
      <c r="D239" s="297" t="s">
        <v>1263</v>
      </c>
      <c r="E239" s="298" t="s">
        <v>1</v>
      </c>
      <c r="F239" s="299">
        <v>84.6</v>
      </c>
      <c r="G239" s="38"/>
      <c r="H239" s="44"/>
    </row>
    <row r="240" spans="1:8" s="2" customFormat="1" ht="16.8" customHeight="1">
      <c r="A240" s="38"/>
      <c r="B240" s="44"/>
      <c r="C240" s="300" t="s">
        <v>1263</v>
      </c>
      <c r="D240" s="300" t="s">
        <v>1264</v>
      </c>
      <c r="E240" s="17" t="s">
        <v>1</v>
      </c>
      <c r="F240" s="301">
        <v>84.6</v>
      </c>
      <c r="G240" s="38"/>
      <c r="H240" s="44"/>
    </row>
    <row r="241" spans="1:8" s="2" customFormat="1" ht="16.8" customHeight="1">
      <c r="A241" s="38"/>
      <c r="B241" s="44"/>
      <c r="C241" s="302" t="s">
        <v>1532</v>
      </c>
      <c r="D241" s="38"/>
      <c r="E241" s="38"/>
      <c r="F241" s="38"/>
      <c r="G241" s="38"/>
      <c r="H241" s="44"/>
    </row>
    <row r="242" spans="1:8" s="2" customFormat="1" ht="16.8" customHeight="1">
      <c r="A242" s="38"/>
      <c r="B242" s="44"/>
      <c r="C242" s="300" t="s">
        <v>908</v>
      </c>
      <c r="D242" s="300" t="s">
        <v>909</v>
      </c>
      <c r="E242" s="17" t="s">
        <v>229</v>
      </c>
      <c r="F242" s="301">
        <v>142.2</v>
      </c>
      <c r="G242" s="38"/>
      <c r="H242" s="44"/>
    </row>
    <row r="243" spans="1:8" s="2" customFormat="1" ht="16.8" customHeight="1">
      <c r="A243" s="38"/>
      <c r="B243" s="44"/>
      <c r="C243" s="300" t="s">
        <v>928</v>
      </c>
      <c r="D243" s="300" t="s">
        <v>929</v>
      </c>
      <c r="E243" s="17" t="s">
        <v>229</v>
      </c>
      <c r="F243" s="301">
        <v>483.48</v>
      </c>
      <c r="G243" s="38"/>
      <c r="H243" s="44"/>
    </row>
    <row r="244" spans="1:8" s="2" customFormat="1" ht="16.8" customHeight="1">
      <c r="A244" s="38"/>
      <c r="B244" s="44"/>
      <c r="C244" s="300" t="s">
        <v>349</v>
      </c>
      <c r="D244" s="300" t="s">
        <v>350</v>
      </c>
      <c r="E244" s="17" t="s">
        <v>229</v>
      </c>
      <c r="F244" s="301">
        <v>142.2</v>
      </c>
      <c r="G244" s="38"/>
      <c r="H244" s="44"/>
    </row>
    <row r="245" spans="1:8" s="2" customFormat="1" ht="16.8" customHeight="1">
      <c r="A245" s="38"/>
      <c r="B245" s="44"/>
      <c r="C245" s="296" t="s">
        <v>1287</v>
      </c>
      <c r="D245" s="297" t="s">
        <v>1287</v>
      </c>
      <c r="E245" s="298" t="s">
        <v>1</v>
      </c>
      <c r="F245" s="299">
        <v>91.1</v>
      </c>
      <c r="G245" s="38"/>
      <c r="H245" s="44"/>
    </row>
    <row r="246" spans="1:8" s="2" customFormat="1" ht="16.8" customHeight="1">
      <c r="A246" s="38"/>
      <c r="B246" s="44"/>
      <c r="C246" s="300" t="s">
        <v>1287</v>
      </c>
      <c r="D246" s="300" t="s">
        <v>1288</v>
      </c>
      <c r="E246" s="17" t="s">
        <v>1</v>
      </c>
      <c r="F246" s="301">
        <v>91.1</v>
      </c>
      <c r="G246" s="38"/>
      <c r="H246" s="44"/>
    </row>
    <row r="247" spans="1:8" s="2" customFormat="1" ht="16.8" customHeight="1">
      <c r="A247" s="38"/>
      <c r="B247" s="44"/>
      <c r="C247" s="296" t="s">
        <v>1273</v>
      </c>
      <c r="D247" s="297" t="s">
        <v>1273</v>
      </c>
      <c r="E247" s="298" t="s">
        <v>1</v>
      </c>
      <c r="F247" s="299">
        <v>264.4</v>
      </c>
      <c r="G247" s="38"/>
      <c r="H247" s="44"/>
    </row>
    <row r="248" spans="1:8" s="2" customFormat="1" ht="16.8" customHeight="1">
      <c r="A248" s="38"/>
      <c r="B248" s="44"/>
      <c r="C248" s="300" t="s">
        <v>1273</v>
      </c>
      <c r="D248" s="300" t="s">
        <v>1317</v>
      </c>
      <c r="E248" s="17" t="s">
        <v>1</v>
      </c>
      <c r="F248" s="301">
        <v>264.4</v>
      </c>
      <c r="G248" s="38"/>
      <c r="H248" s="44"/>
    </row>
    <row r="249" spans="1:8" s="2" customFormat="1" ht="16.8" customHeight="1">
      <c r="A249" s="38"/>
      <c r="B249" s="44"/>
      <c r="C249" s="302" t="s">
        <v>1532</v>
      </c>
      <c r="D249" s="38"/>
      <c r="E249" s="38"/>
      <c r="F249" s="38"/>
      <c r="G249" s="38"/>
      <c r="H249" s="44"/>
    </row>
    <row r="250" spans="1:8" s="2" customFormat="1" ht="12">
      <c r="A250" s="38"/>
      <c r="B250" s="44"/>
      <c r="C250" s="300" t="s">
        <v>292</v>
      </c>
      <c r="D250" s="300" t="s">
        <v>293</v>
      </c>
      <c r="E250" s="17" t="s">
        <v>284</v>
      </c>
      <c r="F250" s="301">
        <v>264.4</v>
      </c>
      <c r="G250" s="38"/>
      <c r="H250" s="44"/>
    </row>
    <row r="251" spans="1:8" s="2" customFormat="1" ht="12">
      <c r="A251" s="38"/>
      <c r="B251" s="44"/>
      <c r="C251" s="300" t="s">
        <v>298</v>
      </c>
      <c r="D251" s="300" t="s">
        <v>299</v>
      </c>
      <c r="E251" s="17" t="s">
        <v>284</v>
      </c>
      <c r="F251" s="301">
        <v>1322</v>
      </c>
      <c r="G251" s="38"/>
      <c r="H251" s="44"/>
    </row>
    <row r="252" spans="1:8" s="2" customFormat="1" ht="12">
      <c r="A252" s="38"/>
      <c r="B252" s="44"/>
      <c r="C252" s="300" t="s">
        <v>304</v>
      </c>
      <c r="D252" s="300" t="s">
        <v>305</v>
      </c>
      <c r="E252" s="17" t="s">
        <v>306</v>
      </c>
      <c r="F252" s="301">
        <v>475.92</v>
      </c>
      <c r="G252" s="38"/>
      <c r="H252" s="44"/>
    </row>
    <row r="253" spans="1:8" s="2" customFormat="1" ht="16.8" customHeight="1">
      <c r="A253" s="38"/>
      <c r="B253" s="44"/>
      <c r="C253" s="300" t="s">
        <v>312</v>
      </c>
      <c r="D253" s="300" t="s">
        <v>313</v>
      </c>
      <c r="E253" s="17" t="s">
        <v>284</v>
      </c>
      <c r="F253" s="301">
        <v>264.4</v>
      </c>
      <c r="G253" s="38"/>
      <c r="H253" s="44"/>
    </row>
    <row r="254" spans="1:8" s="2" customFormat="1" ht="16.8" customHeight="1">
      <c r="A254" s="38"/>
      <c r="B254" s="44"/>
      <c r="C254" s="296" t="s">
        <v>627</v>
      </c>
      <c r="D254" s="297" t="s">
        <v>627</v>
      </c>
      <c r="E254" s="298" t="s">
        <v>1</v>
      </c>
      <c r="F254" s="299">
        <v>483.48</v>
      </c>
      <c r="G254" s="38"/>
      <c r="H254" s="44"/>
    </row>
    <row r="255" spans="1:8" s="2" customFormat="1" ht="16.8" customHeight="1">
      <c r="A255" s="38"/>
      <c r="B255" s="44"/>
      <c r="C255" s="300" t="s">
        <v>627</v>
      </c>
      <c r="D255" s="300" t="s">
        <v>1314</v>
      </c>
      <c r="E255" s="17" t="s">
        <v>1</v>
      </c>
      <c r="F255" s="301">
        <v>483.48</v>
      </c>
      <c r="G255" s="38"/>
      <c r="H255" s="44"/>
    </row>
    <row r="256" spans="1:8" s="2" customFormat="1" ht="16.8" customHeight="1">
      <c r="A256" s="38"/>
      <c r="B256" s="44"/>
      <c r="C256" s="302" t="s">
        <v>1532</v>
      </c>
      <c r="D256" s="38"/>
      <c r="E256" s="38"/>
      <c r="F256" s="38"/>
      <c r="G256" s="38"/>
      <c r="H256" s="44"/>
    </row>
    <row r="257" spans="1:8" s="2" customFormat="1" ht="16.8" customHeight="1">
      <c r="A257" s="38"/>
      <c r="B257" s="44"/>
      <c r="C257" s="300" t="s">
        <v>928</v>
      </c>
      <c r="D257" s="300" t="s">
        <v>929</v>
      </c>
      <c r="E257" s="17" t="s">
        <v>229</v>
      </c>
      <c r="F257" s="301">
        <v>483.48</v>
      </c>
      <c r="G257" s="38"/>
      <c r="H257" s="44"/>
    </row>
    <row r="258" spans="1:8" s="2" customFormat="1" ht="16.8" customHeight="1">
      <c r="A258" s="38"/>
      <c r="B258" s="44"/>
      <c r="C258" s="300" t="s">
        <v>1302</v>
      </c>
      <c r="D258" s="300" t="s">
        <v>1303</v>
      </c>
      <c r="E258" s="17" t="s">
        <v>229</v>
      </c>
      <c r="F258" s="301">
        <v>191.58</v>
      </c>
      <c r="G258" s="38"/>
      <c r="H258" s="44"/>
    </row>
    <row r="259" spans="1:8" s="2" customFormat="1" ht="16.8" customHeight="1">
      <c r="A259" s="38"/>
      <c r="B259" s="44"/>
      <c r="C259" s="300" t="s">
        <v>1308</v>
      </c>
      <c r="D259" s="300" t="s">
        <v>1309</v>
      </c>
      <c r="E259" s="17" t="s">
        <v>229</v>
      </c>
      <c r="F259" s="301">
        <v>191.58</v>
      </c>
      <c r="G259" s="38"/>
      <c r="H259" s="44"/>
    </row>
    <row r="260" spans="1:8" s="2" customFormat="1" ht="16.8" customHeight="1">
      <c r="A260" s="38"/>
      <c r="B260" s="44"/>
      <c r="C260" s="300" t="s">
        <v>934</v>
      </c>
      <c r="D260" s="300" t="s">
        <v>935</v>
      </c>
      <c r="E260" s="17" t="s">
        <v>229</v>
      </c>
      <c r="F260" s="301">
        <v>483.48</v>
      </c>
      <c r="G260" s="38"/>
      <c r="H260" s="44"/>
    </row>
    <row r="261" spans="1:8" s="2" customFormat="1" ht="16.8" customHeight="1">
      <c r="A261" s="38"/>
      <c r="B261" s="44"/>
      <c r="C261" s="296" t="s">
        <v>1259</v>
      </c>
      <c r="D261" s="297" t="s">
        <v>1259</v>
      </c>
      <c r="E261" s="298" t="s">
        <v>1</v>
      </c>
      <c r="F261" s="299">
        <v>218.3</v>
      </c>
      <c r="G261" s="38"/>
      <c r="H261" s="44"/>
    </row>
    <row r="262" spans="1:8" s="2" customFormat="1" ht="16.8" customHeight="1">
      <c r="A262" s="38"/>
      <c r="B262" s="44"/>
      <c r="C262" s="300" t="s">
        <v>1259</v>
      </c>
      <c r="D262" s="300" t="s">
        <v>1260</v>
      </c>
      <c r="E262" s="17" t="s">
        <v>1</v>
      </c>
      <c r="F262" s="301">
        <v>218.3</v>
      </c>
      <c r="G262" s="38"/>
      <c r="H262" s="44"/>
    </row>
    <row r="263" spans="1:8" s="2" customFormat="1" ht="16.8" customHeight="1">
      <c r="A263" s="38"/>
      <c r="B263" s="44"/>
      <c r="C263" s="302" t="s">
        <v>1532</v>
      </c>
      <c r="D263" s="38"/>
      <c r="E263" s="38"/>
      <c r="F263" s="38"/>
      <c r="G263" s="38"/>
      <c r="H263" s="44"/>
    </row>
    <row r="264" spans="1:8" s="2" customFormat="1" ht="12">
      <c r="A264" s="38"/>
      <c r="B264" s="44"/>
      <c r="C264" s="300" t="s">
        <v>1340</v>
      </c>
      <c r="D264" s="300" t="s">
        <v>1341</v>
      </c>
      <c r="E264" s="17" t="s">
        <v>269</v>
      </c>
      <c r="F264" s="301">
        <v>218.3</v>
      </c>
      <c r="G264" s="38"/>
      <c r="H264" s="44"/>
    </row>
    <row r="265" spans="1:8" s="2" customFormat="1" ht="16.8" customHeight="1">
      <c r="A265" s="38"/>
      <c r="B265" s="44"/>
      <c r="C265" s="300" t="s">
        <v>1420</v>
      </c>
      <c r="D265" s="300" t="s">
        <v>1421</v>
      </c>
      <c r="E265" s="17" t="s">
        <v>269</v>
      </c>
      <c r="F265" s="301">
        <v>233.3</v>
      </c>
      <c r="G265" s="38"/>
      <c r="H265" s="44"/>
    </row>
    <row r="266" spans="1:8" s="2" customFormat="1" ht="16.8" customHeight="1">
      <c r="A266" s="38"/>
      <c r="B266" s="44"/>
      <c r="C266" s="300" t="s">
        <v>1426</v>
      </c>
      <c r="D266" s="300" t="s">
        <v>1427</v>
      </c>
      <c r="E266" s="17" t="s">
        <v>269</v>
      </c>
      <c r="F266" s="301">
        <v>218.3</v>
      </c>
      <c r="G266" s="38"/>
      <c r="H266" s="44"/>
    </row>
    <row r="267" spans="1:8" s="2" customFormat="1" ht="16.8" customHeight="1">
      <c r="A267" s="38"/>
      <c r="B267" s="44"/>
      <c r="C267" s="300" t="s">
        <v>1349</v>
      </c>
      <c r="D267" s="300" t="s">
        <v>1350</v>
      </c>
      <c r="E267" s="17" t="s">
        <v>269</v>
      </c>
      <c r="F267" s="301">
        <v>218.3</v>
      </c>
      <c r="G267" s="38"/>
      <c r="H267" s="44"/>
    </row>
    <row r="268" spans="1:8" s="2" customFormat="1" ht="16.8" customHeight="1">
      <c r="A268" s="38"/>
      <c r="B268" s="44"/>
      <c r="C268" s="296" t="s">
        <v>1261</v>
      </c>
      <c r="D268" s="297" t="s">
        <v>1261</v>
      </c>
      <c r="E268" s="298" t="s">
        <v>1</v>
      </c>
      <c r="F268" s="299">
        <v>15</v>
      </c>
      <c r="G268" s="38"/>
      <c r="H268" s="44"/>
    </row>
    <row r="269" spans="1:8" s="2" customFormat="1" ht="16.8" customHeight="1">
      <c r="A269" s="38"/>
      <c r="B269" s="44"/>
      <c r="C269" s="300" t="s">
        <v>1261</v>
      </c>
      <c r="D269" s="300" t="s">
        <v>326</v>
      </c>
      <c r="E269" s="17" t="s">
        <v>1</v>
      </c>
      <c r="F269" s="301">
        <v>15</v>
      </c>
      <c r="G269" s="38"/>
      <c r="H269" s="44"/>
    </row>
    <row r="270" spans="1:8" s="2" customFormat="1" ht="16.8" customHeight="1">
      <c r="A270" s="38"/>
      <c r="B270" s="44"/>
      <c r="C270" s="302" t="s">
        <v>1532</v>
      </c>
      <c r="D270" s="38"/>
      <c r="E270" s="38"/>
      <c r="F270" s="38"/>
      <c r="G270" s="38"/>
      <c r="H270" s="44"/>
    </row>
    <row r="271" spans="1:8" s="2" customFormat="1" ht="12">
      <c r="A271" s="38"/>
      <c r="B271" s="44"/>
      <c r="C271" s="300" t="s">
        <v>1354</v>
      </c>
      <c r="D271" s="300" t="s">
        <v>1355</v>
      </c>
      <c r="E271" s="17" t="s">
        <v>269</v>
      </c>
      <c r="F271" s="301">
        <v>15</v>
      </c>
      <c r="G271" s="38"/>
      <c r="H271" s="44"/>
    </row>
    <row r="272" spans="1:8" s="2" customFormat="1" ht="16.8" customHeight="1">
      <c r="A272" s="38"/>
      <c r="B272" s="44"/>
      <c r="C272" s="300" t="s">
        <v>1420</v>
      </c>
      <c r="D272" s="300" t="s">
        <v>1421</v>
      </c>
      <c r="E272" s="17" t="s">
        <v>269</v>
      </c>
      <c r="F272" s="301">
        <v>233.3</v>
      </c>
      <c r="G272" s="38"/>
      <c r="H272" s="44"/>
    </row>
    <row r="273" spans="1:8" s="2" customFormat="1" ht="16.8" customHeight="1">
      <c r="A273" s="38"/>
      <c r="B273" s="44"/>
      <c r="C273" s="300" t="s">
        <v>1431</v>
      </c>
      <c r="D273" s="300" t="s">
        <v>1432</v>
      </c>
      <c r="E273" s="17" t="s">
        <v>269</v>
      </c>
      <c r="F273" s="301">
        <v>15</v>
      </c>
      <c r="G273" s="38"/>
      <c r="H273" s="44"/>
    </row>
    <row r="274" spans="1:8" s="2" customFormat="1" ht="16.8" customHeight="1">
      <c r="A274" s="38"/>
      <c r="B274" s="44"/>
      <c r="C274" s="300" t="s">
        <v>1369</v>
      </c>
      <c r="D274" s="300" t="s">
        <v>1370</v>
      </c>
      <c r="E274" s="17" t="s">
        <v>269</v>
      </c>
      <c r="F274" s="301">
        <v>15</v>
      </c>
      <c r="G274" s="38"/>
      <c r="H274" s="44"/>
    </row>
    <row r="275" spans="1:8" s="2" customFormat="1" ht="16.8" customHeight="1">
      <c r="A275" s="38"/>
      <c r="B275" s="44"/>
      <c r="C275" s="296" t="s">
        <v>1266</v>
      </c>
      <c r="D275" s="297" t="s">
        <v>1266</v>
      </c>
      <c r="E275" s="298" t="s">
        <v>1</v>
      </c>
      <c r="F275" s="299">
        <v>131.4</v>
      </c>
      <c r="G275" s="38"/>
      <c r="H275" s="44"/>
    </row>
    <row r="276" spans="1:8" s="2" customFormat="1" ht="16.8" customHeight="1">
      <c r="A276" s="38"/>
      <c r="B276" s="44"/>
      <c r="C276" s="300" t="s">
        <v>1266</v>
      </c>
      <c r="D276" s="300" t="s">
        <v>1267</v>
      </c>
      <c r="E276" s="17" t="s">
        <v>1</v>
      </c>
      <c r="F276" s="301">
        <v>131.4</v>
      </c>
      <c r="G276" s="38"/>
      <c r="H276" s="44"/>
    </row>
    <row r="277" spans="1:8" s="2" customFormat="1" ht="16.8" customHeight="1">
      <c r="A277" s="38"/>
      <c r="B277" s="44"/>
      <c r="C277" s="302" t="s">
        <v>1532</v>
      </c>
      <c r="D277" s="38"/>
      <c r="E277" s="38"/>
      <c r="F277" s="38"/>
      <c r="G277" s="38"/>
      <c r="H277" s="44"/>
    </row>
    <row r="278" spans="1:8" s="2" customFormat="1" ht="12">
      <c r="A278" s="38"/>
      <c r="B278" s="44"/>
      <c r="C278" s="300" t="s">
        <v>1290</v>
      </c>
      <c r="D278" s="300" t="s">
        <v>1291</v>
      </c>
      <c r="E278" s="17" t="s">
        <v>284</v>
      </c>
      <c r="F278" s="301">
        <v>131.4</v>
      </c>
      <c r="G278" s="38"/>
      <c r="H278" s="44"/>
    </row>
    <row r="279" spans="1:8" s="2" customFormat="1" ht="16.8" customHeight="1">
      <c r="A279" s="38"/>
      <c r="B279" s="44"/>
      <c r="C279" s="300" t="s">
        <v>653</v>
      </c>
      <c r="D279" s="300" t="s">
        <v>654</v>
      </c>
      <c r="E279" s="17" t="s">
        <v>284</v>
      </c>
      <c r="F279" s="301">
        <v>337.6</v>
      </c>
      <c r="G279" s="38"/>
      <c r="H279" s="44"/>
    </row>
    <row r="280" spans="1:8" s="2" customFormat="1" ht="12">
      <c r="A280" s="38"/>
      <c r="B280" s="44"/>
      <c r="C280" s="300" t="s">
        <v>292</v>
      </c>
      <c r="D280" s="300" t="s">
        <v>293</v>
      </c>
      <c r="E280" s="17" t="s">
        <v>284</v>
      </c>
      <c r="F280" s="301">
        <v>264.4</v>
      </c>
      <c r="G280" s="38"/>
      <c r="H280" s="44"/>
    </row>
    <row r="281" spans="1:8" s="2" customFormat="1" ht="16.8" customHeight="1">
      <c r="A281" s="38"/>
      <c r="B281" s="44"/>
      <c r="C281" s="296" t="s">
        <v>1268</v>
      </c>
      <c r="D281" s="297" t="s">
        <v>1268</v>
      </c>
      <c r="E281" s="298" t="s">
        <v>1</v>
      </c>
      <c r="F281" s="299">
        <v>206.2</v>
      </c>
      <c r="G281" s="38"/>
      <c r="H281" s="44"/>
    </row>
    <row r="282" spans="1:8" s="2" customFormat="1" ht="16.8" customHeight="1">
      <c r="A282" s="38"/>
      <c r="B282" s="44"/>
      <c r="C282" s="300" t="s">
        <v>1268</v>
      </c>
      <c r="D282" s="300" t="s">
        <v>1269</v>
      </c>
      <c r="E282" s="17" t="s">
        <v>1</v>
      </c>
      <c r="F282" s="301">
        <v>206.2</v>
      </c>
      <c r="G282" s="38"/>
      <c r="H282" s="44"/>
    </row>
    <row r="283" spans="1:8" s="2" customFormat="1" ht="16.8" customHeight="1">
      <c r="A283" s="38"/>
      <c r="B283" s="44"/>
      <c r="C283" s="302" t="s">
        <v>1532</v>
      </c>
      <c r="D283" s="38"/>
      <c r="E283" s="38"/>
      <c r="F283" s="38"/>
      <c r="G283" s="38"/>
      <c r="H283" s="44"/>
    </row>
    <row r="284" spans="1:8" s="2" customFormat="1" ht="12">
      <c r="A284" s="38"/>
      <c r="B284" s="44"/>
      <c r="C284" s="300" t="s">
        <v>1295</v>
      </c>
      <c r="D284" s="300" t="s">
        <v>1296</v>
      </c>
      <c r="E284" s="17" t="s">
        <v>284</v>
      </c>
      <c r="F284" s="301">
        <v>206.2</v>
      </c>
      <c r="G284" s="38"/>
      <c r="H284" s="44"/>
    </row>
    <row r="285" spans="1:8" s="2" customFormat="1" ht="16.8" customHeight="1">
      <c r="A285" s="38"/>
      <c r="B285" s="44"/>
      <c r="C285" s="300" t="s">
        <v>653</v>
      </c>
      <c r="D285" s="300" t="s">
        <v>654</v>
      </c>
      <c r="E285" s="17" t="s">
        <v>284</v>
      </c>
      <c r="F285" s="301">
        <v>337.6</v>
      </c>
      <c r="G285" s="38"/>
      <c r="H285" s="44"/>
    </row>
    <row r="286" spans="1:8" s="2" customFormat="1" ht="12">
      <c r="A286" s="38"/>
      <c r="B286" s="44"/>
      <c r="C286" s="300" t="s">
        <v>292</v>
      </c>
      <c r="D286" s="300" t="s">
        <v>293</v>
      </c>
      <c r="E286" s="17" t="s">
        <v>284</v>
      </c>
      <c r="F286" s="301">
        <v>264.4</v>
      </c>
      <c r="G286" s="38"/>
      <c r="H286" s="44"/>
    </row>
    <row r="287" spans="1:8" s="2" customFormat="1" ht="16.8" customHeight="1">
      <c r="A287" s="38"/>
      <c r="B287" s="44"/>
      <c r="C287" s="296" t="s">
        <v>1271</v>
      </c>
      <c r="D287" s="297" t="s">
        <v>1271</v>
      </c>
      <c r="E287" s="298" t="s">
        <v>1</v>
      </c>
      <c r="F287" s="299">
        <v>73.2</v>
      </c>
      <c r="G287" s="38"/>
      <c r="H287" s="44"/>
    </row>
    <row r="288" spans="1:8" s="2" customFormat="1" ht="16.8" customHeight="1">
      <c r="A288" s="38"/>
      <c r="B288" s="44"/>
      <c r="C288" s="300" t="s">
        <v>1271</v>
      </c>
      <c r="D288" s="300" t="s">
        <v>1272</v>
      </c>
      <c r="E288" s="17" t="s">
        <v>1</v>
      </c>
      <c r="F288" s="301">
        <v>73.2</v>
      </c>
      <c r="G288" s="38"/>
      <c r="H288" s="44"/>
    </row>
    <row r="289" spans="1:8" s="2" customFormat="1" ht="16.8" customHeight="1">
      <c r="A289" s="38"/>
      <c r="B289" s="44"/>
      <c r="C289" s="302" t="s">
        <v>1532</v>
      </c>
      <c r="D289" s="38"/>
      <c r="E289" s="38"/>
      <c r="F289" s="38"/>
      <c r="G289" s="38"/>
      <c r="H289" s="44"/>
    </row>
    <row r="290" spans="1:8" s="2" customFormat="1" ht="16.8" customHeight="1">
      <c r="A290" s="38"/>
      <c r="B290" s="44"/>
      <c r="C290" s="300" t="s">
        <v>687</v>
      </c>
      <c r="D290" s="300" t="s">
        <v>688</v>
      </c>
      <c r="E290" s="17" t="s">
        <v>284</v>
      </c>
      <c r="F290" s="301">
        <v>189.29</v>
      </c>
      <c r="G290" s="38"/>
      <c r="H290" s="44"/>
    </row>
    <row r="291" spans="1:8" s="2" customFormat="1" ht="12">
      <c r="A291" s="38"/>
      <c r="B291" s="44"/>
      <c r="C291" s="300" t="s">
        <v>292</v>
      </c>
      <c r="D291" s="300" t="s">
        <v>293</v>
      </c>
      <c r="E291" s="17" t="s">
        <v>284</v>
      </c>
      <c r="F291" s="301">
        <v>264.4</v>
      </c>
      <c r="G291" s="38"/>
      <c r="H291" s="44"/>
    </row>
    <row r="292" spans="1:8" s="2" customFormat="1" ht="26.4" customHeight="1">
      <c r="A292" s="38"/>
      <c r="B292" s="44"/>
      <c r="C292" s="295" t="s">
        <v>1544</v>
      </c>
      <c r="D292" s="295" t="s">
        <v>100</v>
      </c>
      <c r="E292" s="38"/>
      <c r="F292" s="38"/>
      <c r="G292" s="38"/>
      <c r="H292" s="44"/>
    </row>
    <row r="293" spans="1:8" s="2" customFormat="1" ht="16.8" customHeight="1">
      <c r="A293" s="38"/>
      <c r="B293" s="44"/>
      <c r="C293" s="296" t="s">
        <v>1455</v>
      </c>
      <c r="D293" s="297" t="s">
        <v>1455</v>
      </c>
      <c r="E293" s="298" t="s">
        <v>1</v>
      </c>
      <c r="F293" s="299">
        <v>283.8</v>
      </c>
      <c r="G293" s="38"/>
      <c r="H293" s="44"/>
    </row>
    <row r="294" spans="1:8" s="2" customFormat="1" ht="16.8" customHeight="1">
      <c r="A294" s="38"/>
      <c r="B294" s="44"/>
      <c r="C294" s="300" t="s">
        <v>1455</v>
      </c>
      <c r="D294" s="300" t="s">
        <v>1456</v>
      </c>
      <c r="E294" s="17" t="s">
        <v>1</v>
      </c>
      <c r="F294" s="301">
        <v>283.8</v>
      </c>
      <c r="G294" s="38"/>
      <c r="H294" s="44"/>
    </row>
    <row r="295" spans="1:8" s="2" customFormat="1" ht="16.8" customHeight="1">
      <c r="A295" s="38"/>
      <c r="B295" s="44"/>
      <c r="C295" s="302" t="s">
        <v>1532</v>
      </c>
      <c r="D295" s="38"/>
      <c r="E295" s="38"/>
      <c r="F295" s="38"/>
      <c r="G295" s="38"/>
      <c r="H295" s="44"/>
    </row>
    <row r="296" spans="1:8" s="2" customFormat="1" ht="12">
      <c r="A296" s="38"/>
      <c r="B296" s="44"/>
      <c r="C296" s="300" t="s">
        <v>1340</v>
      </c>
      <c r="D296" s="300" t="s">
        <v>1341</v>
      </c>
      <c r="E296" s="17" t="s">
        <v>269</v>
      </c>
      <c r="F296" s="301">
        <v>283.8</v>
      </c>
      <c r="G296" s="38"/>
      <c r="H296" s="44"/>
    </row>
    <row r="297" spans="1:8" s="2" customFormat="1" ht="16.8" customHeight="1">
      <c r="A297" s="38"/>
      <c r="B297" s="44"/>
      <c r="C297" s="300" t="s">
        <v>1515</v>
      </c>
      <c r="D297" s="300" t="s">
        <v>1516</v>
      </c>
      <c r="E297" s="17" t="s">
        <v>269</v>
      </c>
      <c r="F297" s="301">
        <v>571.8</v>
      </c>
      <c r="G297" s="38"/>
      <c r="H297" s="44"/>
    </row>
    <row r="298" spans="1:8" s="2" customFormat="1" ht="16.8" customHeight="1">
      <c r="A298" s="38"/>
      <c r="B298" s="44"/>
      <c r="C298" s="300" t="s">
        <v>1190</v>
      </c>
      <c r="D298" s="300" t="s">
        <v>1191</v>
      </c>
      <c r="E298" s="17" t="s">
        <v>269</v>
      </c>
      <c r="F298" s="301">
        <v>571.8</v>
      </c>
      <c r="G298" s="38"/>
      <c r="H298" s="44"/>
    </row>
    <row r="299" spans="1:8" s="2" customFormat="1" ht="16.8" customHeight="1">
      <c r="A299" s="38"/>
      <c r="B299" s="44"/>
      <c r="C299" s="296" t="s">
        <v>1453</v>
      </c>
      <c r="D299" s="297" t="s">
        <v>1453</v>
      </c>
      <c r="E299" s="298" t="s">
        <v>1</v>
      </c>
      <c r="F299" s="299">
        <v>288</v>
      </c>
      <c r="G299" s="38"/>
      <c r="H299" s="44"/>
    </row>
    <row r="300" spans="1:8" s="2" customFormat="1" ht="16.8" customHeight="1">
      <c r="A300" s="38"/>
      <c r="B300" s="44"/>
      <c r="C300" s="300" t="s">
        <v>1453</v>
      </c>
      <c r="D300" s="300" t="s">
        <v>1454</v>
      </c>
      <c r="E300" s="17" t="s">
        <v>1</v>
      </c>
      <c r="F300" s="301">
        <v>288</v>
      </c>
      <c r="G300" s="38"/>
      <c r="H300" s="44"/>
    </row>
    <row r="301" spans="1:8" s="2" customFormat="1" ht="16.8" customHeight="1">
      <c r="A301" s="38"/>
      <c r="B301" s="44"/>
      <c r="C301" s="302" t="s">
        <v>1532</v>
      </c>
      <c r="D301" s="38"/>
      <c r="E301" s="38"/>
      <c r="F301" s="38"/>
      <c r="G301" s="38"/>
      <c r="H301" s="44"/>
    </row>
    <row r="302" spans="1:8" s="2" customFormat="1" ht="12">
      <c r="A302" s="38"/>
      <c r="B302" s="44"/>
      <c r="C302" s="300" t="s">
        <v>1478</v>
      </c>
      <c r="D302" s="300" t="s">
        <v>1479</v>
      </c>
      <c r="E302" s="17" t="s">
        <v>269</v>
      </c>
      <c r="F302" s="301">
        <v>288</v>
      </c>
      <c r="G302" s="38"/>
      <c r="H302" s="44"/>
    </row>
    <row r="303" spans="1:8" s="2" customFormat="1" ht="12">
      <c r="A303" s="38"/>
      <c r="B303" s="44"/>
      <c r="C303" s="300" t="s">
        <v>1459</v>
      </c>
      <c r="D303" s="300" t="s">
        <v>1460</v>
      </c>
      <c r="E303" s="17" t="s">
        <v>284</v>
      </c>
      <c r="F303" s="301">
        <v>157.89</v>
      </c>
      <c r="G303" s="38"/>
      <c r="H303" s="44"/>
    </row>
    <row r="304" spans="1:8" s="2" customFormat="1" ht="16.8" customHeight="1">
      <c r="A304" s="38"/>
      <c r="B304" s="44"/>
      <c r="C304" s="300" t="s">
        <v>1515</v>
      </c>
      <c r="D304" s="300" t="s">
        <v>1516</v>
      </c>
      <c r="E304" s="17" t="s">
        <v>269</v>
      </c>
      <c r="F304" s="301">
        <v>571.8</v>
      </c>
      <c r="G304" s="38"/>
      <c r="H304" s="44"/>
    </row>
    <row r="305" spans="1:8" s="2" customFormat="1" ht="16.8" customHeight="1">
      <c r="A305" s="38"/>
      <c r="B305" s="44"/>
      <c r="C305" s="300" t="s">
        <v>1190</v>
      </c>
      <c r="D305" s="300" t="s">
        <v>1191</v>
      </c>
      <c r="E305" s="17" t="s">
        <v>269</v>
      </c>
      <c r="F305" s="301">
        <v>571.8</v>
      </c>
      <c r="G305" s="38"/>
      <c r="H305" s="44"/>
    </row>
    <row r="306" spans="1:8" s="2" customFormat="1" ht="16.8" customHeight="1">
      <c r="A306" s="38"/>
      <c r="B306" s="44"/>
      <c r="C306" s="296" t="s">
        <v>623</v>
      </c>
      <c r="D306" s="297" t="s">
        <v>623</v>
      </c>
      <c r="E306" s="298" t="s">
        <v>1</v>
      </c>
      <c r="F306" s="299">
        <v>157.89</v>
      </c>
      <c r="G306" s="38"/>
      <c r="H306" s="44"/>
    </row>
    <row r="307" spans="1:8" s="2" customFormat="1" ht="16.8" customHeight="1">
      <c r="A307" s="38"/>
      <c r="B307" s="44"/>
      <c r="C307" s="300" t="s">
        <v>1464</v>
      </c>
      <c r="D307" s="300" t="s">
        <v>1465</v>
      </c>
      <c r="E307" s="17" t="s">
        <v>1</v>
      </c>
      <c r="F307" s="301">
        <v>42.69</v>
      </c>
      <c r="G307" s="38"/>
      <c r="H307" s="44"/>
    </row>
    <row r="308" spans="1:8" s="2" customFormat="1" ht="16.8" customHeight="1">
      <c r="A308" s="38"/>
      <c r="B308" s="44"/>
      <c r="C308" s="300" t="s">
        <v>1466</v>
      </c>
      <c r="D308" s="300" t="s">
        <v>1467</v>
      </c>
      <c r="E308" s="17" t="s">
        <v>1</v>
      </c>
      <c r="F308" s="301">
        <v>115.2</v>
      </c>
      <c r="G308" s="38"/>
      <c r="H308" s="44"/>
    </row>
    <row r="309" spans="1:8" s="2" customFormat="1" ht="16.8" customHeight="1">
      <c r="A309" s="38"/>
      <c r="B309" s="44"/>
      <c r="C309" s="300" t="s">
        <v>623</v>
      </c>
      <c r="D309" s="300" t="s">
        <v>291</v>
      </c>
      <c r="E309" s="17" t="s">
        <v>1</v>
      </c>
      <c r="F309" s="301">
        <v>157.89</v>
      </c>
      <c r="G309" s="38"/>
      <c r="H309" s="44"/>
    </row>
    <row r="310" spans="1:8" s="2" customFormat="1" ht="16.8" customHeight="1">
      <c r="A310" s="38"/>
      <c r="B310" s="44"/>
      <c r="C310" s="302" t="s">
        <v>1532</v>
      </c>
      <c r="D310" s="38"/>
      <c r="E310" s="38"/>
      <c r="F310" s="38"/>
      <c r="G310" s="38"/>
      <c r="H310" s="44"/>
    </row>
    <row r="311" spans="1:8" s="2" customFormat="1" ht="12">
      <c r="A311" s="38"/>
      <c r="B311" s="44"/>
      <c r="C311" s="300" t="s">
        <v>1459</v>
      </c>
      <c r="D311" s="300" t="s">
        <v>1460</v>
      </c>
      <c r="E311" s="17" t="s">
        <v>284</v>
      </c>
      <c r="F311" s="301">
        <v>157.89</v>
      </c>
      <c r="G311" s="38"/>
      <c r="H311" s="44"/>
    </row>
    <row r="312" spans="1:8" s="2" customFormat="1" ht="16.8" customHeight="1">
      <c r="A312" s="38"/>
      <c r="B312" s="44"/>
      <c r="C312" s="300" t="s">
        <v>687</v>
      </c>
      <c r="D312" s="300" t="s">
        <v>688</v>
      </c>
      <c r="E312" s="17" t="s">
        <v>284</v>
      </c>
      <c r="F312" s="301">
        <v>157.89</v>
      </c>
      <c r="G312" s="38"/>
      <c r="H312" s="44"/>
    </row>
    <row r="313" spans="1:8" s="2" customFormat="1" ht="16.8" customHeight="1">
      <c r="A313" s="38"/>
      <c r="B313" s="44"/>
      <c r="C313" s="296" t="s">
        <v>1464</v>
      </c>
      <c r="D313" s="297" t="s">
        <v>1464</v>
      </c>
      <c r="E313" s="298" t="s">
        <v>1</v>
      </c>
      <c r="F313" s="299">
        <v>42.69</v>
      </c>
      <c r="G313" s="38"/>
      <c r="H313" s="44"/>
    </row>
    <row r="314" spans="1:8" s="2" customFormat="1" ht="16.8" customHeight="1">
      <c r="A314" s="38"/>
      <c r="B314" s="44"/>
      <c r="C314" s="300" t="s">
        <v>1464</v>
      </c>
      <c r="D314" s="300" t="s">
        <v>1465</v>
      </c>
      <c r="E314" s="17" t="s">
        <v>1</v>
      </c>
      <c r="F314" s="301">
        <v>42.69</v>
      </c>
      <c r="G314" s="38"/>
      <c r="H314" s="44"/>
    </row>
    <row r="315" spans="1:8" s="2" customFormat="1" ht="16.8" customHeight="1">
      <c r="A315" s="38"/>
      <c r="B315" s="44"/>
      <c r="C315" s="296" t="s">
        <v>1466</v>
      </c>
      <c r="D315" s="297" t="s">
        <v>1466</v>
      </c>
      <c r="E315" s="298" t="s">
        <v>1</v>
      </c>
      <c r="F315" s="299">
        <v>115.2</v>
      </c>
      <c r="G315" s="38"/>
      <c r="H315" s="44"/>
    </row>
    <row r="316" spans="1:8" s="2" customFormat="1" ht="16.8" customHeight="1">
      <c r="A316" s="38"/>
      <c r="B316" s="44"/>
      <c r="C316" s="300" t="s">
        <v>1466</v>
      </c>
      <c r="D316" s="300" t="s">
        <v>1467</v>
      </c>
      <c r="E316" s="17" t="s">
        <v>1</v>
      </c>
      <c r="F316" s="301">
        <v>115.2</v>
      </c>
      <c r="G316" s="38"/>
      <c r="H316" s="44"/>
    </row>
    <row r="317" spans="1:8" s="2" customFormat="1" ht="7.4" customHeight="1">
      <c r="A317" s="38"/>
      <c r="B317" s="170"/>
      <c r="C317" s="171"/>
      <c r="D317" s="171"/>
      <c r="E317" s="171"/>
      <c r="F317" s="171"/>
      <c r="G317" s="171"/>
      <c r="H317" s="44"/>
    </row>
    <row r="318" spans="1:8" s="2" customFormat="1" ht="12">
      <c r="A318" s="38"/>
      <c r="B318" s="38"/>
      <c r="C318" s="38"/>
      <c r="D318" s="38"/>
      <c r="E318" s="38"/>
      <c r="F318" s="38"/>
      <c r="G318" s="38"/>
      <c r="H318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 projekt</dc:creator>
  <cp:keywords/>
  <dc:description/>
  <cp:lastModifiedBy>LB projekt</cp:lastModifiedBy>
  <dcterms:created xsi:type="dcterms:W3CDTF">2024-05-14T15:41:24Z</dcterms:created>
  <dcterms:modified xsi:type="dcterms:W3CDTF">2024-05-14T15:41:46Z</dcterms:modified>
  <cp:category/>
  <cp:version/>
  <cp:contentType/>
  <cp:contentStatus/>
</cp:coreProperties>
</file>