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2_Projekce\2023_PRO\ZAK\23_P011_(165)_PD_Hala-Maloměřice\ROZ\"/>
    </mc:Choice>
  </mc:AlternateContent>
  <bookViews>
    <workbookView xWindow="0" yWindow="0" windowWidth="0" windowHeight="0"/>
  </bookViews>
  <sheets>
    <sheet name="Rekapitulace stavby" sheetId="1" r:id="rId1"/>
    <sheet name="VRN - Vedlejší rozpočtové..." sheetId="2" r:id="rId2"/>
    <sheet name="SO.01 - Oprava sportovníh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'VRN - Vedlejší rozpočtové...'!$C$120:$K$131</definedName>
    <definedName name="_xlnm.Print_Area" localSheetId="1">'VRN - Vedlejší rozpočtové...'!$C$4:$J$76,'VRN - Vedlejší rozpočtové...'!$C$82:$J$102,'VRN - Vedlejší rozpočtové...'!$C$108:$K$131</definedName>
    <definedName name="_xlnm.Print_Titles" localSheetId="1">'VRN - Vedlejší rozpočtové...'!$120:$120</definedName>
    <definedName name="_xlnm._FilterDatabase" localSheetId="2" hidden="1">'SO.01 - Oprava sportovníh...'!$C$120:$K$197</definedName>
    <definedName name="_xlnm.Print_Area" localSheetId="2">'SO.01 - Oprava sportovníh...'!$C$4:$J$76,'SO.01 - Oprava sportovníh...'!$C$82:$J$102,'SO.01 - Oprava sportovníh...'!$C$108:$K$197</definedName>
    <definedName name="_xlnm.Print_Titles" localSheetId="2">'SO.01 - Oprava sportovníh...'!$120:$120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" r="J37"/>
  <c r="J36"/>
  <c i="1" r="AY95"/>
  <c i="2" r="J35"/>
  <c i="1" r="AX95"/>
  <c i="2"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T127"/>
  <c r="R128"/>
  <c r="R127"/>
  <c r="P128"/>
  <c r="P127"/>
  <c r="BI126"/>
  <c r="BH126"/>
  <c r="BG126"/>
  <c r="BE126"/>
  <c r="T126"/>
  <c r="T125"/>
  <c r="R126"/>
  <c r="R125"/>
  <c r="P126"/>
  <c r="P125"/>
  <c r="BI124"/>
  <c r="BH124"/>
  <c r="BG124"/>
  <c r="BE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BK126"/>
  <c r="J33"/>
  <c i="3" r="J192"/>
  <c r="BK124"/>
  <c i="2" r="BK128"/>
  <c r="F33"/>
  <c i="3" r="BK192"/>
  <c r="BK139"/>
  <c i="2" r="J128"/>
  <c r="BK131"/>
  <c i="3" r="BK178"/>
  <c r="J135"/>
  <c r="BK153"/>
  <c r="J146"/>
  <c r="J160"/>
  <c i="2" r="J124"/>
  <c i="3" r="BK160"/>
  <c r="J179"/>
  <c r="BK179"/>
  <c r="J187"/>
  <c r="J189"/>
  <c r="BK146"/>
  <c i="2" r="BK130"/>
  <c i="1" r="AS94"/>
  <c i="3" r="J183"/>
  <c r="J190"/>
  <c r="BK130"/>
  <c i="2" r="J126"/>
  <c r="F37"/>
  <c i="3" r="J124"/>
  <c r="J178"/>
  <c i="2" r="J130"/>
  <c i="3" r="J139"/>
  <c r="BK190"/>
  <c i="2" r="BK124"/>
  <c i="3" r="BK183"/>
  <c r="J153"/>
  <c r="BK177"/>
  <c r="J177"/>
  <c r="BK135"/>
  <c r="J167"/>
  <c r="J130"/>
  <c r="BK167"/>
  <c i="2" r="J131"/>
  <c r="F36"/>
  <c i="3" r="BK189"/>
  <c r="BK187"/>
  <c i="2" r="F35"/>
  <c l="1" r="T129"/>
  <c r="T122"/>
  <c r="T121"/>
  <c r="BK129"/>
  <c r="J129"/>
  <c r="J101"/>
  <c i="3" r="R129"/>
  <c r="R122"/>
  <c r="R121"/>
  <c r="BK188"/>
  <c r="J188"/>
  <c r="J100"/>
  <c r="P129"/>
  <c r="P122"/>
  <c r="P121"/>
  <c i="1" r="AU96"/>
  <c i="3" r="T188"/>
  <c r="R188"/>
  <c i="2" r="P129"/>
  <c r="P122"/>
  <c r="P121"/>
  <c i="1" r="AU95"/>
  <c i="3" r="BK129"/>
  <c r="J129"/>
  <c r="J99"/>
  <c i="2" r="R129"/>
  <c r="R122"/>
  <c r="R121"/>
  <c i="3" r="T129"/>
  <c r="T122"/>
  <c r="T121"/>
  <c r="P188"/>
  <c i="2" r="BK123"/>
  <c r="J123"/>
  <c r="J98"/>
  <c r="BK127"/>
  <c r="J127"/>
  <c r="J100"/>
  <c r="BK125"/>
  <c r="J125"/>
  <c r="J99"/>
  <c i="3" r="BK123"/>
  <c r="J123"/>
  <c r="J98"/>
  <c r="BK191"/>
  <c r="J191"/>
  <c r="J101"/>
  <c r="E85"/>
  <c r="BE135"/>
  <c r="BE153"/>
  <c r="BE146"/>
  <c r="BE124"/>
  <c r="BE189"/>
  <c r="BE190"/>
  <c r="J89"/>
  <c r="BE179"/>
  <c r="BE187"/>
  <c r="BE192"/>
  <c r="BE130"/>
  <c r="BE178"/>
  <c r="F92"/>
  <c r="BE160"/>
  <c r="BE183"/>
  <c r="BE139"/>
  <c r="BE177"/>
  <c r="BE167"/>
  <c i="1" r="AZ95"/>
  <c r="BB95"/>
  <c r="AV95"/>
  <c r="BD95"/>
  <c i="2" r="BF131"/>
  <c r="E85"/>
  <c r="J89"/>
  <c r="F92"/>
  <c r="BF124"/>
  <c r="BF126"/>
  <c r="BF128"/>
  <c r="BF130"/>
  <c i="1" r="BC95"/>
  <c i="3" r="F35"/>
  <c i="1" r="BB96"/>
  <c r="BB94"/>
  <c r="W31"/>
  <c i="3" r="F37"/>
  <c i="1" r="BD96"/>
  <c r="BD94"/>
  <c r="W33"/>
  <c i="3" r="F36"/>
  <c i="1" r="BC96"/>
  <c r="BC94"/>
  <c r="W32"/>
  <c i="3" r="F34"/>
  <c i="1" r="BA96"/>
  <c i="3" r="J34"/>
  <c i="1" r="AW96"/>
  <c i="3" l="1" r="BK122"/>
  <c r="J122"/>
  <c r="J97"/>
  <c i="2" r="BK122"/>
  <c r="BK121"/>
  <c r="J121"/>
  <c r="J30"/>
  <c i="1" r="AG95"/>
  <c i="3" r="F33"/>
  <c i="1" r="AZ96"/>
  <c r="AZ94"/>
  <c r="W29"/>
  <c r="AU94"/>
  <c i="2" r="F34"/>
  <c i="1" r="BA95"/>
  <c r="BA94"/>
  <c r="W30"/>
  <c r="AY94"/>
  <c i="2" r="J34"/>
  <c i="1" r="AW95"/>
  <c r="AT95"/>
  <c r="AN95"/>
  <c i="3" r="J33"/>
  <c i="1" r="AV96"/>
  <c r="AT96"/>
  <c r="AX94"/>
  <c i="2" l="1" r="J122"/>
  <c r="J97"/>
  <c r="J96"/>
  <c i="3" r="BK121"/>
  <c r="J121"/>
  <c r="J96"/>
  <c i="2" r="J39"/>
  <c i="1" r="AW94"/>
  <c r="AK30"/>
  <c r="AV94"/>
  <c r="AK29"/>
  <c i="3" l="1" r="J30"/>
  <c i="1" r="AG96"/>
  <c r="AG94"/>
  <c r="AK26"/>
  <c r="AT94"/>
  <c r="AN94"/>
  <c i="3" l="1" r="J39"/>
  <c i="1"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<sst xmlns="http://schemas.openxmlformats.org/spreadsheetml/2006/main">
  <si>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</si>
  <si>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</si>
  <si>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</si>
  <si>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</si>
  <si>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</si>
  <si>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{4d7caa8c-b622-4d35-a897-155cf9522ab1}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</si>
  <si>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</si>
  <si>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</si>
  <si>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</si>
  <si>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</si>
  <si>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</si>
  <si>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</si>
  <si>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</si>
  <si>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</si>
  <si>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23_P011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</si>
  <si>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</si>
  <si>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</si>
  <si>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stávající podlahy v hale</t>
  </si>
  <si>
    <t>KSO:</t>
  </si>
  <si>
    <t>CC-CZ:</t>
  </si>
  <si>
    <t>Místo:</t>
  </si>
  <si>
    <t>Brno - Maloměřice</t>
  </si>
  <si>
    <t>Datum:</t>
  </si>
  <si>
    <t>22. 5. 2023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</si>
  <si>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</si>
  <si>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</si>
  <si>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</si>
  <si>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</si>
  <si>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</si>
  <si>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</si>
  <si>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</si>
  <si>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</si>
  <si>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</si>
  <si>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06324827</t>
  </si>
  <si>
    <t xml:space="preserve">DRS stavební s.r.o. 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</si>
  <si>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</si>
  <si>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</si>
  <si>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</si>
  <si>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</si>
  <si>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</si>
  <si>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</si>
  <si>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</si>
  <si>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</si>
  <si>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</si>
  <si>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</si>
  <si>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</si>
  <si>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</si>
  <si>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</si>
  <si>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</si>
  <si>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</si>
  <si>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</si>
  <si>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</si>
  <si>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</si>
  <si>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</si>
  <si>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</si>
  <si>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</si>
  <si>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</si>
  <si>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</si>
  <si>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</si>
  <si>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</si>
  <si>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</si>
  <si>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</si>
  <si>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</si>
  <si>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</si>
  <si>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</si>
  <si>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</si>
  <si>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</si>
  <si>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</si>
  <si>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</si>
  <si>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</si>
  <si>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</si>
  <si>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</si>
  <si>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</si>
  <si>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</si>
  <si>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</si>
  <si>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</si>
  <si>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</si>
  <si>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</si>
  <si>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</si>
  <si>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</si>
  <si>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</si>
  <si>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</si>
  <si>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</si>
  <si>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Vedlejší rozpočtové náklady</t>
  </si>
  <si>
    <t>STA</t>
  </si>
  <si>
    <t>1</t>
  </si>
  <si>
    <t>{f3a5e06b-f84f-46a3-be38-fbd8a6b7dafe}</t>
  </si>
  <si>
    <t>SO.01</t>
  </si>
  <si>
    <t>Oprava sportovního povrchu haly - Maloměřice</t>
  </si>
  <si>
    <t>{aab488a5-8e5d-400a-bd39-4c87111670bc}</t>
  </si>
  <si>
    <t>2</t>
  </si>
  <si>
    <t>KRYCÍ LIST SOUPISU PRACÍ</t>
  </si>
  <si>
    <t>Objekt:</t>
  </si>
  <si>
    <t>VRN - Vedlejší rozpočtové náklady</t>
  </si>
  <si>
    <t>Ukázkový příklad programu KROS 4.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</si>
  <si>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</si>
  <si>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</si>
  <si>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</si>
  <si>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</si>
  <si>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</si>
  <si>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VRN7 - Provozní vlivy</t>
  </si>
  <si>
    <t xml:space="preserve">    VRN1 - Průzkumné, geodetické a projektové práce</t>
  </si>
  <si>
    <t xml:space="preserve">    VRN4 - Inženýrská činnost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</si>
  <si>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</si>
  <si>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</si>
  <si>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</si>
  <si>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</si>
  <si>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</si>
  <si>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</si>
  <si>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</si>
  <si>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</si>
  <si>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</si>
  <si>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</si>
  <si>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</si>
  <si>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</si>
  <si>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</si>
  <si>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</si>
  <si>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</si>
  <si>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</si>
  <si>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VRN7</t>
  </si>
  <si>
    <t>Provozní vlivy</t>
  </si>
  <si>
    <t>K</t>
  </si>
  <si>
    <t>075002000.2</t>
  </si>
  <si>
    <t>Náklady na zajištění stávajících sítí</t>
  </si>
  <si>
    <t>Kč</t>
  </si>
  <si>
    <t>Ceník vlastní</t>
  </si>
  <si>
    <t>4</t>
  </si>
  <si>
    <t>-251006921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</si>
  <si>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</si>
  <si>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</si>
  <si>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</si>
  <si>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</si>
  <si>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</si>
  <si>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</si>
  <si>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-1470087099</t>
  </si>
  <si>
    <t>VRN4</t>
  </si>
  <si>
    <t>Inženýrská činnost</t>
  </si>
  <si>
    <t>3</t>
  </si>
  <si>
    <t>045203000</t>
  </si>
  <si>
    <t>Kompletační činnost</t>
  </si>
  <si>
    <t>-175465936</t>
  </si>
  <si>
    <t>VRN3</t>
  </si>
  <si>
    <t>Zařízení staveniště</t>
  </si>
  <si>
    <t>030001000</t>
  </si>
  <si>
    <t>2090649517</t>
  </si>
  <si>
    <t>034002000.1</t>
  </si>
  <si>
    <t>Zabezpečení staveniště - ostraha, provizorní oplocení staveniště, zábradlí (var. ohraničení páskou na dřevěných latích)</t>
  </si>
  <si>
    <t>526884165</t>
  </si>
  <si>
    <t>SO.01 - Oprava sportovního povrchu haly - Maloměřice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</si>
  <si>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</si>
  <si>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</si>
  <si>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</si>
  <si>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</si>
  <si>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HSV</t>
  </si>
  <si>
    <t>Práce a dodávky HSV</t>
  </si>
  <si>
    <t>6</t>
  </si>
  <si>
    <t>Úpravy povrchů, podlahy a osazování výplní</t>
  </si>
  <si>
    <t>632450121.R</t>
  </si>
  <si>
    <t>Vyrovnávací stěrka</t>
  </si>
  <si>
    <t>m2</t>
  </si>
  <si>
    <t>1039196888</t>
  </si>
  <si>
    <t>VV</t>
  </si>
  <si>
    <t>Aplikace vyrovnávací stěrky na potřebných místech</t>
  </si>
  <si>
    <t>Cca 1,5% z celkové plochy - tj. 15-20 m2</t>
  </si>
  <si>
    <t>20</t>
  </si>
  <si>
    <t>Součet</t>
  </si>
  <si>
    <t>9</t>
  </si>
  <si>
    <t>Ostatní konstrukce a práce, bourání</t>
  </si>
  <si>
    <t>965046111</t>
  </si>
  <si>
    <t>Broušení stávající PU podlahy úběr do 3 mm</t>
  </si>
  <si>
    <t>-6351530</t>
  </si>
  <si>
    <t>Přebroušení a zdrsnění PU podlahy</t>
  </si>
  <si>
    <t>zajišťuje rovinatost a případně přípravu pro aplikaci vyrovnávací stěrky</t>
  </si>
  <si>
    <t>1084,13</t>
  </si>
  <si>
    <t>776410811</t>
  </si>
  <si>
    <t>Odstranění přechodových lišt</t>
  </si>
  <si>
    <t>m</t>
  </si>
  <si>
    <t>16</t>
  </si>
  <si>
    <t>-768449023</t>
  </si>
  <si>
    <t>Ostranění stávajících přechodových lišt podlahy</t>
  </si>
  <si>
    <t>50</t>
  </si>
  <si>
    <t>02</t>
  </si>
  <si>
    <t>Montáž pružné sportovní podlahy</t>
  </si>
  <si>
    <t>-1302876578</t>
  </si>
  <si>
    <t>Parotěsná zábrana, min. 200 mikronů</t>
  </si>
  <si>
    <t>PU tlumící pěna tl. 15 mm</t>
  </si>
  <si>
    <t>Nosné panely z lepené březové překližky (P+D) tl. 15-18 mm</t>
  </si>
  <si>
    <t>Viz. TZ</t>
  </si>
  <si>
    <t>M</t>
  </si>
  <si>
    <t>03</t>
  </si>
  <si>
    <t>Dodávka pružné sportovní podlahy</t>
  </si>
  <si>
    <t>8</t>
  </si>
  <si>
    <t>1448120897</t>
  </si>
  <si>
    <t>1160,01</t>
  </si>
  <si>
    <t>04</t>
  </si>
  <si>
    <t>Montáž podlahové krytiny</t>
  </si>
  <si>
    <t>-1223233124</t>
  </si>
  <si>
    <t>Sportovní heterogenní kompaktní podlahová krytina – skupina P1, P2 (EN 14808)</t>
  </si>
  <si>
    <t xml:space="preserve">tl.  od 6,20 mm do 9,00 mm,</t>
  </si>
  <si>
    <t xml:space="preserve">na rubové straně s pěnou vysoké hustoty pro rychlou obnovu, reliéfní povrch, povrchová úprava k usnadnění údržby </t>
  </si>
  <si>
    <t>7</t>
  </si>
  <si>
    <t>05</t>
  </si>
  <si>
    <t>Dodávka podlahové krytiny</t>
  </si>
  <si>
    <t>-1611387089</t>
  </si>
  <si>
    <t>06</t>
  </si>
  <si>
    <t>Lajnování hřišť</t>
  </si>
  <si>
    <t>993122271</t>
  </si>
  <si>
    <t>Volejbal</t>
  </si>
  <si>
    <t>93</t>
  </si>
  <si>
    <t>2x miniházená</t>
  </si>
  <si>
    <t>2*58</t>
  </si>
  <si>
    <t>Florbal</t>
  </si>
  <si>
    <t>53</t>
  </si>
  <si>
    <t>Házená</t>
  </si>
  <si>
    <t>243</t>
  </si>
  <si>
    <t>07</t>
  </si>
  <si>
    <t>Osazení přechodových lišt</t>
  </si>
  <si>
    <t>bm</t>
  </si>
  <si>
    <t>-1011162142</t>
  </si>
  <si>
    <t>10</t>
  </si>
  <si>
    <t>08</t>
  </si>
  <si>
    <t>Lišta obvodová systémová odvětrávací</t>
  </si>
  <si>
    <t>-175420442</t>
  </si>
  <si>
    <t>11</t>
  </si>
  <si>
    <t>09</t>
  </si>
  <si>
    <t>Doprava materiálu</t>
  </si>
  <si>
    <t>56514107</t>
  </si>
  <si>
    <t>Doprava materálu</t>
  </si>
  <si>
    <t>D+M - Víčko a rámeček prostupu na pouzdra volejbalových tyčí</t>
  </si>
  <si>
    <t>ks</t>
  </si>
  <si>
    <t>-165156755</t>
  </si>
  <si>
    <t xml:space="preserve">Dodávka a osazení  – Víčko + rámeček prostupu na pouzdra volejbalových tyčí</t>
  </si>
  <si>
    <t>13</t>
  </si>
  <si>
    <t>Barevné označení schodů</t>
  </si>
  <si>
    <t>-397775411</t>
  </si>
  <si>
    <t>997</t>
  </si>
  <si>
    <t>Přesun sutě</t>
  </si>
  <si>
    <t>14</t>
  </si>
  <si>
    <t>997013111</t>
  </si>
  <si>
    <t>Vnitrostaveništní doprava suti a vybouraných hmot vodorovně do 50 m svisle s použitím mechanizace pro budovy a haly výšky do 6 m</t>
  </si>
  <si>
    <t>t</t>
  </si>
  <si>
    <t>-1154211568</t>
  </si>
  <si>
    <t>15</t>
  </si>
  <si>
    <t>997013501</t>
  </si>
  <si>
    <t>Odvoz suti a vybouraných hmot na sběrný dvůr se složením</t>
  </si>
  <si>
    <t>1168387268</t>
  </si>
  <si>
    <t>094103000</t>
  </si>
  <si>
    <t>Náklady na plánované vyklizení objektu</t>
  </si>
  <si>
    <t>kg</t>
  </si>
  <si>
    <t>-1874103489</t>
  </si>
  <si>
    <t>Objekt bude vyklizen od stávajícího vnitřního vybavení</t>
  </si>
  <si>
    <t>Vyklizení plochy – lavice střídaček, stolek časomíry, branky</t>
  </si>
  <si>
    <t>Odpad broušení pytlovat</t>
  </si>
  <si>
    <t>100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</si>
</sst>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23_P011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stávající podlahy v hale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Brno - Maloměřice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DRS stavební s.r.o.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'VRN - Vedlejší rozpočtové...'!J30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'VRN - Vedlejší rozpočtové...'!P121</f>
        <v>0</v>
      </c>
      <c r="AV95" s="128">
        <f>'VRN - Vedlejší rozpočtové...'!J33</f>
        <v>0</v>
      </c>
      <c r="AW95" s="128">
        <f>'VRN - Vedlejší rozpočtové...'!J34</f>
        <v>0</v>
      </c>
      <c r="AX95" s="128">
        <f>'VRN - Vedlejší rozpočtové...'!J35</f>
        <v>0</v>
      </c>
      <c r="AY95" s="128">
        <f>'VRN - Vedlejší rozpočtové...'!J36</f>
        <v>0</v>
      </c>
      <c r="AZ95" s="128">
        <f>'VRN - Vedlejší rozpočtové...'!F33</f>
        <v>0</v>
      </c>
      <c r="BA95" s="128">
        <f>'VRN - Vedlejší rozpočtové...'!F34</f>
        <v>0</v>
      </c>
      <c r="BB95" s="128">
        <f>'VRN - Vedlejší rozpočtové...'!F35</f>
        <v>0</v>
      </c>
      <c r="BC95" s="128">
        <f>'VRN - Vedlejší rozpočtové...'!F36</f>
        <v>0</v>
      </c>
      <c r="BD95" s="130">
        <f>'VRN - Vedlejší rozpočtové...'!F37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85</v>
      </c>
    </row>
    <row r="96" s="7" customFormat="1" ht="24.75" customHeight="1">
      <c r="A96" s="119" t="s">
        <v>81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'SO.01 - Oprava sportovníh...'!J30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32">
        <v>0</v>
      </c>
      <c r="AT96" s="133">
        <f>ROUND(SUM(AV96:AW96),2)</f>
        <v>0</v>
      </c>
      <c r="AU96" s="134">
        <f>'SO.01 - Oprava sportovníh...'!P121</f>
        <v>0</v>
      </c>
      <c r="AV96" s="133">
        <f>'SO.01 - Oprava sportovníh...'!J33</f>
        <v>0</v>
      </c>
      <c r="AW96" s="133">
        <f>'SO.01 - Oprava sportovníh...'!J34</f>
        <v>0</v>
      </c>
      <c r="AX96" s="133">
        <f>'SO.01 - Oprava sportovníh...'!J35</f>
        <v>0</v>
      </c>
      <c r="AY96" s="133">
        <f>'SO.01 - Oprava sportovníh...'!J36</f>
        <v>0</v>
      </c>
      <c r="AZ96" s="133">
        <f>'SO.01 - Oprava sportovníh...'!F33</f>
        <v>0</v>
      </c>
      <c r="BA96" s="133">
        <f>'SO.01 - Oprava sportovníh...'!F34</f>
        <v>0</v>
      </c>
      <c r="BB96" s="133">
        <f>'SO.01 - Oprava sportovníh...'!F35</f>
        <v>0</v>
      </c>
      <c r="BC96" s="133">
        <f>'SO.01 - Oprava sportovníh...'!F36</f>
        <v>0</v>
      </c>
      <c r="BD96" s="135">
        <f>'SO.01 - Oprava sportovníh...'!F37</f>
        <v>0</v>
      </c>
      <c r="BE96" s="7"/>
      <c r="BT96" s="131" t="s">
        <v>85</v>
      </c>
      <c r="BV96" s="131" t="s">
        <v>79</v>
      </c>
      <c r="BW96" s="131" t="s">
        <v>89</v>
      </c>
      <c r="BX96" s="131" t="s">
        <v>5</v>
      </c>
      <c r="CL96" s="131" t="s">
        <v>1</v>
      </c>
      <c r="CM96" s="131" t="s">
        <v>90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Iqv4bL3J0DA8Dy+ARj2aJASwLB9Hyo7B0xzXYqA1F3qR6TLD2icfKeetul+foTMx0wGYVLyM9WRxbxrEBNn9Jw==" hashValue="sBI6LQQE7tiL0SS/sw20LibNsltrguE+t3+g0XMKBRWwvImsYPZgYh7402Crw4oEo4SirkT4WzRn3zMFVtakp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VRN - Vedlejší rozpočtové...'!C2" display="/"/>
    <hyperlink ref="A96" location="'SO.01 - Oprava sportovní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stávající podlahy v hale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26</v>
      </c>
      <c r="G12" s="38"/>
      <c r="H12" s="38"/>
      <c r="I12" s="140" t="s">
        <v>22</v>
      </c>
      <c r="J12" s="144" t="str">
        <f>'Rekapitulace stavby'!AN8</f>
        <v>22. 5. 2023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94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ROUND((SUM(BE121:BE131)),  2)</f>
        <v>0</v>
      </c>
      <c r="G33" s="38"/>
      <c r="H33" s="38"/>
      <c r="I33" s="155">
        <v>0.20999999999999999</v>
      </c>
      <c r="J33" s="154">
        <f>ROUND(((SUM(BE121:BE131))*I33),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ROUND((SUM(BF121:BF131)),  2)</f>
        <v>0</v>
      </c>
      <c r="G34" s="38"/>
      <c r="H34" s="38"/>
      <c r="I34" s="155">
        <v>0.12</v>
      </c>
      <c r="J34" s="154">
        <f>ROUND(((SUM(BF121:BF131))*I34),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ROUND((SUM(BG121:BG131)),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ROUND((SUM(BH121:BH131)),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ROUND((SUM(BI121:BI131)),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stávající podlahy v hale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22. 5. 2023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DRS stavební s.r.o.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93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J125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J127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103</v>
      </c>
      <c r="E101" s="188"/>
      <c r="F101" s="188"/>
      <c r="G101" s="188"/>
      <c r="H101" s="188"/>
      <c r="I101" s="188"/>
      <c r="J101" s="189">
        <f>J129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Rekonstrukce stávající podlahy v hale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 xml:space="preserve"> </v>
      </c>
      <c r="G115" s="40"/>
      <c r="H115" s="40"/>
      <c r="I115" s="32" t="s">
        <v>22</v>
      </c>
      <c r="J115" s="79" t="str">
        <f>IF(J12="","",J12)</f>
        <v>22. 5. 2023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DRS stavební s.r.o.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105</v>
      </c>
      <c r="D120" s="194" t="s">
        <v>62</v>
      </c>
      <c r="E120" s="194" t="s">
        <v>58</v>
      </c>
      <c r="F120" s="194" t="s">
        <v>59</v>
      </c>
      <c r="G120" s="194" t="s">
        <v>106</v>
      </c>
      <c r="H120" s="194" t="s">
        <v>107</v>
      </c>
      <c r="I120" s="194" t="s">
        <v>108</v>
      </c>
      <c r="J120" s="194" t="s">
        <v>97</v>
      </c>
      <c r="K120" s="195" t="s">
        <v>109</v>
      </c>
      <c r="L120" s="196"/>
      <c r="M120" s="100" t="s">
        <v>1</v>
      </c>
      <c r="N120" s="101" t="s">
        <v>41</v>
      </c>
      <c r="O120" s="101" t="s">
        <v>110</v>
      </c>
      <c r="P120" s="101" t="s">
        <v>111</v>
      </c>
      <c r="Q120" s="101" t="s">
        <v>112</v>
      </c>
      <c r="R120" s="101" t="s">
        <v>113</v>
      </c>
      <c r="S120" s="101" t="s">
        <v>114</v>
      </c>
      <c r="T120" s="102" t="s">
        <v>115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116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0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99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82</v>
      </c>
      <c r="F122" s="205" t="s">
        <v>83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P123+P125+P127+P129</f>
        <v>0</v>
      </c>
      <c r="Q122" s="210"/>
      <c r="R122" s="211">
        <f>R123+R125+R127+R129</f>
        <v>0</v>
      </c>
      <c r="S122" s="210"/>
      <c r="T122" s="212">
        <f>T123+T125+T127+T129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117</v>
      </c>
      <c r="AT122" s="214" t="s">
        <v>76</v>
      </c>
      <c r="AU122" s="214" t="s">
        <v>77</v>
      </c>
      <c r="AY122" s="213" t="s">
        <v>118</v>
      </c>
      <c r="BK122" s="215">
        <f>BK123+BK125+BK127+BK129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119</v>
      </c>
      <c r="F123" s="216" t="s">
        <v>120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P124</f>
        <v>0</v>
      </c>
      <c r="Q123" s="210"/>
      <c r="R123" s="211">
        <f>R124</f>
        <v>0</v>
      </c>
      <c r="S123" s="210"/>
      <c r="T123" s="21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76</v>
      </c>
      <c r="AU123" s="214" t="s">
        <v>85</v>
      </c>
      <c r="AY123" s="213" t="s">
        <v>118</v>
      </c>
      <c r="BK123" s="215">
        <f>BK124</f>
        <v>0</v>
      </c>
    </row>
    <row r="124" s="2" customFormat="1" ht="16.5" customHeight="1">
      <c r="A124" s="38"/>
      <c r="B124" s="39"/>
      <c r="C124" s="218" t="s">
        <v>85</v>
      </c>
      <c r="D124" s="218" t="s">
        <v>121</v>
      </c>
      <c r="E124" s="219" t="s">
        <v>122</v>
      </c>
      <c r="F124" s="220" t="s">
        <v>123</v>
      </c>
      <c r="G124" s="221" t="s">
        <v>124</v>
      </c>
      <c r="H124" s="222">
        <v>1</v>
      </c>
      <c r="I124" s="223"/>
      <c r="J124" s="224">
        <f>ROUND(I124*H124,2)</f>
        <v>0</v>
      </c>
      <c r="K124" s="220" t="s">
        <v>125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126</v>
      </c>
      <c r="AT124" s="229" t="s">
        <v>121</v>
      </c>
      <c r="AU124" s="229" t="s">
        <v>90</v>
      </c>
      <c r="AY124" s="17" t="s">
        <v>118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90</v>
      </c>
      <c r="BK124" s="230">
        <f>ROUND(I124*H124,2)</f>
        <v>0</v>
      </c>
      <c r="BL124" s="17" t="s">
        <v>126</v>
      </c>
      <c r="BM124" s="229" t="s">
        <v>127</v>
      </c>
    </row>
    <row r="125" s="12" customFormat="1" ht="22.8" customHeight="1">
      <c r="A125" s="12"/>
      <c r="B125" s="202"/>
      <c r="C125" s="203"/>
      <c r="D125" s="204" t="s">
        <v>76</v>
      </c>
      <c r="E125" s="216" t="s">
        <v>128</v>
      </c>
      <c r="F125" s="216" t="s">
        <v>129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P126</f>
        <v>0</v>
      </c>
      <c r="Q125" s="210"/>
      <c r="R125" s="211">
        <f>R126</f>
        <v>0</v>
      </c>
      <c r="S125" s="210"/>
      <c r="T125" s="21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117</v>
      </c>
      <c r="AT125" s="214" t="s">
        <v>76</v>
      </c>
      <c r="AU125" s="214" t="s">
        <v>85</v>
      </c>
      <c r="AY125" s="213" t="s">
        <v>118</v>
      </c>
      <c r="BK125" s="215">
        <f>BK126</f>
        <v>0</v>
      </c>
    </row>
    <row r="126" s="2" customFormat="1" ht="16.5" customHeight="1">
      <c r="A126" s="38"/>
      <c r="B126" s="39"/>
      <c r="C126" s="218" t="s">
        <v>90</v>
      </c>
      <c r="D126" s="218" t="s">
        <v>121</v>
      </c>
      <c r="E126" s="219" t="s">
        <v>130</v>
      </c>
      <c r="F126" s="220" t="s">
        <v>131</v>
      </c>
      <c r="G126" s="221" t="s">
        <v>132</v>
      </c>
      <c r="H126" s="222">
        <v>1</v>
      </c>
      <c r="I126" s="223"/>
      <c r="J126" s="224">
        <f>ROUND(I126*H126,2)</f>
        <v>0</v>
      </c>
      <c r="K126" s="220" t="s">
        <v>125</v>
      </c>
      <c r="L126" s="44"/>
      <c r="M126" s="225" t="s">
        <v>1</v>
      </c>
      <c r="N126" s="226" t="s">
        <v>43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133</v>
      </c>
      <c r="AT126" s="229" t="s">
        <v>121</v>
      </c>
      <c r="AU126" s="229" t="s">
        <v>90</v>
      </c>
      <c r="AY126" s="17" t="s">
        <v>118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90</v>
      </c>
      <c r="BK126" s="230">
        <f>ROUND(I126*H126,2)</f>
        <v>0</v>
      </c>
      <c r="BL126" s="17" t="s">
        <v>133</v>
      </c>
      <c r="BM126" s="229" t="s">
        <v>134</v>
      </c>
    </row>
    <row r="127" s="12" customFormat="1" ht="22.8" customHeight="1">
      <c r="A127" s="12"/>
      <c r="B127" s="202"/>
      <c r="C127" s="203"/>
      <c r="D127" s="204" t="s">
        <v>76</v>
      </c>
      <c r="E127" s="216" t="s">
        <v>135</v>
      </c>
      <c r="F127" s="216" t="s">
        <v>136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P128</f>
        <v>0</v>
      </c>
      <c r="Q127" s="210"/>
      <c r="R127" s="211">
        <f>R128</f>
        <v>0</v>
      </c>
      <c r="S127" s="210"/>
      <c r="T127" s="21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85</v>
      </c>
      <c r="AT127" s="214" t="s">
        <v>76</v>
      </c>
      <c r="AU127" s="214" t="s">
        <v>85</v>
      </c>
      <c r="AY127" s="213" t="s">
        <v>118</v>
      </c>
      <c r="BK127" s="215">
        <f>BK128</f>
        <v>0</v>
      </c>
    </row>
    <row r="128" s="2" customFormat="1" ht="16.5" customHeight="1">
      <c r="A128" s="38"/>
      <c r="B128" s="39"/>
      <c r="C128" s="218" t="s">
        <v>137</v>
      </c>
      <c r="D128" s="218" t="s">
        <v>121</v>
      </c>
      <c r="E128" s="219" t="s">
        <v>138</v>
      </c>
      <c r="F128" s="220" t="s">
        <v>139</v>
      </c>
      <c r="G128" s="221" t="s">
        <v>124</v>
      </c>
      <c r="H128" s="222">
        <v>1</v>
      </c>
      <c r="I128" s="223"/>
      <c r="J128" s="224">
        <f>ROUND(I128*H128,2)</f>
        <v>0</v>
      </c>
      <c r="K128" s="220" t="s">
        <v>125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126</v>
      </c>
      <c r="AT128" s="229" t="s">
        <v>121</v>
      </c>
      <c r="AU128" s="229" t="s">
        <v>90</v>
      </c>
      <c r="AY128" s="17" t="s">
        <v>118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90</v>
      </c>
      <c r="BK128" s="230">
        <f>ROUND(I128*H128,2)</f>
        <v>0</v>
      </c>
      <c r="BL128" s="17" t="s">
        <v>126</v>
      </c>
      <c r="BM128" s="229" t="s">
        <v>140</v>
      </c>
    </row>
    <row r="129" s="12" customFormat="1" ht="22.8" customHeight="1">
      <c r="A129" s="12"/>
      <c r="B129" s="202"/>
      <c r="C129" s="203"/>
      <c r="D129" s="204" t="s">
        <v>76</v>
      </c>
      <c r="E129" s="216" t="s">
        <v>141</v>
      </c>
      <c r="F129" s="216" t="s">
        <v>142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SUM(P130:P131)</f>
        <v>0</v>
      </c>
      <c r="Q129" s="210"/>
      <c r="R129" s="211">
        <f>SUM(R130:R131)</f>
        <v>0</v>
      </c>
      <c r="S129" s="210"/>
      <c r="T129" s="21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117</v>
      </c>
      <c r="AT129" s="214" t="s">
        <v>76</v>
      </c>
      <c r="AU129" s="214" t="s">
        <v>85</v>
      </c>
      <c r="AY129" s="213" t="s">
        <v>118</v>
      </c>
      <c r="BK129" s="215">
        <f>SUM(BK130:BK131)</f>
        <v>0</v>
      </c>
    </row>
    <row r="130" s="2" customFormat="1" ht="16.5" customHeight="1">
      <c r="A130" s="38"/>
      <c r="B130" s="39"/>
      <c r="C130" s="218" t="s">
        <v>126</v>
      </c>
      <c r="D130" s="218" t="s">
        <v>121</v>
      </c>
      <c r="E130" s="219" t="s">
        <v>143</v>
      </c>
      <c r="F130" s="220" t="s">
        <v>142</v>
      </c>
      <c r="G130" s="221" t="s">
        <v>124</v>
      </c>
      <c r="H130" s="222">
        <v>1</v>
      </c>
      <c r="I130" s="223"/>
      <c r="J130" s="224">
        <f>ROUND(I130*H130,2)</f>
        <v>0</v>
      </c>
      <c r="K130" s="220" t="s">
        <v>125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126</v>
      </c>
      <c r="AT130" s="229" t="s">
        <v>121</v>
      </c>
      <c r="AU130" s="229" t="s">
        <v>90</v>
      </c>
      <c r="AY130" s="17" t="s">
        <v>118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90</v>
      </c>
      <c r="BK130" s="230">
        <f>ROUND(I130*H130,2)</f>
        <v>0</v>
      </c>
      <c r="BL130" s="17" t="s">
        <v>126</v>
      </c>
      <c r="BM130" s="229" t="s">
        <v>144</v>
      </c>
    </row>
    <row r="131" s="2" customFormat="1" ht="37.8" customHeight="1">
      <c r="A131" s="38"/>
      <c r="B131" s="39"/>
      <c r="C131" s="218" t="s">
        <v>117</v>
      </c>
      <c r="D131" s="218" t="s">
        <v>121</v>
      </c>
      <c r="E131" s="219" t="s">
        <v>145</v>
      </c>
      <c r="F131" s="220" t="s">
        <v>146</v>
      </c>
      <c r="G131" s="221" t="s">
        <v>124</v>
      </c>
      <c r="H131" s="222">
        <v>1</v>
      </c>
      <c r="I131" s="223"/>
      <c r="J131" s="224">
        <f>ROUND(I131*H131,2)</f>
        <v>0</v>
      </c>
      <c r="K131" s="220" t="s">
        <v>125</v>
      </c>
      <c r="L131" s="44"/>
      <c r="M131" s="231" t="s">
        <v>1</v>
      </c>
      <c r="N131" s="232" t="s">
        <v>43</v>
      </c>
      <c r="O131" s="233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126</v>
      </c>
      <c r="AT131" s="229" t="s">
        <v>121</v>
      </c>
      <c r="AU131" s="229" t="s">
        <v>90</v>
      </c>
      <c r="AY131" s="17" t="s">
        <v>118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90</v>
      </c>
      <c r="BK131" s="230">
        <f>ROUND(I131*H131,2)</f>
        <v>0</v>
      </c>
      <c r="BL131" s="17" t="s">
        <v>126</v>
      </c>
      <c r="BM131" s="229" t="s">
        <v>147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REjXQUeSq1f31EHlDp8m2vGfEqPw6i0tj7g4lLuwhCVG2tN7NXzeP4snVeB2lrCxjlcen1WRiqW9/QM5QsmZtw==" hashValue="DovYSqvNxlEsOvuT8HjeNtVcZlLxi2KP/XlaIH+am04BhNKSzg50z1dKgSOv+qicWb1GndiL3DSI1bKliTC8bQ==" algorithmName="SHA-512" password="CC35"/>
  <autoFilter ref="C120:K13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90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stávající podlahy v hale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22. 5. 2023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26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ROUND((SUM(BE121:BE197)),  2)</f>
        <v>0</v>
      </c>
      <c r="G33" s="38"/>
      <c r="H33" s="38"/>
      <c r="I33" s="155">
        <v>0.20999999999999999</v>
      </c>
      <c r="J33" s="154">
        <f>ROUND(((SUM(BE121:BE197))*I33),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ROUND((SUM(BF121:BF197)),  2)</f>
        <v>0</v>
      </c>
      <c r="G34" s="38"/>
      <c r="H34" s="38"/>
      <c r="I34" s="155">
        <v>0.12</v>
      </c>
      <c r="J34" s="154">
        <f>ROUND(((SUM(BF121:BF197))*I34),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ROUND((SUM(BG121:BG197)),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ROUND((SUM(BH121:BH197)),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ROUND((SUM(BI121:BI197)),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stávající podlahy v hale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Oprava sportovního povrchu haly - Maloměřice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Brno - Maloměřice</v>
      </c>
      <c r="G89" s="40"/>
      <c r="H89" s="40"/>
      <c r="I89" s="32" t="s">
        <v>22</v>
      </c>
      <c r="J89" s="79" t="str">
        <f>IF(J12="","",J12)</f>
        <v>22. 5. 2023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DRS stavební s.r.o.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96</v>
      </c>
      <c r="D94" s="176"/>
      <c r="E94" s="176"/>
      <c r="F94" s="176"/>
      <c r="G94" s="176"/>
      <c r="H94" s="176"/>
      <c r="I94" s="176"/>
      <c r="J94" s="177" t="s">
        <v>97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79"/>
      <c r="C97" s="180"/>
      <c r="D97" s="181" t="s">
        <v>149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150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151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152</v>
      </c>
      <c r="E100" s="188"/>
      <c r="F100" s="188"/>
      <c r="G100" s="188"/>
      <c r="H100" s="188"/>
      <c r="I100" s="188"/>
      <c r="J100" s="189">
        <f>J188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93</v>
      </c>
      <c r="E101" s="182"/>
      <c r="F101" s="182"/>
      <c r="G101" s="182"/>
      <c r="H101" s="182"/>
      <c r="I101" s="182"/>
      <c r="J101" s="183">
        <f>J191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Rekonstrukce stávající podlahy v hale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SO.01 - Oprava sportovního povrchu haly - Maloměřice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Brno - Maloměřice</v>
      </c>
      <c r="G115" s="40"/>
      <c r="H115" s="40"/>
      <c r="I115" s="32" t="s">
        <v>22</v>
      </c>
      <c r="J115" s="79" t="str">
        <f>IF(J12="","",J12)</f>
        <v>22. 5. 2023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32</v>
      </c>
      <c r="J118" s="36" t="str">
        <f>E24</f>
        <v xml:space="preserve">DRS stavební s.r.o.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105</v>
      </c>
      <c r="D120" s="194" t="s">
        <v>62</v>
      </c>
      <c r="E120" s="194" t="s">
        <v>58</v>
      </c>
      <c r="F120" s="194" t="s">
        <v>59</v>
      </c>
      <c r="G120" s="194" t="s">
        <v>106</v>
      </c>
      <c r="H120" s="194" t="s">
        <v>107</v>
      </c>
      <c r="I120" s="194" t="s">
        <v>108</v>
      </c>
      <c r="J120" s="194" t="s">
        <v>97</v>
      </c>
      <c r="K120" s="195" t="s">
        <v>109</v>
      </c>
      <c r="L120" s="196"/>
      <c r="M120" s="100" t="s">
        <v>1</v>
      </c>
      <c r="N120" s="101" t="s">
        <v>41</v>
      </c>
      <c r="O120" s="101" t="s">
        <v>110</v>
      </c>
      <c r="P120" s="101" t="s">
        <v>111</v>
      </c>
      <c r="Q120" s="101" t="s">
        <v>112</v>
      </c>
      <c r="R120" s="101" t="s">
        <v>113</v>
      </c>
      <c r="S120" s="101" t="s">
        <v>114</v>
      </c>
      <c r="T120" s="102" t="s">
        <v>115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116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P122+P191</f>
        <v>0</v>
      </c>
      <c r="Q121" s="104"/>
      <c r="R121" s="199">
        <f>R122+R191</f>
        <v>0.84000000000000008</v>
      </c>
      <c r="S121" s="104"/>
      <c r="T121" s="200">
        <f>T122+T191</f>
        <v>0.014999999999999999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99</v>
      </c>
      <c r="BK121" s="201">
        <f>BK122+BK191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153</v>
      </c>
      <c r="F122" s="205" t="s">
        <v>154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P123+P129+P188</f>
        <v>0</v>
      </c>
      <c r="Q122" s="210"/>
      <c r="R122" s="211">
        <f>R123+R129+R188</f>
        <v>0.84000000000000008</v>
      </c>
      <c r="S122" s="210"/>
      <c r="T122" s="212">
        <f>T123+T129+T188</f>
        <v>0.014999999999999999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85</v>
      </c>
      <c r="AT122" s="214" t="s">
        <v>76</v>
      </c>
      <c r="AU122" s="214" t="s">
        <v>77</v>
      </c>
      <c r="AY122" s="213" t="s">
        <v>118</v>
      </c>
      <c r="BK122" s="215">
        <f>BK123+BK129+BK188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155</v>
      </c>
      <c r="F123" s="216" t="s">
        <v>156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SUM(P124:P128)</f>
        <v>0</v>
      </c>
      <c r="Q123" s="210"/>
      <c r="R123" s="211">
        <f>SUM(R124:R128)</f>
        <v>0.84000000000000008</v>
      </c>
      <c r="S123" s="210"/>
      <c r="T123" s="212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76</v>
      </c>
      <c r="AU123" s="214" t="s">
        <v>85</v>
      </c>
      <c r="AY123" s="213" t="s">
        <v>118</v>
      </c>
      <c r="BK123" s="215">
        <f>SUM(BK124:BK128)</f>
        <v>0</v>
      </c>
    </row>
    <row r="124" s="2" customFormat="1" ht="16.5" customHeight="1">
      <c r="A124" s="38"/>
      <c r="B124" s="39"/>
      <c r="C124" s="218" t="s">
        <v>85</v>
      </c>
      <c r="D124" s="218" t="s">
        <v>121</v>
      </c>
      <c r="E124" s="219" t="s">
        <v>157</v>
      </c>
      <c r="F124" s="220" t="s">
        <v>158</v>
      </c>
      <c r="G124" s="221" t="s">
        <v>159</v>
      </c>
      <c r="H124" s="222">
        <v>20</v>
      </c>
      <c r="I124" s="223"/>
      <c r="J124" s="224">
        <f>ROUND(I124*H124,2)</f>
        <v>0</v>
      </c>
      <c r="K124" s="220" t="s">
        <v>125</v>
      </c>
      <c r="L124" s="44"/>
      <c r="M124" s="225" t="s">
        <v>1</v>
      </c>
      <c r="N124" s="226" t="s">
        <v>42</v>
      </c>
      <c r="O124" s="91"/>
      <c r="P124" s="227">
        <f>O124*H124</f>
        <v>0</v>
      </c>
      <c r="Q124" s="227">
        <v>0.042000000000000003</v>
      </c>
      <c r="R124" s="227">
        <f>Q124*H124</f>
        <v>0.84000000000000008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126</v>
      </c>
      <c r="AT124" s="229" t="s">
        <v>121</v>
      </c>
      <c r="AU124" s="229" t="s">
        <v>90</v>
      </c>
      <c r="AY124" s="17" t="s">
        <v>118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85</v>
      </c>
      <c r="BK124" s="230">
        <f>ROUND(I124*H124,2)</f>
        <v>0</v>
      </c>
      <c r="BL124" s="17" t="s">
        <v>126</v>
      </c>
      <c r="BM124" s="229" t="s">
        <v>160</v>
      </c>
    </row>
    <row r="125" s="13" customFormat="1">
      <c r="A125" s="13"/>
      <c r="B125" s="236"/>
      <c r="C125" s="237"/>
      <c r="D125" s="238" t="s">
        <v>161</v>
      </c>
      <c r="E125" s="239" t="s">
        <v>1</v>
      </c>
      <c r="F125" s="240" t="s">
        <v>162</v>
      </c>
      <c r="G125" s="237"/>
      <c r="H125" s="239" t="s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161</v>
      </c>
      <c r="AU125" s="246" t="s">
        <v>90</v>
      </c>
      <c r="AV125" s="13" t="s">
        <v>85</v>
      </c>
      <c r="AW125" s="13" t="s">
        <v>31</v>
      </c>
      <c r="AX125" s="13" t="s">
        <v>77</v>
      </c>
      <c r="AY125" s="246" t="s">
        <v>118</v>
      </c>
    </row>
    <row r="126" s="13" customFormat="1">
      <c r="A126" s="13"/>
      <c r="B126" s="236"/>
      <c r="C126" s="237"/>
      <c r="D126" s="238" t="s">
        <v>161</v>
      </c>
      <c r="E126" s="239" t="s">
        <v>1</v>
      </c>
      <c r="F126" s="240" t="s">
        <v>163</v>
      </c>
      <c r="G126" s="237"/>
      <c r="H126" s="239" t="s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161</v>
      </c>
      <c r="AU126" s="246" t="s">
        <v>90</v>
      </c>
      <c r="AV126" s="13" t="s">
        <v>85</v>
      </c>
      <c r="AW126" s="13" t="s">
        <v>31</v>
      </c>
      <c r="AX126" s="13" t="s">
        <v>77</v>
      </c>
      <c r="AY126" s="246" t="s">
        <v>118</v>
      </c>
    </row>
    <row r="127" s="14" customFormat="1">
      <c r="A127" s="14"/>
      <c r="B127" s="247"/>
      <c r="C127" s="248"/>
      <c r="D127" s="238" t="s">
        <v>161</v>
      </c>
      <c r="E127" s="249" t="s">
        <v>1</v>
      </c>
      <c r="F127" s="250" t="s">
        <v>164</v>
      </c>
      <c r="G127" s="248"/>
      <c r="H127" s="251">
        <v>20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161</v>
      </c>
      <c r="AU127" s="257" t="s">
        <v>90</v>
      </c>
      <c r="AV127" s="14" t="s">
        <v>90</v>
      </c>
      <c r="AW127" s="14" t="s">
        <v>31</v>
      </c>
      <c r="AX127" s="14" t="s">
        <v>77</v>
      </c>
      <c r="AY127" s="257" t="s">
        <v>118</v>
      </c>
    </row>
    <row r="128" s="15" customFormat="1">
      <c r="A128" s="15"/>
      <c r="B128" s="258"/>
      <c r="C128" s="259"/>
      <c r="D128" s="238" t="s">
        <v>161</v>
      </c>
      <c r="E128" s="260" t="s">
        <v>1</v>
      </c>
      <c r="F128" s="261" t="s">
        <v>165</v>
      </c>
      <c r="G128" s="259"/>
      <c r="H128" s="262">
        <v>20</v>
      </c>
      <c r="I128" s="263"/>
      <c r="J128" s="259"/>
      <c r="K128" s="259"/>
      <c r="L128" s="264"/>
      <c r="M128" s="265"/>
      <c r="N128" s="266"/>
      <c r="O128" s="266"/>
      <c r="P128" s="266"/>
      <c r="Q128" s="266"/>
      <c r="R128" s="266"/>
      <c r="S128" s="266"/>
      <c r="T128" s="26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161</v>
      </c>
      <c r="AU128" s="268" t="s">
        <v>90</v>
      </c>
      <c r="AV128" s="15" t="s">
        <v>126</v>
      </c>
      <c r="AW128" s="15" t="s">
        <v>31</v>
      </c>
      <c r="AX128" s="15" t="s">
        <v>85</v>
      </c>
      <c r="AY128" s="268" t="s">
        <v>118</v>
      </c>
    </row>
    <row r="129" s="12" customFormat="1" ht="22.8" customHeight="1">
      <c r="A129" s="12"/>
      <c r="B129" s="202"/>
      <c r="C129" s="203"/>
      <c r="D129" s="204" t="s">
        <v>76</v>
      </c>
      <c r="E129" s="216" t="s">
        <v>166</v>
      </c>
      <c r="F129" s="216" t="s">
        <v>167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SUM(P130:P187)</f>
        <v>0</v>
      </c>
      <c r="Q129" s="210"/>
      <c r="R129" s="211">
        <f>SUM(R130:R187)</f>
        <v>0</v>
      </c>
      <c r="S129" s="210"/>
      <c r="T129" s="212">
        <f>SUM(T130:T187)</f>
        <v>0.014999999999999999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85</v>
      </c>
      <c r="AT129" s="214" t="s">
        <v>76</v>
      </c>
      <c r="AU129" s="214" t="s">
        <v>85</v>
      </c>
      <c r="AY129" s="213" t="s">
        <v>118</v>
      </c>
      <c r="BK129" s="215">
        <f>SUM(BK130:BK187)</f>
        <v>0</v>
      </c>
    </row>
    <row r="130" s="2" customFormat="1" ht="16.5" customHeight="1">
      <c r="A130" s="38"/>
      <c r="B130" s="39"/>
      <c r="C130" s="218" t="s">
        <v>90</v>
      </c>
      <c r="D130" s="218" t="s">
        <v>121</v>
      </c>
      <c r="E130" s="219" t="s">
        <v>168</v>
      </c>
      <c r="F130" s="220" t="s">
        <v>169</v>
      </c>
      <c r="G130" s="221" t="s">
        <v>159</v>
      </c>
      <c r="H130" s="222">
        <v>1084.1300000000001</v>
      </c>
      <c r="I130" s="223"/>
      <c r="J130" s="224">
        <f>ROUND(I130*H130,2)</f>
        <v>0</v>
      </c>
      <c r="K130" s="220" t="s">
        <v>125</v>
      </c>
      <c r="L130" s="44"/>
      <c r="M130" s="225" t="s">
        <v>1</v>
      </c>
      <c r="N130" s="226" t="s">
        <v>42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126</v>
      </c>
      <c r="AT130" s="229" t="s">
        <v>121</v>
      </c>
      <c r="AU130" s="229" t="s">
        <v>90</v>
      </c>
      <c r="AY130" s="17" t="s">
        <v>118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85</v>
      </c>
      <c r="BK130" s="230">
        <f>ROUND(I130*H130,2)</f>
        <v>0</v>
      </c>
      <c r="BL130" s="17" t="s">
        <v>126</v>
      </c>
      <c r="BM130" s="229" t="s">
        <v>170</v>
      </c>
    </row>
    <row r="131" s="13" customFormat="1">
      <c r="A131" s="13"/>
      <c r="B131" s="236"/>
      <c r="C131" s="237"/>
      <c r="D131" s="238" t="s">
        <v>161</v>
      </c>
      <c r="E131" s="239" t="s">
        <v>1</v>
      </c>
      <c r="F131" s="240" t="s">
        <v>171</v>
      </c>
      <c r="G131" s="237"/>
      <c r="H131" s="239" t="s">
        <v>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161</v>
      </c>
      <c r="AU131" s="246" t="s">
        <v>90</v>
      </c>
      <c r="AV131" s="13" t="s">
        <v>85</v>
      </c>
      <c r="AW131" s="13" t="s">
        <v>31</v>
      </c>
      <c r="AX131" s="13" t="s">
        <v>77</v>
      </c>
      <c r="AY131" s="246" t="s">
        <v>118</v>
      </c>
    </row>
    <row r="132" s="13" customFormat="1">
      <c r="A132" s="13"/>
      <c r="B132" s="236"/>
      <c r="C132" s="237"/>
      <c r="D132" s="238" t="s">
        <v>161</v>
      </c>
      <c r="E132" s="239" t="s">
        <v>1</v>
      </c>
      <c r="F132" s="240" t="s">
        <v>172</v>
      </c>
      <c r="G132" s="237"/>
      <c r="H132" s="239" t="s">
        <v>1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161</v>
      </c>
      <c r="AU132" s="246" t="s">
        <v>90</v>
      </c>
      <c r="AV132" s="13" t="s">
        <v>85</v>
      </c>
      <c r="AW132" s="13" t="s">
        <v>31</v>
      </c>
      <c r="AX132" s="13" t="s">
        <v>77</v>
      </c>
      <c r="AY132" s="246" t="s">
        <v>118</v>
      </c>
    </row>
    <row r="133" s="14" customFormat="1">
      <c r="A133" s="14"/>
      <c r="B133" s="247"/>
      <c r="C133" s="248"/>
      <c r="D133" s="238" t="s">
        <v>161</v>
      </c>
      <c r="E133" s="249" t="s">
        <v>1</v>
      </c>
      <c r="F133" s="250" t="s">
        <v>173</v>
      </c>
      <c r="G133" s="248"/>
      <c r="H133" s="251">
        <v>1084.1300000000001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161</v>
      </c>
      <c r="AU133" s="257" t="s">
        <v>90</v>
      </c>
      <c r="AV133" s="14" t="s">
        <v>90</v>
      </c>
      <c r="AW133" s="14" t="s">
        <v>31</v>
      </c>
      <c r="AX133" s="14" t="s">
        <v>77</v>
      </c>
      <c r="AY133" s="257" t="s">
        <v>118</v>
      </c>
    </row>
    <row r="134" s="15" customFormat="1">
      <c r="A134" s="15"/>
      <c r="B134" s="258"/>
      <c r="C134" s="259"/>
      <c r="D134" s="238" t="s">
        <v>161</v>
      </c>
      <c r="E134" s="260" t="s">
        <v>1</v>
      </c>
      <c r="F134" s="261" t="s">
        <v>165</v>
      </c>
      <c r="G134" s="259"/>
      <c r="H134" s="262">
        <v>1084.1300000000001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8" t="s">
        <v>161</v>
      </c>
      <c r="AU134" s="268" t="s">
        <v>90</v>
      </c>
      <c r="AV134" s="15" t="s">
        <v>126</v>
      </c>
      <c r="AW134" s="15" t="s">
        <v>31</v>
      </c>
      <c r="AX134" s="15" t="s">
        <v>85</v>
      </c>
      <c r="AY134" s="268" t="s">
        <v>118</v>
      </c>
    </row>
    <row r="135" s="2" customFormat="1" ht="16.5" customHeight="1">
      <c r="A135" s="38"/>
      <c r="B135" s="39"/>
      <c r="C135" s="218" t="s">
        <v>137</v>
      </c>
      <c r="D135" s="218" t="s">
        <v>121</v>
      </c>
      <c r="E135" s="219" t="s">
        <v>174</v>
      </c>
      <c r="F135" s="220" t="s">
        <v>175</v>
      </c>
      <c r="G135" s="221" t="s">
        <v>176</v>
      </c>
      <c r="H135" s="222">
        <v>50</v>
      </c>
      <c r="I135" s="223"/>
      <c r="J135" s="224">
        <f>ROUND(I135*H135,2)</f>
        <v>0</v>
      </c>
      <c r="K135" s="220" t="s">
        <v>125</v>
      </c>
      <c r="L135" s="44"/>
      <c r="M135" s="225" t="s">
        <v>1</v>
      </c>
      <c r="N135" s="226" t="s">
        <v>42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0.00029999999999999997</v>
      </c>
      <c r="T135" s="228">
        <f>S135*H135</f>
        <v>0.014999999999999999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177</v>
      </c>
      <c r="AT135" s="229" t="s">
        <v>121</v>
      </c>
      <c r="AU135" s="229" t="s">
        <v>90</v>
      </c>
      <c r="AY135" s="17" t="s">
        <v>118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85</v>
      </c>
      <c r="BK135" s="230">
        <f>ROUND(I135*H135,2)</f>
        <v>0</v>
      </c>
      <c r="BL135" s="17" t="s">
        <v>177</v>
      </c>
      <c r="BM135" s="229" t="s">
        <v>178</v>
      </c>
    </row>
    <row r="136" s="13" customFormat="1">
      <c r="A136" s="13"/>
      <c r="B136" s="236"/>
      <c r="C136" s="237"/>
      <c r="D136" s="238" t="s">
        <v>161</v>
      </c>
      <c r="E136" s="239" t="s">
        <v>1</v>
      </c>
      <c r="F136" s="240" t="s">
        <v>179</v>
      </c>
      <c r="G136" s="237"/>
      <c r="H136" s="239" t="s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161</v>
      </c>
      <c r="AU136" s="246" t="s">
        <v>90</v>
      </c>
      <c r="AV136" s="13" t="s">
        <v>85</v>
      </c>
      <c r="AW136" s="13" t="s">
        <v>31</v>
      </c>
      <c r="AX136" s="13" t="s">
        <v>77</v>
      </c>
      <c r="AY136" s="246" t="s">
        <v>118</v>
      </c>
    </row>
    <row r="137" s="14" customFormat="1">
      <c r="A137" s="14"/>
      <c r="B137" s="247"/>
      <c r="C137" s="248"/>
      <c r="D137" s="238" t="s">
        <v>161</v>
      </c>
      <c r="E137" s="249" t="s">
        <v>1</v>
      </c>
      <c r="F137" s="250" t="s">
        <v>180</v>
      </c>
      <c r="G137" s="248"/>
      <c r="H137" s="251">
        <v>50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161</v>
      </c>
      <c r="AU137" s="257" t="s">
        <v>90</v>
      </c>
      <c r="AV137" s="14" t="s">
        <v>90</v>
      </c>
      <c r="AW137" s="14" t="s">
        <v>31</v>
      </c>
      <c r="AX137" s="14" t="s">
        <v>77</v>
      </c>
      <c r="AY137" s="257" t="s">
        <v>118</v>
      </c>
    </row>
    <row r="138" s="15" customFormat="1">
      <c r="A138" s="15"/>
      <c r="B138" s="258"/>
      <c r="C138" s="259"/>
      <c r="D138" s="238" t="s">
        <v>161</v>
      </c>
      <c r="E138" s="260" t="s">
        <v>1</v>
      </c>
      <c r="F138" s="261" t="s">
        <v>165</v>
      </c>
      <c r="G138" s="259"/>
      <c r="H138" s="262">
        <v>50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8" t="s">
        <v>161</v>
      </c>
      <c r="AU138" s="268" t="s">
        <v>90</v>
      </c>
      <c r="AV138" s="15" t="s">
        <v>126</v>
      </c>
      <c r="AW138" s="15" t="s">
        <v>31</v>
      </c>
      <c r="AX138" s="15" t="s">
        <v>85</v>
      </c>
      <c r="AY138" s="268" t="s">
        <v>118</v>
      </c>
    </row>
    <row r="139" s="2" customFormat="1" ht="16.5" customHeight="1">
      <c r="A139" s="38"/>
      <c r="B139" s="39"/>
      <c r="C139" s="218" t="s">
        <v>126</v>
      </c>
      <c r="D139" s="218" t="s">
        <v>121</v>
      </c>
      <c r="E139" s="219" t="s">
        <v>181</v>
      </c>
      <c r="F139" s="220" t="s">
        <v>182</v>
      </c>
      <c r="G139" s="221" t="s">
        <v>159</v>
      </c>
      <c r="H139" s="222">
        <v>1084.1300000000001</v>
      </c>
      <c r="I139" s="223"/>
      <c r="J139" s="224">
        <f>ROUND(I139*H139,2)</f>
        <v>0</v>
      </c>
      <c r="K139" s="220" t="s">
        <v>125</v>
      </c>
      <c r="L139" s="44"/>
      <c r="M139" s="225" t="s">
        <v>1</v>
      </c>
      <c r="N139" s="226" t="s">
        <v>42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126</v>
      </c>
      <c r="AT139" s="229" t="s">
        <v>121</v>
      </c>
      <c r="AU139" s="229" t="s">
        <v>90</v>
      </c>
      <c r="AY139" s="17" t="s">
        <v>118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85</v>
      </c>
      <c r="BK139" s="230">
        <f>ROUND(I139*H139,2)</f>
        <v>0</v>
      </c>
      <c r="BL139" s="17" t="s">
        <v>126</v>
      </c>
      <c r="BM139" s="229" t="s">
        <v>183</v>
      </c>
    </row>
    <row r="140" s="13" customFormat="1">
      <c r="A140" s="13"/>
      <c r="B140" s="236"/>
      <c r="C140" s="237"/>
      <c r="D140" s="238" t="s">
        <v>161</v>
      </c>
      <c r="E140" s="239" t="s">
        <v>1</v>
      </c>
      <c r="F140" s="240" t="s">
        <v>184</v>
      </c>
      <c r="G140" s="237"/>
      <c r="H140" s="239" t="s">
        <v>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161</v>
      </c>
      <c r="AU140" s="246" t="s">
        <v>90</v>
      </c>
      <c r="AV140" s="13" t="s">
        <v>85</v>
      </c>
      <c r="AW140" s="13" t="s">
        <v>31</v>
      </c>
      <c r="AX140" s="13" t="s">
        <v>77</v>
      </c>
      <c r="AY140" s="246" t="s">
        <v>118</v>
      </c>
    </row>
    <row r="141" s="13" customFormat="1">
      <c r="A141" s="13"/>
      <c r="B141" s="236"/>
      <c r="C141" s="237"/>
      <c r="D141" s="238" t="s">
        <v>161</v>
      </c>
      <c r="E141" s="239" t="s">
        <v>1</v>
      </c>
      <c r="F141" s="240" t="s">
        <v>185</v>
      </c>
      <c r="G141" s="237"/>
      <c r="H141" s="239" t="s">
        <v>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161</v>
      </c>
      <c r="AU141" s="246" t="s">
        <v>90</v>
      </c>
      <c r="AV141" s="13" t="s">
        <v>85</v>
      </c>
      <c r="AW141" s="13" t="s">
        <v>31</v>
      </c>
      <c r="AX141" s="13" t="s">
        <v>77</v>
      </c>
      <c r="AY141" s="246" t="s">
        <v>118</v>
      </c>
    </row>
    <row r="142" s="13" customFormat="1">
      <c r="A142" s="13"/>
      <c r="B142" s="236"/>
      <c r="C142" s="237"/>
      <c r="D142" s="238" t="s">
        <v>161</v>
      </c>
      <c r="E142" s="239" t="s">
        <v>1</v>
      </c>
      <c r="F142" s="240" t="s">
        <v>186</v>
      </c>
      <c r="G142" s="237"/>
      <c r="H142" s="239" t="s">
        <v>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161</v>
      </c>
      <c r="AU142" s="246" t="s">
        <v>90</v>
      </c>
      <c r="AV142" s="13" t="s">
        <v>85</v>
      </c>
      <c r="AW142" s="13" t="s">
        <v>31</v>
      </c>
      <c r="AX142" s="13" t="s">
        <v>77</v>
      </c>
      <c r="AY142" s="246" t="s">
        <v>118</v>
      </c>
    </row>
    <row r="143" s="13" customFormat="1">
      <c r="A143" s="13"/>
      <c r="B143" s="236"/>
      <c r="C143" s="237"/>
      <c r="D143" s="238" t="s">
        <v>161</v>
      </c>
      <c r="E143" s="239" t="s">
        <v>1</v>
      </c>
      <c r="F143" s="240" t="s">
        <v>187</v>
      </c>
      <c r="G143" s="237"/>
      <c r="H143" s="239" t="s">
        <v>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161</v>
      </c>
      <c r="AU143" s="246" t="s">
        <v>90</v>
      </c>
      <c r="AV143" s="13" t="s">
        <v>85</v>
      </c>
      <c r="AW143" s="13" t="s">
        <v>31</v>
      </c>
      <c r="AX143" s="13" t="s">
        <v>77</v>
      </c>
      <c r="AY143" s="246" t="s">
        <v>118</v>
      </c>
    </row>
    <row r="144" s="14" customFormat="1">
      <c r="A144" s="14"/>
      <c r="B144" s="247"/>
      <c r="C144" s="248"/>
      <c r="D144" s="238" t="s">
        <v>161</v>
      </c>
      <c r="E144" s="249" t="s">
        <v>1</v>
      </c>
      <c r="F144" s="250" t="s">
        <v>173</v>
      </c>
      <c r="G144" s="248"/>
      <c r="H144" s="251">
        <v>1084.1300000000001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161</v>
      </c>
      <c r="AU144" s="257" t="s">
        <v>90</v>
      </c>
      <c r="AV144" s="14" t="s">
        <v>90</v>
      </c>
      <c r="AW144" s="14" t="s">
        <v>31</v>
      </c>
      <c r="AX144" s="14" t="s">
        <v>77</v>
      </c>
      <c r="AY144" s="257" t="s">
        <v>118</v>
      </c>
    </row>
    <row r="145" s="15" customFormat="1">
      <c r="A145" s="15"/>
      <c r="B145" s="258"/>
      <c r="C145" s="259"/>
      <c r="D145" s="238" t="s">
        <v>161</v>
      </c>
      <c r="E145" s="260" t="s">
        <v>1</v>
      </c>
      <c r="F145" s="261" t="s">
        <v>165</v>
      </c>
      <c r="G145" s="259"/>
      <c r="H145" s="262">
        <v>1084.1300000000001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8" t="s">
        <v>161</v>
      </c>
      <c r="AU145" s="268" t="s">
        <v>90</v>
      </c>
      <c r="AV145" s="15" t="s">
        <v>126</v>
      </c>
      <c r="AW145" s="15" t="s">
        <v>31</v>
      </c>
      <c r="AX145" s="15" t="s">
        <v>85</v>
      </c>
      <c r="AY145" s="268" t="s">
        <v>118</v>
      </c>
    </row>
    <row r="146" s="2" customFormat="1" ht="16.5" customHeight="1">
      <c r="A146" s="38"/>
      <c r="B146" s="39"/>
      <c r="C146" s="269" t="s">
        <v>117</v>
      </c>
      <c r="D146" s="269" t="s">
        <v>188</v>
      </c>
      <c r="E146" s="270" t="s">
        <v>189</v>
      </c>
      <c r="F146" s="271" t="s">
        <v>190</v>
      </c>
      <c r="G146" s="272" t="s">
        <v>159</v>
      </c>
      <c r="H146" s="273">
        <v>1160.01</v>
      </c>
      <c r="I146" s="274"/>
      <c r="J146" s="275">
        <f>ROUND(I146*H146,2)</f>
        <v>0</v>
      </c>
      <c r="K146" s="271" t="s">
        <v>125</v>
      </c>
      <c r="L146" s="276"/>
      <c r="M146" s="277" t="s">
        <v>1</v>
      </c>
      <c r="N146" s="278" t="s">
        <v>42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191</v>
      </c>
      <c r="AT146" s="229" t="s">
        <v>188</v>
      </c>
      <c r="AU146" s="229" t="s">
        <v>90</v>
      </c>
      <c r="AY146" s="17" t="s">
        <v>118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85</v>
      </c>
      <c r="BK146" s="230">
        <f>ROUND(I146*H146,2)</f>
        <v>0</v>
      </c>
      <c r="BL146" s="17" t="s">
        <v>126</v>
      </c>
      <c r="BM146" s="229" t="s">
        <v>192</v>
      </c>
    </row>
    <row r="147" s="13" customFormat="1">
      <c r="A147" s="13"/>
      <c r="B147" s="236"/>
      <c r="C147" s="237"/>
      <c r="D147" s="238" t="s">
        <v>161</v>
      </c>
      <c r="E147" s="239" t="s">
        <v>1</v>
      </c>
      <c r="F147" s="240" t="s">
        <v>184</v>
      </c>
      <c r="G147" s="237"/>
      <c r="H147" s="239" t="s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161</v>
      </c>
      <c r="AU147" s="246" t="s">
        <v>90</v>
      </c>
      <c r="AV147" s="13" t="s">
        <v>85</v>
      </c>
      <c r="AW147" s="13" t="s">
        <v>31</v>
      </c>
      <c r="AX147" s="13" t="s">
        <v>77</v>
      </c>
      <c r="AY147" s="246" t="s">
        <v>118</v>
      </c>
    </row>
    <row r="148" s="13" customFormat="1">
      <c r="A148" s="13"/>
      <c r="B148" s="236"/>
      <c r="C148" s="237"/>
      <c r="D148" s="238" t="s">
        <v>161</v>
      </c>
      <c r="E148" s="239" t="s">
        <v>1</v>
      </c>
      <c r="F148" s="240" t="s">
        <v>185</v>
      </c>
      <c r="G148" s="237"/>
      <c r="H148" s="239" t="s">
        <v>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161</v>
      </c>
      <c r="AU148" s="246" t="s">
        <v>90</v>
      </c>
      <c r="AV148" s="13" t="s">
        <v>85</v>
      </c>
      <c r="AW148" s="13" t="s">
        <v>31</v>
      </c>
      <c r="AX148" s="13" t="s">
        <v>77</v>
      </c>
      <c r="AY148" s="246" t="s">
        <v>118</v>
      </c>
    </row>
    <row r="149" s="13" customFormat="1">
      <c r="A149" s="13"/>
      <c r="B149" s="236"/>
      <c r="C149" s="237"/>
      <c r="D149" s="238" t="s">
        <v>161</v>
      </c>
      <c r="E149" s="239" t="s">
        <v>1</v>
      </c>
      <c r="F149" s="240" t="s">
        <v>186</v>
      </c>
      <c r="G149" s="237"/>
      <c r="H149" s="239" t="s">
        <v>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161</v>
      </c>
      <c r="AU149" s="246" t="s">
        <v>90</v>
      </c>
      <c r="AV149" s="13" t="s">
        <v>85</v>
      </c>
      <c r="AW149" s="13" t="s">
        <v>31</v>
      </c>
      <c r="AX149" s="13" t="s">
        <v>77</v>
      </c>
      <c r="AY149" s="246" t="s">
        <v>118</v>
      </c>
    </row>
    <row r="150" s="13" customFormat="1">
      <c r="A150" s="13"/>
      <c r="B150" s="236"/>
      <c r="C150" s="237"/>
      <c r="D150" s="238" t="s">
        <v>161</v>
      </c>
      <c r="E150" s="239" t="s">
        <v>1</v>
      </c>
      <c r="F150" s="240" t="s">
        <v>187</v>
      </c>
      <c r="G150" s="237"/>
      <c r="H150" s="239" t="s">
        <v>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161</v>
      </c>
      <c r="AU150" s="246" t="s">
        <v>90</v>
      </c>
      <c r="AV150" s="13" t="s">
        <v>85</v>
      </c>
      <c r="AW150" s="13" t="s">
        <v>31</v>
      </c>
      <c r="AX150" s="13" t="s">
        <v>77</v>
      </c>
      <c r="AY150" s="246" t="s">
        <v>118</v>
      </c>
    </row>
    <row r="151" s="14" customFormat="1">
      <c r="A151" s="14"/>
      <c r="B151" s="247"/>
      <c r="C151" s="248"/>
      <c r="D151" s="238" t="s">
        <v>161</v>
      </c>
      <c r="E151" s="249" t="s">
        <v>1</v>
      </c>
      <c r="F151" s="250" t="s">
        <v>193</v>
      </c>
      <c r="G151" s="248"/>
      <c r="H151" s="251">
        <v>1160.01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7" t="s">
        <v>161</v>
      </c>
      <c r="AU151" s="257" t="s">
        <v>90</v>
      </c>
      <c r="AV151" s="14" t="s">
        <v>90</v>
      </c>
      <c r="AW151" s="14" t="s">
        <v>31</v>
      </c>
      <c r="AX151" s="14" t="s">
        <v>77</v>
      </c>
      <c r="AY151" s="257" t="s">
        <v>118</v>
      </c>
    </row>
    <row r="152" s="15" customFormat="1">
      <c r="A152" s="15"/>
      <c r="B152" s="258"/>
      <c r="C152" s="259"/>
      <c r="D152" s="238" t="s">
        <v>161</v>
      </c>
      <c r="E152" s="260" t="s">
        <v>1</v>
      </c>
      <c r="F152" s="261" t="s">
        <v>165</v>
      </c>
      <c r="G152" s="259"/>
      <c r="H152" s="262">
        <v>1160.01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8" t="s">
        <v>161</v>
      </c>
      <c r="AU152" s="268" t="s">
        <v>90</v>
      </c>
      <c r="AV152" s="15" t="s">
        <v>126</v>
      </c>
      <c r="AW152" s="15" t="s">
        <v>31</v>
      </c>
      <c r="AX152" s="15" t="s">
        <v>85</v>
      </c>
      <c r="AY152" s="268" t="s">
        <v>118</v>
      </c>
    </row>
    <row r="153" s="2" customFormat="1" ht="16.5" customHeight="1">
      <c r="A153" s="38"/>
      <c r="B153" s="39"/>
      <c r="C153" s="218" t="s">
        <v>155</v>
      </c>
      <c r="D153" s="218" t="s">
        <v>121</v>
      </c>
      <c r="E153" s="219" t="s">
        <v>194</v>
      </c>
      <c r="F153" s="220" t="s">
        <v>195</v>
      </c>
      <c r="G153" s="221" t="s">
        <v>159</v>
      </c>
      <c r="H153" s="222">
        <v>1084.1300000000001</v>
      </c>
      <c r="I153" s="223"/>
      <c r="J153" s="224">
        <f>ROUND(I153*H153,2)</f>
        <v>0</v>
      </c>
      <c r="K153" s="220" t="s">
        <v>125</v>
      </c>
      <c r="L153" s="44"/>
      <c r="M153" s="225" t="s">
        <v>1</v>
      </c>
      <c r="N153" s="226" t="s">
        <v>42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126</v>
      </c>
      <c r="AT153" s="229" t="s">
        <v>121</v>
      </c>
      <c r="AU153" s="229" t="s">
        <v>90</v>
      </c>
      <c r="AY153" s="17" t="s">
        <v>118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85</v>
      </c>
      <c r="BK153" s="230">
        <f>ROUND(I153*H153,2)</f>
        <v>0</v>
      </c>
      <c r="BL153" s="17" t="s">
        <v>126</v>
      </c>
      <c r="BM153" s="229" t="s">
        <v>196</v>
      </c>
    </row>
    <row r="154" s="13" customFormat="1">
      <c r="A154" s="13"/>
      <c r="B154" s="236"/>
      <c r="C154" s="237"/>
      <c r="D154" s="238" t="s">
        <v>161</v>
      </c>
      <c r="E154" s="239" t="s">
        <v>1</v>
      </c>
      <c r="F154" s="240" t="s">
        <v>197</v>
      </c>
      <c r="G154" s="237"/>
      <c r="H154" s="239" t="s">
        <v>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161</v>
      </c>
      <c r="AU154" s="246" t="s">
        <v>90</v>
      </c>
      <c r="AV154" s="13" t="s">
        <v>85</v>
      </c>
      <c r="AW154" s="13" t="s">
        <v>31</v>
      </c>
      <c r="AX154" s="13" t="s">
        <v>77</v>
      </c>
      <c r="AY154" s="246" t="s">
        <v>118</v>
      </c>
    </row>
    <row r="155" s="13" customFormat="1">
      <c r="A155" s="13"/>
      <c r="B155" s="236"/>
      <c r="C155" s="237"/>
      <c r="D155" s="238" t="s">
        <v>161</v>
      </c>
      <c r="E155" s="239" t="s">
        <v>1</v>
      </c>
      <c r="F155" s="240" t="s">
        <v>198</v>
      </c>
      <c r="G155" s="237"/>
      <c r="H155" s="239" t="s">
        <v>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161</v>
      </c>
      <c r="AU155" s="246" t="s">
        <v>90</v>
      </c>
      <c r="AV155" s="13" t="s">
        <v>85</v>
      </c>
      <c r="AW155" s="13" t="s">
        <v>31</v>
      </c>
      <c r="AX155" s="13" t="s">
        <v>77</v>
      </c>
      <c r="AY155" s="246" t="s">
        <v>118</v>
      </c>
    </row>
    <row r="156" s="13" customFormat="1">
      <c r="A156" s="13"/>
      <c r="B156" s="236"/>
      <c r="C156" s="237"/>
      <c r="D156" s="238" t="s">
        <v>161</v>
      </c>
      <c r="E156" s="239" t="s">
        <v>1</v>
      </c>
      <c r="F156" s="240" t="s">
        <v>199</v>
      </c>
      <c r="G156" s="237"/>
      <c r="H156" s="239" t="s">
        <v>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161</v>
      </c>
      <c r="AU156" s="246" t="s">
        <v>90</v>
      </c>
      <c r="AV156" s="13" t="s">
        <v>85</v>
      </c>
      <c r="AW156" s="13" t="s">
        <v>31</v>
      </c>
      <c r="AX156" s="13" t="s">
        <v>77</v>
      </c>
      <c r="AY156" s="246" t="s">
        <v>118</v>
      </c>
    </row>
    <row r="157" s="13" customFormat="1">
      <c r="A157" s="13"/>
      <c r="B157" s="236"/>
      <c r="C157" s="237"/>
      <c r="D157" s="238" t="s">
        <v>161</v>
      </c>
      <c r="E157" s="239" t="s">
        <v>1</v>
      </c>
      <c r="F157" s="240" t="s">
        <v>187</v>
      </c>
      <c r="G157" s="237"/>
      <c r="H157" s="239" t="s">
        <v>1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161</v>
      </c>
      <c r="AU157" s="246" t="s">
        <v>90</v>
      </c>
      <c r="AV157" s="13" t="s">
        <v>85</v>
      </c>
      <c r="AW157" s="13" t="s">
        <v>31</v>
      </c>
      <c r="AX157" s="13" t="s">
        <v>77</v>
      </c>
      <c r="AY157" s="246" t="s">
        <v>118</v>
      </c>
    </row>
    <row r="158" s="14" customFormat="1">
      <c r="A158" s="14"/>
      <c r="B158" s="247"/>
      <c r="C158" s="248"/>
      <c r="D158" s="238" t="s">
        <v>161</v>
      </c>
      <c r="E158" s="249" t="s">
        <v>1</v>
      </c>
      <c r="F158" s="250" t="s">
        <v>173</v>
      </c>
      <c r="G158" s="248"/>
      <c r="H158" s="251">
        <v>1084.1300000000001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7" t="s">
        <v>161</v>
      </c>
      <c r="AU158" s="257" t="s">
        <v>90</v>
      </c>
      <c r="AV158" s="14" t="s">
        <v>90</v>
      </c>
      <c r="AW158" s="14" t="s">
        <v>31</v>
      </c>
      <c r="AX158" s="14" t="s">
        <v>77</v>
      </c>
      <c r="AY158" s="257" t="s">
        <v>118</v>
      </c>
    </row>
    <row r="159" s="15" customFormat="1">
      <c r="A159" s="15"/>
      <c r="B159" s="258"/>
      <c r="C159" s="259"/>
      <c r="D159" s="238" t="s">
        <v>161</v>
      </c>
      <c r="E159" s="260" t="s">
        <v>1</v>
      </c>
      <c r="F159" s="261" t="s">
        <v>165</v>
      </c>
      <c r="G159" s="259"/>
      <c r="H159" s="262">
        <v>1084.1300000000001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8" t="s">
        <v>161</v>
      </c>
      <c r="AU159" s="268" t="s">
        <v>90</v>
      </c>
      <c r="AV159" s="15" t="s">
        <v>126</v>
      </c>
      <c r="AW159" s="15" t="s">
        <v>31</v>
      </c>
      <c r="AX159" s="15" t="s">
        <v>85</v>
      </c>
      <c r="AY159" s="268" t="s">
        <v>118</v>
      </c>
    </row>
    <row r="160" s="2" customFormat="1" ht="16.5" customHeight="1">
      <c r="A160" s="38"/>
      <c r="B160" s="39"/>
      <c r="C160" s="269" t="s">
        <v>200</v>
      </c>
      <c r="D160" s="269" t="s">
        <v>188</v>
      </c>
      <c r="E160" s="270" t="s">
        <v>201</v>
      </c>
      <c r="F160" s="271" t="s">
        <v>202</v>
      </c>
      <c r="G160" s="272" t="s">
        <v>159</v>
      </c>
      <c r="H160" s="273">
        <v>1160.01</v>
      </c>
      <c r="I160" s="274"/>
      <c r="J160" s="275">
        <f>ROUND(I160*H160,2)</f>
        <v>0</v>
      </c>
      <c r="K160" s="271" t="s">
        <v>125</v>
      </c>
      <c r="L160" s="276"/>
      <c r="M160" s="277" t="s">
        <v>1</v>
      </c>
      <c r="N160" s="278" t="s">
        <v>42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191</v>
      </c>
      <c r="AT160" s="229" t="s">
        <v>188</v>
      </c>
      <c r="AU160" s="229" t="s">
        <v>90</v>
      </c>
      <c r="AY160" s="17" t="s">
        <v>118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85</v>
      </c>
      <c r="BK160" s="230">
        <f>ROUND(I160*H160,2)</f>
        <v>0</v>
      </c>
      <c r="BL160" s="17" t="s">
        <v>126</v>
      </c>
      <c r="BM160" s="229" t="s">
        <v>203</v>
      </c>
    </row>
    <row r="161" s="13" customFormat="1">
      <c r="A161" s="13"/>
      <c r="B161" s="236"/>
      <c r="C161" s="237"/>
      <c r="D161" s="238" t="s">
        <v>161</v>
      </c>
      <c r="E161" s="239" t="s">
        <v>1</v>
      </c>
      <c r="F161" s="240" t="s">
        <v>197</v>
      </c>
      <c r="G161" s="237"/>
      <c r="H161" s="239" t="s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161</v>
      </c>
      <c r="AU161" s="246" t="s">
        <v>90</v>
      </c>
      <c r="AV161" s="13" t="s">
        <v>85</v>
      </c>
      <c r="AW161" s="13" t="s">
        <v>31</v>
      </c>
      <c r="AX161" s="13" t="s">
        <v>77</v>
      </c>
      <c r="AY161" s="246" t="s">
        <v>118</v>
      </c>
    </row>
    <row r="162" s="13" customFormat="1">
      <c r="A162" s="13"/>
      <c r="B162" s="236"/>
      <c r="C162" s="237"/>
      <c r="D162" s="238" t="s">
        <v>161</v>
      </c>
      <c r="E162" s="239" t="s">
        <v>1</v>
      </c>
      <c r="F162" s="240" t="s">
        <v>198</v>
      </c>
      <c r="G162" s="237"/>
      <c r="H162" s="239" t="s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161</v>
      </c>
      <c r="AU162" s="246" t="s">
        <v>90</v>
      </c>
      <c r="AV162" s="13" t="s">
        <v>85</v>
      </c>
      <c r="AW162" s="13" t="s">
        <v>31</v>
      </c>
      <c r="AX162" s="13" t="s">
        <v>77</v>
      </c>
      <c r="AY162" s="246" t="s">
        <v>118</v>
      </c>
    </row>
    <row r="163" s="13" customFormat="1">
      <c r="A163" s="13"/>
      <c r="B163" s="236"/>
      <c r="C163" s="237"/>
      <c r="D163" s="238" t="s">
        <v>161</v>
      </c>
      <c r="E163" s="239" t="s">
        <v>1</v>
      </c>
      <c r="F163" s="240" t="s">
        <v>199</v>
      </c>
      <c r="G163" s="237"/>
      <c r="H163" s="239" t="s">
        <v>1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161</v>
      </c>
      <c r="AU163" s="246" t="s">
        <v>90</v>
      </c>
      <c r="AV163" s="13" t="s">
        <v>85</v>
      </c>
      <c r="AW163" s="13" t="s">
        <v>31</v>
      </c>
      <c r="AX163" s="13" t="s">
        <v>77</v>
      </c>
      <c r="AY163" s="246" t="s">
        <v>118</v>
      </c>
    </row>
    <row r="164" s="13" customFormat="1">
      <c r="A164" s="13"/>
      <c r="B164" s="236"/>
      <c r="C164" s="237"/>
      <c r="D164" s="238" t="s">
        <v>161</v>
      </c>
      <c r="E164" s="239" t="s">
        <v>1</v>
      </c>
      <c r="F164" s="240" t="s">
        <v>187</v>
      </c>
      <c r="G164" s="237"/>
      <c r="H164" s="239" t="s">
        <v>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161</v>
      </c>
      <c r="AU164" s="246" t="s">
        <v>90</v>
      </c>
      <c r="AV164" s="13" t="s">
        <v>85</v>
      </c>
      <c r="AW164" s="13" t="s">
        <v>31</v>
      </c>
      <c r="AX164" s="13" t="s">
        <v>77</v>
      </c>
      <c r="AY164" s="246" t="s">
        <v>118</v>
      </c>
    </row>
    <row r="165" s="14" customFormat="1">
      <c r="A165" s="14"/>
      <c r="B165" s="247"/>
      <c r="C165" s="248"/>
      <c r="D165" s="238" t="s">
        <v>161</v>
      </c>
      <c r="E165" s="249" t="s">
        <v>1</v>
      </c>
      <c r="F165" s="250" t="s">
        <v>193</v>
      </c>
      <c r="G165" s="248"/>
      <c r="H165" s="251">
        <v>1160.01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161</v>
      </c>
      <c r="AU165" s="257" t="s">
        <v>90</v>
      </c>
      <c r="AV165" s="14" t="s">
        <v>90</v>
      </c>
      <c r="AW165" s="14" t="s">
        <v>31</v>
      </c>
      <c r="AX165" s="14" t="s">
        <v>77</v>
      </c>
      <c r="AY165" s="257" t="s">
        <v>118</v>
      </c>
    </row>
    <row r="166" s="15" customFormat="1">
      <c r="A166" s="15"/>
      <c r="B166" s="258"/>
      <c r="C166" s="259"/>
      <c r="D166" s="238" t="s">
        <v>161</v>
      </c>
      <c r="E166" s="260" t="s">
        <v>1</v>
      </c>
      <c r="F166" s="261" t="s">
        <v>165</v>
      </c>
      <c r="G166" s="259"/>
      <c r="H166" s="262">
        <v>1160.01</v>
      </c>
      <c r="I166" s="263"/>
      <c r="J166" s="259"/>
      <c r="K166" s="259"/>
      <c r="L166" s="264"/>
      <c r="M166" s="265"/>
      <c r="N166" s="266"/>
      <c r="O166" s="266"/>
      <c r="P166" s="266"/>
      <c r="Q166" s="266"/>
      <c r="R166" s="266"/>
      <c r="S166" s="266"/>
      <c r="T166" s="26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8" t="s">
        <v>161</v>
      </c>
      <c r="AU166" s="268" t="s">
        <v>90</v>
      </c>
      <c r="AV166" s="15" t="s">
        <v>126</v>
      </c>
      <c r="AW166" s="15" t="s">
        <v>31</v>
      </c>
      <c r="AX166" s="15" t="s">
        <v>85</v>
      </c>
      <c r="AY166" s="268" t="s">
        <v>118</v>
      </c>
    </row>
    <row r="167" s="2" customFormat="1" ht="16.5" customHeight="1">
      <c r="A167" s="38"/>
      <c r="B167" s="39"/>
      <c r="C167" s="218" t="s">
        <v>191</v>
      </c>
      <c r="D167" s="218" t="s">
        <v>121</v>
      </c>
      <c r="E167" s="219" t="s">
        <v>204</v>
      </c>
      <c r="F167" s="220" t="s">
        <v>205</v>
      </c>
      <c r="G167" s="221" t="s">
        <v>176</v>
      </c>
      <c r="H167" s="222">
        <v>505</v>
      </c>
      <c r="I167" s="223"/>
      <c r="J167" s="224">
        <f>ROUND(I167*H167,2)</f>
        <v>0</v>
      </c>
      <c r="K167" s="220" t="s">
        <v>125</v>
      </c>
      <c r="L167" s="44"/>
      <c r="M167" s="225" t="s">
        <v>1</v>
      </c>
      <c r="N167" s="226" t="s">
        <v>42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126</v>
      </c>
      <c r="AT167" s="229" t="s">
        <v>121</v>
      </c>
      <c r="AU167" s="229" t="s">
        <v>90</v>
      </c>
      <c r="AY167" s="17" t="s">
        <v>118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85</v>
      </c>
      <c r="BK167" s="230">
        <f>ROUND(I167*H167,2)</f>
        <v>0</v>
      </c>
      <c r="BL167" s="17" t="s">
        <v>126</v>
      </c>
      <c r="BM167" s="229" t="s">
        <v>206</v>
      </c>
    </row>
    <row r="168" s="13" customFormat="1">
      <c r="A168" s="13"/>
      <c r="B168" s="236"/>
      <c r="C168" s="237"/>
      <c r="D168" s="238" t="s">
        <v>161</v>
      </c>
      <c r="E168" s="239" t="s">
        <v>1</v>
      </c>
      <c r="F168" s="240" t="s">
        <v>207</v>
      </c>
      <c r="G168" s="237"/>
      <c r="H168" s="239" t="s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161</v>
      </c>
      <c r="AU168" s="246" t="s">
        <v>90</v>
      </c>
      <c r="AV168" s="13" t="s">
        <v>85</v>
      </c>
      <c r="AW168" s="13" t="s">
        <v>31</v>
      </c>
      <c r="AX168" s="13" t="s">
        <v>77</v>
      </c>
      <c r="AY168" s="246" t="s">
        <v>118</v>
      </c>
    </row>
    <row r="169" s="14" customFormat="1">
      <c r="A169" s="14"/>
      <c r="B169" s="247"/>
      <c r="C169" s="248"/>
      <c r="D169" s="238" t="s">
        <v>161</v>
      </c>
      <c r="E169" s="249" t="s">
        <v>1</v>
      </c>
      <c r="F169" s="250" t="s">
        <v>208</v>
      </c>
      <c r="G169" s="248"/>
      <c r="H169" s="251">
        <v>93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161</v>
      </c>
      <c r="AU169" s="257" t="s">
        <v>90</v>
      </c>
      <c r="AV169" s="14" t="s">
        <v>90</v>
      </c>
      <c r="AW169" s="14" t="s">
        <v>31</v>
      </c>
      <c r="AX169" s="14" t="s">
        <v>77</v>
      </c>
      <c r="AY169" s="257" t="s">
        <v>118</v>
      </c>
    </row>
    <row r="170" s="13" customFormat="1">
      <c r="A170" s="13"/>
      <c r="B170" s="236"/>
      <c r="C170" s="237"/>
      <c r="D170" s="238" t="s">
        <v>161</v>
      </c>
      <c r="E170" s="239" t="s">
        <v>1</v>
      </c>
      <c r="F170" s="240" t="s">
        <v>209</v>
      </c>
      <c r="G170" s="237"/>
      <c r="H170" s="239" t="s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161</v>
      </c>
      <c r="AU170" s="246" t="s">
        <v>90</v>
      </c>
      <c r="AV170" s="13" t="s">
        <v>85</v>
      </c>
      <c r="AW170" s="13" t="s">
        <v>31</v>
      </c>
      <c r="AX170" s="13" t="s">
        <v>77</v>
      </c>
      <c r="AY170" s="246" t="s">
        <v>118</v>
      </c>
    </row>
    <row r="171" s="14" customFormat="1">
      <c r="A171" s="14"/>
      <c r="B171" s="247"/>
      <c r="C171" s="248"/>
      <c r="D171" s="238" t="s">
        <v>161</v>
      </c>
      <c r="E171" s="249" t="s">
        <v>1</v>
      </c>
      <c r="F171" s="250" t="s">
        <v>210</v>
      </c>
      <c r="G171" s="248"/>
      <c r="H171" s="251">
        <v>116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161</v>
      </c>
      <c r="AU171" s="257" t="s">
        <v>90</v>
      </c>
      <c r="AV171" s="14" t="s">
        <v>90</v>
      </c>
      <c r="AW171" s="14" t="s">
        <v>31</v>
      </c>
      <c r="AX171" s="14" t="s">
        <v>77</v>
      </c>
      <c r="AY171" s="257" t="s">
        <v>118</v>
      </c>
    </row>
    <row r="172" s="13" customFormat="1">
      <c r="A172" s="13"/>
      <c r="B172" s="236"/>
      <c r="C172" s="237"/>
      <c r="D172" s="238" t="s">
        <v>161</v>
      </c>
      <c r="E172" s="239" t="s">
        <v>1</v>
      </c>
      <c r="F172" s="240" t="s">
        <v>211</v>
      </c>
      <c r="G172" s="237"/>
      <c r="H172" s="239" t="s">
        <v>1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161</v>
      </c>
      <c r="AU172" s="246" t="s">
        <v>90</v>
      </c>
      <c r="AV172" s="13" t="s">
        <v>85</v>
      </c>
      <c r="AW172" s="13" t="s">
        <v>31</v>
      </c>
      <c r="AX172" s="13" t="s">
        <v>77</v>
      </c>
      <c r="AY172" s="246" t="s">
        <v>118</v>
      </c>
    </row>
    <row r="173" s="14" customFormat="1">
      <c r="A173" s="14"/>
      <c r="B173" s="247"/>
      <c r="C173" s="248"/>
      <c r="D173" s="238" t="s">
        <v>161</v>
      </c>
      <c r="E173" s="249" t="s">
        <v>1</v>
      </c>
      <c r="F173" s="250" t="s">
        <v>212</v>
      </c>
      <c r="G173" s="248"/>
      <c r="H173" s="251">
        <v>53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7" t="s">
        <v>161</v>
      </c>
      <c r="AU173" s="257" t="s">
        <v>90</v>
      </c>
      <c r="AV173" s="14" t="s">
        <v>90</v>
      </c>
      <c r="AW173" s="14" t="s">
        <v>31</v>
      </c>
      <c r="AX173" s="14" t="s">
        <v>77</v>
      </c>
      <c r="AY173" s="257" t="s">
        <v>118</v>
      </c>
    </row>
    <row r="174" s="13" customFormat="1">
      <c r="A174" s="13"/>
      <c r="B174" s="236"/>
      <c r="C174" s="237"/>
      <c r="D174" s="238" t="s">
        <v>161</v>
      </c>
      <c r="E174" s="239" t="s">
        <v>1</v>
      </c>
      <c r="F174" s="240" t="s">
        <v>213</v>
      </c>
      <c r="G174" s="237"/>
      <c r="H174" s="239" t="s">
        <v>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161</v>
      </c>
      <c r="AU174" s="246" t="s">
        <v>90</v>
      </c>
      <c r="AV174" s="13" t="s">
        <v>85</v>
      </c>
      <c r="AW174" s="13" t="s">
        <v>31</v>
      </c>
      <c r="AX174" s="13" t="s">
        <v>77</v>
      </c>
      <c r="AY174" s="246" t="s">
        <v>118</v>
      </c>
    </row>
    <row r="175" s="14" customFormat="1">
      <c r="A175" s="14"/>
      <c r="B175" s="247"/>
      <c r="C175" s="248"/>
      <c r="D175" s="238" t="s">
        <v>161</v>
      </c>
      <c r="E175" s="249" t="s">
        <v>1</v>
      </c>
      <c r="F175" s="250" t="s">
        <v>214</v>
      </c>
      <c r="G175" s="248"/>
      <c r="H175" s="251">
        <v>243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161</v>
      </c>
      <c r="AU175" s="257" t="s">
        <v>90</v>
      </c>
      <c r="AV175" s="14" t="s">
        <v>90</v>
      </c>
      <c r="AW175" s="14" t="s">
        <v>31</v>
      </c>
      <c r="AX175" s="14" t="s">
        <v>77</v>
      </c>
      <c r="AY175" s="257" t="s">
        <v>118</v>
      </c>
    </row>
    <row r="176" s="15" customFormat="1">
      <c r="A176" s="15"/>
      <c r="B176" s="258"/>
      <c r="C176" s="259"/>
      <c r="D176" s="238" t="s">
        <v>161</v>
      </c>
      <c r="E176" s="260" t="s">
        <v>1</v>
      </c>
      <c r="F176" s="261" t="s">
        <v>165</v>
      </c>
      <c r="G176" s="259"/>
      <c r="H176" s="262">
        <v>505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8" t="s">
        <v>161</v>
      </c>
      <c r="AU176" s="268" t="s">
        <v>90</v>
      </c>
      <c r="AV176" s="15" t="s">
        <v>126</v>
      </c>
      <c r="AW176" s="15" t="s">
        <v>31</v>
      </c>
      <c r="AX176" s="15" t="s">
        <v>85</v>
      </c>
      <c r="AY176" s="268" t="s">
        <v>118</v>
      </c>
    </row>
    <row r="177" s="2" customFormat="1" ht="16.5" customHeight="1">
      <c r="A177" s="38"/>
      <c r="B177" s="39"/>
      <c r="C177" s="218" t="s">
        <v>166</v>
      </c>
      <c r="D177" s="218" t="s">
        <v>121</v>
      </c>
      <c r="E177" s="219" t="s">
        <v>215</v>
      </c>
      <c r="F177" s="220" t="s">
        <v>216</v>
      </c>
      <c r="G177" s="221" t="s">
        <v>217</v>
      </c>
      <c r="H177" s="222">
        <v>68.75</v>
      </c>
      <c r="I177" s="223"/>
      <c r="J177" s="224">
        <f>ROUND(I177*H177,2)</f>
        <v>0</v>
      </c>
      <c r="K177" s="220" t="s">
        <v>125</v>
      </c>
      <c r="L177" s="44"/>
      <c r="M177" s="225" t="s">
        <v>1</v>
      </c>
      <c r="N177" s="226" t="s">
        <v>42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126</v>
      </c>
      <c r="AT177" s="229" t="s">
        <v>121</v>
      </c>
      <c r="AU177" s="229" t="s">
        <v>90</v>
      </c>
      <c r="AY177" s="17" t="s">
        <v>118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85</v>
      </c>
      <c r="BK177" s="230">
        <f>ROUND(I177*H177,2)</f>
        <v>0</v>
      </c>
      <c r="BL177" s="17" t="s">
        <v>126</v>
      </c>
      <c r="BM177" s="229" t="s">
        <v>218</v>
      </c>
    </row>
    <row r="178" s="2" customFormat="1" ht="16.5" customHeight="1">
      <c r="A178" s="38"/>
      <c r="B178" s="39"/>
      <c r="C178" s="269" t="s">
        <v>219</v>
      </c>
      <c r="D178" s="269" t="s">
        <v>188</v>
      </c>
      <c r="E178" s="270" t="s">
        <v>220</v>
      </c>
      <c r="F178" s="271" t="s">
        <v>221</v>
      </c>
      <c r="G178" s="272" t="s">
        <v>217</v>
      </c>
      <c r="H178" s="273">
        <v>68.75</v>
      </c>
      <c r="I178" s="274"/>
      <c r="J178" s="275">
        <f>ROUND(I178*H178,2)</f>
        <v>0</v>
      </c>
      <c r="K178" s="271" t="s">
        <v>125</v>
      </c>
      <c r="L178" s="276"/>
      <c r="M178" s="277" t="s">
        <v>1</v>
      </c>
      <c r="N178" s="278" t="s">
        <v>42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191</v>
      </c>
      <c r="AT178" s="229" t="s">
        <v>188</v>
      </c>
      <c r="AU178" s="229" t="s">
        <v>90</v>
      </c>
      <c r="AY178" s="17" t="s">
        <v>118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85</v>
      </c>
      <c r="BK178" s="230">
        <f>ROUND(I178*H178,2)</f>
        <v>0</v>
      </c>
      <c r="BL178" s="17" t="s">
        <v>126</v>
      </c>
      <c r="BM178" s="229" t="s">
        <v>222</v>
      </c>
    </row>
    <row r="179" s="2" customFormat="1" ht="16.5" customHeight="1">
      <c r="A179" s="38"/>
      <c r="B179" s="39"/>
      <c r="C179" s="218" t="s">
        <v>223</v>
      </c>
      <c r="D179" s="218" t="s">
        <v>121</v>
      </c>
      <c r="E179" s="219" t="s">
        <v>224</v>
      </c>
      <c r="F179" s="220" t="s">
        <v>225</v>
      </c>
      <c r="G179" s="221" t="s">
        <v>132</v>
      </c>
      <c r="H179" s="222">
        <v>1</v>
      </c>
      <c r="I179" s="223"/>
      <c r="J179" s="224">
        <f>ROUND(I179*H179,2)</f>
        <v>0</v>
      </c>
      <c r="K179" s="220" t="s">
        <v>125</v>
      </c>
      <c r="L179" s="44"/>
      <c r="M179" s="225" t="s">
        <v>1</v>
      </c>
      <c r="N179" s="226" t="s">
        <v>42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126</v>
      </c>
      <c r="AT179" s="229" t="s">
        <v>121</v>
      </c>
      <c r="AU179" s="229" t="s">
        <v>90</v>
      </c>
      <c r="AY179" s="17" t="s">
        <v>118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85</v>
      </c>
      <c r="BK179" s="230">
        <f>ROUND(I179*H179,2)</f>
        <v>0</v>
      </c>
      <c r="BL179" s="17" t="s">
        <v>126</v>
      </c>
      <c r="BM179" s="229" t="s">
        <v>226</v>
      </c>
    </row>
    <row r="180" s="13" customFormat="1">
      <c r="A180" s="13"/>
      <c r="B180" s="236"/>
      <c r="C180" s="237"/>
      <c r="D180" s="238" t="s">
        <v>161</v>
      </c>
      <c r="E180" s="239" t="s">
        <v>1</v>
      </c>
      <c r="F180" s="240" t="s">
        <v>227</v>
      </c>
      <c r="G180" s="237"/>
      <c r="H180" s="239" t="s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161</v>
      </c>
      <c r="AU180" s="246" t="s">
        <v>90</v>
      </c>
      <c r="AV180" s="13" t="s">
        <v>85</v>
      </c>
      <c r="AW180" s="13" t="s">
        <v>31</v>
      </c>
      <c r="AX180" s="13" t="s">
        <v>77</v>
      </c>
      <c r="AY180" s="246" t="s">
        <v>118</v>
      </c>
    </row>
    <row r="181" s="14" customFormat="1">
      <c r="A181" s="14"/>
      <c r="B181" s="247"/>
      <c r="C181" s="248"/>
      <c r="D181" s="238" t="s">
        <v>161</v>
      </c>
      <c r="E181" s="249" t="s">
        <v>1</v>
      </c>
      <c r="F181" s="250" t="s">
        <v>85</v>
      </c>
      <c r="G181" s="248"/>
      <c r="H181" s="251">
        <v>1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161</v>
      </c>
      <c r="AU181" s="257" t="s">
        <v>90</v>
      </c>
      <c r="AV181" s="14" t="s">
        <v>90</v>
      </c>
      <c r="AW181" s="14" t="s">
        <v>31</v>
      </c>
      <c r="AX181" s="14" t="s">
        <v>77</v>
      </c>
      <c r="AY181" s="257" t="s">
        <v>118</v>
      </c>
    </row>
    <row r="182" s="15" customFormat="1">
      <c r="A182" s="15"/>
      <c r="B182" s="258"/>
      <c r="C182" s="259"/>
      <c r="D182" s="238" t="s">
        <v>161</v>
      </c>
      <c r="E182" s="260" t="s">
        <v>1</v>
      </c>
      <c r="F182" s="261" t="s">
        <v>165</v>
      </c>
      <c r="G182" s="259"/>
      <c r="H182" s="262">
        <v>1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8" t="s">
        <v>161</v>
      </c>
      <c r="AU182" s="268" t="s">
        <v>90</v>
      </c>
      <c r="AV182" s="15" t="s">
        <v>126</v>
      </c>
      <c r="AW182" s="15" t="s">
        <v>31</v>
      </c>
      <c r="AX182" s="15" t="s">
        <v>85</v>
      </c>
      <c r="AY182" s="268" t="s">
        <v>118</v>
      </c>
    </row>
    <row r="183" s="2" customFormat="1" ht="24.15" customHeight="1">
      <c r="A183" s="38"/>
      <c r="B183" s="39"/>
      <c r="C183" s="218" t="s">
        <v>8</v>
      </c>
      <c r="D183" s="218" t="s">
        <v>121</v>
      </c>
      <c r="E183" s="219" t="s">
        <v>219</v>
      </c>
      <c r="F183" s="220" t="s">
        <v>228</v>
      </c>
      <c r="G183" s="221" t="s">
        <v>229</v>
      </c>
      <c r="H183" s="222">
        <v>2</v>
      </c>
      <c r="I183" s="223"/>
      <c r="J183" s="224">
        <f>ROUND(I183*H183,2)</f>
        <v>0</v>
      </c>
      <c r="K183" s="220" t="s">
        <v>125</v>
      </c>
      <c r="L183" s="44"/>
      <c r="M183" s="225" t="s">
        <v>1</v>
      </c>
      <c r="N183" s="226" t="s">
        <v>42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126</v>
      </c>
      <c r="AT183" s="229" t="s">
        <v>121</v>
      </c>
      <c r="AU183" s="229" t="s">
        <v>90</v>
      </c>
      <c r="AY183" s="17" t="s">
        <v>118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85</v>
      </c>
      <c r="BK183" s="230">
        <f>ROUND(I183*H183,2)</f>
        <v>0</v>
      </c>
      <c r="BL183" s="17" t="s">
        <v>126</v>
      </c>
      <c r="BM183" s="229" t="s">
        <v>230</v>
      </c>
    </row>
    <row r="184" s="13" customFormat="1">
      <c r="A184" s="13"/>
      <c r="B184" s="236"/>
      <c r="C184" s="237"/>
      <c r="D184" s="238" t="s">
        <v>161</v>
      </c>
      <c r="E184" s="239" t="s">
        <v>1</v>
      </c>
      <c r="F184" s="240" t="s">
        <v>231</v>
      </c>
      <c r="G184" s="237"/>
      <c r="H184" s="239" t="s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161</v>
      </c>
      <c r="AU184" s="246" t="s">
        <v>90</v>
      </c>
      <c r="AV184" s="13" t="s">
        <v>85</v>
      </c>
      <c r="AW184" s="13" t="s">
        <v>31</v>
      </c>
      <c r="AX184" s="13" t="s">
        <v>77</v>
      </c>
      <c r="AY184" s="246" t="s">
        <v>118</v>
      </c>
    </row>
    <row r="185" s="14" customFormat="1">
      <c r="A185" s="14"/>
      <c r="B185" s="247"/>
      <c r="C185" s="248"/>
      <c r="D185" s="238" t="s">
        <v>161</v>
      </c>
      <c r="E185" s="249" t="s">
        <v>1</v>
      </c>
      <c r="F185" s="250" t="s">
        <v>90</v>
      </c>
      <c r="G185" s="248"/>
      <c r="H185" s="251">
        <v>2</v>
      </c>
      <c r="I185" s="252"/>
      <c r="J185" s="248"/>
      <c r="K185" s="248"/>
      <c r="L185" s="253"/>
      <c r="M185" s="254"/>
      <c r="N185" s="255"/>
      <c r="O185" s="255"/>
      <c r="P185" s="255"/>
      <c r="Q185" s="255"/>
      <c r="R185" s="255"/>
      <c r="S185" s="255"/>
      <c r="T185" s="25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7" t="s">
        <v>161</v>
      </c>
      <c r="AU185" s="257" t="s">
        <v>90</v>
      </c>
      <c r="AV185" s="14" t="s">
        <v>90</v>
      </c>
      <c r="AW185" s="14" t="s">
        <v>31</v>
      </c>
      <c r="AX185" s="14" t="s">
        <v>77</v>
      </c>
      <c r="AY185" s="257" t="s">
        <v>118</v>
      </c>
    </row>
    <row r="186" s="15" customFormat="1">
      <c r="A186" s="15"/>
      <c r="B186" s="258"/>
      <c r="C186" s="259"/>
      <c r="D186" s="238" t="s">
        <v>161</v>
      </c>
      <c r="E186" s="260" t="s">
        <v>1</v>
      </c>
      <c r="F186" s="261" t="s">
        <v>165</v>
      </c>
      <c r="G186" s="259"/>
      <c r="H186" s="262">
        <v>2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8" t="s">
        <v>161</v>
      </c>
      <c r="AU186" s="268" t="s">
        <v>90</v>
      </c>
      <c r="AV186" s="15" t="s">
        <v>126</v>
      </c>
      <c r="AW186" s="15" t="s">
        <v>31</v>
      </c>
      <c r="AX186" s="15" t="s">
        <v>85</v>
      </c>
      <c r="AY186" s="268" t="s">
        <v>118</v>
      </c>
    </row>
    <row r="187" s="2" customFormat="1" ht="16.5" customHeight="1">
      <c r="A187" s="38"/>
      <c r="B187" s="39"/>
      <c r="C187" s="218" t="s">
        <v>232</v>
      </c>
      <c r="D187" s="218" t="s">
        <v>121</v>
      </c>
      <c r="E187" s="219" t="s">
        <v>223</v>
      </c>
      <c r="F187" s="220" t="s">
        <v>233</v>
      </c>
      <c r="G187" s="221" t="s">
        <v>132</v>
      </c>
      <c r="H187" s="222">
        <v>1</v>
      </c>
      <c r="I187" s="223"/>
      <c r="J187" s="224">
        <f>ROUND(I187*H187,2)</f>
        <v>0</v>
      </c>
      <c r="K187" s="220" t="s">
        <v>125</v>
      </c>
      <c r="L187" s="44"/>
      <c r="M187" s="225" t="s">
        <v>1</v>
      </c>
      <c r="N187" s="226" t="s">
        <v>42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126</v>
      </c>
      <c r="AT187" s="229" t="s">
        <v>121</v>
      </c>
      <c r="AU187" s="229" t="s">
        <v>90</v>
      </c>
      <c r="AY187" s="17" t="s">
        <v>118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85</v>
      </c>
      <c r="BK187" s="230">
        <f>ROUND(I187*H187,2)</f>
        <v>0</v>
      </c>
      <c r="BL187" s="17" t="s">
        <v>126</v>
      </c>
      <c r="BM187" s="229" t="s">
        <v>234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235</v>
      </c>
      <c r="F188" s="216" t="s">
        <v>236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SUM(P189:P190)</f>
        <v>0</v>
      </c>
      <c r="Q188" s="210"/>
      <c r="R188" s="211">
        <f>SUM(R189:R190)</f>
        <v>0</v>
      </c>
      <c r="S188" s="210"/>
      <c r="T188" s="212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85</v>
      </c>
      <c r="AT188" s="214" t="s">
        <v>76</v>
      </c>
      <c r="AU188" s="214" t="s">
        <v>85</v>
      </c>
      <c r="AY188" s="213" t="s">
        <v>118</v>
      </c>
      <c r="BK188" s="215">
        <f>SUM(BK189:BK190)</f>
        <v>0</v>
      </c>
    </row>
    <row r="189" s="2" customFormat="1" ht="37.8" customHeight="1">
      <c r="A189" s="38"/>
      <c r="B189" s="39"/>
      <c r="C189" s="218" t="s">
        <v>237</v>
      </c>
      <c r="D189" s="218" t="s">
        <v>121</v>
      </c>
      <c r="E189" s="219" t="s">
        <v>238</v>
      </c>
      <c r="F189" s="220" t="s">
        <v>239</v>
      </c>
      <c r="G189" s="221" t="s">
        <v>240</v>
      </c>
      <c r="H189" s="222">
        <v>0.11500000000000001</v>
      </c>
      <c r="I189" s="223"/>
      <c r="J189" s="224">
        <f>ROUND(I189*H189,2)</f>
        <v>0</v>
      </c>
      <c r="K189" s="220" t="s">
        <v>125</v>
      </c>
      <c r="L189" s="44"/>
      <c r="M189" s="225" t="s">
        <v>1</v>
      </c>
      <c r="N189" s="226" t="s">
        <v>42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126</v>
      </c>
      <c r="AT189" s="229" t="s">
        <v>121</v>
      </c>
      <c r="AU189" s="229" t="s">
        <v>90</v>
      </c>
      <c r="AY189" s="17" t="s">
        <v>118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85</v>
      </c>
      <c r="BK189" s="230">
        <f>ROUND(I189*H189,2)</f>
        <v>0</v>
      </c>
      <c r="BL189" s="17" t="s">
        <v>126</v>
      </c>
      <c r="BM189" s="229" t="s">
        <v>241</v>
      </c>
    </row>
    <row r="190" s="2" customFormat="1" ht="24.15" customHeight="1">
      <c r="A190" s="38"/>
      <c r="B190" s="39"/>
      <c r="C190" s="218" t="s">
        <v>242</v>
      </c>
      <c r="D190" s="218" t="s">
        <v>121</v>
      </c>
      <c r="E190" s="219" t="s">
        <v>243</v>
      </c>
      <c r="F190" s="220" t="s">
        <v>244</v>
      </c>
      <c r="G190" s="221" t="s">
        <v>240</v>
      </c>
      <c r="H190" s="222">
        <v>0.11500000000000001</v>
      </c>
      <c r="I190" s="223"/>
      <c r="J190" s="224">
        <f>ROUND(I190*H190,2)</f>
        <v>0</v>
      </c>
      <c r="K190" s="220" t="s">
        <v>125</v>
      </c>
      <c r="L190" s="44"/>
      <c r="M190" s="225" t="s">
        <v>1</v>
      </c>
      <c r="N190" s="226" t="s">
        <v>42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126</v>
      </c>
      <c r="AT190" s="229" t="s">
        <v>121</v>
      </c>
      <c r="AU190" s="229" t="s">
        <v>90</v>
      </c>
      <c r="AY190" s="17" t="s">
        <v>118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85</v>
      </c>
      <c r="BK190" s="230">
        <f>ROUND(I190*H190,2)</f>
        <v>0</v>
      </c>
      <c r="BL190" s="17" t="s">
        <v>126</v>
      </c>
      <c r="BM190" s="229" t="s">
        <v>245</v>
      </c>
    </row>
    <row r="191" s="12" customFormat="1" ht="25.92" customHeight="1">
      <c r="A191" s="12"/>
      <c r="B191" s="202"/>
      <c r="C191" s="203"/>
      <c r="D191" s="204" t="s">
        <v>76</v>
      </c>
      <c r="E191" s="205" t="s">
        <v>82</v>
      </c>
      <c r="F191" s="205" t="s">
        <v>83</v>
      </c>
      <c r="G191" s="203"/>
      <c r="H191" s="203"/>
      <c r="I191" s="206"/>
      <c r="J191" s="207">
        <f>BK191</f>
        <v>0</v>
      </c>
      <c r="K191" s="203"/>
      <c r="L191" s="208"/>
      <c r="M191" s="209"/>
      <c r="N191" s="210"/>
      <c r="O191" s="210"/>
      <c r="P191" s="211">
        <f>SUM(P192:P197)</f>
        <v>0</v>
      </c>
      <c r="Q191" s="210"/>
      <c r="R191" s="211">
        <f>SUM(R192:R197)</f>
        <v>0</v>
      </c>
      <c r="S191" s="210"/>
      <c r="T191" s="212">
        <f>SUM(T192:T197)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117</v>
      </c>
      <c r="AT191" s="214" t="s">
        <v>76</v>
      </c>
      <c r="AU191" s="214" t="s">
        <v>77</v>
      </c>
      <c r="AY191" s="213" t="s">
        <v>118</v>
      </c>
      <c r="BK191" s="215">
        <f>SUM(BK192:BK197)</f>
        <v>0</v>
      </c>
    </row>
    <row r="192" s="2" customFormat="1" ht="16.5" customHeight="1">
      <c r="A192" s="38"/>
      <c r="B192" s="39"/>
      <c r="C192" s="218" t="s">
        <v>177</v>
      </c>
      <c r="D192" s="218" t="s">
        <v>121</v>
      </c>
      <c r="E192" s="219" t="s">
        <v>246</v>
      </c>
      <c r="F192" s="220" t="s">
        <v>247</v>
      </c>
      <c r="G192" s="221" t="s">
        <v>248</v>
      </c>
      <c r="H192" s="222">
        <v>100</v>
      </c>
      <c r="I192" s="223"/>
      <c r="J192" s="224">
        <f>ROUND(I192*H192,2)</f>
        <v>0</v>
      </c>
      <c r="K192" s="220" t="s">
        <v>125</v>
      </c>
      <c r="L192" s="44"/>
      <c r="M192" s="225" t="s">
        <v>1</v>
      </c>
      <c r="N192" s="226" t="s">
        <v>42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133</v>
      </c>
      <c r="AT192" s="229" t="s">
        <v>121</v>
      </c>
      <c r="AU192" s="229" t="s">
        <v>85</v>
      </c>
      <c r="AY192" s="17" t="s">
        <v>118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85</v>
      </c>
      <c r="BK192" s="230">
        <f>ROUND(I192*H192,2)</f>
        <v>0</v>
      </c>
      <c r="BL192" s="17" t="s">
        <v>133</v>
      </c>
      <c r="BM192" s="229" t="s">
        <v>249</v>
      </c>
    </row>
    <row r="193" s="13" customFormat="1">
      <c r="A193" s="13"/>
      <c r="B193" s="236"/>
      <c r="C193" s="237"/>
      <c r="D193" s="238" t="s">
        <v>161</v>
      </c>
      <c r="E193" s="239" t="s">
        <v>1</v>
      </c>
      <c r="F193" s="240" t="s">
        <v>250</v>
      </c>
      <c r="G193" s="237"/>
      <c r="H193" s="239" t="s">
        <v>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161</v>
      </c>
      <c r="AU193" s="246" t="s">
        <v>85</v>
      </c>
      <c r="AV193" s="13" t="s">
        <v>85</v>
      </c>
      <c r="AW193" s="13" t="s">
        <v>31</v>
      </c>
      <c r="AX193" s="13" t="s">
        <v>77</v>
      </c>
      <c r="AY193" s="246" t="s">
        <v>118</v>
      </c>
    </row>
    <row r="194" s="13" customFormat="1">
      <c r="A194" s="13"/>
      <c r="B194" s="236"/>
      <c r="C194" s="237"/>
      <c r="D194" s="238" t="s">
        <v>161</v>
      </c>
      <c r="E194" s="239" t="s">
        <v>1</v>
      </c>
      <c r="F194" s="240" t="s">
        <v>251</v>
      </c>
      <c r="G194" s="237"/>
      <c r="H194" s="239" t="s">
        <v>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161</v>
      </c>
      <c r="AU194" s="246" t="s">
        <v>85</v>
      </c>
      <c r="AV194" s="13" t="s">
        <v>85</v>
      </c>
      <c r="AW194" s="13" t="s">
        <v>31</v>
      </c>
      <c r="AX194" s="13" t="s">
        <v>77</v>
      </c>
      <c r="AY194" s="246" t="s">
        <v>118</v>
      </c>
    </row>
    <row r="195" s="13" customFormat="1">
      <c r="A195" s="13"/>
      <c r="B195" s="236"/>
      <c r="C195" s="237"/>
      <c r="D195" s="238" t="s">
        <v>161</v>
      </c>
      <c r="E195" s="239" t="s">
        <v>1</v>
      </c>
      <c r="F195" s="240" t="s">
        <v>252</v>
      </c>
      <c r="G195" s="237"/>
      <c r="H195" s="239" t="s">
        <v>1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161</v>
      </c>
      <c r="AU195" s="246" t="s">
        <v>85</v>
      </c>
      <c r="AV195" s="13" t="s">
        <v>85</v>
      </c>
      <c r="AW195" s="13" t="s">
        <v>31</v>
      </c>
      <c r="AX195" s="13" t="s">
        <v>77</v>
      </c>
      <c r="AY195" s="246" t="s">
        <v>118</v>
      </c>
    </row>
    <row r="196" s="14" customFormat="1">
      <c r="A196" s="14"/>
      <c r="B196" s="247"/>
      <c r="C196" s="248"/>
      <c r="D196" s="238" t="s">
        <v>161</v>
      </c>
      <c r="E196" s="249" t="s">
        <v>1</v>
      </c>
      <c r="F196" s="250" t="s">
        <v>253</v>
      </c>
      <c r="G196" s="248"/>
      <c r="H196" s="251">
        <v>100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161</v>
      </c>
      <c r="AU196" s="257" t="s">
        <v>85</v>
      </c>
      <c r="AV196" s="14" t="s">
        <v>90</v>
      </c>
      <c r="AW196" s="14" t="s">
        <v>31</v>
      </c>
      <c r="AX196" s="14" t="s">
        <v>77</v>
      </c>
      <c r="AY196" s="257" t="s">
        <v>118</v>
      </c>
    </row>
    <row r="197" s="15" customFormat="1">
      <c r="A197" s="15"/>
      <c r="B197" s="258"/>
      <c r="C197" s="259"/>
      <c r="D197" s="238" t="s">
        <v>161</v>
      </c>
      <c r="E197" s="260" t="s">
        <v>1</v>
      </c>
      <c r="F197" s="261" t="s">
        <v>165</v>
      </c>
      <c r="G197" s="259"/>
      <c r="H197" s="262">
        <v>100</v>
      </c>
      <c r="I197" s="263"/>
      <c r="J197" s="259"/>
      <c r="K197" s="259"/>
      <c r="L197" s="264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8" t="s">
        <v>161</v>
      </c>
      <c r="AU197" s="268" t="s">
        <v>85</v>
      </c>
      <c r="AV197" s="15" t="s">
        <v>126</v>
      </c>
      <c r="AW197" s="15" t="s">
        <v>31</v>
      </c>
      <c r="AX197" s="15" t="s">
        <v>85</v>
      </c>
      <c r="AY197" s="268" t="s">
        <v>118</v>
      </c>
    </row>
    <row r="198" s="2" customFormat="1" ht="6.96" customHeight="1">
      <c r="A198" s="38"/>
      <c r="B198" s="66"/>
      <c r="C198" s="67"/>
      <c r="D198" s="67"/>
      <c r="E198" s="67"/>
      <c r="F198" s="67"/>
      <c r="G198" s="67"/>
      <c r="H198" s="67"/>
      <c r="I198" s="67"/>
      <c r="J198" s="67"/>
      <c r="K198" s="67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78vKvYbdn5O7vm9npYy+zSECHm+3r/S+kvhEMwUqVKTKkjVPMYQ2GOdMBXbRgKYvVB5fCv+yPOmrlU+qIOKjvA==" hashValue="zz5irXMBIdzD7N+rFwrFBvIFy/3T+oVS/sGcy/XDfM+QHHKU/1VIzXXzB0Ld/yjAedBbK5HpIHyOch0KOnkv0g==" algorithmName="SHA-512" password="CC35"/>
  <autoFilter ref="C120:K19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Šprincl</dc:creator>
  <cp:lastModifiedBy>David Šprincl</cp:lastModifiedBy>
  <dcterms:created xsi:type="dcterms:W3CDTF">2024-05-25T18:05:04Z</dcterms:created>
  <dcterms:modified xsi:type="dcterms:W3CDTF">2024-05-25T18:05:08Z</dcterms:modified>
</cp:coreProperties>
</file>