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ak3-5 - Repase a nát..." sheetId="2" state="visible" r:id="rId4"/>
  </sheets>
  <definedNames>
    <definedName function="false" hidden="false" localSheetId="1" name="_xlnm.Print_Area" vbProcedure="false">'Malinak3-5 - Repase a nát...'!$C$4:$J$76,'Malinak3-5 - Repase a nát...'!$C$82:$J$102,'Malinak3-5 - Repase a nát...'!$C$108:$K$184</definedName>
    <definedName function="false" hidden="false" localSheetId="1" name="_xlnm.Print_Titles" vbProcedure="false">'Malinak3-5 - Repase a nát...'!$118:$118</definedName>
    <definedName function="false" hidden="true" localSheetId="1" name="_xlnm._FilterDatabase" vbProcedure="false">'Malinak3-5 - Repase a nát...'!$C$118:$K$184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<sst xmlns="http://schemas.openxmlformats.org/spreadsheetml/2006/main" count="905" uniqueCount="272">
  <si>
    <t xml:space="preserve">Export Komplet</t>
  </si>
  <si>
    <t xml:space="preserve">2.0</t>
  </si>
  <si>
    <t xml:space="preserve">False</t>
  </si>
  <si>
    <t xml:space="preserve">{0885f542-294b-4f08-bdc6-0874bfc24d83}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</si>
  <si>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</si>
  <si>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</si>
  <si>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</si>
  <si>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</si>
  <si>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</si>
  <si>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</si>
  <si>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</si>
  <si>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</si>
  <si>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</si>
  <si>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Malinak3-5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</si>
  <si>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</si>
  <si>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</si>
  <si>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Repase a nátěry interiérových dveří-5.NP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</si>
  <si>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</si>
  <si>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</si>
  <si>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</si>
  <si>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</si>
  <si>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</si>
  <si>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1. 6. 2024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</si>
  <si>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</si>
  <si>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</si>
  <si>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</si>
  <si>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</si>
  <si>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</si>
  <si>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</si>
  <si>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</si>
  <si>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</si>
  <si>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</si>
  <si>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</si>
  <si>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</si>
  <si>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</si>
  <si>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</si>
  <si>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</si>
  <si>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</si>
  <si>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</si>
  <si>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</si>
  <si>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</si>
  <si>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</si>
  <si>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</si>
  <si>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</si>
  <si>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</si>
  <si>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</si>
  <si>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</si>
  <si>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</si>
  <si>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</si>
  <si>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</si>
  <si>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</si>
  <si>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</si>
  <si>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</si>
  <si>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</si>
  <si>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</si>
  <si>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</si>
  <si>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</si>
  <si>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</si>
  <si>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</si>
  <si>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</si>
  <si>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</si>
  <si>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</si>
  <si>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</si>
  <si>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</si>
  <si>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</si>
  <si>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</si>
  <si>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</si>
  <si>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</si>
  <si>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</si>
  <si>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</si>
  <si>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</si>
  <si>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</si>
  <si>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</si>
  <si>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</si>
  <si>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</si>
  <si>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</si>
  <si>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</si>
  <si>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</si>
  <si>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</si>
  <si>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</si>
  <si>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</si>
  <si>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</si>
  <si>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</si>
  <si>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</si>
  <si>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</si>
  <si>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</si>
  <si>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</si>
  <si>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</si>
  <si>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</si>
  <si>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</si>
  <si>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</si>
  <si>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</si>
  <si>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</si>
  <si>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</si>
  <si>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</si>
  <si>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</si>
  <si>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</si>
  <si>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</si>
  <si>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</si>
  <si>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</si>
  <si>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</si>
  <si>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</si>
  <si>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</si>
  <si>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</si>
  <si>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</si>
  <si>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</si>
  <si>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</si>
  <si>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</si>
  <si>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PSV</t>
  </si>
  <si>
    <t xml:space="preserve">Práce a dodávky PSV</t>
  </si>
  <si>
    <t xml:space="preserve">ROZPOCET</t>
  </si>
  <si>
    <t xml:space="preserve">766</t>
  </si>
  <si>
    <t xml:space="preserve">Konstrukce truhlářské</t>
  </si>
  <si>
    <t xml:space="preserve">K</t>
  </si>
  <si>
    <t xml:space="preserve">766-pc 3</t>
  </si>
  <si>
    <t xml:space="preserve">2-Oprava dveří a zárubně,80/200cm-repase klik,štítků.. </t>
  </si>
  <si>
    <t xml:space="preserve">kus</t>
  </si>
  <si>
    <t xml:space="preserve">16</t>
  </si>
  <si>
    <t xml:space="preserve">-1137448413</t>
  </si>
  <si>
    <t xml:space="preserve">VV</t>
  </si>
  <si>
    <t xml:space="preserve">"2"1</t>
  </si>
  <si>
    <t xml:space="preserve">766-pc 3a</t>
  </si>
  <si>
    <t xml:space="preserve">2K-Oprava dveří a zárubně,80/200cm-výměna kování, klik-podobné jako u ostatních, ponechat původní zámek-oprava</t>
  </si>
  <si>
    <t xml:space="preserve">154191663</t>
  </si>
  <si>
    <t xml:space="preserve">"2k"1</t>
  </si>
  <si>
    <t xml:space="preserve">3</t>
  </si>
  <si>
    <t xml:space="preserve">766-pc 5</t>
  </si>
  <si>
    <t xml:space="preserve">4-Oprava dveří a zárubně,145/200cm-repase klik,štítků.. </t>
  </si>
  <si>
    <t xml:space="preserve">953953864</t>
  </si>
  <si>
    <t xml:space="preserve">"4"3</t>
  </si>
  <si>
    <t xml:space="preserve">4</t>
  </si>
  <si>
    <t xml:space="preserve">766-pc 6</t>
  </si>
  <si>
    <t xml:space="preserve">5-Výměna dveří, 80/197 cm, oprava zárubně, použít původní kování,klika zámek-oprava</t>
  </si>
  <si>
    <t xml:space="preserve">-636297645</t>
  </si>
  <si>
    <t xml:space="preserve">"5"1</t>
  </si>
  <si>
    <t xml:space="preserve">5</t>
  </si>
  <si>
    <t xml:space="preserve">766-pc 9</t>
  </si>
  <si>
    <t xml:space="preserve">7-Výměna dveří, 90/197 cm, oprava zárubně, použít původní kování,klika zámek-oprava</t>
  </si>
  <si>
    <t xml:space="preserve">-724860060</t>
  </si>
  <si>
    <t xml:space="preserve">"7"30</t>
  </si>
  <si>
    <t xml:space="preserve">6</t>
  </si>
  <si>
    <t xml:space="preserve">766-pc12</t>
  </si>
  <si>
    <t xml:space="preserve">10-Oprava dveří a zárubně 90/200cm-repase klik,štítků.. </t>
  </si>
  <si>
    <t xml:space="preserve">-1336514987</t>
  </si>
  <si>
    <t xml:space="preserve">"10"3</t>
  </si>
  <si>
    <t xml:space="preserve">7</t>
  </si>
  <si>
    <t xml:space="preserve">766-pc13</t>
  </si>
  <si>
    <t xml:space="preserve">10K-Oprava dveří a zárubně 90/200cm-výměna kování, klik-podobné jako u ostatních, ponechat původní zámek-oprava</t>
  </si>
  <si>
    <t xml:space="preserve">1632049451</t>
  </si>
  <si>
    <t xml:space="preserve">"10K"9</t>
  </si>
  <si>
    <t xml:space="preserve">8</t>
  </si>
  <si>
    <t xml:space="preserve">766-pc14</t>
  </si>
  <si>
    <t xml:space="preserve">16-Oprava dveří a zárubně 100/200cm-repase klik,štítků.. </t>
  </si>
  <si>
    <t xml:space="preserve">1971730482</t>
  </si>
  <si>
    <t xml:space="preserve">"16"1</t>
  </si>
  <si>
    <t xml:space="preserve">9</t>
  </si>
  <si>
    <t xml:space="preserve">766-pc16</t>
  </si>
  <si>
    <t xml:space="preserve">16K-Oprava dveří a zárubně 100/200cm-výměna kování, klik-podobné jako u ostatních, ponechat původní zámek-oprava</t>
  </si>
  <si>
    <t xml:space="preserve">-1969135110</t>
  </si>
  <si>
    <t xml:space="preserve">"16K"4</t>
  </si>
  <si>
    <t xml:space="preserve">10</t>
  </si>
  <si>
    <t xml:space="preserve">998766202</t>
  </si>
  <si>
    <t xml:space="preserve">Přesun hmot procentní pro kce truhlářské v objektech v přes 6 do 12 m</t>
  </si>
  <si>
    <t xml:space="preserve">%</t>
  </si>
  <si>
    <t xml:space="preserve">CS ÚRS 2024 01</t>
  </si>
  <si>
    <t xml:space="preserve">1763356042</t>
  </si>
  <si>
    <t xml:space="preserve">783</t>
  </si>
  <si>
    <t xml:space="preserve">Dokončovací práce - nátěry</t>
  </si>
  <si>
    <t xml:space="preserve">11</t>
  </si>
  <si>
    <t xml:space="preserve">783000103</t>
  </si>
  <si>
    <t xml:space="preserve">Ochrana podlah nebo vodorovných ploch při provádění nátěrů položením fólie</t>
  </si>
  <si>
    <t xml:space="preserve">m2</t>
  </si>
  <si>
    <t xml:space="preserve">1819745248</t>
  </si>
  <si>
    <t xml:space="preserve">"4"2,0*1,2*(3)*2</t>
  </si>
  <si>
    <t xml:space="preserve">"2,2k,5,7,10,10k,16,16k"1,5*1,2*(50)*2</t>
  </si>
  <si>
    <t xml:space="preserve">Součet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</si>
  <si>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</si>
  <si>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</si>
  <si>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</si>
  <si>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</si>
  <si>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72878821</t>
  </si>
  <si>
    <t xml:space="preserve">194,4*1,05 'Přepočtené koeficientem množství</t>
  </si>
  <si>
    <t xml:space="preserve">13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</si>
  <si>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</si>
  <si>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</si>
  <si>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</si>
  <si>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-2064581977</t>
  </si>
  <si>
    <t xml:space="preserve">"4"(1,55+2,0*2)*3*2</t>
  </si>
  <si>
    <t xml:space="preserve">"2,2k,5"(0,9+2,0*2)*2*(3)</t>
  </si>
  <si>
    <t xml:space="preserve">"7,10,10k"(1,0+2,0*2)*2*(30+3+9)</t>
  </si>
  <si>
    <t xml:space="preserve">"16,16k"(1,1+2,0*2)*2*5</t>
  </si>
  <si>
    <t xml:space="preserve">14</t>
  </si>
  <si>
    <t xml:space="preserve">58124838</t>
  </si>
  <si>
    <t xml:space="preserve">páska maskovací krepová pro malířské potřeby š 50mm</t>
  </si>
  <si>
    <t xml:space="preserve">-1798940538</t>
  </si>
  <si>
    <t xml:space="preserve">533,7*1,05 'Přepočtené koeficientem množství</t>
  </si>
  <si>
    <t xml:space="preserve">15</t>
  </si>
  <si>
    <t xml:space="preserve">783000201</t>
  </si>
  <si>
    <t xml:space="preserve">Přemístění dveřních křídel pro zhotovení nátěrů vodorovné do 50 m</t>
  </si>
  <si>
    <t xml:space="preserve">308689932</t>
  </si>
  <si>
    <t xml:space="preserve">(1+1+3*2+1+33+9+1+4)*2</t>
  </si>
  <si>
    <t xml:space="preserve">783101203</t>
  </si>
  <si>
    <t xml:space="preserve">Jemné obroušení podkladu truhlářských konstrukcí před provedením nátěru</t>
  </si>
  <si>
    <t xml:space="preserve">1853379583</t>
  </si>
  <si>
    <t xml:space="preserve">"2,2k"0,9*2,1*2*2+(1,0+2,0*2)*0,45+(1,0+2,0*2)*1,15</t>
  </si>
  <si>
    <t xml:space="preserve">"4"1,55*2,1*2*3</t>
  </si>
  <si>
    <t xml:space="preserve">"5"(0,9+2,0*2)*1,15</t>
  </si>
  <si>
    <t xml:space="preserve">"7"(1,0+2,0*2)*0,45*30</t>
  </si>
  <si>
    <t xml:space="preserve">"10,10k"1,0*2,1*2*12+(1,0+2,0*2)*1,15*12</t>
  </si>
  <si>
    <t xml:space="preserve">"16,16k"1,1*2,1*2*5+(1,1+2,0*2)*1,15*5</t>
  </si>
  <si>
    <t xml:space="preserve">17</t>
  </si>
  <si>
    <t xml:space="preserve">783106801</t>
  </si>
  <si>
    <t xml:space="preserve">Odstranění nátěrů z truhlářských konstrukcí obroušením</t>
  </si>
  <si>
    <t xml:space="preserve">1754836916</t>
  </si>
  <si>
    <t xml:space="preserve">18</t>
  </si>
  <si>
    <t xml:space="preserve">783114101</t>
  </si>
  <si>
    <t xml:space="preserve">Základní jednonásobný nátěr truhlářských konstrukcí</t>
  </si>
  <si>
    <t xml:space="preserve">1901326814</t>
  </si>
  <si>
    <t xml:space="preserve">19</t>
  </si>
  <si>
    <t xml:space="preserve">783117101</t>
  </si>
  <si>
    <t xml:space="preserve">Krycí  nátěr truhlářských konstrukcí-email,lak</t>
  </si>
  <si>
    <t xml:space="preserve">-91495596</t>
  </si>
  <si>
    <t xml:space="preserve">20</t>
  </si>
  <si>
    <t xml:space="preserve">783122101</t>
  </si>
  <si>
    <t xml:space="preserve">Lokální tmelení truhlářských konstrukcí včetně přebroušení disperzním tmelem plochy do 10%</t>
  </si>
  <si>
    <t xml:space="preserve">-1083548060</t>
  </si>
  <si>
    <t xml:space="preserve">783122131</t>
  </si>
  <si>
    <t xml:space="preserve">Plošné (plné) tmelení truhlářských konstrukcí včetně přebroušení disperzním tmelem</t>
  </si>
  <si>
    <t xml:space="preserve">-726581371</t>
  </si>
  <si>
    <t xml:space="preserve">22</t>
  </si>
  <si>
    <t xml:space="preserve">783306801</t>
  </si>
  <si>
    <t xml:space="preserve">Odstranění nátěru ze zámečnických konstrukcí obroušením</t>
  </si>
  <si>
    <t xml:space="preserve">995124386</t>
  </si>
  <si>
    <t xml:space="preserve">"4"(1,5+2,1*2)*0,25*3</t>
  </si>
  <si>
    <t xml:space="preserve">23</t>
  </si>
  <si>
    <t xml:space="preserve">783314201</t>
  </si>
  <si>
    <t xml:space="preserve">Základní antikorozní jednonásobný syntetický standardní nátěr zámečnických konstrukcí</t>
  </si>
  <si>
    <t xml:space="preserve">-1920074872</t>
  </si>
  <si>
    <t xml:space="preserve">24</t>
  </si>
  <si>
    <t xml:space="preserve">783315101</t>
  </si>
  <si>
    <t xml:space="preserve">Mezinátěr jednonásobný syntetický standardní zámečnických konstrukcí</t>
  </si>
  <si>
    <t xml:space="preserve">786031912</t>
  </si>
  <si>
    <t xml:space="preserve">25</t>
  </si>
  <si>
    <t xml:space="preserve">783317101</t>
  </si>
  <si>
    <t xml:space="preserve">Krycí jednonásobný syntetický standardní nátěr zámečnických konstrukcí</t>
  </si>
  <si>
    <t xml:space="preserve">-1260835202</t>
  </si>
  <si>
    <t xml:space="preserve">26</t>
  </si>
  <si>
    <t xml:space="preserve">783322101</t>
  </si>
  <si>
    <t xml:space="preserve">Tmelení včetně přebroušení zámečnických konstrukcí disperzním tmelem</t>
  </si>
  <si>
    <t xml:space="preserve">1429013657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</si>
  <si>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</si>
  <si>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</si>
  <si>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</si>
  <si>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</si>
  <si>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27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</si>
  <si>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</si>
  <si>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</si>
  <si>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</si>
  <si>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</si>
  <si>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-1505880232</t>
  </si>
  <si>
    <t xml:space="preserve">VRN6</t>
  </si>
  <si>
    <t xml:space="preserve">Územní vlivy</t>
  </si>
  <si>
    <t xml:space="preserve">28</t>
  </si>
  <si>
    <t xml:space="preserve">062002000</t>
  </si>
  <si>
    <t xml:space="preserve">Ztížené dopravní podmínky 3%</t>
  </si>
  <si>
    <t xml:space="preserve">-878265363</t>
  </si>
  <si>
    <t xml:space="preserve">VRN7</t>
  </si>
  <si>
    <t xml:space="preserve">Provozní vlivy</t>
  </si>
  <si>
    <t xml:space="preserve">29</t>
  </si>
  <si>
    <t xml:space="preserve">073002000</t>
  </si>
  <si>
    <t xml:space="preserve">Ztížený pohyb vozidel v centrech měst 1,0%</t>
  </si>
  <si>
    <t xml:space="preserve">-773930700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</si>
</sst>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8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Malinak3-5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Repase a nátěry interiérových dveří-5.NP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1. 6. 2024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'Malinak3-5 - Repase a nát...'!J28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'Malinak3-5 - Repase a nát...'!P119</f>
        <v>0</v>
      </c>
      <c r="AV95" s="94" t="n">
        <f aca="false">'Malinak3-5 - Repase a nát...'!J31</f>
        <v>0</v>
      </c>
      <c r="AW95" s="94" t="n">
        <f aca="false">'Malinak3-5 - Repase a nát...'!J32</f>
        <v>0</v>
      </c>
      <c r="AX95" s="94" t="n">
        <f aca="false">'Malinak3-5 - Repase a nát...'!J33</f>
        <v>0</v>
      </c>
      <c r="AY95" s="94" t="n">
        <f aca="false">'Malinak3-5 - Repase a nát...'!J34</f>
        <v>0</v>
      </c>
      <c r="AZ95" s="94" t="n">
        <f aca="false">'Malinak3-5 - Repase a nát...'!F31</f>
        <v>0</v>
      </c>
      <c r="BA95" s="94" t="n">
        <f aca="false">'Malinak3-5 - Repase a nát...'!F32</f>
        <v>0</v>
      </c>
      <c r="BB95" s="94" t="n">
        <f aca="false">'Malinak3-5 - Repase a nát...'!F33</f>
        <v>0</v>
      </c>
      <c r="BC95" s="94" t="n">
        <f aca="false">'Malinak3-5 - Repase a nát...'!F34</f>
        <v>0</v>
      </c>
      <c r="BD95" s="96" t="n">
        <f aca="false">'Malinak3-5 - Repase a nát...'!F35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ak3-5 - Repase a nát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85"/>
  <sheetViews>
    <sheetView showFormulas="false" showGridLines="false" showRowColHeaders="true" showZeros="true" rightToLeft="false" tabSelected="true" showOutlineSymbols="true" defaultGridColor="true" view="normal" topLeftCell="A162" colorId="64" zoomScale="100" zoomScaleNormal="100" zoomScalePageLayoutView="100" workbookViewId="0">
      <selection pane="topLeft" activeCell="K184" activeCellId="0" sqref="K18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1. 6. 2024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ROUND(J119,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ROUND((SUM(BE119:BE184)),  2)</f>
        <v>0</v>
      </c>
      <c r="G31" s="22"/>
      <c r="H31" s="22"/>
      <c r="I31" s="112" t="n">
        <v>0.21</v>
      </c>
      <c r="J31" s="111" t="n">
        <f aca="false">ROUND(((SUM(BE119:BE184))*I31),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ROUND((SUM(BF119:BF184)),  2)</f>
        <v>0</v>
      </c>
      <c r="G32" s="22"/>
      <c r="H32" s="22"/>
      <c r="I32" s="112" t="n">
        <v>0.12</v>
      </c>
      <c r="J32" s="111" t="n">
        <f aca="false">ROUND(((SUM(BF119:BF184))*I32),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ROUND((SUM(BG119:BG184)),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ROUND((SUM(BH119:BH184)),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ROUND((SUM(BI119:BI184)),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Repase a nátěry interiérových dveří-5.NP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3,Brno</v>
      </c>
      <c r="G87" s="22"/>
      <c r="H87" s="22"/>
      <c r="I87" s="15" t="s">
        <v>21</v>
      </c>
      <c r="J87" s="101" t="str">
        <f aca="false">IF(J10="","",J10)</f>
        <v>1. 6. 2024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J119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J120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J121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J141</f>
        <v>0</v>
      </c>
      <c r="L97" s="131"/>
    </row>
    <row r="98" s="125" customFormat="true" ht="24.95" hidden="false" customHeight="true" outlineLevel="0" collapsed="false">
      <c r="B98" s="126"/>
      <c r="D98" s="127" t="s">
        <v>91</v>
      </c>
      <c r="E98" s="128"/>
      <c r="F98" s="128"/>
      <c r="G98" s="128"/>
      <c r="H98" s="128"/>
      <c r="I98" s="128"/>
      <c r="J98" s="129" t="n">
        <f aca="false">J178</f>
        <v>0</v>
      </c>
      <c r="L98" s="126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J179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J181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J183</f>
        <v>0</v>
      </c>
      <c r="L101" s="131"/>
    </row>
    <row r="102" s="27" customFormat="true" ht="21.85" hidden="false" customHeight="true" outlineLevel="0" collapsed="false">
      <c r="A102" s="22"/>
      <c r="B102" s="23"/>
      <c r="C102" s="22"/>
      <c r="D102" s="22"/>
      <c r="E102" s="22"/>
      <c r="F102" s="22"/>
      <c r="G102" s="22"/>
      <c r="H102" s="22"/>
      <c r="I102" s="22"/>
      <c r="J102" s="22"/>
      <c r="K102" s="22"/>
      <c r="L102" s="39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</row>
    <row r="103" s="27" customFormat="true" ht="6.95" hidden="false" customHeight="true" outlineLevel="0" collapsed="false">
      <c r="A103" s="22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</row>
    <row r="107" s="27" customFormat="true" ht="6.95" hidden="false" customHeight="true" outlineLevel="0" collapsed="false">
      <c r="A107" s="22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</row>
    <row r="108" s="27" customFormat="true" ht="24.95" hidden="false" customHeight="true" outlineLevel="0" collapsed="false">
      <c r="A108" s="22"/>
      <c r="B108" s="23"/>
      <c r="C108" s="7" t="s">
        <v>95</v>
      </c>
      <c r="D108" s="22"/>
      <c r="E108" s="22"/>
      <c r="F108" s="22"/>
      <c r="G108" s="22"/>
      <c r="H108" s="22"/>
      <c r="I108" s="22"/>
      <c r="J108" s="22"/>
      <c r="K108" s="22"/>
      <c r="L108" s="39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</row>
    <row r="109" s="27" customFormat="true" ht="6.95" hidden="false" customHeight="true" outlineLevel="0" collapsed="false">
      <c r="A109" s="22"/>
      <c r="B109" s="23"/>
      <c r="C109" s="22"/>
      <c r="D109" s="22"/>
      <c r="E109" s="22"/>
      <c r="F109" s="22"/>
      <c r="G109" s="22"/>
      <c r="H109" s="22"/>
      <c r="I109" s="22"/>
      <c r="J109" s="22"/>
      <c r="K109" s="22"/>
      <c r="L109" s="39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</row>
    <row r="110" s="27" customFormat="true" ht="12" hidden="false" customHeight="true" outlineLevel="0" collapsed="false">
      <c r="A110" s="22"/>
      <c r="B110" s="23"/>
      <c r="C110" s="15" t="s">
        <v>15</v>
      </c>
      <c r="D110" s="22"/>
      <c r="E110" s="22"/>
      <c r="F110" s="22"/>
      <c r="G110" s="22"/>
      <c r="H110" s="22"/>
      <c r="I110" s="22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16.5" hidden="false" customHeight="true" outlineLevel="0" collapsed="false">
      <c r="A111" s="22"/>
      <c r="B111" s="23"/>
      <c r="C111" s="22"/>
      <c r="D111" s="22"/>
      <c r="E111" s="100" t="str">
        <f aca="false">E7</f>
        <v>Repase a nátěry interiérových dveří-5.NP</v>
      </c>
      <c r="F111" s="100"/>
      <c r="G111" s="100"/>
      <c r="H111" s="100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19</v>
      </c>
      <c r="D113" s="22"/>
      <c r="E113" s="22"/>
      <c r="F113" s="16" t="str">
        <f aca="false">F10</f>
        <v>Malinovského náměstí 3,Brno</v>
      </c>
      <c r="G113" s="22"/>
      <c r="H113" s="22"/>
      <c r="I113" s="15" t="s">
        <v>21</v>
      </c>
      <c r="J113" s="101" t="str">
        <f aca="false">IF(J10="","",J10)</f>
        <v>1. 6. 2024</v>
      </c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6.9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15.15" hidden="false" customHeight="true" outlineLevel="0" collapsed="false">
      <c r="A115" s="22"/>
      <c r="B115" s="23"/>
      <c r="C115" s="15" t="s">
        <v>23</v>
      </c>
      <c r="D115" s="22"/>
      <c r="E115" s="22"/>
      <c r="F115" s="16" t="str">
        <f aca="false">E13</f>
        <v>MmBrna,OSM,Husova 3,Brno</v>
      </c>
      <c r="G115" s="22"/>
      <c r="H115" s="22"/>
      <c r="I115" s="15" t="s">
        <v>29</v>
      </c>
      <c r="J115" s="121" t="str">
        <f aca="false">E19</f>
        <v>Radka Volková</v>
      </c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5.15" hidden="false" customHeight="true" outlineLevel="0" collapsed="false">
      <c r="A116" s="22"/>
      <c r="B116" s="23"/>
      <c r="C116" s="15" t="s">
        <v>27</v>
      </c>
      <c r="D116" s="22"/>
      <c r="E116" s="22"/>
      <c r="F116" s="16" t="str">
        <f aca="false">IF(E16="","",E16)</f>
        <v>Vyplň údaj</v>
      </c>
      <c r="G116" s="22"/>
      <c r="H116" s="22"/>
      <c r="I116" s="15" t="s">
        <v>32</v>
      </c>
      <c r="J116" s="121" t="str">
        <f aca="false">E22</f>
        <v>Radka Volková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10.3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141" customFormat="true" ht="29.3" hidden="false" customHeight="true" outlineLevel="0" collapsed="false">
      <c r="A118" s="135"/>
      <c r="B118" s="136"/>
      <c r="C118" s="137" t="s">
        <v>96</v>
      </c>
      <c r="D118" s="138" t="s">
        <v>59</v>
      </c>
      <c r="E118" s="138" t="s">
        <v>55</v>
      </c>
      <c r="F118" s="138" t="s">
        <v>56</v>
      </c>
      <c r="G118" s="138" t="s">
        <v>97</v>
      </c>
      <c r="H118" s="138" t="s">
        <v>98</v>
      </c>
      <c r="I118" s="138" t="s">
        <v>99</v>
      </c>
      <c r="J118" s="138" t="s">
        <v>85</v>
      </c>
      <c r="K118" s="139" t="s">
        <v>100</v>
      </c>
      <c r="L118" s="140"/>
      <c r="M118" s="68"/>
      <c r="N118" s="69" t="s">
        <v>38</v>
      </c>
      <c r="O118" s="69" t="s">
        <v>101</v>
      </c>
      <c r="P118" s="69" t="s">
        <v>102</v>
      </c>
      <c r="Q118" s="69" t="s">
        <v>103</v>
      </c>
      <c r="R118" s="69" t="s">
        <v>104</v>
      </c>
      <c r="S118" s="69" t="s">
        <v>105</v>
      </c>
      <c r="T118" s="70" t="s">
        <v>106</v>
      </c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</row>
    <row r="119" s="27" customFormat="true" ht="22.8" hidden="false" customHeight="true" outlineLevel="0" collapsed="false">
      <c r="A119" s="22"/>
      <c r="B119" s="23"/>
      <c r="C119" s="76" t="s">
        <v>107</v>
      </c>
      <c r="D119" s="22"/>
      <c r="E119" s="22"/>
      <c r="F119" s="22"/>
      <c r="G119" s="22"/>
      <c r="H119" s="22"/>
      <c r="I119" s="22"/>
      <c r="J119" s="142" t="n">
        <f aca="false">BK119</f>
        <v>0</v>
      </c>
      <c r="K119" s="22"/>
      <c r="L119" s="23"/>
      <c r="M119" s="71"/>
      <c r="N119" s="58"/>
      <c r="O119" s="72"/>
      <c r="P119" s="143" t="n">
        <f aca="false">P120+P178</f>
        <v>0</v>
      </c>
      <c r="Q119" s="72"/>
      <c r="R119" s="143" t="n">
        <f aca="false">R120+R178</f>
        <v>1.5927775</v>
      </c>
      <c r="S119" s="72"/>
      <c r="T119" s="144" t="n">
        <f aca="false">T120+T178</f>
        <v>1.411843</v>
      </c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T119" s="3" t="s">
        <v>73</v>
      </c>
      <c r="AU119" s="3" t="s">
        <v>87</v>
      </c>
      <c r="BK119" s="145" t="n">
        <f aca="false">BK120+BK178</f>
        <v>0</v>
      </c>
    </row>
    <row r="120" s="146" customFormat="true" ht="25.9" hidden="false" customHeight="true" outlineLevel="0" collapsed="false">
      <c r="B120" s="147"/>
      <c r="D120" s="148" t="s">
        <v>73</v>
      </c>
      <c r="E120" s="149" t="s">
        <v>108</v>
      </c>
      <c r="F120" s="149" t="s">
        <v>109</v>
      </c>
      <c r="I120" s="150"/>
      <c r="J120" s="151" t="n">
        <f aca="false">BK120</f>
        <v>0</v>
      </c>
      <c r="L120" s="147"/>
      <c r="M120" s="152"/>
      <c r="N120" s="153"/>
      <c r="O120" s="153"/>
      <c r="P120" s="154" t="n">
        <f aca="false">P121+P141</f>
        <v>0</v>
      </c>
      <c r="Q120" s="153"/>
      <c r="R120" s="154" t="n">
        <f aca="false">R121+R141</f>
        <v>1.5927775</v>
      </c>
      <c r="S120" s="153"/>
      <c r="T120" s="155" t="n">
        <f aca="false">T121+T141</f>
        <v>1.411843</v>
      </c>
      <c r="AR120" s="148" t="s">
        <v>81</v>
      </c>
      <c r="AT120" s="156" t="s">
        <v>73</v>
      </c>
      <c r="AU120" s="156" t="s">
        <v>74</v>
      </c>
      <c r="AY120" s="148" t="s">
        <v>110</v>
      </c>
      <c r="BK120" s="157" t="n">
        <f aca="false">BK121+BK141</f>
        <v>0</v>
      </c>
    </row>
    <row r="121" s="146" customFormat="true" ht="22.8" hidden="false" customHeight="true" outlineLevel="0" collapsed="false">
      <c r="B121" s="147"/>
      <c r="D121" s="148" t="s">
        <v>73</v>
      </c>
      <c r="E121" s="158" t="s">
        <v>111</v>
      </c>
      <c r="F121" s="158" t="s">
        <v>112</v>
      </c>
      <c r="I121" s="150"/>
      <c r="J121" s="159" t="n">
        <f aca="false">BK121</f>
        <v>0</v>
      </c>
      <c r="L121" s="147"/>
      <c r="M121" s="152"/>
      <c r="N121" s="153"/>
      <c r="O121" s="153"/>
      <c r="P121" s="154" t="n">
        <f aca="false">SUM(P122:P140)</f>
        <v>0</v>
      </c>
      <c r="Q121" s="153"/>
      <c r="R121" s="154" t="n">
        <f aca="false">SUM(R122:R140)</f>
        <v>1.39</v>
      </c>
      <c r="S121" s="153"/>
      <c r="T121" s="155" t="n">
        <f aca="false">SUM(T122:T140)</f>
        <v>1.39</v>
      </c>
      <c r="AR121" s="148" t="s">
        <v>81</v>
      </c>
      <c r="AT121" s="156" t="s">
        <v>73</v>
      </c>
      <c r="AU121" s="156" t="s">
        <v>79</v>
      </c>
      <c r="AY121" s="148" t="s">
        <v>110</v>
      </c>
      <c r="BK121" s="157" t="n">
        <f aca="false">SUM(BK122:BK140)</f>
        <v>0</v>
      </c>
    </row>
    <row r="122" s="27" customFormat="true" ht="21.75" hidden="false" customHeight="true" outlineLevel="0" collapsed="false">
      <c r="A122" s="22"/>
      <c r="B122" s="160"/>
      <c r="C122" s="161" t="s">
        <v>79</v>
      </c>
      <c r="D122" s="161" t="s">
        <v>113</v>
      </c>
      <c r="E122" s="162" t="s">
        <v>114</v>
      </c>
      <c r="F122" s="163" t="s">
        <v>115</v>
      </c>
      <c r="G122" s="164" t="s">
        <v>116</v>
      </c>
      <c r="H122" s="165" t="n">
        <v>1</v>
      </c>
      <c r="I122" s="166"/>
      <c r="J122" s="167" t="n">
        <f aca="false">ROUND(I122*H122,2)</f>
        <v>0</v>
      </c>
      <c r="K122" s="163"/>
      <c r="L122" s="23"/>
      <c r="M122" s="168"/>
      <c r="N122" s="169" t="s">
        <v>39</v>
      </c>
      <c r="O122" s="60"/>
      <c r="P122" s="170" t="n">
        <f aca="false">O122*H122</f>
        <v>0</v>
      </c>
      <c r="Q122" s="170" t="n">
        <v>0</v>
      </c>
      <c r="R122" s="170" t="n">
        <f aca="false">Q122*H122</f>
        <v>0</v>
      </c>
      <c r="S122" s="170" t="n">
        <v>0</v>
      </c>
      <c r="T122" s="171" t="n">
        <f aca="false">S122*H122</f>
        <v>0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R122" s="172" t="s">
        <v>117</v>
      </c>
      <c r="AT122" s="172" t="s">
        <v>113</v>
      </c>
      <c r="AU122" s="172" t="s">
        <v>81</v>
      </c>
      <c r="AY122" s="3" t="s">
        <v>110</v>
      </c>
      <c r="BE122" s="173" t="n">
        <f aca="false">IF(N122="základní",J122,0)</f>
        <v>0</v>
      </c>
      <c r="BF122" s="173" t="n">
        <f aca="false">IF(N122="snížená",J122,0)</f>
        <v>0</v>
      </c>
      <c r="BG122" s="173" t="n">
        <f aca="false">IF(N122="zákl. přenesená",J122,0)</f>
        <v>0</v>
      </c>
      <c r="BH122" s="173" t="n">
        <f aca="false">IF(N122="sníž. přenesená",J122,0)</f>
        <v>0</v>
      </c>
      <c r="BI122" s="173" t="n">
        <f aca="false">IF(N122="nulová",J122,0)</f>
        <v>0</v>
      </c>
      <c r="BJ122" s="3" t="s">
        <v>79</v>
      </c>
      <c r="BK122" s="173" t="n">
        <f aca="false">ROUND(I122*H122,2)</f>
        <v>0</v>
      </c>
      <c r="BL122" s="3" t="s">
        <v>117</v>
      </c>
      <c r="BM122" s="172" t="s">
        <v>118</v>
      </c>
    </row>
    <row r="123" s="174" customFormat="true" ht="12.8" hidden="false" customHeight="false" outlineLevel="0" collapsed="false">
      <c r="B123" s="175"/>
      <c r="D123" s="176" t="s">
        <v>119</v>
      </c>
      <c r="E123" s="177"/>
      <c r="F123" s="178" t="s">
        <v>120</v>
      </c>
      <c r="H123" s="179" t="n">
        <v>1</v>
      </c>
      <c r="I123" s="180"/>
      <c r="L123" s="175"/>
      <c r="M123" s="181"/>
      <c r="N123" s="182"/>
      <c r="O123" s="182"/>
      <c r="P123" s="182"/>
      <c r="Q123" s="182"/>
      <c r="R123" s="182"/>
      <c r="S123" s="182"/>
      <c r="T123" s="183"/>
      <c r="AT123" s="177" t="s">
        <v>119</v>
      </c>
      <c r="AU123" s="177" t="s">
        <v>81</v>
      </c>
      <c r="AV123" s="174" t="s">
        <v>81</v>
      </c>
      <c r="AW123" s="174" t="s">
        <v>31</v>
      </c>
      <c r="AX123" s="174" t="s">
        <v>79</v>
      </c>
      <c r="AY123" s="177" t="s">
        <v>110</v>
      </c>
    </row>
    <row r="124" s="27" customFormat="true" ht="37.8" hidden="false" customHeight="true" outlineLevel="0" collapsed="false">
      <c r="A124" s="22"/>
      <c r="B124" s="160"/>
      <c r="C124" s="161" t="s">
        <v>81</v>
      </c>
      <c r="D124" s="161" t="s">
        <v>113</v>
      </c>
      <c r="E124" s="162" t="s">
        <v>121</v>
      </c>
      <c r="F124" s="163" t="s">
        <v>122</v>
      </c>
      <c r="G124" s="164" t="s">
        <v>116</v>
      </c>
      <c r="H124" s="165" t="n">
        <v>1</v>
      </c>
      <c r="I124" s="166"/>
      <c r="J124" s="167" t="n">
        <f aca="false">ROUND(I124*H124,2)</f>
        <v>0</v>
      </c>
      <c r="K124" s="163"/>
      <c r="L124" s="23"/>
      <c r="M124" s="168"/>
      <c r="N124" s="169" t="s">
        <v>39</v>
      </c>
      <c r="O124" s="60"/>
      <c r="P124" s="170" t="n">
        <f aca="false">O124*H124</f>
        <v>0</v>
      </c>
      <c r="Q124" s="170" t="n">
        <v>0</v>
      </c>
      <c r="R124" s="170" t="n">
        <f aca="false">Q124*H124</f>
        <v>0</v>
      </c>
      <c r="S124" s="170" t="n">
        <v>0</v>
      </c>
      <c r="T124" s="171" t="n">
        <f aca="false">S124*H124</f>
        <v>0</v>
      </c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R124" s="172" t="s">
        <v>117</v>
      </c>
      <c r="AT124" s="172" t="s">
        <v>113</v>
      </c>
      <c r="AU124" s="172" t="s">
        <v>81</v>
      </c>
      <c r="AY124" s="3" t="s">
        <v>110</v>
      </c>
      <c r="BE124" s="173" t="n">
        <f aca="false">IF(N124="základní",J124,0)</f>
        <v>0</v>
      </c>
      <c r="BF124" s="173" t="n">
        <f aca="false">IF(N124="snížená",J124,0)</f>
        <v>0</v>
      </c>
      <c r="BG124" s="173" t="n">
        <f aca="false">IF(N124="zákl. přenesená",J124,0)</f>
        <v>0</v>
      </c>
      <c r="BH124" s="173" t="n">
        <f aca="false">IF(N124="sníž. přenesená",J124,0)</f>
        <v>0</v>
      </c>
      <c r="BI124" s="173" t="n">
        <f aca="false">IF(N124="nulová",J124,0)</f>
        <v>0</v>
      </c>
      <c r="BJ124" s="3" t="s">
        <v>79</v>
      </c>
      <c r="BK124" s="173" t="n">
        <f aca="false">ROUND(I124*H124,2)</f>
        <v>0</v>
      </c>
      <c r="BL124" s="3" t="s">
        <v>117</v>
      </c>
      <c r="BM124" s="172" t="s">
        <v>123</v>
      </c>
    </row>
    <row r="125" s="174" customFormat="true" ht="12.8" hidden="false" customHeight="false" outlineLevel="0" collapsed="false">
      <c r="B125" s="175"/>
      <c r="D125" s="176" t="s">
        <v>119</v>
      </c>
      <c r="E125" s="177"/>
      <c r="F125" s="178" t="s">
        <v>124</v>
      </c>
      <c r="H125" s="179" t="n">
        <v>1</v>
      </c>
      <c r="I125" s="180"/>
      <c r="L125" s="175"/>
      <c r="M125" s="181"/>
      <c r="N125" s="182"/>
      <c r="O125" s="182"/>
      <c r="P125" s="182"/>
      <c r="Q125" s="182"/>
      <c r="R125" s="182"/>
      <c r="S125" s="182"/>
      <c r="T125" s="183"/>
      <c r="AT125" s="177" t="s">
        <v>119</v>
      </c>
      <c r="AU125" s="177" t="s">
        <v>81</v>
      </c>
      <c r="AV125" s="174" t="s">
        <v>81</v>
      </c>
      <c r="AW125" s="174" t="s">
        <v>31</v>
      </c>
      <c r="AX125" s="174" t="s">
        <v>79</v>
      </c>
      <c r="AY125" s="177" t="s">
        <v>110</v>
      </c>
    </row>
    <row r="126" s="27" customFormat="true" ht="24.15" hidden="false" customHeight="true" outlineLevel="0" collapsed="false">
      <c r="A126" s="22"/>
      <c r="B126" s="160"/>
      <c r="C126" s="161" t="s">
        <v>125</v>
      </c>
      <c r="D126" s="161" t="s">
        <v>113</v>
      </c>
      <c r="E126" s="162" t="s">
        <v>126</v>
      </c>
      <c r="F126" s="163" t="s">
        <v>127</v>
      </c>
      <c r="G126" s="164" t="s">
        <v>116</v>
      </c>
      <c r="H126" s="165" t="n">
        <v>3</v>
      </c>
      <c r="I126" s="166"/>
      <c r="J126" s="167" t="n">
        <f aca="false">ROUND(I126*H126,2)</f>
        <v>0</v>
      </c>
      <c r="K126" s="163"/>
      <c r="L126" s="23"/>
      <c r="M126" s="168"/>
      <c r="N126" s="169" t="s">
        <v>39</v>
      </c>
      <c r="O126" s="60"/>
      <c r="P126" s="170" t="n">
        <f aca="false">O126*H126</f>
        <v>0</v>
      </c>
      <c r="Q126" s="170" t="n">
        <v>0</v>
      </c>
      <c r="R126" s="170" t="n">
        <f aca="false">Q126*H126</f>
        <v>0</v>
      </c>
      <c r="S126" s="170" t="n">
        <v>0</v>
      </c>
      <c r="T126" s="171" t="n">
        <f aca="false">S126*H126</f>
        <v>0</v>
      </c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R126" s="172" t="s">
        <v>117</v>
      </c>
      <c r="AT126" s="172" t="s">
        <v>113</v>
      </c>
      <c r="AU126" s="172" t="s">
        <v>81</v>
      </c>
      <c r="AY126" s="3" t="s">
        <v>110</v>
      </c>
      <c r="BE126" s="173" t="n">
        <f aca="false">IF(N126="základní",J126,0)</f>
        <v>0</v>
      </c>
      <c r="BF126" s="173" t="n">
        <f aca="false">IF(N126="snížená",J126,0)</f>
        <v>0</v>
      </c>
      <c r="BG126" s="173" t="n">
        <f aca="false">IF(N126="zákl. přenesená",J126,0)</f>
        <v>0</v>
      </c>
      <c r="BH126" s="173" t="n">
        <f aca="false">IF(N126="sníž. přenesená",J126,0)</f>
        <v>0</v>
      </c>
      <c r="BI126" s="173" t="n">
        <f aca="false">IF(N126="nulová",J126,0)</f>
        <v>0</v>
      </c>
      <c r="BJ126" s="3" t="s">
        <v>79</v>
      </c>
      <c r="BK126" s="173" t="n">
        <f aca="false">ROUND(I126*H126,2)</f>
        <v>0</v>
      </c>
      <c r="BL126" s="3" t="s">
        <v>117</v>
      </c>
      <c r="BM126" s="172" t="s">
        <v>128</v>
      </c>
    </row>
    <row r="127" s="174" customFormat="true" ht="12.8" hidden="false" customHeight="false" outlineLevel="0" collapsed="false">
      <c r="B127" s="175"/>
      <c r="D127" s="176" t="s">
        <v>119</v>
      </c>
      <c r="E127" s="177"/>
      <c r="F127" s="178" t="s">
        <v>129</v>
      </c>
      <c r="H127" s="179" t="n">
        <v>3</v>
      </c>
      <c r="I127" s="180"/>
      <c r="L127" s="175"/>
      <c r="M127" s="181"/>
      <c r="N127" s="182"/>
      <c r="O127" s="182"/>
      <c r="P127" s="182"/>
      <c r="Q127" s="182"/>
      <c r="R127" s="182"/>
      <c r="S127" s="182"/>
      <c r="T127" s="183"/>
      <c r="AT127" s="177" t="s">
        <v>119</v>
      </c>
      <c r="AU127" s="177" t="s">
        <v>81</v>
      </c>
      <c r="AV127" s="174" t="s">
        <v>81</v>
      </c>
      <c r="AW127" s="174" t="s">
        <v>31</v>
      </c>
      <c r="AX127" s="174" t="s">
        <v>79</v>
      </c>
      <c r="AY127" s="177" t="s">
        <v>110</v>
      </c>
    </row>
    <row r="128" s="27" customFormat="true" ht="24.15" hidden="false" customHeight="true" outlineLevel="0" collapsed="false">
      <c r="A128" s="22"/>
      <c r="B128" s="160"/>
      <c r="C128" s="161" t="s">
        <v>130</v>
      </c>
      <c r="D128" s="161" t="s">
        <v>113</v>
      </c>
      <c r="E128" s="162" t="s">
        <v>131</v>
      </c>
      <c r="F128" s="163" t="s">
        <v>132</v>
      </c>
      <c r="G128" s="164" t="s">
        <v>116</v>
      </c>
      <c r="H128" s="165" t="n">
        <v>1</v>
      </c>
      <c r="I128" s="166"/>
      <c r="J128" s="167" t="n">
        <f aca="false">ROUND(I128*H128,2)</f>
        <v>0</v>
      </c>
      <c r="K128" s="163"/>
      <c r="L128" s="23"/>
      <c r="M128" s="168"/>
      <c r="N128" s="169" t="s">
        <v>39</v>
      </c>
      <c r="O128" s="60"/>
      <c r="P128" s="170" t="n">
        <f aca="false">O128*H128</f>
        <v>0</v>
      </c>
      <c r="Q128" s="170" t="n">
        <v>0.04</v>
      </c>
      <c r="R128" s="170" t="n">
        <f aca="false">Q128*H128</f>
        <v>0.04</v>
      </c>
      <c r="S128" s="170" t="n">
        <v>0.04</v>
      </c>
      <c r="T128" s="171" t="n">
        <f aca="false">S128*H128</f>
        <v>0.04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R128" s="172" t="s">
        <v>117</v>
      </c>
      <c r="AT128" s="172" t="s">
        <v>113</v>
      </c>
      <c r="AU128" s="172" t="s">
        <v>81</v>
      </c>
      <c r="AY128" s="3" t="s">
        <v>110</v>
      </c>
      <c r="BE128" s="173" t="n">
        <f aca="false">IF(N128="základní",J128,0)</f>
        <v>0</v>
      </c>
      <c r="BF128" s="173" t="n">
        <f aca="false">IF(N128="snížená",J128,0)</f>
        <v>0</v>
      </c>
      <c r="BG128" s="173" t="n">
        <f aca="false">IF(N128="zákl. přenesená",J128,0)</f>
        <v>0</v>
      </c>
      <c r="BH128" s="173" t="n">
        <f aca="false">IF(N128="sníž. přenesená",J128,0)</f>
        <v>0</v>
      </c>
      <c r="BI128" s="173" t="n">
        <f aca="false">IF(N128="nulová",J128,0)</f>
        <v>0</v>
      </c>
      <c r="BJ128" s="3" t="s">
        <v>79</v>
      </c>
      <c r="BK128" s="173" t="n">
        <f aca="false">ROUND(I128*H128,2)</f>
        <v>0</v>
      </c>
      <c r="BL128" s="3" t="s">
        <v>117</v>
      </c>
      <c r="BM128" s="172" t="s">
        <v>133</v>
      </c>
    </row>
    <row r="129" s="174" customFormat="true" ht="12.8" hidden="false" customHeight="false" outlineLevel="0" collapsed="false">
      <c r="B129" s="175"/>
      <c r="D129" s="176" t="s">
        <v>119</v>
      </c>
      <c r="E129" s="177"/>
      <c r="F129" s="178" t="s">
        <v>134</v>
      </c>
      <c r="H129" s="179" t="n">
        <v>1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119</v>
      </c>
      <c r="AU129" s="177" t="s">
        <v>81</v>
      </c>
      <c r="AV129" s="174" t="s">
        <v>81</v>
      </c>
      <c r="AW129" s="174" t="s">
        <v>31</v>
      </c>
      <c r="AX129" s="174" t="s">
        <v>79</v>
      </c>
      <c r="AY129" s="177" t="s">
        <v>110</v>
      </c>
    </row>
    <row r="130" s="27" customFormat="true" ht="24.15" hidden="false" customHeight="true" outlineLevel="0" collapsed="false">
      <c r="A130" s="22"/>
      <c r="B130" s="160"/>
      <c r="C130" s="161" t="s">
        <v>135</v>
      </c>
      <c r="D130" s="161" t="s">
        <v>113</v>
      </c>
      <c r="E130" s="162" t="s">
        <v>136</v>
      </c>
      <c r="F130" s="163" t="s">
        <v>137</v>
      </c>
      <c r="G130" s="164" t="s">
        <v>116</v>
      </c>
      <c r="H130" s="165" t="n">
        <v>30</v>
      </c>
      <c r="I130" s="166"/>
      <c r="J130" s="167" t="n">
        <f aca="false">ROUND(I130*H130,2)</f>
        <v>0</v>
      </c>
      <c r="K130" s="163"/>
      <c r="L130" s="23"/>
      <c r="M130" s="168"/>
      <c r="N130" s="169" t="s">
        <v>39</v>
      </c>
      <c r="O130" s="60"/>
      <c r="P130" s="170" t="n">
        <f aca="false">O130*H130</f>
        <v>0</v>
      </c>
      <c r="Q130" s="170" t="n">
        <v>0.045</v>
      </c>
      <c r="R130" s="170" t="n">
        <f aca="false">Q130*H130</f>
        <v>1.35</v>
      </c>
      <c r="S130" s="170" t="n">
        <v>0.045</v>
      </c>
      <c r="T130" s="171" t="n">
        <f aca="false">S130*H130</f>
        <v>1.35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2" t="s">
        <v>117</v>
      </c>
      <c r="AT130" s="172" t="s">
        <v>113</v>
      </c>
      <c r="AU130" s="172" t="s">
        <v>81</v>
      </c>
      <c r="AY130" s="3" t="s">
        <v>110</v>
      </c>
      <c r="BE130" s="173" t="n">
        <f aca="false">IF(N130="základní",J130,0)</f>
        <v>0</v>
      </c>
      <c r="BF130" s="173" t="n">
        <f aca="false">IF(N130="snížená",J130,0)</f>
        <v>0</v>
      </c>
      <c r="BG130" s="173" t="n">
        <f aca="false">IF(N130="zákl. přenesená",J130,0)</f>
        <v>0</v>
      </c>
      <c r="BH130" s="173" t="n">
        <f aca="false">IF(N130="sníž. přenesená",J130,0)</f>
        <v>0</v>
      </c>
      <c r="BI130" s="173" t="n">
        <f aca="false">IF(N130="nulová",J130,0)</f>
        <v>0</v>
      </c>
      <c r="BJ130" s="3" t="s">
        <v>79</v>
      </c>
      <c r="BK130" s="173" t="n">
        <f aca="false">ROUND(I130*H130,2)</f>
        <v>0</v>
      </c>
      <c r="BL130" s="3" t="s">
        <v>117</v>
      </c>
      <c r="BM130" s="172" t="s">
        <v>138</v>
      </c>
    </row>
    <row r="131" s="174" customFormat="true" ht="12.8" hidden="false" customHeight="false" outlineLevel="0" collapsed="false">
      <c r="B131" s="175"/>
      <c r="D131" s="176" t="s">
        <v>119</v>
      </c>
      <c r="E131" s="177"/>
      <c r="F131" s="178" t="s">
        <v>139</v>
      </c>
      <c r="H131" s="179" t="n">
        <v>30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119</v>
      </c>
      <c r="AU131" s="177" t="s">
        <v>81</v>
      </c>
      <c r="AV131" s="174" t="s">
        <v>81</v>
      </c>
      <c r="AW131" s="174" t="s">
        <v>31</v>
      </c>
      <c r="AX131" s="174" t="s">
        <v>79</v>
      </c>
      <c r="AY131" s="177" t="s">
        <v>110</v>
      </c>
    </row>
    <row r="132" s="27" customFormat="true" ht="24.15" hidden="false" customHeight="true" outlineLevel="0" collapsed="false">
      <c r="A132" s="22"/>
      <c r="B132" s="160"/>
      <c r="C132" s="161" t="s">
        <v>140</v>
      </c>
      <c r="D132" s="161" t="s">
        <v>113</v>
      </c>
      <c r="E132" s="162" t="s">
        <v>141</v>
      </c>
      <c r="F132" s="163" t="s">
        <v>142</v>
      </c>
      <c r="G132" s="164" t="s">
        <v>116</v>
      </c>
      <c r="H132" s="165" t="n">
        <v>3</v>
      </c>
      <c r="I132" s="166"/>
      <c r="J132" s="167" t="n">
        <f aca="false">ROUND(I132*H132,2)</f>
        <v>0</v>
      </c>
      <c r="K132" s="163"/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117</v>
      </c>
      <c r="AT132" s="172" t="s">
        <v>113</v>
      </c>
      <c r="AU132" s="172" t="s">
        <v>81</v>
      </c>
      <c r="AY132" s="3" t="s">
        <v>110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117</v>
      </c>
      <c r="BM132" s="172" t="s">
        <v>143</v>
      </c>
    </row>
    <row r="133" s="174" customFormat="true" ht="12.8" hidden="false" customHeight="false" outlineLevel="0" collapsed="false">
      <c r="B133" s="175"/>
      <c r="D133" s="176" t="s">
        <v>119</v>
      </c>
      <c r="E133" s="177"/>
      <c r="F133" s="178" t="s">
        <v>144</v>
      </c>
      <c r="H133" s="179" t="n">
        <v>3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119</v>
      </c>
      <c r="AU133" s="177" t="s">
        <v>81</v>
      </c>
      <c r="AV133" s="174" t="s">
        <v>81</v>
      </c>
      <c r="AW133" s="174" t="s">
        <v>31</v>
      </c>
      <c r="AX133" s="174" t="s">
        <v>79</v>
      </c>
      <c r="AY133" s="177" t="s">
        <v>110</v>
      </c>
    </row>
    <row r="134" s="27" customFormat="true" ht="37.8" hidden="false" customHeight="true" outlineLevel="0" collapsed="false">
      <c r="A134" s="22"/>
      <c r="B134" s="160"/>
      <c r="C134" s="161" t="s">
        <v>145</v>
      </c>
      <c r="D134" s="161" t="s">
        <v>113</v>
      </c>
      <c r="E134" s="162" t="s">
        <v>146</v>
      </c>
      <c r="F134" s="163" t="s">
        <v>147</v>
      </c>
      <c r="G134" s="164" t="s">
        <v>116</v>
      </c>
      <c r="H134" s="165" t="n">
        <v>9</v>
      </c>
      <c r="I134" s="166"/>
      <c r="J134" s="167" t="n">
        <f aca="false">ROUND(I134*H134,2)</f>
        <v>0</v>
      </c>
      <c r="K134" s="163"/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117</v>
      </c>
      <c r="AT134" s="172" t="s">
        <v>113</v>
      </c>
      <c r="AU134" s="172" t="s">
        <v>81</v>
      </c>
      <c r="AY134" s="3" t="s">
        <v>110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79</v>
      </c>
      <c r="BK134" s="173" t="n">
        <f aca="false">ROUND(I134*H134,2)</f>
        <v>0</v>
      </c>
      <c r="BL134" s="3" t="s">
        <v>117</v>
      </c>
      <c r="BM134" s="172" t="s">
        <v>148</v>
      </c>
    </row>
    <row r="135" s="174" customFormat="true" ht="12.8" hidden="false" customHeight="false" outlineLevel="0" collapsed="false">
      <c r="B135" s="175"/>
      <c r="D135" s="176" t="s">
        <v>119</v>
      </c>
      <c r="E135" s="177"/>
      <c r="F135" s="178" t="s">
        <v>149</v>
      </c>
      <c r="H135" s="179" t="n">
        <v>9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119</v>
      </c>
      <c r="AU135" s="177" t="s">
        <v>81</v>
      </c>
      <c r="AV135" s="174" t="s">
        <v>81</v>
      </c>
      <c r="AW135" s="174" t="s">
        <v>31</v>
      </c>
      <c r="AX135" s="174" t="s">
        <v>79</v>
      </c>
      <c r="AY135" s="177" t="s">
        <v>110</v>
      </c>
    </row>
    <row r="136" s="27" customFormat="true" ht="24.15" hidden="false" customHeight="true" outlineLevel="0" collapsed="false">
      <c r="A136" s="22"/>
      <c r="B136" s="160"/>
      <c r="C136" s="161" t="s">
        <v>150</v>
      </c>
      <c r="D136" s="161" t="s">
        <v>113</v>
      </c>
      <c r="E136" s="162" t="s">
        <v>151</v>
      </c>
      <c r="F136" s="163" t="s">
        <v>152</v>
      </c>
      <c r="G136" s="164" t="s">
        <v>116</v>
      </c>
      <c r="H136" s="165" t="n">
        <v>1</v>
      </c>
      <c r="I136" s="166"/>
      <c r="J136" s="167" t="n">
        <f aca="false">ROUND(I136*H136,2)</f>
        <v>0</v>
      </c>
      <c r="K136" s="163"/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117</v>
      </c>
      <c r="AT136" s="172" t="s">
        <v>113</v>
      </c>
      <c r="AU136" s="172" t="s">
        <v>81</v>
      </c>
      <c r="AY136" s="3" t="s">
        <v>110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117</v>
      </c>
      <c r="BM136" s="172" t="s">
        <v>153</v>
      </c>
    </row>
    <row r="137" s="174" customFormat="true" ht="12.8" hidden="false" customHeight="false" outlineLevel="0" collapsed="false">
      <c r="B137" s="175"/>
      <c r="D137" s="176" t="s">
        <v>119</v>
      </c>
      <c r="E137" s="177"/>
      <c r="F137" s="178" t="s">
        <v>154</v>
      </c>
      <c r="H137" s="179" t="n">
        <v>1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119</v>
      </c>
      <c r="AU137" s="177" t="s">
        <v>81</v>
      </c>
      <c r="AV137" s="174" t="s">
        <v>81</v>
      </c>
      <c r="AW137" s="174" t="s">
        <v>31</v>
      </c>
      <c r="AX137" s="174" t="s">
        <v>79</v>
      </c>
      <c r="AY137" s="177" t="s">
        <v>110</v>
      </c>
    </row>
    <row r="138" s="27" customFormat="true" ht="37.8" hidden="false" customHeight="true" outlineLevel="0" collapsed="false">
      <c r="A138" s="22"/>
      <c r="B138" s="160"/>
      <c r="C138" s="161" t="s">
        <v>155</v>
      </c>
      <c r="D138" s="161" t="s">
        <v>113</v>
      </c>
      <c r="E138" s="162" t="s">
        <v>156</v>
      </c>
      <c r="F138" s="163" t="s">
        <v>157</v>
      </c>
      <c r="G138" s="164" t="s">
        <v>116</v>
      </c>
      <c r="H138" s="165" t="n">
        <v>4</v>
      </c>
      <c r="I138" s="166"/>
      <c r="J138" s="167" t="n">
        <f aca="false">ROUND(I138*H138,2)</f>
        <v>0</v>
      </c>
      <c r="K138" s="163"/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117</v>
      </c>
      <c r="AT138" s="172" t="s">
        <v>113</v>
      </c>
      <c r="AU138" s="172" t="s">
        <v>81</v>
      </c>
      <c r="AY138" s="3" t="s">
        <v>110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117</v>
      </c>
      <c r="BM138" s="172" t="s">
        <v>158</v>
      </c>
    </row>
    <row r="139" s="174" customFormat="true" ht="12.8" hidden="false" customHeight="false" outlineLevel="0" collapsed="false">
      <c r="B139" s="175"/>
      <c r="D139" s="176" t="s">
        <v>119</v>
      </c>
      <c r="E139" s="177"/>
      <c r="F139" s="178" t="s">
        <v>159</v>
      </c>
      <c r="H139" s="179" t="n">
        <v>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119</v>
      </c>
      <c r="AU139" s="177" t="s">
        <v>81</v>
      </c>
      <c r="AV139" s="174" t="s">
        <v>81</v>
      </c>
      <c r="AW139" s="174" t="s">
        <v>31</v>
      </c>
      <c r="AX139" s="174" t="s">
        <v>79</v>
      </c>
      <c r="AY139" s="177" t="s">
        <v>110</v>
      </c>
    </row>
    <row r="140" s="27" customFormat="true" ht="24.15" hidden="false" customHeight="true" outlineLevel="0" collapsed="false">
      <c r="A140" s="22"/>
      <c r="B140" s="160"/>
      <c r="C140" s="161" t="s">
        <v>160</v>
      </c>
      <c r="D140" s="161" t="s">
        <v>113</v>
      </c>
      <c r="E140" s="162" t="s">
        <v>161</v>
      </c>
      <c r="F140" s="163" t="s">
        <v>162</v>
      </c>
      <c r="G140" s="164" t="s">
        <v>163</v>
      </c>
      <c r="H140" s="184"/>
      <c r="I140" s="166"/>
      <c r="J140" s="167" t="n">
        <f aca="false">ROUND(I140*H140,2)</f>
        <v>0</v>
      </c>
      <c r="K140" s="163" t="s">
        <v>164</v>
      </c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117</v>
      </c>
      <c r="AT140" s="172" t="s">
        <v>113</v>
      </c>
      <c r="AU140" s="172" t="s">
        <v>81</v>
      </c>
      <c r="AY140" s="3" t="s">
        <v>110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117</v>
      </c>
      <c r="BM140" s="172" t="s">
        <v>165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166</v>
      </c>
      <c r="F141" s="158" t="s">
        <v>167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SUM(P142:P177)</f>
        <v>0</v>
      </c>
      <c r="Q141" s="153"/>
      <c r="R141" s="154" t="n">
        <f aca="false">SUM(R142:R177)</f>
        <v>0.2027775</v>
      </c>
      <c r="S141" s="153"/>
      <c r="T141" s="155" t="n">
        <f aca="false">SUM(T142:T177)</f>
        <v>0.021843</v>
      </c>
      <c r="AR141" s="148" t="s">
        <v>81</v>
      </c>
      <c r="AT141" s="156" t="s">
        <v>73</v>
      </c>
      <c r="AU141" s="156" t="s">
        <v>79</v>
      </c>
      <c r="AY141" s="148" t="s">
        <v>110</v>
      </c>
      <c r="BK141" s="157" t="n">
        <f aca="false">SUM(BK142:BK177)</f>
        <v>0</v>
      </c>
    </row>
    <row r="142" s="27" customFormat="true" ht="24.15" hidden="false" customHeight="true" outlineLevel="0" collapsed="false">
      <c r="A142" s="22"/>
      <c r="B142" s="160"/>
      <c r="C142" s="161" t="s">
        <v>168</v>
      </c>
      <c r="D142" s="161" t="s">
        <v>113</v>
      </c>
      <c r="E142" s="162" t="s">
        <v>169</v>
      </c>
      <c r="F142" s="163" t="s">
        <v>170</v>
      </c>
      <c r="G142" s="164" t="s">
        <v>171</v>
      </c>
      <c r="H142" s="165" t="n">
        <v>194.4</v>
      </c>
      <c r="I142" s="166"/>
      <c r="J142" s="167" t="n">
        <f aca="false">ROUND(I142*H142,2)</f>
        <v>0</v>
      </c>
      <c r="K142" s="163" t="s">
        <v>164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3E-005</v>
      </c>
      <c r="T142" s="171" t="n">
        <f aca="false">S142*H142</f>
        <v>0.005832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117</v>
      </c>
      <c r="AT142" s="172" t="s">
        <v>113</v>
      </c>
      <c r="AU142" s="172" t="s">
        <v>81</v>
      </c>
      <c r="AY142" s="3" t="s">
        <v>110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117</v>
      </c>
      <c r="BM142" s="172" t="s">
        <v>172</v>
      </c>
    </row>
    <row r="143" s="174" customFormat="true" ht="12.8" hidden="false" customHeight="false" outlineLevel="0" collapsed="false">
      <c r="B143" s="175"/>
      <c r="D143" s="176" t="s">
        <v>119</v>
      </c>
      <c r="E143" s="177"/>
      <c r="F143" s="178" t="s">
        <v>173</v>
      </c>
      <c r="H143" s="179" t="n">
        <v>14.4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119</v>
      </c>
      <c r="AU143" s="177" t="s">
        <v>81</v>
      </c>
      <c r="AV143" s="174" t="s">
        <v>81</v>
      </c>
      <c r="AW143" s="174" t="s">
        <v>31</v>
      </c>
      <c r="AX143" s="174" t="s">
        <v>74</v>
      </c>
      <c r="AY143" s="177" t="s">
        <v>110</v>
      </c>
    </row>
    <row r="144" s="174" customFormat="true" ht="12.8" hidden="false" customHeight="false" outlineLevel="0" collapsed="false">
      <c r="B144" s="175"/>
      <c r="D144" s="176" t="s">
        <v>119</v>
      </c>
      <c r="E144" s="177"/>
      <c r="F144" s="178" t="s">
        <v>174</v>
      </c>
      <c r="H144" s="179" t="n">
        <v>180</v>
      </c>
      <c r="I144" s="180"/>
      <c r="L144" s="175"/>
      <c r="M144" s="181"/>
      <c r="N144" s="182"/>
      <c r="O144" s="182"/>
      <c r="P144" s="182"/>
      <c r="Q144" s="182"/>
      <c r="R144" s="182"/>
      <c r="S144" s="182"/>
      <c r="T144" s="183"/>
      <c r="AT144" s="177" t="s">
        <v>119</v>
      </c>
      <c r="AU144" s="177" t="s">
        <v>81</v>
      </c>
      <c r="AV144" s="174" t="s">
        <v>81</v>
      </c>
      <c r="AW144" s="174" t="s">
        <v>31</v>
      </c>
      <c r="AX144" s="174" t="s">
        <v>74</v>
      </c>
      <c r="AY144" s="177" t="s">
        <v>110</v>
      </c>
    </row>
    <row r="145" s="185" customFormat="true" ht="12.8" hidden="false" customHeight="false" outlineLevel="0" collapsed="false">
      <c r="B145" s="186"/>
      <c r="D145" s="176" t="s">
        <v>119</v>
      </c>
      <c r="E145" s="187"/>
      <c r="F145" s="188" t="s">
        <v>175</v>
      </c>
      <c r="H145" s="189" t="n">
        <v>194.4</v>
      </c>
      <c r="I145" s="190"/>
      <c r="L145" s="186"/>
      <c r="M145" s="191"/>
      <c r="N145" s="192"/>
      <c r="O145" s="192"/>
      <c r="P145" s="192"/>
      <c r="Q145" s="192"/>
      <c r="R145" s="192"/>
      <c r="S145" s="192"/>
      <c r="T145" s="193"/>
      <c r="AT145" s="187" t="s">
        <v>119</v>
      </c>
      <c r="AU145" s="187" t="s">
        <v>81</v>
      </c>
      <c r="AV145" s="185" t="s">
        <v>130</v>
      </c>
      <c r="AW145" s="185" t="s">
        <v>31</v>
      </c>
      <c r="AX145" s="185" t="s">
        <v>79</v>
      </c>
      <c r="AY145" s="187" t="s">
        <v>110</v>
      </c>
    </row>
    <row r="146" s="27" customFormat="true" ht="16.5" hidden="false" customHeight="true" outlineLevel="0" collapsed="false">
      <c r="A146" s="22"/>
      <c r="B146" s="160"/>
      <c r="C146" s="194" t="s">
        <v>7</v>
      </c>
      <c r="D146" s="194" t="s">
        <v>176</v>
      </c>
      <c r="E146" s="195" t="s">
        <v>177</v>
      </c>
      <c r="F146" s="196" t="s">
        <v>178</v>
      </c>
      <c r="G146" s="197" t="s">
        <v>171</v>
      </c>
      <c r="H146" s="198" t="n">
        <v>204.12</v>
      </c>
      <c r="I146" s="199"/>
      <c r="J146" s="200" t="n">
        <f aca="false">ROUND(I146*H146,2)</f>
        <v>0</v>
      </c>
      <c r="K146" s="196" t="s">
        <v>164</v>
      </c>
      <c r="L146" s="201"/>
      <c r="M146" s="202"/>
      <c r="N146" s="203" t="s">
        <v>39</v>
      </c>
      <c r="O146" s="60"/>
      <c r="P146" s="170" t="n">
        <f aca="false">O146*H146</f>
        <v>0</v>
      </c>
      <c r="Q146" s="170" t="n">
        <v>5E-005</v>
      </c>
      <c r="R146" s="170" t="n">
        <f aca="false">Q146*H146</f>
        <v>0.010206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179</v>
      </c>
      <c r="AT146" s="172" t="s">
        <v>176</v>
      </c>
      <c r="AU146" s="172" t="s">
        <v>81</v>
      </c>
      <c r="AY146" s="3" t="s">
        <v>110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117</v>
      </c>
      <c r="BM146" s="172" t="s">
        <v>180</v>
      </c>
    </row>
    <row r="147" s="174" customFormat="true" ht="12.8" hidden="false" customHeight="false" outlineLevel="0" collapsed="false">
      <c r="B147" s="175"/>
      <c r="D147" s="176" t="s">
        <v>119</v>
      </c>
      <c r="F147" s="178" t="s">
        <v>181</v>
      </c>
      <c r="H147" s="179" t="n">
        <v>204.12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119</v>
      </c>
      <c r="AU147" s="177" t="s">
        <v>81</v>
      </c>
      <c r="AV147" s="174" t="s">
        <v>81</v>
      </c>
      <c r="AW147" s="174" t="s">
        <v>2</v>
      </c>
      <c r="AX147" s="174" t="s">
        <v>79</v>
      </c>
      <c r="AY147" s="177" t="s">
        <v>110</v>
      </c>
    </row>
    <row r="148" s="27" customFormat="true" ht="24.15" hidden="false" customHeight="true" outlineLevel="0" collapsed="false">
      <c r="A148" s="22"/>
      <c r="B148" s="160"/>
      <c r="C148" s="161" t="s">
        <v>182</v>
      </c>
      <c r="D148" s="161" t="s">
        <v>113</v>
      </c>
      <c r="E148" s="162" t="s">
        <v>183</v>
      </c>
      <c r="F148" s="163" t="s">
        <v>184</v>
      </c>
      <c r="G148" s="164" t="s">
        <v>185</v>
      </c>
      <c r="H148" s="165" t="n">
        <v>533.7</v>
      </c>
      <c r="I148" s="166"/>
      <c r="J148" s="167" t="n">
        <f aca="false">ROUND(I148*H148,2)</f>
        <v>0</v>
      </c>
      <c r="K148" s="163" t="s">
        <v>164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3E-005</v>
      </c>
      <c r="T148" s="171" t="n">
        <f aca="false">S148*H148</f>
        <v>0.016011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117</v>
      </c>
      <c r="AT148" s="172" t="s">
        <v>113</v>
      </c>
      <c r="AU148" s="172" t="s">
        <v>81</v>
      </c>
      <c r="AY148" s="3" t="s">
        <v>110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117</v>
      </c>
      <c r="BM148" s="172" t="s">
        <v>186</v>
      </c>
    </row>
    <row r="149" s="174" customFormat="true" ht="12.8" hidden="false" customHeight="false" outlineLevel="0" collapsed="false">
      <c r="B149" s="175"/>
      <c r="D149" s="176" t="s">
        <v>119</v>
      </c>
      <c r="E149" s="177"/>
      <c r="F149" s="178" t="s">
        <v>187</v>
      </c>
      <c r="H149" s="179" t="n">
        <v>33.3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119</v>
      </c>
      <c r="AU149" s="177" t="s">
        <v>81</v>
      </c>
      <c r="AV149" s="174" t="s">
        <v>81</v>
      </c>
      <c r="AW149" s="174" t="s">
        <v>31</v>
      </c>
      <c r="AX149" s="174" t="s">
        <v>74</v>
      </c>
      <c r="AY149" s="177" t="s">
        <v>110</v>
      </c>
    </row>
    <row r="150" s="174" customFormat="true" ht="12.8" hidden="false" customHeight="false" outlineLevel="0" collapsed="false">
      <c r="B150" s="175"/>
      <c r="D150" s="176" t="s">
        <v>119</v>
      </c>
      <c r="E150" s="177"/>
      <c r="F150" s="178" t="s">
        <v>188</v>
      </c>
      <c r="H150" s="179" t="n">
        <v>29.4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119</v>
      </c>
      <c r="AU150" s="177" t="s">
        <v>81</v>
      </c>
      <c r="AV150" s="174" t="s">
        <v>81</v>
      </c>
      <c r="AW150" s="174" t="s">
        <v>31</v>
      </c>
      <c r="AX150" s="174" t="s">
        <v>74</v>
      </c>
      <c r="AY150" s="177" t="s">
        <v>110</v>
      </c>
    </row>
    <row r="151" s="174" customFormat="true" ht="12.8" hidden="false" customHeight="false" outlineLevel="0" collapsed="false">
      <c r="B151" s="175"/>
      <c r="D151" s="176" t="s">
        <v>119</v>
      </c>
      <c r="E151" s="177"/>
      <c r="F151" s="178" t="s">
        <v>189</v>
      </c>
      <c r="H151" s="179" t="n">
        <v>420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119</v>
      </c>
      <c r="AU151" s="177" t="s">
        <v>81</v>
      </c>
      <c r="AV151" s="174" t="s">
        <v>81</v>
      </c>
      <c r="AW151" s="174" t="s">
        <v>31</v>
      </c>
      <c r="AX151" s="174" t="s">
        <v>74</v>
      </c>
      <c r="AY151" s="177" t="s">
        <v>110</v>
      </c>
    </row>
    <row r="152" s="174" customFormat="true" ht="12.8" hidden="false" customHeight="false" outlineLevel="0" collapsed="false">
      <c r="B152" s="175"/>
      <c r="D152" s="176" t="s">
        <v>119</v>
      </c>
      <c r="E152" s="177"/>
      <c r="F152" s="178" t="s">
        <v>190</v>
      </c>
      <c r="H152" s="179" t="n">
        <v>51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119</v>
      </c>
      <c r="AU152" s="177" t="s">
        <v>81</v>
      </c>
      <c r="AV152" s="174" t="s">
        <v>81</v>
      </c>
      <c r="AW152" s="174" t="s">
        <v>31</v>
      </c>
      <c r="AX152" s="174" t="s">
        <v>74</v>
      </c>
      <c r="AY152" s="177" t="s">
        <v>110</v>
      </c>
    </row>
    <row r="153" s="185" customFormat="true" ht="12.8" hidden="false" customHeight="false" outlineLevel="0" collapsed="false">
      <c r="B153" s="186"/>
      <c r="D153" s="176" t="s">
        <v>119</v>
      </c>
      <c r="E153" s="187"/>
      <c r="F153" s="188" t="s">
        <v>175</v>
      </c>
      <c r="H153" s="189" t="n">
        <v>533.7</v>
      </c>
      <c r="I153" s="190"/>
      <c r="L153" s="186"/>
      <c r="M153" s="191"/>
      <c r="N153" s="192"/>
      <c r="O153" s="192"/>
      <c r="P153" s="192"/>
      <c r="Q153" s="192"/>
      <c r="R153" s="192"/>
      <c r="S153" s="192"/>
      <c r="T153" s="193"/>
      <c r="AT153" s="187" t="s">
        <v>119</v>
      </c>
      <c r="AU153" s="187" t="s">
        <v>81</v>
      </c>
      <c r="AV153" s="185" t="s">
        <v>130</v>
      </c>
      <c r="AW153" s="185" t="s">
        <v>31</v>
      </c>
      <c r="AX153" s="185" t="s">
        <v>79</v>
      </c>
      <c r="AY153" s="187" t="s">
        <v>110</v>
      </c>
    </row>
    <row r="154" s="27" customFormat="true" ht="24.15" hidden="false" customHeight="true" outlineLevel="0" collapsed="false">
      <c r="A154" s="22"/>
      <c r="B154" s="160"/>
      <c r="C154" s="194" t="s">
        <v>191</v>
      </c>
      <c r="D154" s="194" t="s">
        <v>176</v>
      </c>
      <c r="E154" s="195" t="s">
        <v>192</v>
      </c>
      <c r="F154" s="196" t="s">
        <v>193</v>
      </c>
      <c r="G154" s="197" t="s">
        <v>185</v>
      </c>
      <c r="H154" s="198" t="n">
        <v>560.385</v>
      </c>
      <c r="I154" s="199"/>
      <c r="J154" s="200" t="n">
        <f aca="false">ROUND(I154*H154,2)</f>
        <v>0</v>
      </c>
      <c r="K154" s="196" t="s">
        <v>164</v>
      </c>
      <c r="L154" s="201"/>
      <c r="M154" s="202"/>
      <c r="N154" s="203" t="s">
        <v>39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179</v>
      </c>
      <c r="AT154" s="172" t="s">
        <v>176</v>
      </c>
      <c r="AU154" s="172" t="s">
        <v>81</v>
      </c>
      <c r="AY154" s="3" t="s">
        <v>110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117</v>
      </c>
      <c r="BM154" s="172" t="s">
        <v>194</v>
      </c>
    </row>
    <row r="155" s="174" customFormat="true" ht="12.8" hidden="false" customHeight="false" outlineLevel="0" collapsed="false">
      <c r="B155" s="175"/>
      <c r="D155" s="176" t="s">
        <v>119</v>
      </c>
      <c r="F155" s="178" t="s">
        <v>195</v>
      </c>
      <c r="H155" s="179" t="n">
        <v>560.385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119</v>
      </c>
      <c r="AU155" s="177" t="s">
        <v>81</v>
      </c>
      <c r="AV155" s="174" t="s">
        <v>81</v>
      </c>
      <c r="AW155" s="174" t="s">
        <v>2</v>
      </c>
      <c r="AX155" s="174" t="s">
        <v>79</v>
      </c>
      <c r="AY155" s="177" t="s">
        <v>110</v>
      </c>
    </row>
    <row r="156" s="27" customFormat="true" ht="24.15" hidden="false" customHeight="true" outlineLevel="0" collapsed="false">
      <c r="A156" s="22"/>
      <c r="B156" s="160"/>
      <c r="C156" s="161" t="s">
        <v>196</v>
      </c>
      <c r="D156" s="161" t="s">
        <v>113</v>
      </c>
      <c r="E156" s="162" t="s">
        <v>197</v>
      </c>
      <c r="F156" s="163" t="s">
        <v>198</v>
      </c>
      <c r="G156" s="164" t="s">
        <v>116</v>
      </c>
      <c r="H156" s="165" t="n">
        <v>112</v>
      </c>
      <c r="I156" s="166"/>
      <c r="J156" s="167" t="n">
        <f aca="false">ROUND(I156*H156,2)</f>
        <v>0</v>
      </c>
      <c r="K156" s="163" t="s">
        <v>164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117</v>
      </c>
      <c r="AT156" s="172" t="s">
        <v>113</v>
      </c>
      <c r="AU156" s="172" t="s">
        <v>81</v>
      </c>
      <c r="AY156" s="3" t="s">
        <v>110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117</v>
      </c>
      <c r="BM156" s="172" t="s">
        <v>199</v>
      </c>
    </row>
    <row r="157" s="174" customFormat="true" ht="12.8" hidden="false" customHeight="false" outlineLevel="0" collapsed="false">
      <c r="B157" s="175"/>
      <c r="D157" s="176" t="s">
        <v>119</v>
      </c>
      <c r="E157" s="177"/>
      <c r="F157" s="178" t="s">
        <v>200</v>
      </c>
      <c r="H157" s="179" t="n">
        <v>112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119</v>
      </c>
      <c r="AU157" s="177" t="s">
        <v>81</v>
      </c>
      <c r="AV157" s="174" t="s">
        <v>81</v>
      </c>
      <c r="AW157" s="174" t="s">
        <v>31</v>
      </c>
      <c r="AX157" s="174" t="s">
        <v>79</v>
      </c>
      <c r="AY157" s="177" t="s">
        <v>110</v>
      </c>
    </row>
    <row r="158" s="27" customFormat="true" ht="24.15" hidden="false" customHeight="true" outlineLevel="0" collapsed="false">
      <c r="A158" s="22"/>
      <c r="B158" s="160"/>
      <c r="C158" s="161" t="s">
        <v>117</v>
      </c>
      <c r="D158" s="161" t="s">
        <v>113</v>
      </c>
      <c r="E158" s="162" t="s">
        <v>201</v>
      </c>
      <c r="F158" s="163" t="s">
        <v>202</v>
      </c>
      <c r="G158" s="164" t="s">
        <v>171</v>
      </c>
      <c r="H158" s="165" t="n">
        <v>280.05</v>
      </c>
      <c r="I158" s="166"/>
      <c r="J158" s="167" t="n">
        <f aca="false">ROUND(I158*H158,2)</f>
        <v>0</v>
      </c>
      <c r="K158" s="163" t="s">
        <v>164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2E-005</v>
      </c>
      <c r="R158" s="170" t="n">
        <f aca="false">Q158*H158</f>
        <v>0.005601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117</v>
      </c>
      <c r="AT158" s="172" t="s">
        <v>113</v>
      </c>
      <c r="AU158" s="172" t="s">
        <v>81</v>
      </c>
      <c r="AY158" s="3" t="s">
        <v>110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117</v>
      </c>
      <c r="BM158" s="172" t="s">
        <v>203</v>
      </c>
    </row>
    <row r="159" s="174" customFormat="true" ht="12.8" hidden="false" customHeight="false" outlineLevel="0" collapsed="false">
      <c r="B159" s="175"/>
      <c r="D159" s="176" t="s">
        <v>119</v>
      </c>
      <c r="E159" s="177"/>
      <c r="F159" s="178" t="s">
        <v>204</v>
      </c>
      <c r="H159" s="179" t="n">
        <v>15.56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119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110</v>
      </c>
    </row>
    <row r="160" s="174" customFormat="true" ht="12.8" hidden="false" customHeight="false" outlineLevel="0" collapsed="false">
      <c r="B160" s="175"/>
      <c r="D160" s="176" t="s">
        <v>119</v>
      </c>
      <c r="E160" s="177"/>
      <c r="F160" s="178" t="s">
        <v>205</v>
      </c>
      <c r="H160" s="179" t="n">
        <v>19.53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119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110</v>
      </c>
    </row>
    <row r="161" s="174" customFormat="true" ht="12.8" hidden="false" customHeight="false" outlineLevel="0" collapsed="false">
      <c r="B161" s="175"/>
      <c r="D161" s="176" t="s">
        <v>119</v>
      </c>
      <c r="E161" s="177"/>
      <c r="F161" s="178" t="s">
        <v>206</v>
      </c>
      <c r="H161" s="179" t="n">
        <v>5.635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119</v>
      </c>
      <c r="AU161" s="177" t="s">
        <v>81</v>
      </c>
      <c r="AV161" s="174" t="s">
        <v>81</v>
      </c>
      <c r="AW161" s="174" t="s">
        <v>31</v>
      </c>
      <c r="AX161" s="174" t="s">
        <v>74</v>
      </c>
      <c r="AY161" s="177" t="s">
        <v>110</v>
      </c>
    </row>
    <row r="162" s="174" customFormat="true" ht="12.8" hidden="false" customHeight="false" outlineLevel="0" collapsed="false">
      <c r="B162" s="175"/>
      <c r="D162" s="176" t="s">
        <v>119</v>
      </c>
      <c r="E162" s="177"/>
      <c r="F162" s="178" t="s">
        <v>207</v>
      </c>
      <c r="H162" s="179" t="n">
        <v>67.5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119</v>
      </c>
      <c r="AU162" s="177" t="s">
        <v>81</v>
      </c>
      <c r="AV162" s="174" t="s">
        <v>81</v>
      </c>
      <c r="AW162" s="174" t="s">
        <v>31</v>
      </c>
      <c r="AX162" s="174" t="s">
        <v>74</v>
      </c>
      <c r="AY162" s="177" t="s">
        <v>110</v>
      </c>
    </row>
    <row r="163" s="174" customFormat="true" ht="12.8" hidden="false" customHeight="false" outlineLevel="0" collapsed="false">
      <c r="B163" s="175"/>
      <c r="D163" s="176" t="s">
        <v>119</v>
      </c>
      <c r="E163" s="177"/>
      <c r="F163" s="178" t="s">
        <v>208</v>
      </c>
      <c r="H163" s="179" t="n">
        <v>119.4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119</v>
      </c>
      <c r="AU163" s="177" t="s">
        <v>81</v>
      </c>
      <c r="AV163" s="174" t="s">
        <v>81</v>
      </c>
      <c r="AW163" s="174" t="s">
        <v>31</v>
      </c>
      <c r="AX163" s="174" t="s">
        <v>74</v>
      </c>
      <c r="AY163" s="177" t="s">
        <v>110</v>
      </c>
    </row>
    <row r="164" s="174" customFormat="true" ht="12.8" hidden="false" customHeight="false" outlineLevel="0" collapsed="false">
      <c r="B164" s="175"/>
      <c r="D164" s="176" t="s">
        <v>119</v>
      </c>
      <c r="E164" s="177"/>
      <c r="F164" s="178" t="s">
        <v>209</v>
      </c>
      <c r="H164" s="179" t="n">
        <v>52.425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119</v>
      </c>
      <c r="AU164" s="177" t="s">
        <v>81</v>
      </c>
      <c r="AV164" s="174" t="s">
        <v>81</v>
      </c>
      <c r="AW164" s="174" t="s">
        <v>31</v>
      </c>
      <c r="AX164" s="174" t="s">
        <v>74</v>
      </c>
      <c r="AY164" s="177" t="s">
        <v>110</v>
      </c>
    </row>
    <row r="165" s="185" customFormat="true" ht="12.8" hidden="false" customHeight="false" outlineLevel="0" collapsed="false">
      <c r="B165" s="186"/>
      <c r="D165" s="176" t="s">
        <v>119</v>
      </c>
      <c r="E165" s="187"/>
      <c r="F165" s="188" t="s">
        <v>175</v>
      </c>
      <c r="H165" s="189" t="n">
        <v>280.05</v>
      </c>
      <c r="I165" s="190"/>
      <c r="L165" s="186"/>
      <c r="M165" s="191"/>
      <c r="N165" s="192"/>
      <c r="O165" s="192"/>
      <c r="P165" s="192"/>
      <c r="Q165" s="192"/>
      <c r="R165" s="192"/>
      <c r="S165" s="192"/>
      <c r="T165" s="193"/>
      <c r="AT165" s="187" t="s">
        <v>119</v>
      </c>
      <c r="AU165" s="187" t="s">
        <v>81</v>
      </c>
      <c r="AV165" s="185" t="s">
        <v>130</v>
      </c>
      <c r="AW165" s="185" t="s">
        <v>31</v>
      </c>
      <c r="AX165" s="185" t="s">
        <v>79</v>
      </c>
      <c r="AY165" s="187" t="s">
        <v>110</v>
      </c>
    </row>
    <row r="166" s="27" customFormat="true" ht="24.15" hidden="false" customHeight="true" outlineLevel="0" collapsed="false">
      <c r="A166" s="22"/>
      <c r="B166" s="160"/>
      <c r="C166" s="161" t="s">
        <v>210</v>
      </c>
      <c r="D166" s="161" t="s">
        <v>113</v>
      </c>
      <c r="E166" s="162" t="s">
        <v>211</v>
      </c>
      <c r="F166" s="163" t="s">
        <v>212</v>
      </c>
      <c r="G166" s="164" t="s">
        <v>171</v>
      </c>
      <c r="H166" s="165" t="n">
        <v>280.05</v>
      </c>
      <c r="I166" s="166"/>
      <c r="J166" s="167" t="n">
        <f aca="false">ROUND(I166*H166,2)</f>
        <v>0</v>
      </c>
      <c r="K166" s="163" t="s">
        <v>164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6E-005</v>
      </c>
      <c r="R166" s="170" t="n">
        <f aca="false">Q166*H166</f>
        <v>0.016803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117</v>
      </c>
      <c r="AT166" s="172" t="s">
        <v>113</v>
      </c>
      <c r="AU166" s="172" t="s">
        <v>81</v>
      </c>
      <c r="AY166" s="3" t="s">
        <v>110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117</v>
      </c>
      <c r="BM166" s="172" t="s">
        <v>213</v>
      </c>
    </row>
    <row r="167" s="27" customFormat="true" ht="21.75" hidden="false" customHeight="true" outlineLevel="0" collapsed="false">
      <c r="A167" s="22"/>
      <c r="B167" s="160"/>
      <c r="C167" s="161" t="s">
        <v>214</v>
      </c>
      <c r="D167" s="161" t="s">
        <v>113</v>
      </c>
      <c r="E167" s="162" t="s">
        <v>215</v>
      </c>
      <c r="F167" s="163" t="s">
        <v>216</v>
      </c>
      <c r="G167" s="164" t="s">
        <v>171</v>
      </c>
      <c r="H167" s="165" t="n">
        <v>280.05</v>
      </c>
      <c r="I167" s="166"/>
      <c r="J167" s="167" t="n">
        <f aca="false">ROUND(I167*H167,2)</f>
        <v>0</v>
      </c>
      <c r="K167" s="163" t="s">
        <v>164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0.00013</v>
      </c>
      <c r="R167" s="170" t="n">
        <f aca="false">Q167*H167</f>
        <v>0.0364065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117</v>
      </c>
      <c r="AT167" s="172" t="s">
        <v>113</v>
      </c>
      <c r="AU167" s="172" t="s">
        <v>81</v>
      </c>
      <c r="AY167" s="3" t="s">
        <v>110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117</v>
      </c>
      <c r="BM167" s="172" t="s">
        <v>217</v>
      </c>
    </row>
    <row r="168" s="27" customFormat="true" ht="16.5" hidden="false" customHeight="true" outlineLevel="0" collapsed="false">
      <c r="A168" s="22"/>
      <c r="B168" s="160"/>
      <c r="C168" s="161" t="s">
        <v>218</v>
      </c>
      <c r="D168" s="161" t="s">
        <v>113</v>
      </c>
      <c r="E168" s="162" t="s">
        <v>219</v>
      </c>
      <c r="F168" s="163" t="s">
        <v>220</v>
      </c>
      <c r="G168" s="164" t="s">
        <v>171</v>
      </c>
      <c r="H168" s="165" t="n">
        <v>280.05</v>
      </c>
      <c r="I168" s="166"/>
      <c r="J168" s="167" t="n">
        <f aca="false">ROUND(I168*H168,2)</f>
        <v>0</v>
      </c>
      <c r="K168" s="163" t="s">
        <v>164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0.00012</v>
      </c>
      <c r="R168" s="170" t="n">
        <f aca="false">Q168*H168</f>
        <v>0.033606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117</v>
      </c>
      <c r="AT168" s="172" t="s">
        <v>113</v>
      </c>
      <c r="AU168" s="172" t="s">
        <v>81</v>
      </c>
      <c r="AY168" s="3" t="s">
        <v>110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117</v>
      </c>
      <c r="BM168" s="172" t="s">
        <v>221</v>
      </c>
    </row>
    <row r="169" s="27" customFormat="true" ht="24.15" hidden="false" customHeight="true" outlineLevel="0" collapsed="false">
      <c r="A169" s="22"/>
      <c r="B169" s="160"/>
      <c r="C169" s="161" t="s">
        <v>222</v>
      </c>
      <c r="D169" s="161" t="s">
        <v>113</v>
      </c>
      <c r="E169" s="162" t="s">
        <v>223</v>
      </c>
      <c r="F169" s="163" t="s">
        <v>224</v>
      </c>
      <c r="G169" s="164" t="s">
        <v>171</v>
      </c>
      <c r="H169" s="165" t="n">
        <v>280.05</v>
      </c>
      <c r="I169" s="166"/>
      <c r="J169" s="167" t="n">
        <f aca="false">ROUND(I169*H169,2)</f>
        <v>0</v>
      </c>
      <c r="K169" s="163" t="s">
        <v>164</v>
      </c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3E-005</v>
      </c>
      <c r="R169" s="170" t="n">
        <f aca="false">Q169*H169</f>
        <v>0.0084015</v>
      </c>
      <c r="S169" s="170" t="n">
        <v>0</v>
      </c>
      <c r="T169" s="171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117</v>
      </c>
      <c r="AT169" s="172" t="s">
        <v>113</v>
      </c>
      <c r="AU169" s="172" t="s">
        <v>81</v>
      </c>
      <c r="AY169" s="3" t="s">
        <v>110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117</v>
      </c>
      <c r="BM169" s="172" t="s">
        <v>225</v>
      </c>
    </row>
    <row r="170" s="27" customFormat="true" ht="24.15" hidden="false" customHeight="true" outlineLevel="0" collapsed="false">
      <c r="A170" s="22"/>
      <c r="B170" s="160"/>
      <c r="C170" s="161" t="s">
        <v>6</v>
      </c>
      <c r="D170" s="161" t="s">
        <v>113</v>
      </c>
      <c r="E170" s="162" t="s">
        <v>226</v>
      </c>
      <c r="F170" s="163" t="s">
        <v>227</v>
      </c>
      <c r="G170" s="164" t="s">
        <v>171</v>
      </c>
      <c r="H170" s="165" t="n">
        <v>280.05</v>
      </c>
      <c r="I170" s="166"/>
      <c r="J170" s="167" t="n">
        <f aca="false">ROUND(I170*H170,2)</f>
        <v>0</v>
      </c>
      <c r="K170" s="163" t="s">
        <v>164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0.00032</v>
      </c>
      <c r="R170" s="170" t="n">
        <f aca="false">Q170*H170</f>
        <v>0.089616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117</v>
      </c>
      <c r="AT170" s="172" t="s">
        <v>113</v>
      </c>
      <c r="AU170" s="172" t="s">
        <v>81</v>
      </c>
      <c r="AY170" s="3" t="s">
        <v>110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117</v>
      </c>
      <c r="BM170" s="172" t="s">
        <v>228</v>
      </c>
    </row>
    <row r="171" s="27" customFormat="true" ht="24.15" hidden="false" customHeight="true" outlineLevel="0" collapsed="false">
      <c r="A171" s="22"/>
      <c r="B171" s="160"/>
      <c r="C171" s="161" t="s">
        <v>229</v>
      </c>
      <c r="D171" s="161" t="s">
        <v>113</v>
      </c>
      <c r="E171" s="162" t="s">
        <v>230</v>
      </c>
      <c r="F171" s="163" t="s">
        <v>231</v>
      </c>
      <c r="G171" s="164" t="s">
        <v>171</v>
      </c>
      <c r="H171" s="165" t="n">
        <v>4.275</v>
      </c>
      <c r="I171" s="166"/>
      <c r="J171" s="167" t="n">
        <f aca="false">ROUND(I171*H171,2)</f>
        <v>0</v>
      </c>
      <c r="K171" s="163" t="s">
        <v>164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6E-005</v>
      </c>
      <c r="R171" s="170" t="n">
        <f aca="false">Q171*H171</f>
        <v>0.0002565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117</v>
      </c>
      <c r="AT171" s="172" t="s">
        <v>113</v>
      </c>
      <c r="AU171" s="172" t="s">
        <v>81</v>
      </c>
      <c r="AY171" s="3" t="s">
        <v>110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117</v>
      </c>
      <c r="BM171" s="172" t="s">
        <v>232</v>
      </c>
    </row>
    <row r="172" s="174" customFormat="true" ht="12.8" hidden="false" customHeight="false" outlineLevel="0" collapsed="false">
      <c r="B172" s="175"/>
      <c r="D172" s="176" t="s">
        <v>119</v>
      </c>
      <c r="E172" s="177"/>
      <c r="F172" s="178" t="s">
        <v>233</v>
      </c>
      <c r="H172" s="179" t="n">
        <v>4.275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119</v>
      </c>
      <c r="AU172" s="177" t="s">
        <v>81</v>
      </c>
      <c r="AV172" s="174" t="s">
        <v>81</v>
      </c>
      <c r="AW172" s="174" t="s">
        <v>31</v>
      </c>
      <c r="AX172" s="174" t="s">
        <v>74</v>
      </c>
      <c r="AY172" s="177" t="s">
        <v>110</v>
      </c>
    </row>
    <row r="173" s="185" customFormat="true" ht="12.8" hidden="false" customHeight="false" outlineLevel="0" collapsed="false">
      <c r="B173" s="186"/>
      <c r="D173" s="176" t="s">
        <v>119</v>
      </c>
      <c r="E173" s="187"/>
      <c r="F173" s="188" t="s">
        <v>175</v>
      </c>
      <c r="H173" s="189" t="n">
        <v>4.275</v>
      </c>
      <c r="I173" s="190"/>
      <c r="L173" s="186"/>
      <c r="M173" s="191"/>
      <c r="N173" s="192"/>
      <c r="O173" s="192"/>
      <c r="P173" s="192"/>
      <c r="Q173" s="192"/>
      <c r="R173" s="192"/>
      <c r="S173" s="192"/>
      <c r="T173" s="193"/>
      <c r="AT173" s="187" t="s">
        <v>119</v>
      </c>
      <c r="AU173" s="187" t="s">
        <v>81</v>
      </c>
      <c r="AV173" s="185" t="s">
        <v>130</v>
      </c>
      <c r="AW173" s="185" t="s">
        <v>31</v>
      </c>
      <c r="AX173" s="185" t="s">
        <v>79</v>
      </c>
      <c r="AY173" s="187" t="s">
        <v>110</v>
      </c>
    </row>
    <row r="174" s="27" customFormat="true" ht="24.15" hidden="false" customHeight="true" outlineLevel="0" collapsed="false">
      <c r="A174" s="22"/>
      <c r="B174" s="160"/>
      <c r="C174" s="161" t="s">
        <v>234</v>
      </c>
      <c r="D174" s="161" t="s">
        <v>113</v>
      </c>
      <c r="E174" s="162" t="s">
        <v>235</v>
      </c>
      <c r="F174" s="163" t="s">
        <v>236</v>
      </c>
      <c r="G174" s="164" t="s">
        <v>171</v>
      </c>
      <c r="H174" s="165" t="n">
        <v>4.275</v>
      </c>
      <c r="I174" s="166"/>
      <c r="J174" s="167" t="n">
        <f aca="false">ROUND(I174*H174,2)</f>
        <v>0</v>
      </c>
      <c r="K174" s="163" t="s">
        <v>164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0.00017</v>
      </c>
      <c r="R174" s="170" t="n">
        <f aca="false">Q174*H174</f>
        <v>0.00072675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117</v>
      </c>
      <c r="AT174" s="172" t="s">
        <v>113</v>
      </c>
      <c r="AU174" s="172" t="s">
        <v>81</v>
      </c>
      <c r="AY174" s="3" t="s">
        <v>110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117</v>
      </c>
      <c r="BM174" s="172" t="s">
        <v>237</v>
      </c>
    </row>
    <row r="175" s="27" customFormat="true" ht="24.15" hidden="false" customHeight="true" outlineLevel="0" collapsed="false">
      <c r="A175" s="22"/>
      <c r="B175" s="160"/>
      <c r="C175" s="161" t="s">
        <v>238</v>
      </c>
      <c r="D175" s="161" t="s">
        <v>113</v>
      </c>
      <c r="E175" s="162" t="s">
        <v>239</v>
      </c>
      <c r="F175" s="163" t="s">
        <v>240</v>
      </c>
      <c r="G175" s="164" t="s">
        <v>171</v>
      </c>
      <c r="H175" s="165" t="n">
        <v>4.275</v>
      </c>
      <c r="I175" s="166"/>
      <c r="J175" s="167" t="n">
        <f aca="false">ROUND(I175*H175,2)</f>
        <v>0</v>
      </c>
      <c r="K175" s="163" t="s">
        <v>164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0.00012</v>
      </c>
      <c r="R175" s="170" t="n">
        <f aca="false">Q175*H175</f>
        <v>0.000513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117</v>
      </c>
      <c r="AT175" s="172" t="s">
        <v>113</v>
      </c>
      <c r="AU175" s="172" t="s">
        <v>81</v>
      </c>
      <c r="AY175" s="3" t="s">
        <v>110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117</v>
      </c>
      <c r="BM175" s="172" t="s">
        <v>241</v>
      </c>
    </row>
    <row r="176" s="27" customFormat="true" ht="24.15" hidden="false" customHeight="true" outlineLevel="0" collapsed="false">
      <c r="A176" s="22"/>
      <c r="B176" s="160"/>
      <c r="C176" s="161" t="s">
        <v>242</v>
      </c>
      <c r="D176" s="161" t="s">
        <v>113</v>
      </c>
      <c r="E176" s="162" t="s">
        <v>243</v>
      </c>
      <c r="F176" s="163" t="s">
        <v>244</v>
      </c>
      <c r="G176" s="164" t="s">
        <v>171</v>
      </c>
      <c r="H176" s="165" t="n">
        <v>4.275</v>
      </c>
      <c r="I176" s="166"/>
      <c r="J176" s="167" t="n">
        <f aca="false">ROUND(I176*H176,2)</f>
        <v>0</v>
      </c>
      <c r="K176" s="163" t="s">
        <v>164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0.00012</v>
      </c>
      <c r="R176" s="170" t="n">
        <f aca="false">Q176*H176</f>
        <v>0.000513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117</v>
      </c>
      <c r="AT176" s="172" t="s">
        <v>113</v>
      </c>
      <c r="AU176" s="172" t="s">
        <v>81</v>
      </c>
      <c r="AY176" s="3" t="s">
        <v>110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117</v>
      </c>
      <c r="BM176" s="172" t="s">
        <v>245</v>
      </c>
    </row>
    <row r="177" s="27" customFormat="true" ht="24.15" hidden="false" customHeight="true" outlineLevel="0" collapsed="false">
      <c r="A177" s="22"/>
      <c r="B177" s="160"/>
      <c r="C177" s="161" t="s">
        <v>246</v>
      </c>
      <c r="D177" s="161" t="s">
        <v>113</v>
      </c>
      <c r="E177" s="162" t="s">
        <v>247</v>
      </c>
      <c r="F177" s="163" t="s">
        <v>248</v>
      </c>
      <c r="G177" s="164" t="s">
        <v>171</v>
      </c>
      <c r="H177" s="165" t="n">
        <v>4.275</v>
      </c>
      <c r="I177" s="166"/>
      <c r="J177" s="167" t="n">
        <f aca="false">ROUND(I177*H177,2)</f>
        <v>0</v>
      </c>
      <c r="K177" s="163" t="s">
        <v>164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3E-005</v>
      </c>
      <c r="R177" s="170" t="n">
        <f aca="false">Q177*H177</f>
        <v>0.00012825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117</v>
      </c>
      <c r="AT177" s="172" t="s">
        <v>113</v>
      </c>
      <c r="AU177" s="172" t="s">
        <v>81</v>
      </c>
      <c r="AY177" s="3" t="s">
        <v>110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117</v>
      </c>
      <c r="BM177" s="172" t="s">
        <v>249</v>
      </c>
    </row>
    <row r="178" s="146" customFormat="true" ht="25.9" hidden="false" customHeight="true" outlineLevel="0" collapsed="false">
      <c r="B178" s="147"/>
      <c r="D178" s="148" t="s">
        <v>73</v>
      </c>
      <c r="E178" s="149" t="s">
        <v>250</v>
      </c>
      <c r="F178" s="149" t="s">
        <v>251</v>
      </c>
      <c r="I178" s="150"/>
      <c r="J178" s="151" t="n">
        <f aca="false">BK178</f>
        <v>0</v>
      </c>
      <c r="L178" s="147"/>
      <c r="M178" s="152"/>
      <c r="N178" s="153"/>
      <c r="O178" s="153"/>
      <c r="P178" s="154" t="n">
        <f aca="false">P179+P181+P183</f>
        <v>0</v>
      </c>
      <c r="Q178" s="153"/>
      <c r="R178" s="154" t="n">
        <f aca="false">R179+R181+R183</f>
        <v>0</v>
      </c>
      <c r="S178" s="153"/>
      <c r="T178" s="155" t="n">
        <f aca="false">T179+T181+T183</f>
        <v>0</v>
      </c>
      <c r="AR178" s="148" t="s">
        <v>135</v>
      </c>
      <c r="AT178" s="156" t="s">
        <v>73</v>
      </c>
      <c r="AU178" s="156" t="s">
        <v>74</v>
      </c>
      <c r="AY178" s="148" t="s">
        <v>110</v>
      </c>
      <c r="BK178" s="157" t="n">
        <f aca="false">BK179+BK181+BK183</f>
        <v>0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252</v>
      </c>
      <c r="F179" s="158" t="s">
        <v>253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P180</f>
        <v>0</v>
      </c>
      <c r="Q179" s="153"/>
      <c r="R179" s="154" t="n">
        <f aca="false">R180</f>
        <v>0</v>
      </c>
      <c r="S179" s="153"/>
      <c r="T179" s="155" t="n">
        <f aca="false">T180</f>
        <v>0</v>
      </c>
      <c r="AR179" s="148" t="s">
        <v>135</v>
      </c>
      <c r="AT179" s="156" t="s">
        <v>73</v>
      </c>
      <c r="AU179" s="156" t="s">
        <v>79</v>
      </c>
      <c r="AY179" s="148" t="s">
        <v>110</v>
      </c>
      <c r="BK179" s="157" t="n">
        <f aca="false">BK180</f>
        <v>0</v>
      </c>
    </row>
    <row r="180" s="27" customFormat="true" ht="16.5" hidden="false" customHeight="true" outlineLevel="0" collapsed="false">
      <c r="A180" s="22"/>
      <c r="B180" s="160"/>
      <c r="C180" s="161" t="s">
        <v>254</v>
      </c>
      <c r="D180" s="161" t="s">
        <v>113</v>
      </c>
      <c r="E180" s="162" t="s">
        <v>255</v>
      </c>
      <c r="F180" s="163" t="s">
        <v>256</v>
      </c>
      <c r="G180" s="164" t="s">
        <v>257</v>
      </c>
      <c r="H180" s="165" t="n">
        <v>1</v>
      </c>
      <c r="I180" s="166"/>
      <c r="J180" s="167" t="n">
        <f aca="false">ROUND(I180*H180,2)</f>
        <v>0</v>
      </c>
      <c r="K180" s="163" t="s">
        <v>164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258</v>
      </c>
      <c r="AT180" s="172" t="s">
        <v>113</v>
      </c>
      <c r="AU180" s="172" t="s">
        <v>81</v>
      </c>
      <c r="AY180" s="3" t="s">
        <v>110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258</v>
      </c>
      <c r="BM180" s="172" t="s">
        <v>259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260</v>
      </c>
      <c r="F181" s="158" t="s">
        <v>261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P182</f>
        <v>0</v>
      </c>
      <c r="Q181" s="153"/>
      <c r="R181" s="154" t="n">
        <f aca="false">R182</f>
        <v>0</v>
      </c>
      <c r="S181" s="153"/>
      <c r="T181" s="155" t="n">
        <f aca="false">T182</f>
        <v>0</v>
      </c>
      <c r="AR181" s="148" t="s">
        <v>135</v>
      </c>
      <c r="AT181" s="156" t="s">
        <v>73</v>
      </c>
      <c r="AU181" s="156" t="s">
        <v>79</v>
      </c>
      <c r="AY181" s="148" t="s">
        <v>110</v>
      </c>
      <c r="BK181" s="157" t="n">
        <f aca="false">BK182</f>
        <v>0</v>
      </c>
    </row>
    <row r="182" s="27" customFormat="true" ht="16.5" hidden="false" customHeight="true" outlineLevel="0" collapsed="false">
      <c r="A182" s="22"/>
      <c r="B182" s="160"/>
      <c r="C182" s="161" t="s">
        <v>262</v>
      </c>
      <c r="D182" s="161" t="s">
        <v>113</v>
      </c>
      <c r="E182" s="162" t="s">
        <v>263</v>
      </c>
      <c r="F182" s="163" t="s">
        <v>264</v>
      </c>
      <c r="G182" s="164" t="s">
        <v>257</v>
      </c>
      <c r="H182" s="165" t="n">
        <v>1</v>
      </c>
      <c r="I182" s="166"/>
      <c r="J182" s="167" t="n">
        <f aca="false">ROUND(I182*H182,2)</f>
        <v>0</v>
      </c>
      <c r="K182" s="163" t="s">
        <v>164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258</v>
      </c>
      <c r="AT182" s="172" t="s">
        <v>113</v>
      </c>
      <c r="AU182" s="172" t="s">
        <v>81</v>
      </c>
      <c r="AY182" s="3" t="s">
        <v>110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258</v>
      </c>
      <c r="BM182" s="172" t="s">
        <v>265</v>
      </c>
    </row>
    <row r="183" s="146" customFormat="true" ht="22.8" hidden="false" customHeight="true" outlineLevel="0" collapsed="false">
      <c r="B183" s="147"/>
      <c r="D183" s="148" t="s">
        <v>73</v>
      </c>
      <c r="E183" s="158" t="s">
        <v>266</v>
      </c>
      <c r="F183" s="158" t="s">
        <v>267</v>
      </c>
      <c r="I183" s="150"/>
      <c r="J183" s="159" t="n">
        <f aca="false">BK183</f>
        <v>0</v>
      </c>
      <c r="L183" s="147"/>
      <c r="M183" s="152"/>
      <c r="N183" s="153"/>
      <c r="O183" s="153"/>
      <c r="P183" s="154" t="n">
        <f aca="false">P184</f>
        <v>0</v>
      </c>
      <c r="Q183" s="153"/>
      <c r="R183" s="154" t="n">
        <f aca="false">R184</f>
        <v>0</v>
      </c>
      <c r="S183" s="153"/>
      <c r="T183" s="155" t="n">
        <f aca="false">T184</f>
        <v>0</v>
      </c>
      <c r="AR183" s="148" t="s">
        <v>135</v>
      </c>
      <c r="AT183" s="156" t="s">
        <v>73</v>
      </c>
      <c r="AU183" s="156" t="s">
        <v>79</v>
      </c>
      <c r="AY183" s="148" t="s">
        <v>110</v>
      </c>
      <c r="BK183" s="157" t="n">
        <f aca="false">BK184</f>
        <v>0</v>
      </c>
    </row>
    <row r="184" s="27" customFormat="true" ht="16.5" hidden="false" customHeight="true" outlineLevel="0" collapsed="false">
      <c r="A184" s="22"/>
      <c r="B184" s="160"/>
      <c r="C184" s="161" t="s">
        <v>268</v>
      </c>
      <c r="D184" s="161" t="s">
        <v>113</v>
      </c>
      <c r="E184" s="162" t="s">
        <v>269</v>
      </c>
      <c r="F184" s="163" t="s">
        <v>270</v>
      </c>
      <c r="G184" s="164" t="s">
        <v>257</v>
      </c>
      <c r="H184" s="165" t="n">
        <v>1</v>
      </c>
      <c r="I184" s="166"/>
      <c r="J184" s="167" t="n">
        <f aca="false">ROUND(I184*H184,2)</f>
        <v>0</v>
      </c>
      <c r="K184" s="163" t="s">
        <v>164</v>
      </c>
      <c r="L184" s="23"/>
      <c r="M184" s="204"/>
      <c r="N184" s="205" t="s">
        <v>39</v>
      </c>
      <c r="O184" s="206"/>
      <c r="P184" s="207" t="n">
        <f aca="false">O184*H184</f>
        <v>0</v>
      </c>
      <c r="Q184" s="207" t="n">
        <v>0</v>
      </c>
      <c r="R184" s="207" t="n">
        <f aca="false">Q184*H184</f>
        <v>0</v>
      </c>
      <c r="S184" s="207" t="n">
        <v>0</v>
      </c>
      <c r="T184" s="208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258</v>
      </c>
      <c r="AT184" s="172" t="s">
        <v>113</v>
      </c>
      <c r="AU184" s="172" t="s">
        <v>81</v>
      </c>
      <c r="AY184" s="3" t="s">
        <v>110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258</v>
      </c>
      <c r="BM184" s="172" t="s">
        <v>271</v>
      </c>
    </row>
    <row r="185" s="27" customFormat="true" ht="6.95" hidden="false" customHeight="true" outlineLevel="0" collapsed="false">
      <c r="A185" s="22"/>
      <c r="B185" s="44"/>
      <c r="C185" s="45"/>
      <c r="D185" s="45"/>
      <c r="E185" s="45"/>
      <c r="F185" s="45"/>
      <c r="G185" s="45"/>
      <c r="H185" s="45"/>
      <c r="I185" s="45"/>
      <c r="J185" s="45"/>
      <c r="K185" s="45"/>
      <c r="L185" s="23"/>
      <c r="M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</row>
  </sheetData>
  <autoFilter ref="C118:K184"/>
  <mergeCells count="6">
    <mergeCell ref="L2:V2"/>
    <mergeCell ref="E7:H7"/>
    <mergeCell ref="E16:H16"/>
    <mergeCell ref="E25:H25"/>
    <mergeCell ref="E85:H85"/>
    <mergeCell ref="E111:H11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2024-06-01T17:03:00Z</dcterms:created>
  <dc:creator>DESKTOP-VKVVR07\Eva</dc:creator>
  <dc:description/>
  <dc:language>cs-CZ</dc:language>
  <cp:lastModifiedBy/>
  <cp:lastPrinted>2024-06-01T19:04:04Z</cp:lastPrinted>
  <dcterms:modified xsi:type="dcterms:W3CDTF">2024-06-01T19:04:13Z</dcterms:modified>
  <cp:revision>1</cp:revision>
  <dc:subject/>
  <dc:title/>
</cp:coreProperties>
</file>