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A - ROHÁNKOVÁ\Výběrová řízení\Kounicova 67\"/>
    </mc:Choice>
  </mc:AlternateContent>
  <xr:revisionPtr revIDLastSave="0" documentId="8_{21DDFE97-5EAE-44B3-8907-81036C31E7A5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Pol'!$A$1:$Y$200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M8" i="12" s="1"/>
  <c r="I9" i="12"/>
  <c r="K9" i="12"/>
  <c r="O9" i="12"/>
  <c r="O8" i="12" s="1"/>
  <c r="Q9" i="12"/>
  <c r="V9" i="12"/>
  <c r="G11" i="12"/>
  <c r="M11" i="12" s="1"/>
  <c r="I11" i="12"/>
  <c r="K11" i="12"/>
  <c r="O11" i="12"/>
  <c r="Q11" i="12"/>
  <c r="V11" i="12"/>
  <c r="G13" i="12"/>
  <c r="I53" i="1" s="1"/>
  <c r="G14" i="12"/>
  <c r="M14" i="12" s="1"/>
  <c r="M13" i="12" s="1"/>
  <c r="I14" i="12"/>
  <c r="I13" i="12" s="1"/>
  <c r="K14" i="12"/>
  <c r="K13" i="12" s="1"/>
  <c r="O14" i="12"/>
  <c r="O13" i="12" s="1"/>
  <c r="Q14" i="12"/>
  <c r="Q13" i="12" s="1"/>
  <c r="V14" i="12"/>
  <c r="V13" i="12" s="1"/>
  <c r="V27" i="12"/>
  <c r="G28" i="12"/>
  <c r="M28" i="12" s="1"/>
  <c r="M27" i="12" s="1"/>
  <c r="I28" i="12"/>
  <c r="I27" i="12" s="1"/>
  <c r="K28" i="12"/>
  <c r="K27" i="12" s="1"/>
  <c r="O28" i="12"/>
  <c r="O27" i="12" s="1"/>
  <c r="Q28" i="12"/>
  <c r="Q27" i="12" s="1"/>
  <c r="V28" i="12"/>
  <c r="G30" i="12"/>
  <c r="I55" i="1" s="1"/>
  <c r="O30" i="12"/>
  <c r="G31" i="12"/>
  <c r="I31" i="12"/>
  <c r="I30" i="12" s="1"/>
  <c r="K31" i="12"/>
  <c r="K30" i="12" s="1"/>
  <c r="M31" i="12"/>
  <c r="M30" i="12" s="1"/>
  <c r="O31" i="12"/>
  <c r="Q31" i="12"/>
  <c r="Q30" i="12" s="1"/>
  <c r="V31" i="12"/>
  <c r="V30" i="12" s="1"/>
  <c r="I33" i="12"/>
  <c r="O33" i="12"/>
  <c r="G34" i="12"/>
  <c r="M34" i="12" s="1"/>
  <c r="I34" i="12"/>
  <c r="K34" i="12"/>
  <c r="K33" i="12" s="1"/>
  <c r="O34" i="12"/>
  <c r="Q34" i="12"/>
  <c r="Q33" i="12" s="1"/>
  <c r="V34" i="12"/>
  <c r="V33" i="12" s="1"/>
  <c r="G44" i="12"/>
  <c r="M44" i="12" s="1"/>
  <c r="I44" i="12"/>
  <c r="K44" i="12"/>
  <c r="O44" i="12"/>
  <c r="Q44" i="12"/>
  <c r="V44" i="12"/>
  <c r="Q46" i="12"/>
  <c r="G47" i="12"/>
  <c r="G46" i="12" s="1"/>
  <c r="I57" i="1" s="1"/>
  <c r="I47" i="12"/>
  <c r="I46" i="12" s="1"/>
  <c r="K47" i="12"/>
  <c r="K46" i="12" s="1"/>
  <c r="O47" i="12"/>
  <c r="O46" i="12" s="1"/>
  <c r="Q47" i="12"/>
  <c r="V47" i="12"/>
  <c r="V46" i="12" s="1"/>
  <c r="G49" i="12"/>
  <c r="G48" i="12" s="1"/>
  <c r="I58" i="1" s="1"/>
  <c r="I49" i="12"/>
  <c r="I48" i="12" s="1"/>
  <c r="K49" i="12"/>
  <c r="O49" i="12"/>
  <c r="O48" i="12" s="1"/>
  <c r="Q49" i="12"/>
  <c r="V49" i="12"/>
  <c r="V48" i="12" s="1"/>
  <c r="G51" i="12"/>
  <c r="I51" i="12"/>
  <c r="K51" i="12"/>
  <c r="M51" i="12"/>
  <c r="O51" i="12"/>
  <c r="Q51" i="12"/>
  <c r="V51" i="12"/>
  <c r="G54" i="12"/>
  <c r="M54" i="12" s="1"/>
  <c r="I54" i="12"/>
  <c r="K54" i="12"/>
  <c r="O54" i="12"/>
  <c r="Q54" i="12"/>
  <c r="V54" i="12"/>
  <c r="V53" i="12" s="1"/>
  <c r="G64" i="12"/>
  <c r="M64" i="12" s="1"/>
  <c r="I64" i="12"/>
  <c r="K64" i="12"/>
  <c r="O64" i="12"/>
  <c r="O53" i="12" s="1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K53" i="12" s="1"/>
  <c r="O68" i="12"/>
  <c r="Q68" i="12"/>
  <c r="V68" i="12"/>
  <c r="G70" i="12"/>
  <c r="M70" i="12" s="1"/>
  <c r="I70" i="12"/>
  <c r="K70" i="12"/>
  <c r="O70" i="12"/>
  <c r="Q70" i="12"/>
  <c r="V70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11" i="12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O117" i="12" s="1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I62" i="1" s="1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Q124" i="12" s="1"/>
  <c r="V127" i="12"/>
  <c r="G129" i="12"/>
  <c r="M129" i="12" s="1"/>
  <c r="I129" i="12"/>
  <c r="K129" i="12"/>
  <c r="O129" i="12"/>
  <c r="Q129" i="12"/>
  <c r="V129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I152" i="12"/>
  <c r="K152" i="12"/>
  <c r="O152" i="12"/>
  <c r="O151" i="12" s="1"/>
  <c r="Q152" i="12"/>
  <c r="V152" i="12"/>
  <c r="G154" i="12"/>
  <c r="M154" i="12" s="1"/>
  <c r="I154" i="12"/>
  <c r="K154" i="12"/>
  <c r="O154" i="12"/>
  <c r="Q154" i="12"/>
  <c r="V154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V151" i="12" s="1"/>
  <c r="G168" i="12"/>
  <c r="M168" i="12" s="1"/>
  <c r="I168" i="12"/>
  <c r="K168" i="12"/>
  <c r="O168" i="12"/>
  <c r="Q168" i="12"/>
  <c r="V168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4" i="12"/>
  <c r="M184" i="12" s="1"/>
  <c r="I184" i="12"/>
  <c r="K184" i="12"/>
  <c r="O184" i="12"/>
  <c r="Q184" i="12"/>
  <c r="V184" i="12"/>
  <c r="G185" i="12"/>
  <c r="M185" i="12" s="1"/>
  <c r="I185" i="12"/>
  <c r="I183" i="12" s="1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AE190" i="12"/>
  <c r="F40" i="1" s="1"/>
  <c r="I20" i="1"/>
  <c r="J28" i="1"/>
  <c r="J26" i="1"/>
  <c r="G38" i="1"/>
  <c r="F38" i="1"/>
  <c r="J23" i="1"/>
  <c r="J24" i="1"/>
  <c r="J25" i="1"/>
  <c r="J27" i="1"/>
  <c r="E24" i="1"/>
  <c r="E26" i="1"/>
  <c r="Q183" i="12" l="1"/>
  <c r="K183" i="12"/>
  <c r="Q170" i="12"/>
  <c r="V170" i="12"/>
  <c r="I170" i="12"/>
  <c r="I151" i="12"/>
  <c r="K151" i="12"/>
  <c r="K124" i="12"/>
  <c r="V117" i="12"/>
  <c r="Q69" i="12"/>
  <c r="O69" i="12"/>
  <c r="Q53" i="12"/>
  <c r="I53" i="12"/>
  <c r="V183" i="12"/>
  <c r="K170" i="12"/>
  <c r="V124" i="12"/>
  <c r="I124" i="12"/>
  <c r="Q117" i="12"/>
  <c r="K69" i="12"/>
  <c r="Q48" i="12"/>
  <c r="Q8" i="12"/>
  <c r="K8" i="12"/>
  <c r="G151" i="12"/>
  <c r="I63" i="1" s="1"/>
  <c r="I18" i="1" s="1"/>
  <c r="I117" i="12"/>
  <c r="G69" i="12"/>
  <c r="I60" i="1" s="1"/>
  <c r="V69" i="12"/>
  <c r="I69" i="12"/>
  <c r="K48" i="12"/>
  <c r="V8" i="12"/>
  <c r="I8" i="12"/>
  <c r="O183" i="12"/>
  <c r="O170" i="12"/>
  <c r="Q151" i="12"/>
  <c r="O124" i="12"/>
  <c r="K117" i="12"/>
  <c r="G27" i="12"/>
  <c r="I54" i="1" s="1"/>
  <c r="F41" i="1"/>
  <c r="G170" i="12"/>
  <c r="I64" i="1" s="1"/>
  <c r="G8" i="12"/>
  <c r="M124" i="12"/>
  <c r="F39" i="1"/>
  <c r="AF190" i="12"/>
  <c r="M183" i="12"/>
  <c r="M33" i="12"/>
  <c r="M170" i="12"/>
  <c r="M117" i="12"/>
  <c r="M53" i="12"/>
  <c r="G53" i="12"/>
  <c r="I59" i="1" s="1"/>
  <c r="I17" i="1" s="1"/>
  <c r="G33" i="12"/>
  <c r="I56" i="1" s="1"/>
  <c r="M152" i="12"/>
  <c r="M151" i="12" s="1"/>
  <c r="G117" i="12"/>
  <c r="I61" i="1" s="1"/>
  <c r="M47" i="12"/>
  <c r="M46" i="12" s="1"/>
  <c r="M111" i="12"/>
  <c r="M69" i="12" s="1"/>
  <c r="M49" i="12"/>
  <c r="M48" i="12" s="1"/>
  <c r="G183" i="12"/>
  <c r="I65" i="1" s="1"/>
  <c r="I19" i="1" s="1"/>
  <c r="F42" i="1" l="1"/>
  <c r="G190" i="12"/>
  <c r="I52" i="1"/>
  <c r="G40" i="1"/>
  <c r="H40" i="1" s="1"/>
  <c r="I40" i="1" s="1"/>
  <c r="G39" i="1"/>
  <c r="G41" i="1"/>
  <c r="H41" i="1" s="1"/>
  <c r="I41" i="1" s="1"/>
  <c r="G42" i="1" l="1"/>
  <c r="G25" i="1" s="1"/>
  <c r="A25" i="1" s="1"/>
  <c r="I66" i="1"/>
  <c r="I16" i="1"/>
  <c r="I21" i="1" s="1"/>
  <c r="G23" i="1"/>
  <c r="A23" i="1" s="1"/>
  <c r="G28" i="1"/>
  <c r="H39" i="1"/>
  <c r="H42" i="1" s="1"/>
  <c r="G24" i="1" l="1"/>
  <c r="A24" i="1"/>
  <c r="J65" i="1"/>
  <c r="J53" i="1"/>
  <c r="J52" i="1"/>
  <c r="J63" i="1"/>
  <c r="J62" i="1"/>
  <c r="J54" i="1"/>
  <c r="J64" i="1"/>
  <c r="J55" i="1"/>
  <c r="J56" i="1"/>
  <c r="J58" i="1"/>
  <c r="J57" i="1"/>
  <c r="J61" i="1"/>
  <c r="J59" i="1"/>
  <c r="J60" i="1"/>
  <c r="I39" i="1"/>
  <c r="I42" i="1" s="1"/>
  <c r="G26" i="1"/>
  <c r="A26" i="1"/>
  <c r="J66" i="1" l="1"/>
  <c r="J41" i="1"/>
  <c r="J39" i="1"/>
  <c r="J42" i="1" s="1"/>
  <c r="J40" i="1"/>
  <c r="A27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AEA6D25B-8729-41D8-A143-23C65A28E8E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9ABD2C1-5CB2-474F-BD04-0E6E0A03FE8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<sst xmlns="http://schemas.openxmlformats.org/spreadsheetml/2006/main" count="890" uniqueCount="335">
  <si>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</si>
  <si>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</si>
  <si>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</si>
  <si>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</si>
  <si>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</si>
  <si>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</si>
  <si>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</si>
  <si>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</si>
  <si>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</si>
  <si>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</si>
  <si>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</si>
  <si>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</si>
  <si>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</si>
  <si>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</si>
  <si>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</si>
  <si>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</si>
  <si>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</si>
  <si>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</si>
  <si>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</si>
  <si>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</si>
  <si>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</si>
  <si>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</si>
  <si>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</si>
  <si>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</si>
  <si>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</si>
  <si>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</si>
  <si>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</si>
  <si>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</si>
  <si>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</si>
  <si>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</si>
  <si>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</si>
  <si>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</si>
  <si>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</si>
  <si>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</si>
  <si>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</si>
  <si>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</si>
  <si>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</si>
  <si>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</si>
  <si>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</si>
  <si>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</si>
  <si>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</si>
  <si>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</si>
  <si>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</si>
  <si>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</si>
  <si>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Oprava kanceláří (MMB)</t>
  </si>
  <si>
    <t>02</t>
  </si>
  <si>
    <t>Opravy v kancelářích budovy Kounicova 67</t>
  </si>
  <si>
    <t>Objekt:</t>
  </si>
  <si>
    <t>Rozpočet:</t>
  </si>
  <si>
    <t>230318</t>
  </si>
  <si>
    <t>Kounicova 67</t>
  </si>
  <si>
    <t>Stavba</t>
  </si>
  <si>
    <t>Celkem za stavbu</t>
  </si>
  <si>
    <t>CZK</t>
  </si>
  <si>
    <t>#POPS</t>
  </si>
  <si>
    <t>Popis stavby: 230318 - Kounicova 67</t>
  </si>
  <si>
    <t>#POPO</t>
  </si>
  <si>
    <t>Popis objektu: 02 - Opravy v kancelářích budovy Kounicova 67</t>
  </si>
  <si>
    <t>#POPR</t>
  </si>
  <si>
    <t>Popis rozpočtu: 01 - Oprava kanceláří (MMB)</t>
  </si>
  <si>
    <t>Rekapitulace dílů</t>
  </si>
  <si>
    <t>Typ dílu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</si>
  <si>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</si>
  <si>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</si>
  <si>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</si>
  <si>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</si>
  <si>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</si>
  <si>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</si>
  <si>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</si>
  <si>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</si>
  <si>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</si>
  <si>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</si>
  <si>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</si>
  <si>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</si>
  <si>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</si>
  <si>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</si>
  <si>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766</t>
  </si>
  <si>
    <t>Konstrukce truhlářské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</si>
  <si>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</si>
  <si>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</si>
  <si>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</si>
  <si>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</si>
  <si>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</si>
  <si>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</si>
  <si>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</si>
  <si>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</si>
  <si>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</si>
  <si>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</si>
  <si>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</si>
  <si>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</si>
  <si>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</si>
  <si>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</si>
  <si>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</si>
  <si>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</si>
  <si>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</si>
  <si>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</si>
  <si>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</si>
  <si>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</si>
  <si>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</si>
  <si>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</si>
  <si>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</si>
  <si>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</si>
  <si>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</si>
  <si>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</si>
  <si>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</si>
  <si>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</si>
  <si>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</si>
  <si>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</si>
  <si>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</si>
  <si>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</si>
  <si>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</si>
  <si>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</si>
  <si>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</si>
  <si>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</si>
  <si>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</si>
  <si>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</si>
  <si>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</si>
  <si>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</si>
  <si>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</si>
  <si>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612401291R00</t>
  </si>
  <si>
    <t>Omítka malých ploch vnitřních stěn do 0,25 m2</t>
  </si>
  <si>
    <t>kus</t>
  </si>
  <si>
    <t>RTS 23/ I</t>
  </si>
  <si>
    <t>Práce</t>
  </si>
  <si>
    <t>Běžná</t>
  </si>
  <si>
    <t>POL1_</t>
  </si>
  <si>
    <t>Odkaz na mn. položky pořadí 35 : 20,00000</t>
  </si>
  <si>
    <t>VV</t>
  </si>
  <si>
    <t>612421131R00</t>
  </si>
  <si>
    <t xml:space="preserve">Oprava vápen.omítek stěn do 5 % pl. - štukových opravy soklů po odtržení </t>
  </si>
  <si>
    <t>m2</t>
  </si>
  <si>
    <t>Odkaz na mn. položky pořadí 18 : 179,40000*0,2</t>
  </si>
  <si>
    <t>632451441R00</t>
  </si>
  <si>
    <t xml:space="preserve">Doplnění potěru v ploše do 1 m2, tl.30-40 mm pod prahy </t>
  </si>
  <si>
    <t>Začátek provozního součtu</t>
  </si>
  <si>
    <t xml:space="preserve">  522 : 1</t>
  </si>
  <si>
    <t xml:space="preserve">  509 : 2</t>
  </si>
  <si>
    <t xml:space="preserve">  511 : 1</t>
  </si>
  <si>
    <t xml:space="preserve">  508 : 1</t>
  </si>
  <si>
    <t xml:space="preserve">  519 : 2</t>
  </si>
  <si>
    <t xml:space="preserve">  510 : 1</t>
  </si>
  <si>
    <t xml:space="preserve">  527 : 1</t>
  </si>
  <si>
    <t xml:space="preserve">  524a : 3</t>
  </si>
  <si>
    <t xml:space="preserve">  309 : 1</t>
  </si>
  <si>
    <t>Konec provozního součtu</t>
  </si>
  <si>
    <t>13*0,1*0,8</t>
  </si>
  <si>
    <t>941955001R00</t>
  </si>
  <si>
    <t xml:space="preserve">Lešení lehké pomocné, výška podlahy do 1,2 m pro montáž světel </t>
  </si>
  <si>
    <t>Odkaz na mn. položky pořadí 6 : 215,92000</t>
  </si>
  <si>
    <t>952901111R00</t>
  </si>
  <si>
    <t>Vyčištění budov o výšce podlaží do 4 m</t>
  </si>
  <si>
    <t>Odkaz na mn. položky pořadí 4 : 215,92000</t>
  </si>
  <si>
    <t>965048515R00</t>
  </si>
  <si>
    <t xml:space="preserve">Broušení unifilu z podlah betonových </t>
  </si>
  <si>
    <t>522 : 7,4*2,6</t>
  </si>
  <si>
    <t>509 : 4,2*3,6</t>
  </si>
  <si>
    <t>511 : 7,4*4,2</t>
  </si>
  <si>
    <t>508 : 4,2*3,6</t>
  </si>
  <si>
    <t>519 : 8,4*4,3</t>
  </si>
  <si>
    <t>510 : 3,6*4,2</t>
  </si>
  <si>
    <t>527 : 7,5*4,6</t>
  </si>
  <si>
    <t>524a : 7,5*4,6</t>
  </si>
  <si>
    <t>309 : 4,2*3,6</t>
  </si>
  <si>
    <t>978013111R00</t>
  </si>
  <si>
    <t>Otlučení omítek vnitřních stěn v rozsahu do 5 %</t>
  </si>
  <si>
    <t>Odkaz na mn. položky pořadí 2 : 35,88000</t>
  </si>
  <si>
    <t>999281111R00</t>
  </si>
  <si>
    <t>Přesun hmot pro opravy a údržbu do výšky 25 m</t>
  </si>
  <si>
    <t>t</t>
  </si>
  <si>
    <t>Přesun hmot</t>
  </si>
  <si>
    <t>POL7_</t>
  </si>
  <si>
    <t>451971112R00</t>
  </si>
  <si>
    <t xml:space="preserve">Položení vrstvy z geotextilie, pro ochranu podlah </t>
  </si>
  <si>
    <t>67390503R</t>
  </si>
  <si>
    <t>Geotextilie netkaná 300 g/m2  2x50 m</t>
  </si>
  <si>
    <t>SPCM</t>
  </si>
  <si>
    <t>Specifikace</t>
  </si>
  <si>
    <t>POL3_</t>
  </si>
  <si>
    <t>Odkaz na mn. položky pořadí 9 : 215,92000*0,25</t>
  </si>
  <si>
    <t>766662811R00</t>
  </si>
  <si>
    <t>Demontáž prahů dveří 1křídlových</t>
  </si>
  <si>
    <t>522 : 1</t>
  </si>
  <si>
    <t>509 : 2</t>
  </si>
  <si>
    <t>511 : 1</t>
  </si>
  <si>
    <t>508 : 1</t>
  </si>
  <si>
    <t>519 : 2</t>
  </si>
  <si>
    <t>510 : 1</t>
  </si>
  <si>
    <t>527 : 1</t>
  </si>
  <si>
    <t>524a : 3</t>
  </si>
  <si>
    <t>309 : 1</t>
  </si>
  <si>
    <t>766695213R00</t>
  </si>
  <si>
    <t>Montáž prahů dveří jednokřídlových š. nad 10 cm</t>
  </si>
  <si>
    <t>Odkaz na mn. položky pořadí 11 : 13,00000</t>
  </si>
  <si>
    <t>61187181R</t>
  </si>
  <si>
    <t>Prah dubový délka 90 cm šířka 15 cm tl. 2 cm</t>
  </si>
  <si>
    <t>998766203R00</t>
  </si>
  <si>
    <t>Přesun hmot pro truhlářské konstr., výšky do 24 m</t>
  </si>
  <si>
    <t>632419104R00</t>
  </si>
  <si>
    <t>Samonivelač. stěrka ruční zpracování tl.4 mm</t>
  </si>
  <si>
    <t>776101101R00</t>
  </si>
  <si>
    <t>Vysávání podlah prům.vysavačem pod povlak.podlahy</t>
  </si>
  <si>
    <t>Odkaz na mn. položky pořadí 15 : 215,92000</t>
  </si>
  <si>
    <t>776101121R00</t>
  </si>
  <si>
    <t>Provedení penetrace podkladu pod.povlak.podlahy</t>
  </si>
  <si>
    <t>Odkaz na mn. položky pořadí 16 : 215,92000</t>
  </si>
  <si>
    <t>776421100R00</t>
  </si>
  <si>
    <t>Lepení podlahových soklíků z PVC a vinylu</t>
  </si>
  <si>
    <t>m</t>
  </si>
  <si>
    <t xml:space="preserve">  522 : 7,4+2,6</t>
  </si>
  <si>
    <t xml:space="preserve">  509 : 4,2+3,6</t>
  </si>
  <si>
    <t xml:space="preserve">  511 : 7,4+4,2</t>
  </si>
  <si>
    <t xml:space="preserve">  508 : 4,2+3,6</t>
  </si>
  <si>
    <t xml:space="preserve">  519 : 8,4+4,3</t>
  </si>
  <si>
    <t xml:space="preserve">  510 : 3,6+4,2</t>
  </si>
  <si>
    <t xml:space="preserve">  527 : 7,5+4,6</t>
  </si>
  <si>
    <t xml:space="preserve">  524a : 7,5+4,6</t>
  </si>
  <si>
    <t xml:space="preserve">  309 : 4,2+3,6</t>
  </si>
  <si>
    <t>89,7*2</t>
  </si>
  <si>
    <t>776511810RT3</t>
  </si>
  <si>
    <t>Odstranění PVC a koberců lepených bez podložky z ploch do 10 m2</t>
  </si>
  <si>
    <t>776521100RT1</t>
  </si>
  <si>
    <t>Lepení povlak.podlah z pásů PVC na lepidlo pouze položení - PVC ve specifikaci</t>
  </si>
  <si>
    <t>776994111RT1</t>
  </si>
  <si>
    <t>Svařování povlakových podlah z pásů nebo čtverců včetně svařovací šňůry PVC 1179</t>
  </si>
  <si>
    <t>522 : 7,4*2</t>
  </si>
  <si>
    <t>509 : 4,2*1</t>
  </si>
  <si>
    <t>511 : 7,4*2</t>
  </si>
  <si>
    <t>508 : 4,2*1</t>
  </si>
  <si>
    <t>519 : 8,4*2</t>
  </si>
  <si>
    <t>510 : 3,6*1</t>
  </si>
  <si>
    <t>527 : 7,5*2</t>
  </si>
  <si>
    <t>524a : 7,5*2</t>
  </si>
  <si>
    <t>309 : 4,2*1</t>
  </si>
  <si>
    <t>909      R00</t>
  </si>
  <si>
    <t>Hzs-nezmeritelne stavebni prace</t>
  </si>
  <si>
    <t>h</t>
  </si>
  <si>
    <t>28342400R</t>
  </si>
  <si>
    <t>Soklík profil z měkčeného PVC č. h. 1357 lišta</t>
  </si>
  <si>
    <t>Odkaz na mn. položky pořadí 18 : 179,40000*1,1</t>
  </si>
  <si>
    <t>28412231R</t>
  </si>
  <si>
    <t>Podlahovina PVC tl. 2 mm 30m, nášlapná vrstva 0,4 mm, oblast použití komerce kaceláře</t>
  </si>
  <si>
    <t>Odkaz na mn. položky pořadí 20 : 215,92000*1,2</t>
  </si>
  <si>
    <t>998776203R00</t>
  </si>
  <si>
    <t>Přesun hmot pro podlahy povlakové, výšky do 24 m</t>
  </si>
  <si>
    <t>783201831R00</t>
  </si>
  <si>
    <t>Odstr. nátěrů z kovových konstr. chem.odstraňovači</t>
  </si>
  <si>
    <t>,025*pi*8*1,5*2</t>
  </si>
  <si>
    <t>783424340R00</t>
  </si>
  <si>
    <t>Nátěr syntet. potrubí do DN 50 mm  Z+2x +1x email</t>
  </si>
  <si>
    <t>8*1,5*2</t>
  </si>
  <si>
    <t>783682131R00</t>
  </si>
  <si>
    <t>Nátěr prahů bezbarvý vodouředitelný 2x</t>
  </si>
  <si>
    <t>Odkaz na mn. položky pořadí 11 : 13,00000*0,6</t>
  </si>
  <si>
    <t>784402801R00</t>
  </si>
  <si>
    <t>Odstranění malby oškrábáním v místnosti H do 3,8 m</t>
  </si>
  <si>
    <t>Odkaz na mn. položky pořadí 31 : 402,70000*0,5</t>
  </si>
  <si>
    <t>784191101R00</t>
  </si>
  <si>
    <t>Penetrace podkladu univerzální 1x</t>
  </si>
  <si>
    <t>Odkaz na mn. položky pořadí 31 : 402,70000</t>
  </si>
  <si>
    <t>784195412R00</t>
  </si>
  <si>
    <t>Malba bílá, bez penetrace, 2 x</t>
  </si>
  <si>
    <t>(7,4+2,6+7,4)+2,6*1,2</t>
  </si>
  <si>
    <t>(4,2+3,6+4,2)+3,6*1,2</t>
  </si>
  <si>
    <t>(7,4+4,2+7,4)+3,6*1,2</t>
  </si>
  <si>
    <t>(8,4+4,3+8,4)+4,3*1,2</t>
  </si>
  <si>
    <t>(7,5+4,6+4,6)+7,5*1,2</t>
  </si>
  <si>
    <t>784498911R00</t>
  </si>
  <si>
    <t>Vyhlazení malířskou masou 1x, výška do 3,8 m</t>
  </si>
  <si>
    <t>Odkaz na mn. položky pořadí 31 : 402,70000*0,3</t>
  </si>
  <si>
    <t>784498931R00</t>
  </si>
  <si>
    <t xml:space="preserve">Tmelení trhlin v omítce š. do 4 mm akryl. tmelem </t>
  </si>
  <si>
    <t>210100060R00</t>
  </si>
  <si>
    <t>Ukončení vodičů + zapoj. do 2,5 mm2</t>
  </si>
  <si>
    <t>Odkaz na mn. položky pořadí 35 : 20,00000*6</t>
  </si>
  <si>
    <t>650101521R00</t>
  </si>
  <si>
    <t>Montáž LED svítidla stropního přisazeného</t>
  </si>
  <si>
    <t>522 : 3</t>
  </si>
  <si>
    <t>509 : 0</t>
  </si>
  <si>
    <t>511 : 4</t>
  </si>
  <si>
    <t>508 : 0</t>
  </si>
  <si>
    <t>519 : 0</t>
  </si>
  <si>
    <t>510 : 2</t>
  </si>
  <si>
    <t>527 : 6</t>
  </si>
  <si>
    <t>309 : 2</t>
  </si>
  <si>
    <t>650801113R00</t>
  </si>
  <si>
    <t>Demontáž svítidla stropního přisazeného</t>
  </si>
  <si>
    <t>905      R02</t>
  </si>
  <si>
    <t>Hzs-revize provoz.souboru a st.obj.</t>
  </si>
  <si>
    <t>908      R00</t>
  </si>
  <si>
    <t xml:space="preserve">Hzs-výpočet pro ověření osvětlení  </t>
  </si>
  <si>
    <t>348360101R</t>
  </si>
  <si>
    <t>Svítidlo LED s vysoce leštěným parabolickým reflektorem, 1327*206*70 mm, 4,6 kg, hrany. L80B20 ocelový plech povrchově chráněný lakem nanášeným práškovou technologií</t>
  </si>
  <si>
    <t>979990163R00</t>
  </si>
  <si>
    <t>Poplatek za skládku suti - plast+sklo</t>
  </si>
  <si>
    <t>979990181R00</t>
  </si>
  <si>
    <t>Poplatek za skládku suti - PVC podlahová krytina</t>
  </si>
  <si>
    <t>0,23164</t>
  </si>
  <si>
    <t>979999999R00</t>
  </si>
  <si>
    <t xml:space="preserve">Poplatek za skladku 10 % příměsí </t>
  </si>
  <si>
    <t>2,11753-0,11-0,23</t>
  </si>
  <si>
    <t>979087113R00</t>
  </si>
  <si>
    <t>Nakládání vybouraných hmot na dopravní prostředky</t>
  </si>
  <si>
    <t>Přesun suti</t>
  </si>
  <si>
    <t>POL8_0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</si>
  <si>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</si>
  <si>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</si>
  <si>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</si>
  <si>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</si>
  <si>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</si>
  <si>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</si>
  <si>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</si>
  <si>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</si>
  <si>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</si>
  <si>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</si>
  <si>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</si>
  <si>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</si>
  <si>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VRN0</t>
  </si>
  <si>
    <t>Ztížené výrobní podmínky</t>
  </si>
  <si>
    <t>Soubor</t>
  </si>
  <si>
    <t>Vlastní</t>
  </si>
  <si>
    <t>Indiv</t>
  </si>
  <si>
    <t>VRN</t>
  </si>
  <si>
    <t>POL99_8</t>
  </si>
  <si>
    <t>VRN1</t>
  </si>
  <si>
    <t>Oborová přirážka</t>
  </si>
  <si>
    <t>VRN3</t>
  </si>
  <si>
    <t>Mimostaveništní doprava</t>
  </si>
  <si>
    <t>VRN5</t>
  </si>
  <si>
    <t>Provoz investora</t>
  </si>
  <si>
    <t>VRN6</t>
  </si>
  <si>
    <t>Kompletační činnost (IČD)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</si>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</sst>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165" fontId="18" fillId="0" borderId="0" xfId="0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20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4" t="s">
        <v>4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2"/>
      <c r="B2" s="77" t="s">
        <v>24</v>
      </c>
      <c r="C2" s="78"/>
      <c r="D2" s="79" t="s">
        <v>49</v>
      </c>
      <c r="E2" s="203" t="s">
        <v>50</v>
      </c>
      <c r="F2" s="204"/>
      <c r="G2" s="204"/>
      <c r="H2" s="204"/>
      <c r="I2" s="204"/>
      <c r="J2" s="205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6" t="s">
        <v>46</v>
      </c>
      <c r="F3" s="207"/>
      <c r="G3" s="207"/>
      <c r="H3" s="207"/>
      <c r="I3" s="207"/>
      <c r="J3" s="208"/>
    </row>
    <row r="4" spans="1:15" ht="23.25" customHeight="1" x14ac:dyDescent="0.2">
      <c r="A4" s="76">
        <v>3934</v>
      </c>
      <c r="B4" s="82" t="s">
        <v>48</v>
      </c>
      <c r="C4" s="83"/>
      <c r="D4" s="84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23</v>
      </c>
      <c r="D5" s="221"/>
      <c r="E5" s="222"/>
      <c r="F5" s="222"/>
      <c r="G5" s="222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3"/>
      <c r="E6" s="224"/>
      <c r="F6" s="224"/>
      <c r="G6" s="22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0"/>
      <c r="E11" s="210"/>
      <c r="F11" s="210"/>
      <c r="G11" s="21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9"/>
      <c r="F15" s="209"/>
      <c r="G15" s="211"/>
      <c r="H15" s="211"/>
      <c r="I15" s="211" t="s">
        <v>31</v>
      </c>
      <c r="J15" s="21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0"/>
      <c r="F16" s="201"/>
      <c r="G16" s="200"/>
      <c r="H16" s="201"/>
      <c r="I16" s="200">
        <f>SUMIF(F52:F65,A16,I52:I65)+SUMIF(F52:F65,"PSU",I52:I65)</f>
        <v>0</v>
      </c>
      <c r="J16" s="20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0"/>
      <c r="F17" s="201"/>
      <c r="G17" s="200"/>
      <c r="H17" s="201"/>
      <c r="I17" s="200">
        <f>SUMIF(F52:F65,A17,I52:I65)</f>
        <v>0</v>
      </c>
      <c r="J17" s="20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0"/>
      <c r="F18" s="201"/>
      <c r="G18" s="200"/>
      <c r="H18" s="201"/>
      <c r="I18" s="200">
        <f>SUMIF(F52:F65,A18,I52:I65)</f>
        <v>0</v>
      </c>
      <c r="J18" s="202"/>
    </row>
    <row r="19" spans="1:10" ht="23.25" customHeight="1" x14ac:dyDescent="0.2">
      <c r="A19" s="139" t="s">
        <v>89</v>
      </c>
      <c r="B19" s="38" t="s">
        <v>29</v>
      </c>
      <c r="C19" s="62"/>
      <c r="D19" s="63"/>
      <c r="E19" s="200"/>
      <c r="F19" s="201"/>
      <c r="G19" s="200"/>
      <c r="H19" s="201"/>
      <c r="I19" s="200">
        <f>SUMIF(F52:F65,A19,I52:I65)</f>
        <v>0</v>
      </c>
      <c r="J19" s="202"/>
    </row>
    <row r="20" spans="1:10" ht="23.25" customHeight="1" x14ac:dyDescent="0.2">
      <c r="A20" s="139" t="s">
        <v>90</v>
      </c>
      <c r="B20" s="38" t="s">
        <v>30</v>
      </c>
      <c r="C20" s="62"/>
      <c r="D20" s="63"/>
      <c r="E20" s="200"/>
      <c r="F20" s="201"/>
      <c r="G20" s="200"/>
      <c r="H20" s="201"/>
      <c r="I20" s="200">
        <f>SUMIF(F52:F65,A20,I52:I65)</f>
        <v>0</v>
      </c>
      <c r="J20" s="202"/>
    </row>
    <row r="21" spans="1:10" ht="23.25" customHeight="1" x14ac:dyDescent="0.2">
      <c r="A21" s="2"/>
      <c r="B21" s="48" t="s">
        <v>31</v>
      </c>
      <c r="C21" s="64"/>
      <c r="D21" s="65"/>
      <c r="E21" s="213"/>
      <c r="F21" s="214"/>
      <c r="G21" s="213"/>
      <c r="H21" s="214"/>
      <c r="I21" s="213">
        <f>SUM(I16:J20)</f>
        <v>0</v>
      </c>
      <c r="J21" s="23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0">
        <f>ZakladDPHSniVypocet</f>
        <v>0</v>
      </c>
      <c r="H23" s="231"/>
      <c r="I23" s="23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8">
        <f>A23</f>
        <v>0</v>
      </c>
      <c r="H24" s="229"/>
      <c r="I24" s="22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0">
        <f>ZakladDPHZaklVypocet</f>
        <v>0</v>
      </c>
      <c r="H25" s="231"/>
      <c r="I25" s="23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7">
        <f>A25</f>
        <v>0</v>
      </c>
      <c r="H26" s="198"/>
      <c r="I26" s="19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9">
        <f>CenaCelkem-(ZakladDPHSni+DPHSni+ZakladDPHZakl+DPHZakl)</f>
        <v>0</v>
      </c>
      <c r="H27" s="199"/>
      <c r="I27" s="19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33">
        <f>ZakladDPHSniVypocet+ZakladDPHZaklVypocet</f>
        <v>0</v>
      </c>
      <c r="H28" s="234"/>
      <c r="I28" s="234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33">
        <f>A27</f>
        <v>0</v>
      </c>
      <c r="H29" s="233"/>
      <c r="I29" s="233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5"/>
      <c r="E34" s="236"/>
      <c r="G34" s="237"/>
      <c r="H34" s="238"/>
      <c r="I34" s="238"/>
      <c r="J34" s="25"/>
    </row>
    <row r="35" spans="1:10" ht="12.75" customHeight="1" x14ac:dyDescent="0.2">
      <c r="A35" s="2"/>
      <c r="B35" s="2"/>
      <c r="D35" s="227" t="s">
        <v>2</v>
      </c>
      <c r="E35" s="22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39"/>
      <c r="D39" s="239"/>
      <c r="E39" s="239"/>
      <c r="F39" s="99">
        <f>'02 01 Pol'!AE190</f>
        <v>0</v>
      </c>
      <c r="G39" s="100">
        <f>'02 01 Pol'!AF190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45</v>
      </c>
      <c r="C40" s="240" t="s">
        <v>46</v>
      </c>
      <c r="D40" s="240"/>
      <c r="E40" s="240"/>
      <c r="F40" s="104">
        <f>'02 01 Pol'!AE190</f>
        <v>0</v>
      </c>
      <c r="G40" s="105">
        <f>'02 01 Pol'!AF190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239" t="s">
        <v>44</v>
      </c>
      <c r="D41" s="239"/>
      <c r="E41" s="239"/>
      <c r="F41" s="108">
        <f>'02 01 Pol'!AE190</f>
        <v>0</v>
      </c>
      <c r="G41" s="101">
        <f>'02 01 Pol'!AF190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241" t="s">
        <v>52</v>
      </c>
      <c r="C42" s="242"/>
      <c r="D42" s="242"/>
      <c r="E42" s="243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20" t="s">
        <v>60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61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62</v>
      </c>
      <c r="C52" s="244" t="s">
        <v>63</v>
      </c>
      <c r="D52" s="245"/>
      <c r="E52" s="245"/>
      <c r="F52" s="137" t="s">
        <v>26</v>
      </c>
      <c r="G52" s="129"/>
      <c r="H52" s="129"/>
      <c r="I52" s="129">
        <f>'02 01 Pol'!G8</f>
        <v>0</v>
      </c>
      <c r="J52" s="134" t="str">
        <f>IF(I66=0,"",I52/I66*100)</f>
        <v/>
      </c>
    </row>
    <row r="53" spans="1:10" ht="36.75" customHeight="1" x14ac:dyDescent="0.2">
      <c r="A53" s="123"/>
      <c r="B53" s="128" t="s">
        <v>64</v>
      </c>
      <c r="C53" s="244" t="s">
        <v>65</v>
      </c>
      <c r="D53" s="245"/>
      <c r="E53" s="245"/>
      <c r="F53" s="137" t="s">
        <v>26</v>
      </c>
      <c r="G53" s="129"/>
      <c r="H53" s="129"/>
      <c r="I53" s="129">
        <f>'02 01 Pol'!G13</f>
        <v>0</v>
      </c>
      <c r="J53" s="134" t="str">
        <f>IF(I66=0,"",I53/I66*100)</f>
        <v/>
      </c>
    </row>
    <row r="54" spans="1:10" ht="36.75" customHeight="1" x14ac:dyDescent="0.2">
      <c r="A54" s="123"/>
      <c r="B54" s="128" t="s">
        <v>66</v>
      </c>
      <c r="C54" s="244" t="s">
        <v>67</v>
      </c>
      <c r="D54" s="245"/>
      <c r="E54" s="245"/>
      <c r="F54" s="137" t="s">
        <v>26</v>
      </c>
      <c r="G54" s="129"/>
      <c r="H54" s="129"/>
      <c r="I54" s="129">
        <f>'02 01 Pol'!G27</f>
        <v>0</v>
      </c>
      <c r="J54" s="134" t="str">
        <f>IF(I66=0,"",I54/I66*100)</f>
        <v/>
      </c>
    </row>
    <row r="55" spans="1:10" ht="36.75" customHeight="1" x14ac:dyDescent="0.2">
      <c r="A55" s="123"/>
      <c r="B55" s="128" t="s">
        <v>68</v>
      </c>
      <c r="C55" s="244" t="s">
        <v>69</v>
      </c>
      <c r="D55" s="245"/>
      <c r="E55" s="245"/>
      <c r="F55" s="137" t="s">
        <v>26</v>
      </c>
      <c r="G55" s="129"/>
      <c r="H55" s="129"/>
      <c r="I55" s="129">
        <f>'02 01 Pol'!G30</f>
        <v>0</v>
      </c>
      <c r="J55" s="134" t="str">
        <f>IF(I66=0,"",I55/I66*100)</f>
        <v/>
      </c>
    </row>
    <row r="56" spans="1:10" ht="36.75" customHeight="1" x14ac:dyDescent="0.2">
      <c r="A56" s="123"/>
      <c r="B56" s="128" t="s">
        <v>70</v>
      </c>
      <c r="C56" s="244" t="s">
        <v>71</v>
      </c>
      <c r="D56" s="245"/>
      <c r="E56" s="245"/>
      <c r="F56" s="137" t="s">
        <v>26</v>
      </c>
      <c r="G56" s="129"/>
      <c r="H56" s="129"/>
      <c r="I56" s="129">
        <f>'02 01 Pol'!G33</f>
        <v>0</v>
      </c>
      <c r="J56" s="134" t="str">
        <f>IF(I66=0,"",I56/I66*100)</f>
        <v/>
      </c>
    </row>
    <row r="57" spans="1:10" ht="36.75" customHeight="1" x14ac:dyDescent="0.2">
      <c r="A57" s="123"/>
      <c r="B57" s="128" t="s">
        <v>72</v>
      </c>
      <c r="C57" s="244" t="s">
        <v>73</v>
      </c>
      <c r="D57" s="245"/>
      <c r="E57" s="245"/>
      <c r="F57" s="137" t="s">
        <v>26</v>
      </c>
      <c r="G57" s="129"/>
      <c r="H57" s="129"/>
      <c r="I57" s="129">
        <f>'02 01 Pol'!G46</f>
        <v>0</v>
      </c>
      <c r="J57" s="134" t="str">
        <f>IF(I66=0,"",I57/I66*100)</f>
        <v/>
      </c>
    </row>
    <row r="58" spans="1:10" ht="36.75" customHeight="1" x14ac:dyDescent="0.2">
      <c r="A58" s="123"/>
      <c r="B58" s="128" t="s">
        <v>74</v>
      </c>
      <c r="C58" s="244" t="s">
        <v>75</v>
      </c>
      <c r="D58" s="245"/>
      <c r="E58" s="245"/>
      <c r="F58" s="137" t="s">
        <v>27</v>
      </c>
      <c r="G58" s="129"/>
      <c r="H58" s="129"/>
      <c r="I58" s="129">
        <f>'02 01 Pol'!G48</f>
        <v>0</v>
      </c>
      <c r="J58" s="134" t="str">
        <f>IF(I66=0,"",I58/I66*100)</f>
        <v/>
      </c>
    </row>
    <row r="59" spans="1:10" ht="36.75" customHeight="1" x14ac:dyDescent="0.2">
      <c r="A59" s="123"/>
      <c r="B59" s="128" t="s">
        <v>76</v>
      </c>
      <c r="C59" s="244" t="s">
        <v>77</v>
      </c>
      <c r="D59" s="245"/>
      <c r="E59" s="245"/>
      <c r="F59" s="137" t="s">
        <v>27</v>
      </c>
      <c r="G59" s="129"/>
      <c r="H59" s="129"/>
      <c r="I59" s="129">
        <f>'02 01 Pol'!G53</f>
        <v>0</v>
      </c>
      <c r="J59" s="134" t="str">
        <f>IF(I66=0,"",I59/I66*100)</f>
        <v/>
      </c>
    </row>
    <row r="60" spans="1:10" ht="36.75" customHeight="1" x14ac:dyDescent="0.2">
      <c r="A60" s="123"/>
      <c r="B60" s="128" t="s">
        <v>78</v>
      </c>
      <c r="C60" s="244" t="s">
        <v>79</v>
      </c>
      <c r="D60" s="245"/>
      <c r="E60" s="245"/>
      <c r="F60" s="137" t="s">
        <v>27</v>
      </c>
      <c r="G60" s="129"/>
      <c r="H60" s="129"/>
      <c r="I60" s="129">
        <f>'02 01 Pol'!G69</f>
        <v>0</v>
      </c>
      <c r="J60" s="134" t="str">
        <f>IF(I66=0,"",I60/I66*100)</f>
        <v/>
      </c>
    </row>
    <row r="61" spans="1:10" ht="36.75" customHeight="1" x14ac:dyDescent="0.2">
      <c r="A61" s="123"/>
      <c r="B61" s="128" t="s">
        <v>80</v>
      </c>
      <c r="C61" s="244" t="s">
        <v>81</v>
      </c>
      <c r="D61" s="245"/>
      <c r="E61" s="245"/>
      <c r="F61" s="137" t="s">
        <v>27</v>
      </c>
      <c r="G61" s="129"/>
      <c r="H61" s="129"/>
      <c r="I61" s="129">
        <f>'02 01 Pol'!G117</f>
        <v>0</v>
      </c>
      <c r="J61" s="134" t="str">
        <f>IF(I66=0,"",I61/I66*100)</f>
        <v/>
      </c>
    </row>
    <row r="62" spans="1:10" ht="36.75" customHeight="1" x14ac:dyDescent="0.2">
      <c r="A62" s="123"/>
      <c r="B62" s="128" t="s">
        <v>82</v>
      </c>
      <c r="C62" s="244" t="s">
        <v>83</v>
      </c>
      <c r="D62" s="245"/>
      <c r="E62" s="245"/>
      <c r="F62" s="137" t="s">
        <v>27</v>
      </c>
      <c r="G62" s="129"/>
      <c r="H62" s="129"/>
      <c r="I62" s="129">
        <f>'02 01 Pol'!G124</f>
        <v>0</v>
      </c>
      <c r="J62" s="134" t="str">
        <f>IF(I66=0,"",I62/I66*100)</f>
        <v/>
      </c>
    </row>
    <row r="63" spans="1:10" ht="36.75" customHeight="1" x14ac:dyDescent="0.2">
      <c r="A63" s="123"/>
      <c r="B63" s="128" t="s">
        <v>84</v>
      </c>
      <c r="C63" s="244" t="s">
        <v>85</v>
      </c>
      <c r="D63" s="245"/>
      <c r="E63" s="245"/>
      <c r="F63" s="137" t="s">
        <v>28</v>
      </c>
      <c r="G63" s="129"/>
      <c r="H63" s="129"/>
      <c r="I63" s="129">
        <f>'02 01 Pol'!G151</f>
        <v>0</v>
      </c>
      <c r="J63" s="134" t="str">
        <f>IF(I66=0,"",I63/I66*100)</f>
        <v/>
      </c>
    </row>
    <row r="64" spans="1:10" ht="36.75" customHeight="1" x14ac:dyDescent="0.2">
      <c r="A64" s="123"/>
      <c r="B64" s="128" t="s">
        <v>86</v>
      </c>
      <c r="C64" s="244" t="s">
        <v>87</v>
      </c>
      <c r="D64" s="245"/>
      <c r="E64" s="245"/>
      <c r="F64" s="137" t="s">
        <v>88</v>
      </c>
      <c r="G64" s="129"/>
      <c r="H64" s="129"/>
      <c r="I64" s="129">
        <f>'02 01 Pol'!G170</f>
        <v>0</v>
      </c>
      <c r="J64" s="134" t="str">
        <f>IF(I66=0,"",I64/I66*100)</f>
        <v/>
      </c>
    </row>
    <row r="65" spans="1:10" ht="36.75" customHeight="1" x14ac:dyDescent="0.2">
      <c r="A65" s="123"/>
      <c r="B65" s="128" t="s">
        <v>89</v>
      </c>
      <c r="C65" s="244" t="s">
        <v>29</v>
      </c>
      <c r="D65" s="245"/>
      <c r="E65" s="245"/>
      <c r="F65" s="137" t="s">
        <v>89</v>
      </c>
      <c r="G65" s="129"/>
      <c r="H65" s="129"/>
      <c r="I65" s="129">
        <f>'02 01 Pol'!G183</f>
        <v>0</v>
      </c>
      <c r="J65" s="134" t="str">
        <f>IF(I66=0,"",I65/I66*100)</f>
        <v/>
      </c>
    </row>
    <row r="66" spans="1:10" ht="25.5" customHeight="1" x14ac:dyDescent="0.2">
      <c r="A66" s="124"/>
      <c r="B66" s="130" t="s">
        <v>1</v>
      </c>
      <c r="C66" s="131"/>
      <c r="D66" s="132"/>
      <c r="E66" s="132"/>
      <c r="F66" s="138"/>
      <c r="G66" s="133"/>
      <c r="H66" s="133"/>
      <c r="I66" s="133">
        <f>SUM(I52:I65)</f>
        <v>0</v>
      </c>
      <c r="J66" s="135">
        <f>SUM(J52:J65)</f>
        <v>0</v>
      </c>
    </row>
    <row r="67" spans="1:10" x14ac:dyDescent="0.2">
      <c r="F67" s="87"/>
      <c r="G67" s="87"/>
      <c r="H67" s="87"/>
      <c r="I67" s="87"/>
      <c r="J67" s="136"/>
    </row>
    <row r="68" spans="1:10" x14ac:dyDescent="0.2">
      <c r="F68" s="87"/>
      <c r="G68" s="87"/>
      <c r="H68" s="87"/>
      <c r="I68" s="87"/>
      <c r="J68" s="136"/>
    </row>
    <row r="69" spans="1:10" x14ac:dyDescent="0.2">
      <c r="F69" s="87"/>
      <c r="G69" s="87"/>
      <c r="H69" s="87"/>
      <c r="I69" s="87"/>
      <c r="J69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C9B3B-3CD7-4E84-B865-741B2141C6A8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:F188"/>
    </sheetView>
  </sheetViews>
  <sheetFormatPr defaultRowHeight="12.75" outlineLevelRow="3" x14ac:dyDescent="0.2"/>
  <cols>
    <col min="1" max="1" width="3.28515625" customWidth="1"/>
    <col min="2" max="2" width="12.5703125" style="121" customWidth="1"/>
    <col min="3" max="3" width="38.28515625" style="121" customWidth="1"/>
    <col min="4" max="4" width="4.7109375" customWidth="1"/>
    <col min="5" max="5" width="10.5703125" customWidth="1"/>
    <col min="6" max="6" width="9.71093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91</v>
      </c>
    </row>
    <row r="2" spans="1:60" ht="24.95" customHeight="1" x14ac:dyDescent="0.2">
      <c r="A2" s="50" t="s">
        <v>8</v>
      </c>
      <c r="B2" s="49" t="s">
        <v>49</v>
      </c>
      <c r="C2" s="263" t="s">
        <v>50</v>
      </c>
      <c r="D2" s="264"/>
      <c r="E2" s="264"/>
      <c r="F2" s="264"/>
      <c r="G2" s="265"/>
      <c r="AG2" t="s">
        <v>92</v>
      </c>
    </row>
    <row r="3" spans="1:60" ht="24.95" customHeight="1" x14ac:dyDescent="0.2">
      <c r="A3" s="50" t="s">
        <v>9</v>
      </c>
      <c r="B3" s="49" t="s">
        <v>45</v>
      </c>
      <c r="C3" s="263" t="s">
        <v>46</v>
      </c>
      <c r="D3" s="264"/>
      <c r="E3" s="264"/>
      <c r="F3" s="264"/>
      <c r="G3" s="265"/>
      <c r="AC3" s="121" t="s">
        <v>92</v>
      </c>
      <c r="AG3" t="s">
        <v>93</v>
      </c>
    </row>
    <row r="4" spans="1:60" ht="24.95" customHeight="1" x14ac:dyDescent="0.2">
      <c r="A4" s="140" t="s">
        <v>10</v>
      </c>
      <c r="B4" s="141" t="s">
        <v>43</v>
      </c>
      <c r="C4" s="266" t="s">
        <v>44</v>
      </c>
      <c r="D4" s="267"/>
      <c r="E4" s="267"/>
      <c r="F4" s="267"/>
      <c r="G4" s="268"/>
      <c r="AG4" t="s">
        <v>94</v>
      </c>
    </row>
    <row r="5" spans="1:60" x14ac:dyDescent="0.2">
      <c r="D5" s="10"/>
    </row>
    <row r="6" spans="1:60" ht="38.25" x14ac:dyDescent="0.2">
      <c r="A6" s="143" t="s">
        <v>95</v>
      </c>
      <c r="B6" s="145" t="s">
        <v>96</v>
      </c>
      <c r="C6" s="145" t="s">
        <v>97</v>
      </c>
      <c r="D6" s="144" t="s">
        <v>98</v>
      </c>
      <c r="E6" s="143" t="s">
        <v>99</v>
      </c>
      <c r="F6" s="142" t="s">
        <v>100</v>
      </c>
      <c r="G6" s="143" t="s">
        <v>31</v>
      </c>
      <c r="H6" s="146" t="s">
        <v>32</v>
      </c>
      <c r="I6" s="146" t="s">
        <v>101</v>
      </c>
      <c r="J6" s="146" t="s">
        <v>33</v>
      </c>
      <c r="K6" s="146" t="s">
        <v>102</v>
      </c>
      <c r="L6" s="146" t="s">
        <v>103</v>
      </c>
      <c r="M6" s="146" t="s">
        <v>104</v>
      </c>
      <c r="N6" s="146" t="s">
        <v>105</v>
      </c>
      <c r="O6" s="146" t="s">
        <v>106</v>
      </c>
      <c r="P6" s="146" t="s">
        <v>107</v>
      </c>
      <c r="Q6" s="146" t="s">
        <v>108</v>
      </c>
      <c r="R6" s="146" t="s">
        <v>109</v>
      </c>
      <c r="S6" s="146" t="s">
        <v>110</v>
      </c>
      <c r="T6" s="146" t="s">
        <v>111</v>
      </c>
      <c r="U6" s="146" t="s">
        <v>112</v>
      </c>
      <c r="V6" s="146" t="s">
        <v>113</v>
      </c>
      <c r="W6" s="146" t="s">
        <v>114</v>
      </c>
      <c r="X6" s="146" t="s">
        <v>115</v>
      </c>
      <c r="Y6" s="146" t="s">
        <v>116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5" t="s">
        <v>117</v>
      </c>
      <c r="B8" s="166" t="s">
        <v>62</v>
      </c>
      <c r="C8" s="184" t="s">
        <v>63</v>
      </c>
      <c r="D8" s="167"/>
      <c r="E8" s="168"/>
      <c r="F8" s="169"/>
      <c r="G8" s="170">
        <f>SUMIF(AG9:AG12,"&lt;&gt;NOR",G9:G12)</f>
        <v>0</v>
      </c>
      <c r="H8" s="164"/>
      <c r="I8" s="164">
        <f>SUM(I9:I12)</f>
        <v>1044.1399999999999</v>
      </c>
      <c r="J8" s="164"/>
      <c r="K8" s="164">
        <f>SUM(K9:K12)</f>
        <v>6020.88</v>
      </c>
      <c r="L8" s="164"/>
      <c r="M8" s="164">
        <f>SUM(M9:M12)</f>
        <v>0</v>
      </c>
      <c r="N8" s="163"/>
      <c r="O8" s="163">
        <f>SUM(O9:O12)</f>
        <v>0.38</v>
      </c>
      <c r="P8" s="163"/>
      <c r="Q8" s="163">
        <f>SUM(Q9:Q12)</f>
        <v>0</v>
      </c>
      <c r="R8" s="164"/>
      <c r="S8" s="164"/>
      <c r="T8" s="164"/>
      <c r="U8" s="164"/>
      <c r="V8" s="164">
        <f>SUM(V9:V12)</f>
        <v>11.06</v>
      </c>
      <c r="W8" s="164"/>
      <c r="X8" s="164"/>
      <c r="Y8" s="164"/>
      <c r="AG8" t="s">
        <v>118</v>
      </c>
    </row>
    <row r="9" spans="1:60" outlineLevel="1" x14ac:dyDescent="0.2">
      <c r="A9" s="172">
        <v>1</v>
      </c>
      <c r="B9" s="173" t="s">
        <v>119</v>
      </c>
      <c r="C9" s="185" t="s">
        <v>120</v>
      </c>
      <c r="D9" s="174" t="s">
        <v>121</v>
      </c>
      <c r="E9" s="175">
        <v>20</v>
      </c>
      <c r="F9" s="176"/>
      <c r="G9" s="177">
        <f>ROUND(E9*F9,2)</f>
        <v>0</v>
      </c>
      <c r="H9" s="158">
        <v>44.17</v>
      </c>
      <c r="I9" s="157">
        <f>ROUND(E9*H9,2)</f>
        <v>883.4</v>
      </c>
      <c r="J9" s="158">
        <v>192.83</v>
      </c>
      <c r="K9" s="157">
        <f>ROUND(E9*J9,2)</f>
        <v>3856.6</v>
      </c>
      <c r="L9" s="157">
        <v>21</v>
      </c>
      <c r="M9" s="157">
        <f>G9*(1+L9/100)</f>
        <v>0</v>
      </c>
      <c r="N9" s="156">
        <v>1.278E-2</v>
      </c>
      <c r="O9" s="156">
        <f>ROUND(E9*N9,2)</f>
        <v>0.26</v>
      </c>
      <c r="P9" s="156">
        <v>0</v>
      </c>
      <c r="Q9" s="156">
        <f>ROUND(E9*P9,2)</f>
        <v>0</v>
      </c>
      <c r="R9" s="157"/>
      <c r="S9" s="157" t="s">
        <v>122</v>
      </c>
      <c r="T9" s="157" t="s">
        <v>122</v>
      </c>
      <c r="U9" s="157">
        <v>0.35813</v>
      </c>
      <c r="V9" s="157">
        <f>ROUND(E9*U9,2)</f>
        <v>7.16</v>
      </c>
      <c r="W9" s="157"/>
      <c r="X9" s="157" t="s">
        <v>123</v>
      </c>
      <c r="Y9" s="157" t="s">
        <v>124</v>
      </c>
      <c r="Z9" s="147"/>
      <c r="AA9" s="147"/>
      <c r="AB9" s="147"/>
      <c r="AC9" s="147"/>
      <c r="AD9" s="147"/>
      <c r="AE9" s="147"/>
      <c r="AF9" s="147"/>
      <c r="AG9" s="147" t="s">
        <v>125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6" t="s">
        <v>126</v>
      </c>
      <c r="D10" s="159"/>
      <c r="E10" s="160">
        <v>20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127</v>
      </c>
      <c r="AH10" s="147">
        <v>5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72">
        <v>2</v>
      </c>
      <c r="B11" s="173" t="s">
        <v>128</v>
      </c>
      <c r="C11" s="185" t="s">
        <v>129</v>
      </c>
      <c r="D11" s="174" t="s">
        <v>130</v>
      </c>
      <c r="E11" s="175">
        <v>35.880000000000003</v>
      </c>
      <c r="F11" s="176"/>
      <c r="G11" s="177">
        <f>ROUND(E11*F11,2)</f>
        <v>0</v>
      </c>
      <c r="H11" s="158">
        <v>4.4800000000000004</v>
      </c>
      <c r="I11" s="157">
        <f>ROUND(E11*H11,2)</f>
        <v>160.74</v>
      </c>
      <c r="J11" s="158">
        <v>60.32</v>
      </c>
      <c r="K11" s="157">
        <f>ROUND(E11*J11,2)</f>
        <v>2164.2800000000002</v>
      </c>
      <c r="L11" s="157">
        <v>21</v>
      </c>
      <c r="M11" s="157">
        <f>G11*(1+L11/100)</f>
        <v>0</v>
      </c>
      <c r="N11" s="156">
        <v>3.2799999999999999E-3</v>
      </c>
      <c r="O11" s="156">
        <f>ROUND(E11*N11,2)</f>
        <v>0.12</v>
      </c>
      <c r="P11" s="156">
        <v>0</v>
      </c>
      <c r="Q11" s="156">
        <f>ROUND(E11*P11,2)</f>
        <v>0</v>
      </c>
      <c r="R11" s="157"/>
      <c r="S11" s="157" t="s">
        <v>122</v>
      </c>
      <c r="T11" s="157" t="s">
        <v>122</v>
      </c>
      <c r="U11" s="157">
        <v>0.10872</v>
      </c>
      <c r="V11" s="157">
        <f>ROUND(E11*U11,2)</f>
        <v>3.9</v>
      </c>
      <c r="W11" s="157"/>
      <c r="X11" s="157" t="s">
        <v>123</v>
      </c>
      <c r="Y11" s="157" t="s">
        <v>124</v>
      </c>
      <c r="Z11" s="147"/>
      <c r="AA11" s="147"/>
      <c r="AB11" s="147"/>
      <c r="AC11" s="147"/>
      <c r="AD11" s="147"/>
      <c r="AE11" s="147"/>
      <c r="AF11" s="147"/>
      <c r="AG11" s="147" t="s">
        <v>125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86" t="s">
        <v>131</v>
      </c>
      <c r="D12" s="159"/>
      <c r="E12" s="160">
        <v>35.880000000000003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127</v>
      </c>
      <c r="AH12" s="147">
        <v>5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165" t="s">
        <v>117</v>
      </c>
      <c r="B13" s="166" t="s">
        <v>64</v>
      </c>
      <c r="C13" s="184" t="s">
        <v>65</v>
      </c>
      <c r="D13" s="167"/>
      <c r="E13" s="168"/>
      <c r="F13" s="169"/>
      <c r="G13" s="170">
        <f>SUMIF(AG14:AG26,"&lt;&gt;NOR",G14:G26)</f>
        <v>0</v>
      </c>
      <c r="H13" s="164"/>
      <c r="I13" s="164">
        <f>SUM(I14:I26)</f>
        <v>496.26</v>
      </c>
      <c r="J13" s="164"/>
      <c r="K13" s="164">
        <f>SUM(K14:K26)</f>
        <v>332.62</v>
      </c>
      <c r="L13" s="164"/>
      <c r="M13" s="164">
        <f>SUM(M14:M26)</f>
        <v>0</v>
      </c>
      <c r="N13" s="163"/>
      <c r="O13" s="163">
        <f>SUM(O14:O26)</f>
        <v>0.08</v>
      </c>
      <c r="P13" s="163"/>
      <c r="Q13" s="163">
        <f>SUM(Q14:Q26)</f>
        <v>0</v>
      </c>
      <c r="R13" s="164"/>
      <c r="S13" s="164"/>
      <c r="T13" s="164"/>
      <c r="U13" s="164"/>
      <c r="V13" s="164">
        <f>SUM(V14:V26)</f>
        <v>0.64</v>
      </c>
      <c r="W13" s="164"/>
      <c r="X13" s="164"/>
      <c r="Y13" s="164"/>
      <c r="AG13" t="s">
        <v>118</v>
      </c>
    </row>
    <row r="14" spans="1:60" ht="22.5" outlineLevel="1" x14ac:dyDescent="0.2">
      <c r="A14" s="172">
        <v>3</v>
      </c>
      <c r="B14" s="173" t="s">
        <v>132</v>
      </c>
      <c r="C14" s="185" t="s">
        <v>133</v>
      </c>
      <c r="D14" s="174" t="s">
        <v>130</v>
      </c>
      <c r="E14" s="175">
        <v>1.04</v>
      </c>
      <c r="F14" s="176"/>
      <c r="G14" s="177">
        <f>ROUND(E14*F14,2)</f>
        <v>0</v>
      </c>
      <c r="H14" s="158">
        <v>477.17</v>
      </c>
      <c r="I14" s="157">
        <f>ROUND(E14*H14,2)</f>
        <v>496.26</v>
      </c>
      <c r="J14" s="158">
        <v>319.83</v>
      </c>
      <c r="K14" s="157">
        <f>ROUND(E14*J14,2)</f>
        <v>332.62</v>
      </c>
      <c r="L14" s="157">
        <v>21</v>
      </c>
      <c r="M14" s="157">
        <f>G14*(1+L14/100)</f>
        <v>0</v>
      </c>
      <c r="N14" s="156">
        <v>7.9799999999999996E-2</v>
      </c>
      <c r="O14" s="156">
        <f>ROUND(E14*N14,2)</f>
        <v>0.08</v>
      </c>
      <c r="P14" s="156">
        <v>0</v>
      </c>
      <c r="Q14" s="156">
        <f>ROUND(E14*P14,2)</f>
        <v>0</v>
      </c>
      <c r="R14" s="157"/>
      <c r="S14" s="157" t="s">
        <v>122</v>
      </c>
      <c r="T14" s="157" t="s">
        <v>122</v>
      </c>
      <c r="U14" s="157">
        <v>0.62</v>
      </c>
      <c r="V14" s="157">
        <f>ROUND(E14*U14,2)</f>
        <v>0.64</v>
      </c>
      <c r="W14" s="157"/>
      <c r="X14" s="157" t="s">
        <v>123</v>
      </c>
      <c r="Y14" s="157" t="s">
        <v>124</v>
      </c>
      <c r="Z14" s="147"/>
      <c r="AA14" s="147"/>
      <c r="AB14" s="147"/>
      <c r="AC14" s="147"/>
      <c r="AD14" s="147"/>
      <c r="AE14" s="147"/>
      <c r="AF14" s="147"/>
      <c r="AG14" s="147" t="s">
        <v>125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4"/>
      <c r="B15" s="155"/>
      <c r="C15" s="187" t="s">
        <v>134</v>
      </c>
      <c r="D15" s="161"/>
      <c r="E15" s="162"/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127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188" t="s">
        <v>135</v>
      </c>
      <c r="D16" s="161"/>
      <c r="E16" s="162">
        <v>1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127</v>
      </c>
      <c r="AH16" s="147">
        <v>2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188" t="s">
        <v>136</v>
      </c>
      <c r="D17" s="161"/>
      <c r="E17" s="162">
        <v>2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127</v>
      </c>
      <c r="AH17" s="147">
        <v>2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88" t="s">
        <v>137</v>
      </c>
      <c r="D18" s="161"/>
      <c r="E18" s="162">
        <v>1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127</v>
      </c>
      <c r="AH18" s="147">
        <v>2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">
      <c r="A19" s="154"/>
      <c r="B19" s="155"/>
      <c r="C19" s="188" t="s">
        <v>138</v>
      </c>
      <c r="D19" s="161"/>
      <c r="E19" s="162">
        <v>1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127</v>
      </c>
      <c r="AH19" s="147">
        <v>2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188" t="s">
        <v>139</v>
      </c>
      <c r="D20" s="161"/>
      <c r="E20" s="162">
        <v>2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127</v>
      </c>
      <c r="AH20" s="147">
        <v>2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">
      <c r="A21" s="154"/>
      <c r="B21" s="155"/>
      <c r="C21" s="188" t="s">
        <v>140</v>
      </c>
      <c r="D21" s="161"/>
      <c r="E21" s="162">
        <v>1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127</v>
      </c>
      <c r="AH21" s="147">
        <v>2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188" t="s">
        <v>141</v>
      </c>
      <c r="D22" s="161"/>
      <c r="E22" s="162">
        <v>1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127</v>
      </c>
      <c r="AH22" s="147">
        <v>2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88" t="s">
        <v>142</v>
      </c>
      <c r="D23" s="161"/>
      <c r="E23" s="162">
        <v>3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127</v>
      </c>
      <c r="AH23" s="147">
        <v>2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88" t="s">
        <v>143</v>
      </c>
      <c r="D24" s="161"/>
      <c r="E24" s="162">
        <v>1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127</v>
      </c>
      <c r="AH24" s="147">
        <v>2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187" t="s">
        <v>144</v>
      </c>
      <c r="D25" s="161"/>
      <c r="E25" s="162"/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127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86" t="s">
        <v>145</v>
      </c>
      <c r="D26" s="159"/>
      <c r="E26" s="160">
        <v>1.04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127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x14ac:dyDescent="0.2">
      <c r="A27" s="165" t="s">
        <v>117</v>
      </c>
      <c r="B27" s="166" t="s">
        <v>66</v>
      </c>
      <c r="C27" s="184" t="s">
        <v>67</v>
      </c>
      <c r="D27" s="167"/>
      <c r="E27" s="168"/>
      <c r="F27" s="169"/>
      <c r="G27" s="170">
        <f>SUMIF(AG28:AG29,"&lt;&gt;NOR",G28:G29)</f>
        <v>0</v>
      </c>
      <c r="H27" s="164"/>
      <c r="I27" s="164">
        <f>SUM(I28:I29)</f>
        <v>11128.52</v>
      </c>
      <c r="J27" s="164"/>
      <c r="K27" s="164">
        <f>SUM(K28:K29)</f>
        <v>18236.599999999999</v>
      </c>
      <c r="L27" s="164"/>
      <c r="M27" s="164">
        <f>SUM(M28:M29)</f>
        <v>0</v>
      </c>
      <c r="N27" s="163"/>
      <c r="O27" s="163">
        <f>SUM(O28:O29)</f>
        <v>0.26</v>
      </c>
      <c r="P27" s="163"/>
      <c r="Q27" s="163">
        <f>SUM(Q28:Q29)</f>
        <v>0</v>
      </c>
      <c r="R27" s="164"/>
      <c r="S27" s="164"/>
      <c r="T27" s="164"/>
      <c r="U27" s="164"/>
      <c r="V27" s="164">
        <f>SUM(V28:V29)</f>
        <v>38.22</v>
      </c>
      <c r="W27" s="164"/>
      <c r="X27" s="164"/>
      <c r="Y27" s="164"/>
      <c r="AG27" t="s">
        <v>118</v>
      </c>
    </row>
    <row r="28" spans="1:60" ht="22.5" outlineLevel="1" x14ac:dyDescent="0.2">
      <c r="A28" s="172">
        <v>4</v>
      </c>
      <c r="B28" s="173" t="s">
        <v>146</v>
      </c>
      <c r="C28" s="185" t="s">
        <v>147</v>
      </c>
      <c r="D28" s="174" t="s">
        <v>130</v>
      </c>
      <c r="E28" s="175">
        <v>215.92</v>
      </c>
      <c r="F28" s="176"/>
      <c r="G28" s="177">
        <f>ROUND(E28*F28,2)</f>
        <v>0</v>
      </c>
      <c r="H28" s="158">
        <v>51.54</v>
      </c>
      <c r="I28" s="157">
        <f>ROUND(E28*H28,2)</f>
        <v>11128.52</v>
      </c>
      <c r="J28" s="158">
        <v>84.46</v>
      </c>
      <c r="K28" s="157">
        <f>ROUND(E28*J28,2)</f>
        <v>18236.599999999999</v>
      </c>
      <c r="L28" s="157">
        <v>21</v>
      </c>
      <c r="M28" s="157">
        <f>G28*(1+L28/100)</f>
        <v>0</v>
      </c>
      <c r="N28" s="156">
        <v>1.2099999999999999E-3</v>
      </c>
      <c r="O28" s="156">
        <f>ROUND(E28*N28,2)</f>
        <v>0.26</v>
      </c>
      <c r="P28" s="156">
        <v>0</v>
      </c>
      <c r="Q28" s="156">
        <f>ROUND(E28*P28,2)</f>
        <v>0</v>
      </c>
      <c r="R28" s="157"/>
      <c r="S28" s="157" t="s">
        <v>122</v>
      </c>
      <c r="T28" s="157" t="s">
        <v>122</v>
      </c>
      <c r="U28" s="157">
        <v>0.17699999999999999</v>
      </c>
      <c r="V28" s="157">
        <f>ROUND(E28*U28,2)</f>
        <v>38.22</v>
      </c>
      <c r="W28" s="157"/>
      <c r="X28" s="157" t="s">
        <v>123</v>
      </c>
      <c r="Y28" s="157" t="s">
        <v>124</v>
      </c>
      <c r="Z28" s="147"/>
      <c r="AA28" s="147"/>
      <c r="AB28" s="147"/>
      <c r="AC28" s="147"/>
      <c r="AD28" s="147"/>
      <c r="AE28" s="147"/>
      <c r="AF28" s="147"/>
      <c r="AG28" s="147" t="s">
        <v>125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86" t="s">
        <v>148</v>
      </c>
      <c r="D29" s="159"/>
      <c r="E29" s="160">
        <v>215.92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127</v>
      </c>
      <c r="AH29" s="147">
        <v>5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5.5" x14ac:dyDescent="0.2">
      <c r="A30" s="165" t="s">
        <v>117</v>
      </c>
      <c r="B30" s="166" t="s">
        <v>68</v>
      </c>
      <c r="C30" s="184" t="s">
        <v>69</v>
      </c>
      <c r="D30" s="167"/>
      <c r="E30" s="168"/>
      <c r="F30" s="169"/>
      <c r="G30" s="170">
        <f>SUMIF(AG31:AG32,"&lt;&gt;NOR",G31:G32)</f>
        <v>0</v>
      </c>
      <c r="H30" s="164"/>
      <c r="I30" s="164">
        <f>SUM(I31:I32)</f>
        <v>392.97</v>
      </c>
      <c r="J30" s="164"/>
      <c r="K30" s="164">
        <f>SUM(K31:K32)</f>
        <v>28648.27</v>
      </c>
      <c r="L30" s="164"/>
      <c r="M30" s="164">
        <f>SUM(M31:M32)</f>
        <v>0</v>
      </c>
      <c r="N30" s="163"/>
      <c r="O30" s="163">
        <f>SUM(O31:O32)</f>
        <v>0.01</v>
      </c>
      <c r="P30" s="163"/>
      <c r="Q30" s="163">
        <f>SUM(Q31:Q32)</f>
        <v>0</v>
      </c>
      <c r="R30" s="164"/>
      <c r="S30" s="164"/>
      <c r="T30" s="164"/>
      <c r="U30" s="164"/>
      <c r="V30" s="164">
        <f>SUM(V31:V32)</f>
        <v>66.5</v>
      </c>
      <c r="W30" s="164"/>
      <c r="X30" s="164"/>
      <c r="Y30" s="164"/>
      <c r="AG30" t="s">
        <v>118</v>
      </c>
    </row>
    <row r="31" spans="1:60" outlineLevel="1" x14ac:dyDescent="0.2">
      <c r="A31" s="172">
        <v>5</v>
      </c>
      <c r="B31" s="173" t="s">
        <v>149</v>
      </c>
      <c r="C31" s="185" t="s">
        <v>150</v>
      </c>
      <c r="D31" s="174" t="s">
        <v>130</v>
      </c>
      <c r="E31" s="175">
        <v>215.92</v>
      </c>
      <c r="F31" s="176"/>
      <c r="G31" s="177">
        <f>ROUND(E31*F31,2)</f>
        <v>0</v>
      </c>
      <c r="H31" s="158">
        <v>1.82</v>
      </c>
      <c r="I31" s="157">
        <f>ROUND(E31*H31,2)</f>
        <v>392.97</v>
      </c>
      <c r="J31" s="158">
        <v>132.68</v>
      </c>
      <c r="K31" s="157">
        <f>ROUND(E31*J31,2)</f>
        <v>28648.27</v>
      </c>
      <c r="L31" s="157">
        <v>21</v>
      </c>
      <c r="M31" s="157">
        <f>G31*(1+L31/100)</f>
        <v>0</v>
      </c>
      <c r="N31" s="156">
        <v>4.0000000000000003E-5</v>
      </c>
      <c r="O31" s="156">
        <f>ROUND(E31*N31,2)</f>
        <v>0.01</v>
      </c>
      <c r="P31" s="156">
        <v>0</v>
      </c>
      <c r="Q31" s="156">
        <f>ROUND(E31*P31,2)</f>
        <v>0</v>
      </c>
      <c r="R31" s="157"/>
      <c r="S31" s="157" t="s">
        <v>122</v>
      </c>
      <c r="T31" s="157" t="s">
        <v>122</v>
      </c>
      <c r="U31" s="157">
        <v>0.308</v>
      </c>
      <c r="V31" s="157">
        <f>ROUND(E31*U31,2)</f>
        <v>66.5</v>
      </c>
      <c r="W31" s="157"/>
      <c r="X31" s="157" t="s">
        <v>123</v>
      </c>
      <c r="Y31" s="157" t="s">
        <v>124</v>
      </c>
      <c r="Z31" s="147"/>
      <c r="AA31" s="147"/>
      <c r="AB31" s="147"/>
      <c r="AC31" s="147"/>
      <c r="AD31" s="147"/>
      <c r="AE31" s="147"/>
      <c r="AF31" s="147"/>
      <c r="AG31" s="147" t="s">
        <v>125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186" t="s">
        <v>151</v>
      </c>
      <c r="D32" s="159"/>
      <c r="E32" s="160">
        <v>215.92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127</v>
      </c>
      <c r="AH32" s="147">
        <v>5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x14ac:dyDescent="0.2">
      <c r="A33" s="165" t="s">
        <v>117</v>
      </c>
      <c r="B33" s="166" t="s">
        <v>70</v>
      </c>
      <c r="C33" s="184" t="s">
        <v>71</v>
      </c>
      <c r="D33" s="167"/>
      <c r="E33" s="168"/>
      <c r="F33" s="169"/>
      <c r="G33" s="170">
        <f>SUMIF(AG34:AG45,"&lt;&gt;NOR",G34:G45)</f>
        <v>0</v>
      </c>
      <c r="H33" s="164"/>
      <c r="I33" s="164">
        <f>SUM(I34:I45)</f>
        <v>0</v>
      </c>
      <c r="J33" s="164"/>
      <c r="K33" s="164">
        <f>SUM(K34:K45)</f>
        <v>77872.929999999993</v>
      </c>
      <c r="L33" s="164"/>
      <c r="M33" s="164">
        <f>SUM(M34:M45)</f>
        <v>0</v>
      </c>
      <c r="N33" s="163"/>
      <c r="O33" s="163">
        <f>SUM(O34:O45)</f>
        <v>0</v>
      </c>
      <c r="P33" s="163"/>
      <c r="Q33" s="163">
        <f>SUM(Q34:Q45)</f>
        <v>0.63000000000000012</v>
      </c>
      <c r="R33" s="164"/>
      <c r="S33" s="164"/>
      <c r="T33" s="164"/>
      <c r="U33" s="164"/>
      <c r="V33" s="164">
        <f>SUM(V34:V45)</f>
        <v>71.61</v>
      </c>
      <c r="W33" s="164"/>
      <c r="X33" s="164"/>
      <c r="Y33" s="164"/>
      <c r="AG33" t="s">
        <v>118</v>
      </c>
    </row>
    <row r="34" spans="1:60" outlineLevel="1" x14ac:dyDescent="0.2">
      <c r="A34" s="172">
        <v>6</v>
      </c>
      <c r="B34" s="173" t="s">
        <v>152</v>
      </c>
      <c r="C34" s="185" t="s">
        <v>153</v>
      </c>
      <c r="D34" s="174" t="s">
        <v>130</v>
      </c>
      <c r="E34" s="175">
        <v>215.92</v>
      </c>
      <c r="F34" s="176"/>
      <c r="G34" s="177">
        <f>ROUND(E34*F34,2)</f>
        <v>0</v>
      </c>
      <c r="H34" s="158">
        <v>0</v>
      </c>
      <c r="I34" s="157">
        <f>ROUND(E34*H34,2)</f>
        <v>0</v>
      </c>
      <c r="J34" s="158">
        <v>360</v>
      </c>
      <c r="K34" s="157">
        <f>ROUND(E34*J34,2)</f>
        <v>77731.199999999997</v>
      </c>
      <c r="L34" s="157">
        <v>21</v>
      </c>
      <c r="M34" s="157">
        <f>G34*(1+L34/100)</f>
        <v>0</v>
      </c>
      <c r="N34" s="156">
        <v>0</v>
      </c>
      <c r="O34" s="156">
        <f>ROUND(E34*N34,2)</f>
        <v>0</v>
      </c>
      <c r="P34" s="156">
        <v>2.5999999999999999E-3</v>
      </c>
      <c r="Q34" s="156">
        <f>ROUND(E34*P34,2)</f>
        <v>0.56000000000000005</v>
      </c>
      <c r="R34" s="157"/>
      <c r="S34" s="157" t="s">
        <v>122</v>
      </c>
      <c r="T34" s="157" t="s">
        <v>122</v>
      </c>
      <c r="U34" s="157">
        <v>0.33</v>
      </c>
      <c r="V34" s="157">
        <f>ROUND(E34*U34,2)</f>
        <v>71.25</v>
      </c>
      <c r="W34" s="157"/>
      <c r="X34" s="157" t="s">
        <v>123</v>
      </c>
      <c r="Y34" s="157" t="s">
        <v>124</v>
      </c>
      <c r="Z34" s="147"/>
      <c r="AA34" s="147"/>
      <c r="AB34" s="147"/>
      <c r="AC34" s="147"/>
      <c r="AD34" s="147"/>
      <c r="AE34" s="147"/>
      <c r="AF34" s="147"/>
      <c r="AG34" s="147" t="s">
        <v>125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4"/>
      <c r="B35" s="155"/>
      <c r="C35" s="186" t="s">
        <v>154</v>
      </c>
      <c r="D35" s="159"/>
      <c r="E35" s="160">
        <v>19.239999999999998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127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186" t="s">
        <v>155</v>
      </c>
      <c r="D36" s="159"/>
      <c r="E36" s="160">
        <v>15.12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127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86" t="s">
        <v>156</v>
      </c>
      <c r="D37" s="159"/>
      <c r="E37" s="160">
        <v>31.08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127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86" t="s">
        <v>157</v>
      </c>
      <c r="D38" s="159"/>
      <c r="E38" s="160">
        <v>15.12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127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86" t="s">
        <v>158</v>
      </c>
      <c r="D39" s="159"/>
      <c r="E39" s="160">
        <v>36.119999999999997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127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">
      <c r="A40" s="154"/>
      <c r="B40" s="155"/>
      <c r="C40" s="186" t="s">
        <v>159</v>
      </c>
      <c r="D40" s="159"/>
      <c r="E40" s="160">
        <v>15.12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127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186" t="s">
        <v>160</v>
      </c>
      <c r="D41" s="159"/>
      <c r="E41" s="160">
        <v>34.5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127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6" t="s">
        <v>161</v>
      </c>
      <c r="D42" s="159"/>
      <c r="E42" s="160">
        <v>34.5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127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6" t="s">
        <v>162</v>
      </c>
      <c r="D43" s="159"/>
      <c r="E43" s="160">
        <v>15.12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127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2">
        <v>7</v>
      </c>
      <c r="B44" s="173" t="s">
        <v>163</v>
      </c>
      <c r="C44" s="185" t="s">
        <v>164</v>
      </c>
      <c r="D44" s="174" t="s">
        <v>130</v>
      </c>
      <c r="E44" s="175">
        <v>35.880000000000003</v>
      </c>
      <c r="F44" s="176"/>
      <c r="G44" s="177">
        <f>ROUND(E44*F44,2)</f>
        <v>0</v>
      </c>
      <c r="H44" s="158">
        <v>0</v>
      </c>
      <c r="I44" s="157">
        <f>ROUND(E44*H44,2)</f>
        <v>0</v>
      </c>
      <c r="J44" s="158">
        <v>3.95</v>
      </c>
      <c r="K44" s="157">
        <f>ROUND(E44*J44,2)</f>
        <v>141.72999999999999</v>
      </c>
      <c r="L44" s="157">
        <v>21</v>
      </c>
      <c r="M44" s="157">
        <f>G44*(1+L44/100)</f>
        <v>0</v>
      </c>
      <c r="N44" s="156">
        <v>0</v>
      </c>
      <c r="O44" s="156">
        <f>ROUND(E44*N44,2)</f>
        <v>0</v>
      </c>
      <c r="P44" s="156">
        <v>2E-3</v>
      </c>
      <c r="Q44" s="156">
        <f>ROUND(E44*P44,2)</f>
        <v>7.0000000000000007E-2</v>
      </c>
      <c r="R44" s="157"/>
      <c r="S44" s="157" t="s">
        <v>122</v>
      </c>
      <c r="T44" s="157" t="s">
        <v>122</v>
      </c>
      <c r="U44" s="157">
        <v>0.01</v>
      </c>
      <c r="V44" s="157">
        <f>ROUND(E44*U44,2)</f>
        <v>0.36</v>
      </c>
      <c r="W44" s="157"/>
      <c r="X44" s="157" t="s">
        <v>123</v>
      </c>
      <c r="Y44" s="157" t="s">
        <v>124</v>
      </c>
      <c r="Z44" s="147"/>
      <c r="AA44" s="147"/>
      <c r="AB44" s="147"/>
      <c r="AC44" s="147"/>
      <c r="AD44" s="147"/>
      <c r="AE44" s="147"/>
      <c r="AF44" s="147"/>
      <c r="AG44" s="147" t="s">
        <v>125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2" x14ac:dyDescent="0.2">
      <c r="A45" s="154"/>
      <c r="B45" s="155"/>
      <c r="C45" s="186" t="s">
        <v>165</v>
      </c>
      <c r="D45" s="159"/>
      <c r="E45" s="160">
        <v>35.880000000000003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127</v>
      </c>
      <c r="AH45" s="147">
        <v>5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x14ac:dyDescent="0.2">
      <c r="A46" s="165" t="s">
        <v>117</v>
      </c>
      <c r="B46" s="166" t="s">
        <v>72</v>
      </c>
      <c r="C46" s="184" t="s">
        <v>73</v>
      </c>
      <c r="D46" s="167"/>
      <c r="E46" s="168"/>
      <c r="F46" s="169"/>
      <c r="G46" s="170">
        <f>SUMIF(AG47:AG47,"&lt;&gt;NOR",G47:G47)</f>
        <v>0</v>
      </c>
      <c r="H46" s="164"/>
      <c r="I46" s="164">
        <f>SUM(I47:I47)</f>
        <v>0</v>
      </c>
      <c r="J46" s="164"/>
      <c r="K46" s="164">
        <f>SUM(K47:K47)</f>
        <v>939.68</v>
      </c>
      <c r="L46" s="164"/>
      <c r="M46" s="164">
        <f>SUM(M47:M47)</f>
        <v>0</v>
      </c>
      <c r="N46" s="163"/>
      <c r="O46" s="163">
        <f>SUM(O47:O47)</f>
        <v>0</v>
      </c>
      <c r="P46" s="163"/>
      <c r="Q46" s="163">
        <f>SUM(Q47:Q47)</f>
        <v>0</v>
      </c>
      <c r="R46" s="164"/>
      <c r="S46" s="164"/>
      <c r="T46" s="164"/>
      <c r="U46" s="164"/>
      <c r="V46" s="164">
        <f>SUM(V47:V47)</f>
        <v>1.87</v>
      </c>
      <c r="W46" s="164"/>
      <c r="X46" s="164"/>
      <c r="Y46" s="164"/>
      <c r="AG46" t="s">
        <v>118</v>
      </c>
    </row>
    <row r="47" spans="1:60" outlineLevel="1" x14ac:dyDescent="0.2">
      <c r="A47" s="178">
        <v>8</v>
      </c>
      <c r="B47" s="179" t="s">
        <v>166</v>
      </c>
      <c r="C47" s="189" t="s">
        <v>167</v>
      </c>
      <c r="D47" s="180" t="s">
        <v>168</v>
      </c>
      <c r="E47" s="181">
        <v>0.72618000000000005</v>
      </c>
      <c r="F47" s="182"/>
      <c r="G47" s="183">
        <f>ROUND(E47*F47,2)</f>
        <v>0</v>
      </c>
      <c r="H47" s="158">
        <v>0</v>
      </c>
      <c r="I47" s="157">
        <f>ROUND(E47*H47,2)</f>
        <v>0</v>
      </c>
      <c r="J47" s="158">
        <v>1294</v>
      </c>
      <c r="K47" s="157">
        <f>ROUND(E47*J47,2)</f>
        <v>939.68</v>
      </c>
      <c r="L47" s="157">
        <v>21</v>
      </c>
      <c r="M47" s="157">
        <f>G47*(1+L47/100)</f>
        <v>0</v>
      </c>
      <c r="N47" s="156">
        <v>0</v>
      </c>
      <c r="O47" s="156">
        <f>ROUND(E47*N47,2)</f>
        <v>0</v>
      </c>
      <c r="P47" s="156">
        <v>0</v>
      </c>
      <c r="Q47" s="156">
        <f>ROUND(E47*P47,2)</f>
        <v>0</v>
      </c>
      <c r="R47" s="157"/>
      <c r="S47" s="157" t="s">
        <v>122</v>
      </c>
      <c r="T47" s="157" t="s">
        <v>122</v>
      </c>
      <c r="U47" s="157">
        <v>2.577</v>
      </c>
      <c r="V47" s="157">
        <f>ROUND(E47*U47,2)</f>
        <v>1.87</v>
      </c>
      <c r="W47" s="157"/>
      <c r="X47" s="157" t="s">
        <v>169</v>
      </c>
      <c r="Y47" s="157" t="s">
        <v>124</v>
      </c>
      <c r="Z47" s="147"/>
      <c r="AA47" s="147"/>
      <c r="AB47" s="147"/>
      <c r="AC47" s="147"/>
      <c r="AD47" s="147"/>
      <c r="AE47" s="147"/>
      <c r="AF47" s="147"/>
      <c r="AG47" s="147" t="s">
        <v>170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x14ac:dyDescent="0.2">
      <c r="A48" s="165" t="s">
        <v>117</v>
      </c>
      <c r="B48" s="166" t="s">
        <v>74</v>
      </c>
      <c r="C48" s="184" t="s">
        <v>75</v>
      </c>
      <c r="D48" s="167"/>
      <c r="E48" s="168"/>
      <c r="F48" s="169"/>
      <c r="G48" s="170">
        <f>SUMIF(AG49:AG52,"&lt;&gt;NOR",G49:G52)</f>
        <v>0</v>
      </c>
      <c r="H48" s="164"/>
      <c r="I48" s="164">
        <f>SUM(I49:I52)</f>
        <v>23404.65</v>
      </c>
      <c r="J48" s="164"/>
      <c r="K48" s="164">
        <f>SUM(K49:K52)</f>
        <v>12659.39</v>
      </c>
      <c r="L48" s="164"/>
      <c r="M48" s="164">
        <f>SUM(M49:M52)</f>
        <v>0</v>
      </c>
      <c r="N48" s="163"/>
      <c r="O48" s="163">
        <f>SUM(O49:O52)</f>
        <v>0.51</v>
      </c>
      <c r="P48" s="163"/>
      <c r="Q48" s="163">
        <f>SUM(Q49:Q52)</f>
        <v>0</v>
      </c>
      <c r="R48" s="164"/>
      <c r="S48" s="164"/>
      <c r="T48" s="164"/>
      <c r="U48" s="164"/>
      <c r="V48" s="164">
        <f>SUM(V49:V52)</f>
        <v>26.56</v>
      </c>
      <c r="W48" s="164"/>
      <c r="X48" s="164"/>
      <c r="Y48" s="164"/>
      <c r="AG48" t="s">
        <v>118</v>
      </c>
    </row>
    <row r="49" spans="1:60" outlineLevel="1" x14ac:dyDescent="0.2">
      <c r="A49" s="172">
        <v>9</v>
      </c>
      <c r="B49" s="173" t="s">
        <v>171</v>
      </c>
      <c r="C49" s="185" t="s">
        <v>172</v>
      </c>
      <c r="D49" s="174" t="s">
        <v>130</v>
      </c>
      <c r="E49" s="175">
        <v>215.92</v>
      </c>
      <c r="F49" s="176"/>
      <c r="G49" s="177">
        <f>ROUND(E49*F49,2)</f>
        <v>0</v>
      </c>
      <c r="H49" s="158">
        <v>99.37</v>
      </c>
      <c r="I49" s="157">
        <f>ROUND(E49*H49,2)</f>
        <v>21455.97</v>
      </c>
      <c r="J49" s="158">
        <v>58.63</v>
      </c>
      <c r="K49" s="157">
        <f>ROUND(E49*J49,2)</f>
        <v>12659.39</v>
      </c>
      <c r="L49" s="157">
        <v>21</v>
      </c>
      <c r="M49" s="157">
        <f>G49*(1+L49/100)</f>
        <v>0</v>
      </c>
      <c r="N49" s="156">
        <v>2.2499999999999998E-3</v>
      </c>
      <c r="O49" s="156">
        <f>ROUND(E49*N49,2)</f>
        <v>0.49</v>
      </c>
      <c r="P49" s="156">
        <v>0</v>
      </c>
      <c r="Q49" s="156">
        <f>ROUND(E49*P49,2)</f>
        <v>0</v>
      </c>
      <c r="R49" s="157"/>
      <c r="S49" s="157" t="s">
        <v>122</v>
      </c>
      <c r="T49" s="157" t="s">
        <v>122</v>
      </c>
      <c r="U49" s="157">
        <v>0.123</v>
      </c>
      <c r="V49" s="157">
        <f>ROUND(E49*U49,2)</f>
        <v>26.56</v>
      </c>
      <c r="W49" s="157"/>
      <c r="X49" s="157" t="s">
        <v>123</v>
      </c>
      <c r="Y49" s="157" t="s">
        <v>124</v>
      </c>
      <c r="Z49" s="147"/>
      <c r="AA49" s="147"/>
      <c r="AB49" s="147"/>
      <c r="AC49" s="147"/>
      <c r="AD49" s="147"/>
      <c r="AE49" s="147"/>
      <c r="AF49" s="147"/>
      <c r="AG49" s="147" t="s">
        <v>125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 x14ac:dyDescent="0.2">
      <c r="A50" s="154"/>
      <c r="B50" s="155"/>
      <c r="C50" s="186" t="s">
        <v>148</v>
      </c>
      <c r="D50" s="159"/>
      <c r="E50" s="160">
        <v>215.92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127</v>
      </c>
      <c r="AH50" s="147">
        <v>5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72">
        <v>10</v>
      </c>
      <c r="B51" s="173" t="s">
        <v>173</v>
      </c>
      <c r="C51" s="185" t="s">
        <v>174</v>
      </c>
      <c r="D51" s="174" t="s">
        <v>130</v>
      </c>
      <c r="E51" s="175">
        <v>53.98</v>
      </c>
      <c r="F51" s="176"/>
      <c r="G51" s="177">
        <f>ROUND(E51*F51,2)</f>
        <v>0</v>
      </c>
      <c r="H51" s="158">
        <v>36.1</v>
      </c>
      <c r="I51" s="157">
        <f>ROUND(E51*H51,2)</f>
        <v>1948.68</v>
      </c>
      <c r="J51" s="158">
        <v>0</v>
      </c>
      <c r="K51" s="157">
        <f>ROUND(E51*J51,2)</f>
        <v>0</v>
      </c>
      <c r="L51" s="157">
        <v>21</v>
      </c>
      <c r="M51" s="157">
        <f>G51*(1+L51/100)</f>
        <v>0</v>
      </c>
      <c r="N51" s="156">
        <v>2.9999999999999997E-4</v>
      </c>
      <c r="O51" s="156">
        <f>ROUND(E51*N51,2)</f>
        <v>0.02</v>
      </c>
      <c r="P51" s="156">
        <v>0</v>
      </c>
      <c r="Q51" s="156">
        <f>ROUND(E51*P51,2)</f>
        <v>0</v>
      </c>
      <c r="R51" s="157" t="s">
        <v>175</v>
      </c>
      <c r="S51" s="157" t="s">
        <v>122</v>
      </c>
      <c r="T51" s="157" t="s">
        <v>122</v>
      </c>
      <c r="U51" s="157">
        <v>0</v>
      </c>
      <c r="V51" s="157">
        <f>ROUND(E51*U51,2)</f>
        <v>0</v>
      </c>
      <c r="W51" s="157"/>
      <c r="X51" s="157" t="s">
        <v>176</v>
      </c>
      <c r="Y51" s="157" t="s">
        <v>124</v>
      </c>
      <c r="Z51" s="147"/>
      <c r="AA51" s="147"/>
      <c r="AB51" s="147"/>
      <c r="AC51" s="147"/>
      <c r="AD51" s="147"/>
      <c r="AE51" s="147"/>
      <c r="AF51" s="147"/>
      <c r="AG51" s="147" t="s">
        <v>177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186" t="s">
        <v>178</v>
      </c>
      <c r="D52" s="159"/>
      <c r="E52" s="160">
        <v>53.98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127</v>
      </c>
      <c r="AH52" s="147">
        <v>5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x14ac:dyDescent="0.2">
      <c r="A53" s="165" t="s">
        <v>117</v>
      </c>
      <c r="B53" s="166" t="s">
        <v>76</v>
      </c>
      <c r="C53" s="184" t="s">
        <v>77</v>
      </c>
      <c r="D53" s="167"/>
      <c r="E53" s="168"/>
      <c r="F53" s="169"/>
      <c r="G53" s="170">
        <f>SUMIF(AG54:AG68,"&lt;&gt;NOR",G54:G68)</f>
        <v>0</v>
      </c>
      <c r="H53" s="164"/>
      <c r="I53" s="164">
        <f>SUM(I54:I68)</f>
        <v>4267.38</v>
      </c>
      <c r="J53" s="164"/>
      <c r="K53" s="164">
        <f>SUM(K54:K68)</f>
        <v>2664.02</v>
      </c>
      <c r="L53" s="164"/>
      <c r="M53" s="164">
        <f>SUM(M54:M68)</f>
        <v>0</v>
      </c>
      <c r="N53" s="163"/>
      <c r="O53" s="163">
        <f>SUM(O54:O68)</f>
        <v>0.02</v>
      </c>
      <c r="P53" s="163"/>
      <c r="Q53" s="163">
        <f>SUM(Q54:Q68)</f>
        <v>0.02</v>
      </c>
      <c r="R53" s="164"/>
      <c r="S53" s="164"/>
      <c r="T53" s="164"/>
      <c r="U53" s="164"/>
      <c r="V53" s="164">
        <f>SUM(V54:V68)</f>
        <v>5.07</v>
      </c>
      <c r="W53" s="164"/>
      <c r="X53" s="164"/>
      <c r="Y53" s="164"/>
      <c r="AG53" t="s">
        <v>118</v>
      </c>
    </row>
    <row r="54" spans="1:60" outlineLevel="1" x14ac:dyDescent="0.2">
      <c r="A54" s="172">
        <v>11</v>
      </c>
      <c r="B54" s="173" t="s">
        <v>179</v>
      </c>
      <c r="C54" s="185" t="s">
        <v>180</v>
      </c>
      <c r="D54" s="174" t="s">
        <v>121</v>
      </c>
      <c r="E54" s="175">
        <v>13</v>
      </c>
      <c r="F54" s="176"/>
      <c r="G54" s="177">
        <f>ROUND(E54*F54,2)</f>
        <v>0</v>
      </c>
      <c r="H54" s="158">
        <v>0</v>
      </c>
      <c r="I54" s="157">
        <f>ROUND(E54*H54,2)</f>
        <v>0</v>
      </c>
      <c r="J54" s="158">
        <v>55</v>
      </c>
      <c r="K54" s="157">
        <f>ROUND(E54*J54,2)</f>
        <v>715</v>
      </c>
      <c r="L54" s="157">
        <v>21</v>
      </c>
      <c r="M54" s="157">
        <f>G54*(1+L54/100)</f>
        <v>0</v>
      </c>
      <c r="N54" s="156">
        <v>0</v>
      </c>
      <c r="O54" s="156">
        <f>ROUND(E54*N54,2)</f>
        <v>0</v>
      </c>
      <c r="P54" s="156">
        <v>1.8E-3</v>
      </c>
      <c r="Q54" s="156">
        <f>ROUND(E54*P54,2)</f>
        <v>0.02</v>
      </c>
      <c r="R54" s="157"/>
      <c r="S54" s="157" t="s">
        <v>122</v>
      </c>
      <c r="T54" s="157" t="s">
        <v>122</v>
      </c>
      <c r="U54" s="157">
        <v>0.11</v>
      </c>
      <c r="V54" s="157">
        <f>ROUND(E54*U54,2)</f>
        <v>1.43</v>
      </c>
      <c r="W54" s="157"/>
      <c r="X54" s="157" t="s">
        <v>123</v>
      </c>
      <c r="Y54" s="157" t="s">
        <v>124</v>
      </c>
      <c r="Z54" s="147"/>
      <c r="AA54" s="147"/>
      <c r="AB54" s="147"/>
      <c r="AC54" s="147"/>
      <c r="AD54" s="147"/>
      <c r="AE54" s="147"/>
      <c r="AF54" s="147"/>
      <c r="AG54" s="147" t="s">
        <v>125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2" x14ac:dyDescent="0.2">
      <c r="A55" s="154"/>
      <c r="B55" s="155"/>
      <c r="C55" s="186" t="s">
        <v>181</v>
      </c>
      <c r="D55" s="159"/>
      <c r="E55" s="160">
        <v>1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127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86" t="s">
        <v>182</v>
      </c>
      <c r="D56" s="159"/>
      <c r="E56" s="160">
        <v>2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127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86" t="s">
        <v>183</v>
      </c>
      <c r="D57" s="159"/>
      <c r="E57" s="160">
        <v>1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127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86" t="s">
        <v>184</v>
      </c>
      <c r="D58" s="159"/>
      <c r="E58" s="160">
        <v>1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127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86" t="s">
        <v>185</v>
      </c>
      <c r="D59" s="159"/>
      <c r="E59" s="160">
        <v>2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127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186" t="s">
        <v>186</v>
      </c>
      <c r="D60" s="159"/>
      <c r="E60" s="160">
        <v>1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127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186" t="s">
        <v>187</v>
      </c>
      <c r="D61" s="159"/>
      <c r="E61" s="160">
        <v>1</v>
      </c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127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">
      <c r="A62" s="154"/>
      <c r="B62" s="155"/>
      <c r="C62" s="186" t="s">
        <v>188</v>
      </c>
      <c r="D62" s="159"/>
      <c r="E62" s="160">
        <v>3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127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86" t="s">
        <v>189</v>
      </c>
      <c r="D63" s="159"/>
      <c r="E63" s="160">
        <v>1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127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2">
        <v>12</v>
      </c>
      <c r="B64" s="173" t="s">
        <v>190</v>
      </c>
      <c r="C64" s="185" t="s">
        <v>191</v>
      </c>
      <c r="D64" s="174" t="s">
        <v>121</v>
      </c>
      <c r="E64" s="175">
        <v>13</v>
      </c>
      <c r="F64" s="176"/>
      <c r="G64" s="177">
        <f>ROUND(E64*F64,2)</f>
        <v>0</v>
      </c>
      <c r="H64" s="158">
        <v>5.26</v>
      </c>
      <c r="I64" s="157">
        <f>ROUND(E64*H64,2)</f>
        <v>68.38</v>
      </c>
      <c r="J64" s="158">
        <v>140.24</v>
      </c>
      <c r="K64" s="157">
        <f>ROUND(E64*J64,2)</f>
        <v>1823.12</v>
      </c>
      <c r="L64" s="157">
        <v>21</v>
      </c>
      <c r="M64" s="157">
        <f>G64*(1+L64/100)</f>
        <v>0</v>
      </c>
      <c r="N64" s="156">
        <v>1.0000000000000001E-5</v>
      </c>
      <c r="O64" s="156">
        <f>ROUND(E64*N64,2)</f>
        <v>0</v>
      </c>
      <c r="P64" s="156">
        <v>0</v>
      </c>
      <c r="Q64" s="156">
        <f>ROUND(E64*P64,2)</f>
        <v>0</v>
      </c>
      <c r="R64" s="157"/>
      <c r="S64" s="157" t="s">
        <v>122</v>
      </c>
      <c r="T64" s="157" t="s">
        <v>122</v>
      </c>
      <c r="U64" s="157">
        <v>0.28000000000000003</v>
      </c>
      <c r="V64" s="157">
        <f>ROUND(E64*U64,2)</f>
        <v>3.64</v>
      </c>
      <c r="W64" s="157"/>
      <c r="X64" s="157" t="s">
        <v>123</v>
      </c>
      <c r="Y64" s="157" t="s">
        <v>124</v>
      </c>
      <c r="Z64" s="147"/>
      <c r="AA64" s="147"/>
      <c r="AB64" s="147"/>
      <c r="AC64" s="147"/>
      <c r="AD64" s="147"/>
      <c r="AE64" s="147"/>
      <c r="AF64" s="147"/>
      <c r="AG64" s="147" t="s">
        <v>125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">
      <c r="A65" s="154"/>
      <c r="B65" s="155"/>
      <c r="C65" s="186" t="s">
        <v>192</v>
      </c>
      <c r="D65" s="159"/>
      <c r="E65" s="160">
        <v>13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127</v>
      </c>
      <c r="AH65" s="147">
        <v>5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72">
        <v>13</v>
      </c>
      <c r="B66" s="173" t="s">
        <v>193</v>
      </c>
      <c r="C66" s="185" t="s">
        <v>194</v>
      </c>
      <c r="D66" s="174" t="s">
        <v>121</v>
      </c>
      <c r="E66" s="175">
        <v>13</v>
      </c>
      <c r="F66" s="176"/>
      <c r="G66" s="177">
        <f>ROUND(E66*F66,2)</f>
        <v>0</v>
      </c>
      <c r="H66" s="158">
        <v>323</v>
      </c>
      <c r="I66" s="157">
        <f>ROUND(E66*H66,2)</f>
        <v>4199</v>
      </c>
      <c r="J66" s="158">
        <v>0</v>
      </c>
      <c r="K66" s="157">
        <f>ROUND(E66*J66,2)</f>
        <v>0</v>
      </c>
      <c r="L66" s="157">
        <v>21</v>
      </c>
      <c r="M66" s="157">
        <f>G66*(1+L66/100)</f>
        <v>0</v>
      </c>
      <c r="N66" s="156">
        <v>1.81E-3</v>
      </c>
      <c r="O66" s="156">
        <f>ROUND(E66*N66,2)</f>
        <v>0.02</v>
      </c>
      <c r="P66" s="156">
        <v>0</v>
      </c>
      <c r="Q66" s="156">
        <f>ROUND(E66*P66,2)</f>
        <v>0</v>
      </c>
      <c r="R66" s="157" t="s">
        <v>175</v>
      </c>
      <c r="S66" s="157" t="s">
        <v>122</v>
      </c>
      <c r="T66" s="157" t="s">
        <v>122</v>
      </c>
      <c r="U66" s="157">
        <v>0</v>
      </c>
      <c r="V66" s="157">
        <f>ROUND(E66*U66,2)</f>
        <v>0</v>
      </c>
      <c r="W66" s="157"/>
      <c r="X66" s="157" t="s">
        <v>176</v>
      </c>
      <c r="Y66" s="157" t="s">
        <v>124</v>
      </c>
      <c r="Z66" s="147"/>
      <c r="AA66" s="147"/>
      <c r="AB66" s="147"/>
      <c r="AC66" s="147"/>
      <c r="AD66" s="147"/>
      <c r="AE66" s="147"/>
      <c r="AF66" s="147"/>
      <c r="AG66" s="147" t="s">
        <v>177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2" x14ac:dyDescent="0.2">
      <c r="A67" s="154"/>
      <c r="B67" s="155"/>
      <c r="C67" s="186" t="s">
        <v>192</v>
      </c>
      <c r="D67" s="159"/>
      <c r="E67" s="160">
        <v>13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127</v>
      </c>
      <c r="AH67" s="147">
        <v>5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78">
        <v>14</v>
      </c>
      <c r="B68" s="179" t="s">
        <v>195</v>
      </c>
      <c r="C68" s="189" t="s">
        <v>196</v>
      </c>
      <c r="D68" s="180" t="s">
        <v>0</v>
      </c>
      <c r="E68" s="181">
        <v>68.055000000000007</v>
      </c>
      <c r="F68" s="182"/>
      <c r="G68" s="183">
        <f>ROUND(E68*F68,2)</f>
        <v>0</v>
      </c>
      <c r="H68" s="158">
        <v>0</v>
      </c>
      <c r="I68" s="157">
        <f>ROUND(E68*H68,2)</f>
        <v>0</v>
      </c>
      <c r="J68" s="158">
        <v>1.85</v>
      </c>
      <c r="K68" s="157">
        <f>ROUND(E68*J68,2)</f>
        <v>125.9</v>
      </c>
      <c r="L68" s="157">
        <v>21</v>
      </c>
      <c r="M68" s="157">
        <f>G68*(1+L68/100)</f>
        <v>0</v>
      </c>
      <c r="N68" s="156">
        <v>0</v>
      </c>
      <c r="O68" s="156">
        <f>ROUND(E68*N68,2)</f>
        <v>0</v>
      </c>
      <c r="P68" s="156">
        <v>0</v>
      </c>
      <c r="Q68" s="156">
        <f>ROUND(E68*P68,2)</f>
        <v>0</v>
      </c>
      <c r="R68" s="157"/>
      <c r="S68" s="157" t="s">
        <v>122</v>
      </c>
      <c r="T68" s="157" t="s">
        <v>122</v>
      </c>
      <c r="U68" s="157">
        <v>0</v>
      </c>
      <c r="V68" s="157">
        <f>ROUND(E68*U68,2)</f>
        <v>0</v>
      </c>
      <c r="W68" s="157"/>
      <c r="X68" s="157" t="s">
        <v>169</v>
      </c>
      <c r="Y68" s="157" t="s">
        <v>124</v>
      </c>
      <c r="Z68" s="147"/>
      <c r="AA68" s="147"/>
      <c r="AB68" s="147"/>
      <c r="AC68" s="147"/>
      <c r="AD68" s="147"/>
      <c r="AE68" s="147"/>
      <c r="AF68" s="147"/>
      <c r="AG68" s="147" t="s">
        <v>170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x14ac:dyDescent="0.2">
      <c r="A69" s="165" t="s">
        <v>117</v>
      </c>
      <c r="B69" s="166" t="s">
        <v>78</v>
      </c>
      <c r="C69" s="184" t="s">
        <v>79</v>
      </c>
      <c r="D69" s="167"/>
      <c r="E69" s="168"/>
      <c r="F69" s="169"/>
      <c r="G69" s="170">
        <f>SUMIF(AG70:AG116,"&lt;&gt;NOR",G70:G116)</f>
        <v>0</v>
      </c>
      <c r="H69" s="164"/>
      <c r="I69" s="164">
        <f>SUM(I70:I116)</f>
        <v>198474.94</v>
      </c>
      <c r="J69" s="164"/>
      <c r="K69" s="164">
        <f>SUM(K70:K116)</f>
        <v>117311.56000000001</v>
      </c>
      <c r="L69" s="164"/>
      <c r="M69" s="164">
        <f>SUM(M70:M116)</f>
        <v>0</v>
      </c>
      <c r="N69" s="163"/>
      <c r="O69" s="163">
        <f>SUM(O70:O116)</f>
        <v>2.1100000000000003</v>
      </c>
      <c r="P69" s="163"/>
      <c r="Q69" s="163">
        <f>SUM(Q70:Q116)</f>
        <v>0.22</v>
      </c>
      <c r="R69" s="164"/>
      <c r="S69" s="164"/>
      <c r="T69" s="164"/>
      <c r="U69" s="164"/>
      <c r="V69" s="164">
        <f>SUM(V70:V116)</f>
        <v>219.76</v>
      </c>
      <c r="W69" s="164"/>
      <c r="X69" s="164"/>
      <c r="Y69" s="164"/>
      <c r="AG69" t="s">
        <v>118</v>
      </c>
    </row>
    <row r="70" spans="1:60" outlineLevel="1" x14ac:dyDescent="0.2">
      <c r="A70" s="172">
        <v>15</v>
      </c>
      <c r="B70" s="173" t="s">
        <v>197</v>
      </c>
      <c r="C70" s="185" t="s">
        <v>198</v>
      </c>
      <c r="D70" s="174" t="s">
        <v>130</v>
      </c>
      <c r="E70" s="175">
        <v>215.92</v>
      </c>
      <c r="F70" s="176"/>
      <c r="G70" s="177">
        <f>ROUND(E70*F70,2)</f>
        <v>0</v>
      </c>
      <c r="H70" s="158">
        <v>237.24</v>
      </c>
      <c r="I70" s="157">
        <f>ROUND(E70*H70,2)</f>
        <v>51224.86</v>
      </c>
      <c r="J70" s="158">
        <v>131.76</v>
      </c>
      <c r="K70" s="157">
        <f>ROUND(E70*J70,2)</f>
        <v>28449.62</v>
      </c>
      <c r="L70" s="157">
        <v>21</v>
      </c>
      <c r="M70" s="157">
        <f>G70*(1+L70/100)</f>
        <v>0</v>
      </c>
      <c r="N70" s="156">
        <v>7.1399999999999996E-3</v>
      </c>
      <c r="O70" s="156">
        <f>ROUND(E70*N70,2)</f>
        <v>1.54</v>
      </c>
      <c r="P70" s="156">
        <v>0</v>
      </c>
      <c r="Q70" s="156">
        <f>ROUND(E70*P70,2)</f>
        <v>0</v>
      </c>
      <c r="R70" s="157"/>
      <c r="S70" s="157" t="s">
        <v>122</v>
      </c>
      <c r="T70" s="157" t="s">
        <v>122</v>
      </c>
      <c r="U70" s="157">
        <v>0.254</v>
      </c>
      <c r="V70" s="157">
        <f>ROUND(E70*U70,2)</f>
        <v>54.84</v>
      </c>
      <c r="W70" s="157"/>
      <c r="X70" s="157" t="s">
        <v>123</v>
      </c>
      <c r="Y70" s="157" t="s">
        <v>124</v>
      </c>
      <c r="Z70" s="147"/>
      <c r="AA70" s="147"/>
      <c r="AB70" s="147"/>
      <c r="AC70" s="147"/>
      <c r="AD70" s="147"/>
      <c r="AE70" s="147"/>
      <c r="AF70" s="147"/>
      <c r="AG70" s="147" t="s">
        <v>125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">
      <c r="A71" s="154"/>
      <c r="B71" s="155"/>
      <c r="C71" s="186" t="s">
        <v>154</v>
      </c>
      <c r="D71" s="159"/>
      <c r="E71" s="160">
        <v>19.239999999999998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127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86" t="s">
        <v>155</v>
      </c>
      <c r="D72" s="159"/>
      <c r="E72" s="160">
        <v>15.12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127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86" t="s">
        <v>156</v>
      </c>
      <c r="D73" s="159"/>
      <c r="E73" s="160">
        <v>31.08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127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86" t="s">
        <v>157</v>
      </c>
      <c r="D74" s="159"/>
      <c r="E74" s="160">
        <v>15.12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127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86" t="s">
        <v>158</v>
      </c>
      <c r="D75" s="159"/>
      <c r="E75" s="160">
        <v>36.119999999999997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127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86" t="s">
        <v>159</v>
      </c>
      <c r="D76" s="159"/>
      <c r="E76" s="160">
        <v>15.12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127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6" t="s">
        <v>160</v>
      </c>
      <c r="D77" s="159"/>
      <c r="E77" s="160">
        <v>34.5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127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">
      <c r="A78" s="154"/>
      <c r="B78" s="155"/>
      <c r="C78" s="186" t="s">
        <v>161</v>
      </c>
      <c r="D78" s="159"/>
      <c r="E78" s="160">
        <v>34.5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127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86" t="s">
        <v>162</v>
      </c>
      <c r="D79" s="159"/>
      <c r="E79" s="160">
        <v>15.12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127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ht="22.5" outlineLevel="1" x14ac:dyDescent="0.2">
      <c r="A80" s="172">
        <v>16</v>
      </c>
      <c r="B80" s="173" t="s">
        <v>199</v>
      </c>
      <c r="C80" s="185" t="s">
        <v>200</v>
      </c>
      <c r="D80" s="174" t="s">
        <v>130</v>
      </c>
      <c r="E80" s="175">
        <v>215.92</v>
      </c>
      <c r="F80" s="176"/>
      <c r="G80" s="177">
        <f>ROUND(E80*F80,2)</f>
        <v>0</v>
      </c>
      <c r="H80" s="158">
        <v>0</v>
      </c>
      <c r="I80" s="157">
        <f>ROUND(E80*H80,2)</f>
        <v>0</v>
      </c>
      <c r="J80" s="158">
        <v>7.8</v>
      </c>
      <c r="K80" s="157">
        <f>ROUND(E80*J80,2)</f>
        <v>1684.18</v>
      </c>
      <c r="L80" s="157">
        <v>21</v>
      </c>
      <c r="M80" s="157">
        <f>G80*(1+L80/100)</f>
        <v>0</v>
      </c>
      <c r="N80" s="156">
        <v>0</v>
      </c>
      <c r="O80" s="156">
        <f>ROUND(E80*N80,2)</f>
        <v>0</v>
      </c>
      <c r="P80" s="156">
        <v>0</v>
      </c>
      <c r="Q80" s="156">
        <f>ROUND(E80*P80,2)</f>
        <v>0</v>
      </c>
      <c r="R80" s="157"/>
      <c r="S80" s="157" t="s">
        <v>122</v>
      </c>
      <c r="T80" s="157" t="s">
        <v>122</v>
      </c>
      <c r="U80" s="157">
        <v>1.6E-2</v>
      </c>
      <c r="V80" s="157">
        <f>ROUND(E80*U80,2)</f>
        <v>3.45</v>
      </c>
      <c r="W80" s="157"/>
      <c r="X80" s="157" t="s">
        <v>123</v>
      </c>
      <c r="Y80" s="157" t="s">
        <v>124</v>
      </c>
      <c r="Z80" s="147"/>
      <c r="AA80" s="147"/>
      <c r="AB80" s="147"/>
      <c r="AC80" s="147"/>
      <c r="AD80" s="147"/>
      <c r="AE80" s="147"/>
      <c r="AF80" s="147"/>
      <c r="AG80" s="147" t="s">
        <v>125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2" x14ac:dyDescent="0.2">
      <c r="A81" s="154"/>
      <c r="B81" s="155"/>
      <c r="C81" s="186" t="s">
        <v>201</v>
      </c>
      <c r="D81" s="159"/>
      <c r="E81" s="160">
        <v>215.92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127</v>
      </c>
      <c r="AH81" s="147">
        <v>5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2">
        <v>17</v>
      </c>
      <c r="B82" s="173" t="s">
        <v>202</v>
      </c>
      <c r="C82" s="185" t="s">
        <v>203</v>
      </c>
      <c r="D82" s="174" t="s">
        <v>130</v>
      </c>
      <c r="E82" s="175">
        <v>215.92</v>
      </c>
      <c r="F82" s="176"/>
      <c r="G82" s="177">
        <f>ROUND(E82*F82,2)</f>
        <v>0</v>
      </c>
      <c r="H82" s="158">
        <v>0</v>
      </c>
      <c r="I82" s="157">
        <f>ROUND(E82*H82,2)</f>
        <v>0</v>
      </c>
      <c r="J82" s="158">
        <v>25.1</v>
      </c>
      <c r="K82" s="157">
        <f>ROUND(E82*J82,2)</f>
        <v>5419.59</v>
      </c>
      <c r="L82" s="157">
        <v>21</v>
      </c>
      <c r="M82" s="157">
        <f>G82*(1+L82/100)</f>
        <v>0</v>
      </c>
      <c r="N82" s="156">
        <v>0</v>
      </c>
      <c r="O82" s="156">
        <f>ROUND(E82*N82,2)</f>
        <v>0</v>
      </c>
      <c r="P82" s="156">
        <v>0</v>
      </c>
      <c r="Q82" s="156">
        <f>ROUND(E82*P82,2)</f>
        <v>0</v>
      </c>
      <c r="R82" s="157"/>
      <c r="S82" s="157" t="s">
        <v>122</v>
      </c>
      <c r="T82" s="157" t="s">
        <v>122</v>
      </c>
      <c r="U82" s="157">
        <v>4.5999999999999999E-2</v>
      </c>
      <c r="V82" s="157">
        <f>ROUND(E82*U82,2)</f>
        <v>9.93</v>
      </c>
      <c r="W82" s="157"/>
      <c r="X82" s="157" t="s">
        <v>123</v>
      </c>
      <c r="Y82" s="157" t="s">
        <v>124</v>
      </c>
      <c r="Z82" s="147"/>
      <c r="AA82" s="147"/>
      <c r="AB82" s="147"/>
      <c r="AC82" s="147"/>
      <c r="AD82" s="147"/>
      <c r="AE82" s="147"/>
      <c r="AF82" s="147"/>
      <c r="AG82" s="147" t="s">
        <v>125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2" x14ac:dyDescent="0.2">
      <c r="A83" s="154"/>
      <c r="B83" s="155"/>
      <c r="C83" s="186" t="s">
        <v>204</v>
      </c>
      <c r="D83" s="159"/>
      <c r="E83" s="160">
        <v>215.92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127</v>
      </c>
      <c r="AH83" s="147">
        <v>5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2">
        <v>18</v>
      </c>
      <c r="B84" s="173" t="s">
        <v>205</v>
      </c>
      <c r="C84" s="185" t="s">
        <v>206</v>
      </c>
      <c r="D84" s="174" t="s">
        <v>207</v>
      </c>
      <c r="E84" s="175">
        <v>179.4</v>
      </c>
      <c r="F84" s="176"/>
      <c r="G84" s="177">
        <f>ROUND(E84*F84,2)</f>
        <v>0</v>
      </c>
      <c r="H84" s="158">
        <v>11.95</v>
      </c>
      <c r="I84" s="157">
        <f>ROUND(E84*H84,2)</f>
        <v>2143.83</v>
      </c>
      <c r="J84" s="158">
        <v>74.75</v>
      </c>
      <c r="K84" s="157">
        <f>ROUND(E84*J84,2)</f>
        <v>13410.15</v>
      </c>
      <c r="L84" s="157">
        <v>21</v>
      </c>
      <c r="M84" s="157">
        <f>G84*(1+L84/100)</f>
        <v>0</v>
      </c>
      <c r="N84" s="156">
        <v>3.0000000000000001E-5</v>
      </c>
      <c r="O84" s="156">
        <f>ROUND(E84*N84,2)</f>
        <v>0.01</v>
      </c>
      <c r="P84" s="156">
        <v>0</v>
      </c>
      <c r="Q84" s="156">
        <f>ROUND(E84*P84,2)</f>
        <v>0</v>
      </c>
      <c r="R84" s="157"/>
      <c r="S84" s="157" t="s">
        <v>122</v>
      </c>
      <c r="T84" s="157" t="s">
        <v>122</v>
      </c>
      <c r="U84" s="157">
        <v>0.13719999999999999</v>
      </c>
      <c r="V84" s="157">
        <f>ROUND(E84*U84,2)</f>
        <v>24.61</v>
      </c>
      <c r="W84" s="157"/>
      <c r="X84" s="157" t="s">
        <v>123</v>
      </c>
      <c r="Y84" s="157" t="s">
        <v>124</v>
      </c>
      <c r="Z84" s="147"/>
      <c r="AA84" s="147"/>
      <c r="AB84" s="147"/>
      <c r="AC84" s="147"/>
      <c r="AD84" s="147"/>
      <c r="AE84" s="147"/>
      <c r="AF84" s="147"/>
      <c r="AG84" s="147" t="s">
        <v>125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">
      <c r="A85" s="154"/>
      <c r="B85" s="155"/>
      <c r="C85" s="187" t="s">
        <v>134</v>
      </c>
      <c r="D85" s="161"/>
      <c r="E85" s="162"/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127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">
      <c r="A86" s="154"/>
      <c r="B86" s="155"/>
      <c r="C86" s="188" t="s">
        <v>208</v>
      </c>
      <c r="D86" s="161"/>
      <c r="E86" s="162">
        <v>10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127</v>
      </c>
      <c r="AH86" s="147">
        <v>2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88" t="s">
        <v>209</v>
      </c>
      <c r="D87" s="161"/>
      <c r="E87" s="162">
        <v>7.8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127</v>
      </c>
      <c r="AH87" s="147">
        <v>2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">
      <c r="A88" s="154"/>
      <c r="B88" s="155"/>
      <c r="C88" s="188" t="s">
        <v>210</v>
      </c>
      <c r="D88" s="161"/>
      <c r="E88" s="162">
        <v>11.6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127</v>
      </c>
      <c r="AH88" s="147">
        <v>2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">
      <c r="A89" s="154"/>
      <c r="B89" s="155"/>
      <c r="C89" s="188" t="s">
        <v>211</v>
      </c>
      <c r="D89" s="161"/>
      <c r="E89" s="162">
        <v>7.8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127</v>
      </c>
      <c r="AH89" s="147">
        <v>2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">
      <c r="A90" s="154"/>
      <c r="B90" s="155"/>
      <c r="C90" s="188" t="s">
        <v>212</v>
      </c>
      <c r="D90" s="161"/>
      <c r="E90" s="162">
        <v>12.7</v>
      </c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127</v>
      </c>
      <c r="AH90" s="147">
        <v>2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188" t="s">
        <v>213</v>
      </c>
      <c r="D91" s="161"/>
      <c r="E91" s="162">
        <v>7.8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127</v>
      </c>
      <c r="AH91" s="147">
        <v>2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88" t="s">
        <v>214</v>
      </c>
      <c r="D92" s="161"/>
      <c r="E92" s="162">
        <v>12.1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127</v>
      </c>
      <c r="AH92" s="147">
        <v>2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88" t="s">
        <v>215</v>
      </c>
      <c r="D93" s="161"/>
      <c r="E93" s="162">
        <v>12.1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127</v>
      </c>
      <c r="AH93" s="147">
        <v>2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88" t="s">
        <v>216</v>
      </c>
      <c r="D94" s="161"/>
      <c r="E94" s="162">
        <v>7.8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127</v>
      </c>
      <c r="AH94" s="147">
        <v>2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187" t="s">
        <v>144</v>
      </c>
      <c r="D95" s="161"/>
      <c r="E95" s="162"/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127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186" t="s">
        <v>217</v>
      </c>
      <c r="D96" s="159"/>
      <c r="E96" s="160">
        <v>179.4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127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2.5" outlineLevel="1" x14ac:dyDescent="0.2">
      <c r="A97" s="172">
        <v>19</v>
      </c>
      <c r="B97" s="173" t="s">
        <v>218</v>
      </c>
      <c r="C97" s="185" t="s">
        <v>219</v>
      </c>
      <c r="D97" s="174" t="s">
        <v>130</v>
      </c>
      <c r="E97" s="175">
        <v>215.92</v>
      </c>
      <c r="F97" s="176"/>
      <c r="G97" s="177">
        <f>ROUND(E97*F97,2)</f>
        <v>0</v>
      </c>
      <c r="H97" s="158">
        <v>0</v>
      </c>
      <c r="I97" s="157">
        <f>ROUND(E97*H97,2)</f>
        <v>0</v>
      </c>
      <c r="J97" s="158">
        <v>55.1</v>
      </c>
      <c r="K97" s="157">
        <f>ROUND(E97*J97,2)</f>
        <v>11897.19</v>
      </c>
      <c r="L97" s="157">
        <v>21</v>
      </c>
      <c r="M97" s="157">
        <f>G97*(1+L97/100)</f>
        <v>0</v>
      </c>
      <c r="N97" s="156">
        <v>0</v>
      </c>
      <c r="O97" s="156">
        <f>ROUND(E97*N97,2)</f>
        <v>0</v>
      </c>
      <c r="P97" s="156">
        <v>1E-3</v>
      </c>
      <c r="Q97" s="156">
        <f>ROUND(E97*P97,2)</f>
        <v>0.22</v>
      </c>
      <c r="R97" s="157"/>
      <c r="S97" s="157" t="s">
        <v>122</v>
      </c>
      <c r="T97" s="157" t="s">
        <v>122</v>
      </c>
      <c r="U97" s="157">
        <v>0.128</v>
      </c>
      <c r="V97" s="157">
        <f>ROUND(E97*U97,2)</f>
        <v>27.64</v>
      </c>
      <c r="W97" s="157"/>
      <c r="X97" s="157" t="s">
        <v>123</v>
      </c>
      <c r="Y97" s="157" t="s">
        <v>124</v>
      </c>
      <c r="Z97" s="147"/>
      <c r="AA97" s="147"/>
      <c r="AB97" s="147"/>
      <c r="AC97" s="147"/>
      <c r="AD97" s="147"/>
      <c r="AE97" s="147"/>
      <c r="AF97" s="147"/>
      <c r="AG97" s="147" t="s">
        <v>125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">
      <c r="A98" s="154"/>
      <c r="B98" s="155"/>
      <c r="C98" s="186" t="s">
        <v>148</v>
      </c>
      <c r="D98" s="159"/>
      <c r="E98" s="160">
        <v>215.92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127</v>
      </c>
      <c r="AH98" s="147">
        <v>5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1" x14ac:dyDescent="0.2">
      <c r="A99" s="172">
        <v>20</v>
      </c>
      <c r="B99" s="173" t="s">
        <v>220</v>
      </c>
      <c r="C99" s="185" t="s">
        <v>221</v>
      </c>
      <c r="D99" s="174" t="s">
        <v>130</v>
      </c>
      <c r="E99" s="175">
        <v>215.92</v>
      </c>
      <c r="F99" s="176"/>
      <c r="G99" s="177">
        <f>ROUND(E99*F99,2)</f>
        <v>0</v>
      </c>
      <c r="H99" s="158">
        <v>94.94</v>
      </c>
      <c r="I99" s="157">
        <f>ROUND(E99*H99,2)</f>
        <v>20499.439999999999</v>
      </c>
      <c r="J99" s="158">
        <v>207.06</v>
      </c>
      <c r="K99" s="157">
        <f>ROUND(E99*J99,2)</f>
        <v>44708.4</v>
      </c>
      <c r="L99" s="157">
        <v>21</v>
      </c>
      <c r="M99" s="157">
        <f>G99*(1+L99/100)</f>
        <v>0</v>
      </c>
      <c r="N99" s="156">
        <v>2.5000000000000001E-4</v>
      </c>
      <c r="O99" s="156">
        <f>ROUND(E99*N99,2)</f>
        <v>0.05</v>
      </c>
      <c r="P99" s="156">
        <v>0</v>
      </c>
      <c r="Q99" s="156">
        <f>ROUND(E99*P99,2)</f>
        <v>0</v>
      </c>
      <c r="R99" s="157"/>
      <c r="S99" s="157" t="s">
        <v>122</v>
      </c>
      <c r="T99" s="157" t="s">
        <v>122</v>
      </c>
      <c r="U99" s="157">
        <v>0.38</v>
      </c>
      <c r="V99" s="157">
        <f>ROUND(E99*U99,2)</f>
        <v>82.05</v>
      </c>
      <c r="W99" s="157"/>
      <c r="X99" s="157" t="s">
        <v>123</v>
      </c>
      <c r="Y99" s="157" t="s">
        <v>124</v>
      </c>
      <c r="Z99" s="147"/>
      <c r="AA99" s="147"/>
      <c r="AB99" s="147"/>
      <c r="AC99" s="147"/>
      <c r="AD99" s="147"/>
      <c r="AE99" s="147"/>
      <c r="AF99" s="147"/>
      <c r="AG99" s="147" t="s">
        <v>125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">
      <c r="A100" s="154"/>
      <c r="B100" s="155"/>
      <c r="C100" s="186" t="s">
        <v>148</v>
      </c>
      <c r="D100" s="159"/>
      <c r="E100" s="160">
        <v>215.92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127</v>
      </c>
      <c r="AH100" s="147">
        <v>5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1" x14ac:dyDescent="0.2">
      <c r="A101" s="172">
        <v>21</v>
      </c>
      <c r="B101" s="173" t="s">
        <v>222</v>
      </c>
      <c r="C101" s="185" t="s">
        <v>223</v>
      </c>
      <c r="D101" s="174" t="s">
        <v>207</v>
      </c>
      <c r="E101" s="175">
        <v>92.6</v>
      </c>
      <c r="F101" s="176"/>
      <c r="G101" s="177">
        <f>ROUND(E101*F101,2)</f>
        <v>0</v>
      </c>
      <c r="H101" s="158">
        <v>15.49</v>
      </c>
      <c r="I101" s="157">
        <f>ROUND(E101*H101,2)</f>
        <v>1434.37</v>
      </c>
      <c r="J101" s="158">
        <v>42.61</v>
      </c>
      <c r="K101" s="157">
        <f>ROUND(E101*J101,2)</f>
        <v>3945.69</v>
      </c>
      <c r="L101" s="157">
        <v>21</v>
      </c>
      <c r="M101" s="157">
        <f>G101*(1+L101/100)</f>
        <v>0</v>
      </c>
      <c r="N101" s="156">
        <v>4.0000000000000003E-5</v>
      </c>
      <c r="O101" s="156">
        <f>ROUND(E101*N101,2)</f>
        <v>0</v>
      </c>
      <c r="P101" s="156">
        <v>0</v>
      </c>
      <c r="Q101" s="156">
        <f>ROUND(E101*P101,2)</f>
        <v>0</v>
      </c>
      <c r="R101" s="157"/>
      <c r="S101" s="157" t="s">
        <v>122</v>
      </c>
      <c r="T101" s="157" t="s">
        <v>122</v>
      </c>
      <c r="U101" s="157">
        <v>7.8200000000000006E-2</v>
      </c>
      <c r="V101" s="157">
        <f>ROUND(E101*U101,2)</f>
        <v>7.24</v>
      </c>
      <c r="W101" s="157"/>
      <c r="X101" s="157" t="s">
        <v>123</v>
      </c>
      <c r="Y101" s="157" t="s">
        <v>124</v>
      </c>
      <c r="Z101" s="147"/>
      <c r="AA101" s="147"/>
      <c r="AB101" s="147"/>
      <c r="AC101" s="147"/>
      <c r="AD101" s="147"/>
      <c r="AE101" s="147"/>
      <c r="AF101" s="147"/>
      <c r="AG101" s="147" t="s">
        <v>125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2" x14ac:dyDescent="0.2">
      <c r="A102" s="154"/>
      <c r="B102" s="155"/>
      <c r="C102" s="186" t="s">
        <v>224</v>
      </c>
      <c r="D102" s="159"/>
      <c r="E102" s="160">
        <v>14.8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127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86" t="s">
        <v>225</v>
      </c>
      <c r="D103" s="159"/>
      <c r="E103" s="160">
        <v>4.2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127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86" t="s">
        <v>226</v>
      </c>
      <c r="D104" s="159"/>
      <c r="E104" s="160">
        <v>14.8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127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6" t="s">
        <v>227</v>
      </c>
      <c r="D105" s="159"/>
      <c r="E105" s="160">
        <v>4.2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127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6" t="s">
        <v>228</v>
      </c>
      <c r="D106" s="159"/>
      <c r="E106" s="160">
        <v>16.8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127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6" t="s">
        <v>229</v>
      </c>
      <c r="D107" s="159"/>
      <c r="E107" s="160">
        <v>3.6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127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6" t="s">
        <v>230</v>
      </c>
      <c r="D108" s="159"/>
      <c r="E108" s="160">
        <v>15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127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86" t="s">
        <v>231</v>
      </c>
      <c r="D109" s="159"/>
      <c r="E109" s="160">
        <v>15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127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86" t="s">
        <v>232</v>
      </c>
      <c r="D110" s="159"/>
      <c r="E110" s="160">
        <v>4.2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127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78">
        <v>22</v>
      </c>
      <c r="B111" s="179" t="s">
        <v>233</v>
      </c>
      <c r="C111" s="189" t="s">
        <v>234</v>
      </c>
      <c r="D111" s="180" t="s">
        <v>235</v>
      </c>
      <c r="E111" s="181">
        <v>10</v>
      </c>
      <c r="F111" s="182"/>
      <c r="G111" s="183">
        <f>ROUND(E111*F111,2)</f>
        <v>0</v>
      </c>
      <c r="H111" s="158">
        <v>0</v>
      </c>
      <c r="I111" s="157">
        <f>ROUND(E111*H111,2)</f>
        <v>0</v>
      </c>
      <c r="J111" s="158">
        <v>482.5</v>
      </c>
      <c r="K111" s="157">
        <f>ROUND(E111*J111,2)</f>
        <v>4825</v>
      </c>
      <c r="L111" s="157">
        <v>21</v>
      </c>
      <c r="M111" s="157">
        <f>G111*(1+L111/100)</f>
        <v>0</v>
      </c>
      <c r="N111" s="156">
        <v>0</v>
      </c>
      <c r="O111" s="156">
        <f>ROUND(E111*N111,2)</f>
        <v>0</v>
      </c>
      <c r="P111" s="156">
        <v>0</v>
      </c>
      <c r="Q111" s="156">
        <f>ROUND(E111*P111,2)</f>
        <v>0</v>
      </c>
      <c r="R111" s="157"/>
      <c r="S111" s="157" t="s">
        <v>122</v>
      </c>
      <c r="T111" s="157" t="s">
        <v>122</v>
      </c>
      <c r="U111" s="157">
        <v>1</v>
      </c>
      <c r="V111" s="157">
        <f>ROUND(E111*U111,2)</f>
        <v>10</v>
      </c>
      <c r="W111" s="157"/>
      <c r="X111" s="157" t="s">
        <v>123</v>
      </c>
      <c r="Y111" s="157" t="s">
        <v>124</v>
      </c>
      <c r="Z111" s="147"/>
      <c r="AA111" s="147"/>
      <c r="AB111" s="147"/>
      <c r="AC111" s="147"/>
      <c r="AD111" s="147"/>
      <c r="AE111" s="147"/>
      <c r="AF111" s="147"/>
      <c r="AG111" s="147" t="s">
        <v>125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72">
        <v>23</v>
      </c>
      <c r="B112" s="173" t="s">
        <v>236</v>
      </c>
      <c r="C112" s="185" t="s">
        <v>237</v>
      </c>
      <c r="D112" s="174" t="s">
        <v>207</v>
      </c>
      <c r="E112" s="175">
        <v>197.34</v>
      </c>
      <c r="F112" s="176"/>
      <c r="G112" s="177">
        <f>ROUND(E112*F112,2)</f>
        <v>0</v>
      </c>
      <c r="H112" s="158">
        <v>26.1</v>
      </c>
      <c r="I112" s="157">
        <f>ROUND(E112*H112,2)</f>
        <v>5150.57</v>
      </c>
      <c r="J112" s="158">
        <v>0</v>
      </c>
      <c r="K112" s="157">
        <f>ROUND(E112*J112,2)</f>
        <v>0</v>
      </c>
      <c r="L112" s="157">
        <v>21</v>
      </c>
      <c r="M112" s="157">
        <f>G112*(1+L112/100)</f>
        <v>0</v>
      </c>
      <c r="N112" s="156">
        <v>1.4999999999999999E-4</v>
      </c>
      <c r="O112" s="156">
        <f>ROUND(E112*N112,2)</f>
        <v>0.03</v>
      </c>
      <c r="P112" s="156">
        <v>0</v>
      </c>
      <c r="Q112" s="156">
        <f>ROUND(E112*P112,2)</f>
        <v>0</v>
      </c>
      <c r="R112" s="157" t="s">
        <v>175</v>
      </c>
      <c r="S112" s="157" t="s">
        <v>122</v>
      </c>
      <c r="T112" s="157" t="s">
        <v>122</v>
      </c>
      <c r="U112" s="157">
        <v>0</v>
      </c>
      <c r="V112" s="157">
        <f>ROUND(E112*U112,2)</f>
        <v>0</v>
      </c>
      <c r="W112" s="157"/>
      <c r="X112" s="157" t="s">
        <v>176</v>
      </c>
      <c r="Y112" s="157" t="s">
        <v>124</v>
      </c>
      <c r="Z112" s="147"/>
      <c r="AA112" s="147"/>
      <c r="AB112" s="147"/>
      <c r="AC112" s="147"/>
      <c r="AD112" s="147"/>
      <c r="AE112" s="147"/>
      <c r="AF112" s="147"/>
      <c r="AG112" s="147" t="s">
        <v>177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2" x14ac:dyDescent="0.2">
      <c r="A113" s="154"/>
      <c r="B113" s="155"/>
      <c r="C113" s="186" t="s">
        <v>238</v>
      </c>
      <c r="D113" s="159"/>
      <c r="E113" s="160">
        <v>197.34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127</v>
      </c>
      <c r="AH113" s="147">
        <v>5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1" x14ac:dyDescent="0.2">
      <c r="A114" s="172">
        <v>24</v>
      </c>
      <c r="B114" s="173" t="s">
        <v>239</v>
      </c>
      <c r="C114" s="185" t="s">
        <v>240</v>
      </c>
      <c r="D114" s="174" t="s">
        <v>130</v>
      </c>
      <c r="E114" s="175">
        <v>259.10399999999998</v>
      </c>
      <c r="F114" s="176"/>
      <c r="G114" s="177">
        <f>ROUND(E114*F114,2)</f>
        <v>0</v>
      </c>
      <c r="H114" s="158">
        <v>455.5</v>
      </c>
      <c r="I114" s="157">
        <f>ROUND(E114*H114,2)</f>
        <v>118021.87</v>
      </c>
      <c r="J114" s="158">
        <v>0</v>
      </c>
      <c r="K114" s="157">
        <f>ROUND(E114*J114,2)</f>
        <v>0</v>
      </c>
      <c r="L114" s="157">
        <v>21</v>
      </c>
      <c r="M114" s="157">
        <f>G114*(1+L114/100)</f>
        <v>0</v>
      </c>
      <c r="N114" s="156">
        <v>1.8500000000000001E-3</v>
      </c>
      <c r="O114" s="156">
        <f>ROUND(E114*N114,2)</f>
        <v>0.48</v>
      </c>
      <c r="P114" s="156">
        <v>0</v>
      </c>
      <c r="Q114" s="156">
        <f>ROUND(E114*P114,2)</f>
        <v>0</v>
      </c>
      <c r="R114" s="157" t="s">
        <v>175</v>
      </c>
      <c r="S114" s="157" t="s">
        <v>122</v>
      </c>
      <c r="T114" s="157" t="s">
        <v>122</v>
      </c>
      <c r="U114" s="157">
        <v>0</v>
      </c>
      <c r="V114" s="157">
        <f>ROUND(E114*U114,2)</f>
        <v>0</v>
      </c>
      <c r="W114" s="157"/>
      <c r="X114" s="157" t="s">
        <v>176</v>
      </c>
      <c r="Y114" s="157" t="s">
        <v>124</v>
      </c>
      <c r="Z114" s="147"/>
      <c r="AA114" s="147"/>
      <c r="AB114" s="147"/>
      <c r="AC114" s="147"/>
      <c r="AD114" s="147"/>
      <c r="AE114" s="147"/>
      <c r="AF114" s="147"/>
      <c r="AG114" s="147" t="s">
        <v>177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2" x14ac:dyDescent="0.2">
      <c r="A115" s="154"/>
      <c r="B115" s="155"/>
      <c r="C115" s="186" t="s">
        <v>241</v>
      </c>
      <c r="D115" s="159"/>
      <c r="E115" s="160">
        <v>259.10399999999998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127</v>
      </c>
      <c r="AH115" s="147">
        <v>5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78">
        <v>25</v>
      </c>
      <c r="B116" s="179" t="s">
        <v>242</v>
      </c>
      <c r="C116" s="189" t="s">
        <v>243</v>
      </c>
      <c r="D116" s="180" t="s">
        <v>0</v>
      </c>
      <c r="E116" s="181">
        <v>3128.1475999999998</v>
      </c>
      <c r="F116" s="182"/>
      <c r="G116" s="183">
        <f>ROUND(E116*F116,2)</f>
        <v>0</v>
      </c>
      <c r="H116" s="158">
        <v>0</v>
      </c>
      <c r="I116" s="157">
        <f>ROUND(E116*H116,2)</f>
        <v>0</v>
      </c>
      <c r="J116" s="158">
        <v>0.95</v>
      </c>
      <c r="K116" s="157">
        <f>ROUND(E116*J116,2)</f>
        <v>2971.74</v>
      </c>
      <c r="L116" s="157">
        <v>21</v>
      </c>
      <c r="M116" s="157">
        <f>G116*(1+L116/100)</f>
        <v>0</v>
      </c>
      <c r="N116" s="156">
        <v>0</v>
      </c>
      <c r="O116" s="156">
        <f>ROUND(E116*N116,2)</f>
        <v>0</v>
      </c>
      <c r="P116" s="156">
        <v>0</v>
      </c>
      <c r="Q116" s="156">
        <f>ROUND(E116*P116,2)</f>
        <v>0</v>
      </c>
      <c r="R116" s="157"/>
      <c r="S116" s="157" t="s">
        <v>122</v>
      </c>
      <c r="T116" s="157" t="s">
        <v>122</v>
      </c>
      <c r="U116" s="157">
        <v>0</v>
      </c>
      <c r="V116" s="157">
        <f>ROUND(E116*U116,2)</f>
        <v>0</v>
      </c>
      <c r="W116" s="157"/>
      <c r="X116" s="157" t="s">
        <v>169</v>
      </c>
      <c r="Y116" s="157" t="s">
        <v>124</v>
      </c>
      <c r="Z116" s="147"/>
      <c r="AA116" s="147"/>
      <c r="AB116" s="147"/>
      <c r="AC116" s="147"/>
      <c r="AD116" s="147"/>
      <c r="AE116" s="147"/>
      <c r="AF116" s="147"/>
      <c r="AG116" s="147" t="s">
        <v>170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x14ac:dyDescent="0.2">
      <c r="A117" s="165" t="s">
        <v>117</v>
      </c>
      <c r="B117" s="166" t="s">
        <v>80</v>
      </c>
      <c r="C117" s="184" t="s">
        <v>81</v>
      </c>
      <c r="D117" s="167"/>
      <c r="E117" s="168"/>
      <c r="F117" s="169"/>
      <c r="G117" s="170">
        <f>SUMIF(AG118:AG123,"&lt;&gt;NOR",G118:G123)</f>
        <v>0</v>
      </c>
      <c r="H117" s="164"/>
      <c r="I117" s="164">
        <f>SUM(I118:I123)</f>
        <v>1275.1099999999999</v>
      </c>
      <c r="J117" s="164"/>
      <c r="K117" s="164">
        <f>SUM(K118:K123)</f>
        <v>2838.33</v>
      </c>
      <c r="L117" s="164"/>
      <c r="M117" s="164">
        <f>SUM(M118:M123)</f>
        <v>0</v>
      </c>
      <c r="N117" s="163"/>
      <c r="O117" s="163">
        <f>SUM(O118:O123)</f>
        <v>0</v>
      </c>
      <c r="P117" s="163"/>
      <c r="Q117" s="163">
        <f>SUM(Q118:Q123)</f>
        <v>0</v>
      </c>
      <c r="R117" s="164"/>
      <c r="S117" s="164"/>
      <c r="T117" s="164"/>
      <c r="U117" s="164"/>
      <c r="V117" s="164">
        <f>SUM(V118:V123)</f>
        <v>5.55</v>
      </c>
      <c r="W117" s="164"/>
      <c r="X117" s="164"/>
      <c r="Y117" s="164"/>
      <c r="AG117" t="s">
        <v>118</v>
      </c>
    </row>
    <row r="118" spans="1:60" outlineLevel="1" x14ac:dyDescent="0.2">
      <c r="A118" s="172">
        <v>26</v>
      </c>
      <c r="B118" s="173" t="s">
        <v>244</v>
      </c>
      <c r="C118" s="185" t="s">
        <v>245</v>
      </c>
      <c r="D118" s="174" t="s">
        <v>130</v>
      </c>
      <c r="E118" s="175">
        <v>1.88496</v>
      </c>
      <c r="F118" s="176"/>
      <c r="G118" s="177">
        <f>ROUND(E118*F118,2)</f>
        <v>0</v>
      </c>
      <c r="H118" s="158">
        <v>51.98</v>
      </c>
      <c r="I118" s="157">
        <f>ROUND(E118*H118,2)</f>
        <v>97.98</v>
      </c>
      <c r="J118" s="158">
        <v>98.02</v>
      </c>
      <c r="K118" s="157">
        <f>ROUND(E118*J118,2)</f>
        <v>184.76</v>
      </c>
      <c r="L118" s="157">
        <v>21</v>
      </c>
      <c r="M118" s="157">
        <f>G118*(1+L118/100)</f>
        <v>0</v>
      </c>
      <c r="N118" s="156">
        <v>1.4999999999999999E-4</v>
      </c>
      <c r="O118" s="156">
        <f>ROUND(E118*N118,2)</f>
        <v>0</v>
      </c>
      <c r="P118" s="156">
        <v>0</v>
      </c>
      <c r="Q118" s="156">
        <f>ROUND(E118*P118,2)</f>
        <v>0</v>
      </c>
      <c r="R118" s="157"/>
      <c r="S118" s="157" t="s">
        <v>122</v>
      </c>
      <c r="T118" s="157" t="s">
        <v>122</v>
      </c>
      <c r="U118" s="157">
        <v>0.22800000000000001</v>
      </c>
      <c r="V118" s="157">
        <f>ROUND(E118*U118,2)</f>
        <v>0.43</v>
      </c>
      <c r="W118" s="157"/>
      <c r="X118" s="157" t="s">
        <v>123</v>
      </c>
      <c r="Y118" s="157" t="s">
        <v>124</v>
      </c>
      <c r="Z118" s="147"/>
      <c r="AA118" s="147"/>
      <c r="AB118" s="147"/>
      <c r="AC118" s="147"/>
      <c r="AD118" s="147"/>
      <c r="AE118" s="147"/>
      <c r="AF118" s="147"/>
      <c r="AG118" s="147" t="s">
        <v>125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2" x14ac:dyDescent="0.2">
      <c r="A119" s="154"/>
      <c r="B119" s="155"/>
      <c r="C119" s="186" t="s">
        <v>246</v>
      </c>
      <c r="D119" s="159"/>
      <c r="E119" s="160">
        <v>1.88496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127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2">
        <v>27</v>
      </c>
      <c r="B120" s="173" t="s">
        <v>247</v>
      </c>
      <c r="C120" s="185" t="s">
        <v>248</v>
      </c>
      <c r="D120" s="174" t="s">
        <v>207</v>
      </c>
      <c r="E120" s="175">
        <v>24</v>
      </c>
      <c r="F120" s="176"/>
      <c r="G120" s="177">
        <f>ROUND(E120*F120,2)</f>
        <v>0</v>
      </c>
      <c r="H120" s="158">
        <v>18.91</v>
      </c>
      <c r="I120" s="157">
        <f>ROUND(E120*H120,2)</f>
        <v>453.84</v>
      </c>
      <c r="J120" s="158">
        <v>63.19</v>
      </c>
      <c r="K120" s="157">
        <f>ROUND(E120*J120,2)</f>
        <v>1516.56</v>
      </c>
      <c r="L120" s="157">
        <v>21</v>
      </c>
      <c r="M120" s="157">
        <f>G120*(1+L120/100)</f>
        <v>0</v>
      </c>
      <c r="N120" s="156">
        <v>9.0000000000000006E-5</v>
      </c>
      <c r="O120" s="156">
        <f>ROUND(E120*N120,2)</f>
        <v>0</v>
      </c>
      <c r="P120" s="156">
        <v>0</v>
      </c>
      <c r="Q120" s="156">
        <f>ROUND(E120*P120,2)</f>
        <v>0</v>
      </c>
      <c r="R120" s="157"/>
      <c r="S120" s="157" t="s">
        <v>122</v>
      </c>
      <c r="T120" s="157" t="s">
        <v>122</v>
      </c>
      <c r="U120" s="157">
        <v>0.11600000000000001</v>
      </c>
      <c r="V120" s="157">
        <f>ROUND(E120*U120,2)</f>
        <v>2.78</v>
      </c>
      <c r="W120" s="157"/>
      <c r="X120" s="157" t="s">
        <v>123</v>
      </c>
      <c r="Y120" s="157" t="s">
        <v>124</v>
      </c>
      <c r="Z120" s="147"/>
      <c r="AA120" s="147"/>
      <c r="AB120" s="147"/>
      <c r="AC120" s="147"/>
      <c r="AD120" s="147"/>
      <c r="AE120" s="147"/>
      <c r="AF120" s="147"/>
      <c r="AG120" s="147" t="s">
        <v>125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">
      <c r="A121" s="154"/>
      <c r="B121" s="155"/>
      <c r="C121" s="186" t="s">
        <v>249</v>
      </c>
      <c r="D121" s="159"/>
      <c r="E121" s="160">
        <v>24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127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2">
        <v>28</v>
      </c>
      <c r="B122" s="173" t="s">
        <v>250</v>
      </c>
      <c r="C122" s="185" t="s">
        <v>251</v>
      </c>
      <c r="D122" s="174" t="s">
        <v>130</v>
      </c>
      <c r="E122" s="175">
        <v>7.8</v>
      </c>
      <c r="F122" s="176"/>
      <c r="G122" s="177">
        <f>ROUND(E122*F122,2)</f>
        <v>0</v>
      </c>
      <c r="H122" s="158">
        <v>92.73</v>
      </c>
      <c r="I122" s="157">
        <f>ROUND(E122*H122,2)</f>
        <v>723.29</v>
      </c>
      <c r="J122" s="158">
        <v>145.77000000000001</v>
      </c>
      <c r="K122" s="157">
        <f>ROUND(E122*J122,2)</f>
        <v>1137.01</v>
      </c>
      <c r="L122" s="157">
        <v>21</v>
      </c>
      <c r="M122" s="157">
        <f>G122*(1+L122/100)</f>
        <v>0</v>
      </c>
      <c r="N122" s="156">
        <v>9.0000000000000006E-5</v>
      </c>
      <c r="O122" s="156">
        <f>ROUND(E122*N122,2)</f>
        <v>0</v>
      </c>
      <c r="P122" s="156">
        <v>0</v>
      </c>
      <c r="Q122" s="156">
        <f>ROUND(E122*P122,2)</f>
        <v>0</v>
      </c>
      <c r="R122" s="157"/>
      <c r="S122" s="157" t="s">
        <v>122</v>
      </c>
      <c r="T122" s="157" t="s">
        <v>122</v>
      </c>
      <c r="U122" s="157">
        <v>0.3</v>
      </c>
      <c r="V122" s="157">
        <f>ROUND(E122*U122,2)</f>
        <v>2.34</v>
      </c>
      <c r="W122" s="157"/>
      <c r="X122" s="157" t="s">
        <v>123</v>
      </c>
      <c r="Y122" s="157" t="s">
        <v>124</v>
      </c>
      <c r="Z122" s="147"/>
      <c r="AA122" s="147"/>
      <c r="AB122" s="147"/>
      <c r="AC122" s="147"/>
      <c r="AD122" s="147"/>
      <c r="AE122" s="147"/>
      <c r="AF122" s="147"/>
      <c r="AG122" s="147" t="s">
        <v>125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2" x14ac:dyDescent="0.2">
      <c r="A123" s="154"/>
      <c r="B123" s="155"/>
      <c r="C123" s="186" t="s">
        <v>252</v>
      </c>
      <c r="D123" s="159"/>
      <c r="E123" s="160">
        <v>7.8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127</v>
      </c>
      <c r="AH123" s="147">
        <v>5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x14ac:dyDescent="0.2">
      <c r="A124" s="165" t="s">
        <v>117</v>
      </c>
      <c r="B124" s="166" t="s">
        <v>82</v>
      </c>
      <c r="C124" s="184" t="s">
        <v>83</v>
      </c>
      <c r="D124" s="167"/>
      <c r="E124" s="168"/>
      <c r="F124" s="169"/>
      <c r="G124" s="170">
        <f>SUMIF(AG125:AG150,"&lt;&gt;NOR",G125:G150)</f>
        <v>0</v>
      </c>
      <c r="H124" s="164"/>
      <c r="I124" s="164">
        <f>SUM(I125:I150)</f>
        <v>12490.01</v>
      </c>
      <c r="J124" s="164"/>
      <c r="K124" s="164">
        <f>SUM(K125:K150)</f>
        <v>46117.1</v>
      </c>
      <c r="L124" s="164"/>
      <c r="M124" s="164">
        <f>SUM(M125:M150)</f>
        <v>0</v>
      </c>
      <c r="N124" s="163"/>
      <c r="O124" s="163">
        <f>SUM(O125:O150)</f>
        <v>0.19</v>
      </c>
      <c r="P124" s="163"/>
      <c r="Q124" s="163">
        <f>SUM(Q125:Q150)</f>
        <v>0</v>
      </c>
      <c r="R124" s="164"/>
      <c r="S124" s="164"/>
      <c r="T124" s="164"/>
      <c r="U124" s="164"/>
      <c r="V124" s="164">
        <f>SUM(V125:V150)</f>
        <v>85.07</v>
      </c>
      <c r="W124" s="164"/>
      <c r="X124" s="164"/>
      <c r="Y124" s="164"/>
      <c r="AG124" t="s">
        <v>118</v>
      </c>
    </row>
    <row r="125" spans="1:60" outlineLevel="1" x14ac:dyDescent="0.2">
      <c r="A125" s="172">
        <v>29</v>
      </c>
      <c r="B125" s="173" t="s">
        <v>253</v>
      </c>
      <c r="C125" s="185" t="s">
        <v>254</v>
      </c>
      <c r="D125" s="174" t="s">
        <v>130</v>
      </c>
      <c r="E125" s="175">
        <v>201.35</v>
      </c>
      <c r="F125" s="176"/>
      <c r="G125" s="177">
        <f>ROUND(E125*F125,2)</f>
        <v>0</v>
      </c>
      <c r="H125" s="158">
        <v>0.11</v>
      </c>
      <c r="I125" s="157">
        <f>ROUND(E125*H125,2)</f>
        <v>22.15</v>
      </c>
      <c r="J125" s="158">
        <v>40.49</v>
      </c>
      <c r="K125" s="157">
        <f>ROUND(E125*J125,2)</f>
        <v>8152.66</v>
      </c>
      <c r="L125" s="157">
        <v>21</v>
      </c>
      <c r="M125" s="157">
        <f>G125*(1+L125/100)</f>
        <v>0</v>
      </c>
      <c r="N125" s="156">
        <v>0</v>
      </c>
      <c r="O125" s="156">
        <f>ROUND(E125*N125,2)</f>
        <v>0</v>
      </c>
      <c r="P125" s="156">
        <v>0</v>
      </c>
      <c r="Q125" s="156">
        <f>ROUND(E125*P125,2)</f>
        <v>0</v>
      </c>
      <c r="R125" s="157"/>
      <c r="S125" s="157" t="s">
        <v>122</v>
      </c>
      <c r="T125" s="157" t="s">
        <v>122</v>
      </c>
      <c r="U125" s="157">
        <v>6.9709999999999994E-2</v>
      </c>
      <c r="V125" s="157">
        <f>ROUND(E125*U125,2)</f>
        <v>14.04</v>
      </c>
      <c r="W125" s="157"/>
      <c r="X125" s="157" t="s">
        <v>123</v>
      </c>
      <c r="Y125" s="157" t="s">
        <v>124</v>
      </c>
      <c r="Z125" s="147"/>
      <c r="AA125" s="147"/>
      <c r="AB125" s="147"/>
      <c r="AC125" s="147"/>
      <c r="AD125" s="147"/>
      <c r="AE125" s="147"/>
      <c r="AF125" s="147"/>
      <c r="AG125" s="147" t="s">
        <v>125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2" x14ac:dyDescent="0.2">
      <c r="A126" s="154"/>
      <c r="B126" s="155"/>
      <c r="C126" s="186" t="s">
        <v>255</v>
      </c>
      <c r="D126" s="159"/>
      <c r="E126" s="160">
        <v>201.35</v>
      </c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127</v>
      </c>
      <c r="AH126" s="147">
        <v>5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72">
        <v>30</v>
      </c>
      <c r="B127" s="173" t="s">
        <v>256</v>
      </c>
      <c r="C127" s="185" t="s">
        <v>257</v>
      </c>
      <c r="D127" s="174" t="s">
        <v>130</v>
      </c>
      <c r="E127" s="175">
        <v>402.7</v>
      </c>
      <c r="F127" s="176"/>
      <c r="G127" s="177">
        <f>ROUND(E127*F127,2)</f>
        <v>0</v>
      </c>
      <c r="H127" s="158">
        <v>5.6</v>
      </c>
      <c r="I127" s="157">
        <f>ROUND(E127*H127,2)</f>
        <v>2255.12</v>
      </c>
      <c r="J127" s="158">
        <v>17.7</v>
      </c>
      <c r="K127" s="157">
        <f>ROUND(E127*J127,2)</f>
        <v>7127.79</v>
      </c>
      <c r="L127" s="157">
        <v>21</v>
      </c>
      <c r="M127" s="157">
        <f>G127*(1+L127/100)</f>
        <v>0</v>
      </c>
      <c r="N127" s="156">
        <v>6.9999999999999994E-5</v>
      </c>
      <c r="O127" s="156">
        <f>ROUND(E127*N127,2)</f>
        <v>0.03</v>
      </c>
      <c r="P127" s="156">
        <v>0</v>
      </c>
      <c r="Q127" s="156">
        <f>ROUND(E127*P127,2)</f>
        <v>0</v>
      </c>
      <c r="R127" s="157"/>
      <c r="S127" s="157" t="s">
        <v>122</v>
      </c>
      <c r="T127" s="157" t="s">
        <v>122</v>
      </c>
      <c r="U127" s="157">
        <v>3.2480000000000002E-2</v>
      </c>
      <c r="V127" s="157">
        <f>ROUND(E127*U127,2)</f>
        <v>13.08</v>
      </c>
      <c r="W127" s="157"/>
      <c r="X127" s="157" t="s">
        <v>123</v>
      </c>
      <c r="Y127" s="157" t="s">
        <v>124</v>
      </c>
      <c r="Z127" s="147"/>
      <c r="AA127" s="147"/>
      <c r="AB127" s="147"/>
      <c r="AC127" s="147"/>
      <c r="AD127" s="147"/>
      <c r="AE127" s="147"/>
      <c r="AF127" s="147"/>
      <c r="AG127" s="147" t="s">
        <v>125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2" x14ac:dyDescent="0.2">
      <c r="A128" s="154"/>
      <c r="B128" s="155"/>
      <c r="C128" s="186" t="s">
        <v>258</v>
      </c>
      <c r="D128" s="159"/>
      <c r="E128" s="160">
        <v>402.7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127</v>
      </c>
      <c r="AH128" s="147">
        <v>5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72">
        <v>31</v>
      </c>
      <c r="B129" s="173" t="s">
        <v>259</v>
      </c>
      <c r="C129" s="185" t="s">
        <v>260</v>
      </c>
      <c r="D129" s="174" t="s">
        <v>130</v>
      </c>
      <c r="E129" s="175">
        <v>402.7</v>
      </c>
      <c r="F129" s="176"/>
      <c r="G129" s="177">
        <f>ROUND(E129*F129,2)</f>
        <v>0</v>
      </c>
      <c r="H129" s="158">
        <v>18.940000000000001</v>
      </c>
      <c r="I129" s="157">
        <f>ROUND(E129*H129,2)</f>
        <v>7627.14</v>
      </c>
      <c r="J129" s="158">
        <v>55.56</v>
      </c>
      <c r="K129" s="157">
        <f>ROUND(E129*J129,2)</f>
        <v>22374.01</v>
      </c>
      <c r="L129" s="157">
        <v>21</v>
      </c>
      <c r="M129" s="157">
        <f>G129*(1+L129/100)</f>
        <v>0</v>
      </c>
      <c r="N129" s="156">
        <v>2.9E-4</v>
      </c>
      <c r="O129" s="156">
        <f>ROUND(E129*N129,2)</f>
        <v>0.12</v>
      </c>
      <c r="P129" s="156">
        <v>0</v>
      </c>
      <c r="Q129" s="156">
        <f>ROUND(E129*P129,2)</f>
        <v>0</v>
      </c>
      <c r="R129" s="157"/>
      <c r="S129" s="157" t="s">
        <v>122</v>
      </c>
      <c r="T129" s="157" t="s">
        <v>122</v>
      </c>
      <c r="U129" s="157">
        <v>0.10191</v>
      </c>
      <c r="V129" s="157">
        <f>ROUND(E129*U129,2)</f>
        <v>41.04</v>
      </c>
      <c r="W129" s="157"/>
      <c r="X129" s="157" t="s">
        <v>123</v>
      </c>
      <c r="Y129" s="157" t="s">
        <v>124</v>
      </c>
      <c r="Z129" s="147"/>
      <c r="AA129" s="147"/>
      <c r="AB129" s="147"/>
      <c r="AC129" s="147"/>
      <c r="AD129" s="147"/>
      <c r="AE129" s="147"/>
      <c r="AF129" s="147"/>
      <c r="AG129" s="147" t="s">
        <v>125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2" x14ac:dyDescent="0.2">
      <c r="A130" s="154"/>
      <c r="B130" s="155"/>
      <c r="C130" s="186" t="s">
        <v>154</v>
      </c>
      <c r="D130" s="159"/>
      <c r="E130" s="160">
        <v>19.239999999999998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127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 x14ac:dyDescent="0.2">
      <c r="A131" s="154"/>
      <c r="B131" s="155"/>
      <c r="C131" s="186" t="s">
        <v>261</v>
      </c>
      <c r="D131" s="159"/>
      <c r="E131" s="160">
        <v>20.52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127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 x14ac:dyDescent="0.2">
      <c r="A132" s="154"/>
      <c r="B132" s="155"/>
      <c r="C132" s="186" t="s">
        <v>155</v>
      </c>
      <c r="D132" s="159"/>
      <c r="E132" s="160">
        <v>15.12</v>
      </c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127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">
      <c r="A133" s="154"/>
      <c r="B133" s="155"/>
      <c r="C133" s="186" t="s">
        <v>262</v>
      </c>
      <c r="D133" s="159"/>
      <c r="E133" s="160">
        <v>16.32</v>
      </c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127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 x14ac:dyDescent="0.2">
      <c r="A134" s="154"/>
      <c r="B134" s="155"/>
      <c r="C134" s="186" t="s">
        <v>156</v>
      </c>
      <c r="D134" s="159"/>
      <c r="E134" s="160">
        <v>31.08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127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86" t="s">
        <v>263</v>
      </c>
      <c r="D135" s="159"/>
      <c r="E135" s="160">
        <v>23.32</v>
      </c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127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">
      <c r="A136" s="154"/>
      <c r="B136" s="155"/>
      <c r="C136" s="186" t="s">
        <v>157</v>
      </c>
      <c r="D136" s="159"/>
      <c r="E136" s="160">
        <v>15.12</v>
      </c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127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 x14ac:dyDescent="0.2">
      <c r="A137" s="154"/>
      <c r="B137" s="155"/>
      <c r="C137" s="186" t="s">
        <v>262</v>
      </c>
      <c r="D137" s="159"/>
      <c r="E137" s="160">
        <v>16.32</v>
      </c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7"/>
      <c r="AA137" s="147"/>
      <c r="AB137" s="147"/>
      <c r="AC137" s="147"/>
      <c r="AD137" s="147"/>
      <c r="AE137" s="147"/>
      <c r="AF137" s="147"/>
      <c r="AG137" s="147" t="s">
        <v>127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3" x14ac:dyDescent="0.2">
      <c r="A138" s="154"/>
      <c r="B138" s="155"/>
      <c r="C138" s="186" t="s">
        <v>158</v>
      </c>
      <c r="D138" s="159"/>
      <c r="E138" s="160">
        <v>36.119999999999997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127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86" t="s">
        <v>264</v>
      </c>
      <c r="D139" s="159"/>
      <c r="E139" s="160">
        <v>26.26</v>
      </c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127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86" t="s">
        <v>159</v>
      </c>
      <c r="D140" s="159"/>
      <c r="E140" s="160">
        <v>15.12</v>
      </c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127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86" t="s">
        <v>262</v>
      </c>
      <c r="D141" s="159"/>
      <c r="E141" s="160">
        <v>16.32</v>
      </c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127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86" t="s">
        <v>160</v>
      </c>
      <c r="D142" s="159"/>
      <c r="E142" s="160">
        <v>34.5</v>
      </c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127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">
      <c r="A143" s="154"/>
      <c r="B143" s="155"/>
      <c r="C143" s="186" t="s">
        <v>265</v>
      </c>
      <c r="D143" s="159"/>
      <c r="E143" s="160">
        <v>25.7</v>
      </c>
      <c r="F143" s="157"/>
      <c r="G143" s="157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7"/>
      <c r="AA143" s="147"/>
      <c r="AB143" s="147"/>
      <c r="AC143" s="147"/>
      <c r="AD143" s="147"/>
      <c r="AE143" s="147"/>
      <c r="AF143" s="147"/>
      <c r="AG143" s="147" t="s">
        <v>127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3" x14ac:dyDescent="0.2">
      <c r="A144" s="154"/>
      <c r="B144" s="155"/>
      <c r="C144" s="186" t="s">
        <v>161</v>
      </c>
      <c r="D144" s="159"/>
      <c r="E144" s="160">
        <v>34.5</v>
      </c>
      <c r="F144" s="157"/>
      <c r="G144" s="15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127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">
      <c r="A145" s="154"/>
      <c r="B145" s="155"/>
      <c r="C145" s="186" t="s">
        <v>265</v>
      </c>
      <c r="D145" s="159"/>
      <c r="E145" s="160">
        <v>25.7</v>
      </c>
      <c r="F145" s="157"/>
      <c r="G145" s="157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127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186" t="s">
        <v>162</v>
      </c>
      <c r="D146" s="159"/>
      <c r="E146" s="160">
        <v>15.12</v>
      </c>
      <c r="F146" s="157"/>
      <c r="G146" s="1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7"/>
      <c r="AA146" s="147"/>
      <c r="AB146" s="147"/>
      <c r="AC146" s="147"/>
      <c r="AD146" s="147"/>
      <c r="AE146" s="147"/>
      <c r="AF146" s="147"/>
      <c r="AG146" s="147" t="s">
        <v>127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">
      <c r="A147" s="154"/>
      <c r="B147" s="155"/>
      <c r="C147" s="186" t="s">
        <v>262</v>
      </c>
      <c r="D147" s="159"/>
      <c r="E147" s="160">
        <v>16.32</v>
      </c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127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2">
        <v>32</v>
      </c>
      <c r="B148" s="173" t="s">
        <v>266</v>
      </c>
      <c r="C148" s="185" t="s">
        <v>267</v>
      </c>
      <c r="D148" s="174" t="s">
        <v>130</v>
      </c>
      <c r="E148" s="175">
        <v>120.81</v>
      </c>
      <c r="F148" s="176"/>
      <c r="G148" s="177">
        <f>ROUND(E148*F148,2)</f>
        <v>0</v>
      </c>
      <c r="H148" s="158">
        <v>21.14</v>
      </c>
      <c r="I148" s="157">
        <f>ROUND(E148*H148,2)</f>
        <v>2553.92</v>
      </c>
      <c r="J148" s="158">
        <v>67.56</v>
      </c>
      <c r="K148" s="157">
        <f>ROUND(E148*J148,2)</f>
        <v>8161.92</v>
      </c>
      <c r="L148" s="157">
        <v>21</v>
      </c>
      <c r="M148" s="157">
        <f>G148*(1+L148/100)</f>
        <v>0</v>
      </c>
      <c r="N148" s="156">
        <v>3.4000000000000002E-4</v>
      </c>
      <c r="O148" s="156">
        <f>ROUND(E148*N148,2)</f>
        <v>0.04</v>
      </c>
      <c r="P148" s="156">
        <v>0</v>
      </c>
      <c r="Q148" s="156">
        <f>ROUND(E148*P148,2)</f>
        <v>0</v>
      </c>
      <c r="R148" s="157"/>
      <c r="S148" s="157" t="s">
        <v>122</v>
      </c>
      <c r="T148" s="157" t="s">
        <v>122</v>
      </c>
      <c r="U148" s="157">
        <v>0.13500000000000001</v>
      </c>
      <c r="V148" s="157">
        <f>ROUND(E148*U148,2)</f>
        <v>16.309999999999999</v>
      </c>
      <c r="W148" s="157"/>
      <c r="X148" s="157" t="s">
        <v>123</v>
      </c>
      <c r="Y148" s="157" t="s">
        <v>124</v>
      </c>
      <c r="Z148" s="147"/>
      <c r="AA148" s="147"/>
      <c r="AB148" s="147"/>
      <c r="AC148" s="147"/>
      <c r="AD148" s="147"/>
      <c r="AE148" s="147"/>
      <c r="AF148" s="147"/>
      <c r="AG148" s="147" t="s">
        <v>125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2" x14ac:dyDescent="0.2">
      <c r="A149" s="154"/>
      <c r="B149" s="155"/>
      <c r="C149" s="186" t="s">
        <v>268</v>
      </c>
      <c r="D149" s="159"/>
      <c r="E149" s="160">
        <v>120.81</v>
      </c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127</v>
      </c>
      <c r="AH149" s="147">
        <v>5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78">
        <v>33</v>
      </c>
      <c r="B150" s="179" t="s">
        <v>269</v>
      </c>
      <c r="C150" s="189" t="s">
        <v>270</v>
      </c>
      <c r="D150" s="180" t="s">
        <v>207</v>
      </c>
      <c r="E150" s="181">
        <v>12</v>
      </c>
      <c r="F150" s="182"/>
      <c r="G150" s="183">
        <f>ROUND(E150*F150,2)</f>
        <v>0</v>
      </c>
      <c r="H150" s="158">
        <v>2.64</v>
      </c>
      <c r="I150" s="157">
        <f>ROUND(E150*H150,2)</f>
        <v>31.68</v>
      </c>
      <c r="J150" s="158">
        <v>25.06</v>
      </c>
      <c r="K150" s="157">
        <f>ROUND(E150*J150,2)</f>
        <v>300.72000000000003</v>
      </c>
      <c r="L150" s="157">
        <v>21</v>
      </c>
      <c r="M150" s="157">
        <f>G150*(1+L150/100)</f>
        <v>0</v>
      </c>
      <c r="N150" s="156">
        <v>1.0000000000000001E-5</v>
      </c>
      <c r="O150" s="156">
        <f>ROUND(E150*N150,2)</f>
        <v>0</v>
      </c>
      <c r="P150" s="156">
        <v>0</v>
      </c>
      <c r="Q150" s="156">
        <f>ROUND(E150*P150,2)</f>
        <v>0</v>
      </c>
      <c r="R150" s="157"/>
      <c r="S150" s="157" t="s">
        <v>122</v>
      </c>
      <c r="T150" s="157" t="s">
        <v>122</v>
      </c>
      <c r="U150" s="157">
        <v>0.05</v>
      </c>
      <c r="V150" s="157">
        <f>ROUND(E150*U150,2)</f>
        <v>0.6</v>
      </c>
      <c r="W150" s="157"/>
      <c r="X150" s="157" t="s">
        <v>123</v>
      </c>
      <c r="Y150" s="157" t="s">
        <v>124</v>
      </c>
      <c r="Z150" s="147"/>
      <c r="AA150" s="147"/>
      <c r="AB150" s="147"/>
      <c r="AC150" s="147"/>
      <c r="AD150" s="147"/>
      <c r="AE150" s="147"/>
      <c r="AF150" s="147"/>
      <c r="AG150" s="147" t="s">
        <v>125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x14ac:dyDescent="0.2">
      <c r="A151" s="165" t="s">
        <v>117</v>
      </c>
      <c r="B151" s="166" t="s">
        <v>84</v>
      </c>
      <c r="C151" s="184" t="s">
        <v>85</v>
      </c>
      <c r="D151" s="167"/>
      <c r="E151" s="168"/>
      <c r="F151" s="169"/>
      <c r="G151" s="170">
        <f>SUMIF(AG152:AG169,"&lt;&gt;NOR",G152:G169)</f>
        <v>0</v>
      </c>
      <c r="H151" s="164"/>
      <c r="I151" s="164">
        <f>SUM(I152:I169)</f>
        <v>44600</v>
      </c>
      <c r="J151" s="164"/>
      <c r="K151" s="164">
        <f>SUM(K152:K169)</f>
        <v>25316</v>
      </c>
      <c r="L151" s="164"/>
      <c r="M151" s="164">
        <f>SUM(M152:M169)</f>
        <v>0</v>
      </c>
      <c r="N151" s="163"/>
      <c r="O151" s="163">
        <f>SUM(O152:O169)</f>
        <v>0.04</v>
      </c>
      <c r="P151" s="163"/>
      <c r="Q151" s="163">
        <f>SUM(Q152:Q169)</f>
        <v>0.1</v>
      </c>
      <c r="R151" s="164"/>
      <c r="S151" s="164"/>
      <c r="T151" s="164"/>
      <c r="U151" s="164"/>
      <c r="V151" s="164">
        <f>SUM(V152:V169)</f>
        <v>52.42</v>
      </c>
      <c r="W151" s="164"/>
      <c r="X151" s="164"/>
      <c r="Y151" s="164"/>
      <c r="AG151" t="s">
        <v>118</v>
      </c>
    </row>
    <row r="152" spans="1:60" outlineLevel="1" x14ac:dyDescent="0.2">
      <c r="A152" s="172">
        <v>34</v>
      </c>
      <c r="B152" s="173" t="s">
        <v>271</v>
      </c>
      <c r="C152" s="185" t="s">
        <v>272</v>
      </c>
      <c r="D152" s="174" t="s">
        <v>121</v>
      </c>
      <c r="E152" s="175">
        <v>120</v>
      </c>
      <c r="F152" s="176"/>
      <c r="G152" s="177">
        <f>ROUND(E152*F152,2)</f>
        <v>0</v>
      </c>
      <c r="H152" s="158">
        <v>0</v>
      </c>
      <c r="I152" s="157">
        <f>ROUND(E152*H152,2)</f>
        <v>0</v>
      </c>
      <c r="J152" s="158">
        <v>27.6</v>
      </c>
      <c r="K152" s="157">
        <f>ROUND(E152*J152,2)</f>
        <v>3312</v>
      </c>
      <c r="L152" s="157">
        <v>21</v>
      </c>
      <c r="M152" s="157">
        <f>G152*(1+L152/100)</f>
        <v>0</v>
      </c>
      <c r="N152" s="156">
        <v>0</v>
      </c>
      <c r="O152" s="156">
        <f>ROUND(E152*N152,2)</f>
        <v>0</v>
      </c>
      <c r="P152" s="156">
        <v>0</v>
      </c>
      <c r="Q152" s="156">
        <f>ROUND(E152*P152,2)</f>
        <v>0</v>
      </c>
      <c r="R152" s="157"/>
      <c r="S152" s="157" t="s">
        <v>122</v>
      </c>
      <c r="T152" s="157" t="s">
        <v>122</v>
      </c>
      <c r="U152" s="157">
        <v>5.0999999999999997E-2</v>
      </c>
      <c r="V152" s="157">
        <f>ROUND(E152*U152,2)</f>
        <v>6.12</v>
      </c>
      <c r="W152" s="157"/>
      <c r="X152" s="157" t="s">
        <v>123</v>
      </c>
      <c r="Y152" s="157" t="s">
        <v>124</v>
      </c>
      <c r="Z152" s="147"/>
      <c r="AA152" s="147"/>
      <c r="AB152" s="147"/>
      <c r="AC152" s="147"/>
      <c r="AD152" s="147"/>
      <c r="AE152" s="147"/>
      <c r="AF152" s="147"/>
      <c r="AG152" s="147" t="s">
        <v>125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2" x14ac:dyDescent="0.2">
      <c r="A153" s="154"/>
      <c r="B153" s="155"/>
      <c r="C153" s="186" t="s">
        <v>273</v>
      </c>
      <c r="D153" s="159"/>
      <c r="E153" s="160">
        <v>120</v>
      </c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127</v>
      </c>
      <c r="AH153" s="147">
        <v>5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72">
        <v>35</v>
      </c>
      <c r="B154" s="173" t="s">
        <v>274</v>
      </c>
      <c r="C154" s="185" t="s">
        <v>275</v>
      </c>
      <c r="D154" s="174" t="s">
        <v>121</v>
      </c>
      <c r="E154" s="175">
        <v>20</v>
      </c>
      <c r="F154" s="176"/>
      <c r="G154" s="177">
        <f>ROUND(E154*F154,2)</f>
        <v>0</v>
      </c>
      <c r="H154" s="158">
        <v>0</v>
      </c>
      <c r="I154" s="157">
        <f>ROUND(E154*H154,2)</f>
        <v>0</v>
      </c>
      <c r="J154" s="158">
        <v>241</v>
      </c>
      <c r="K154" s="157">
        <f>ROUND(E154*J154,2)</f>
        <v>4820</v>
      </c>
      <c r="L154" s="157">
        <v>21</v>
      </c>
      <c r="M154" s="157">
        <f>G154*(1+L154/100)</f>
        <v>0</v>
      </c>
      <c r="N154" s="156">
        <v>0</v>
      </c>
      <c r="O154" s="156">
        <f>ROUND(E154*N154,2)</f>
        <v>0</v>
      </c>
      <c r="P154" s="156">
        <v>0</v>
      </c>
      <c r="Q154" s="156">
        <f>ROUND(E154*P154,2)</f>
        <v>0</v>
      </c>
      <c r="R154" s="157"/>
      <c r="S154" s="157" t="s">
        <v>122</v>
      </c>
      <c r="T154" s="157" t="s">
        <v>122</v>
      </c>
      <c r="U154" s="157">
        <v>0.44500000000000001</v>
      </c>
      <c r="V154" s="157">
        <f>ROUND(E154*U154,2)</f>
        <v>8.9</v>
      </c>
      <c r="W154" s="157"/>
      <c r="X154" s="157" t="s">
        <v>123</v>
      </c>
      <c r="Y154" s="157" t="s">
        <v>124</v>
      </c>
      <c r="Z154" s="147"/>
      <c r="AA154" s="147"/>
      <c r="AB154" s="147"/>
      <c r="AC154" s="147"/>
      <c r="AD154" s="147"/>
      <c r="AE154" s="147"/>
      <c r="AF154" s="147"/>
      <c r="AG154" s="147" t="s">
        <v>125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2" x14ac:dyDescent="0.2">
      <c r="A155" s="154"/>
      <c r="B155" s="155"/>
      <c r="C155" s="186" t="s">
        <v>276</v>
      </c>
      <c r="D155" s="159"/>
      <c r="E155" s="160">
        <v>3</v>
      </c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127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">
      <c r="A156" s="154"/>
      <c r="B156" s="155"/>
      <c r="C156" s="186" t="s">
        <v>277</v>
      </c>
      <c r="D156" s="159"/>
      <c r="E156" s="160"/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127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">
      <c r="A157" s="154"/>
      <c r="B157" s="155"/>
      <c r="C157" s="186" t="s">
        <v>278</v>
      </c>
      <c r="D157" s="159"/>
      <c r="E157" s="160">
        <v>4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127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86" t="s">
        <v>279</v>
      </c>
      <c r="D158" s="159"/>
      <c r="E158" s="160"/>
      <c r="F158" s="157"/>
      <c r="G158" s="157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7"/>
      <c r="AA158" s="147"/>
      <c r="AB158" s="147"/>
      <c r="AC158" s="147"/>
      <c r="AD158" s="147"/>
      <c r="AE158" s="147"/>
      <c r="AF158" s="147"/>
      <c r="AG158" s="147" t="s">
        <v>127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86" t="s">
        <v>280</v>
      </c>
      <c r="D159" s="159"/>
      <c r="E159" s="160"/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127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86" t="s">
        <v>281</v>
      </c>
      <c r="D160" s="159"/>
      <c r="E160" s="160">
        <v>2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127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3" x14ac:dyDescent="0.2">
      <c r="A161" s="154"/>
      <c r="B161" s="155"/>
      <c r="C161" s="186" t="s">
        <v>282</v>
      </c>
      <c r="D161" s="159"/>
      <c r="E161" s="160">
        <v>6</v>
      </c>
      <c r="F161" s="157"/>
      <c r="G161" s="157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7"/>
      <c r="AA161" s="147"/>
      <c r="AB161" s="147"/>
      <c r="AC161" s="147"/>
      <c r="AD161" s="147"/>
      <c r="AE161" s="147"/>
      <c r="AF161" s="147"/>
      <c r="AG161" s="147" t="s">
        <v>127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 x14ac:dyDescent="0.2">
      <c r="A162" s="154"/>
      <c r="B162" s="155"/>
      <c r="C162" s="186" t="s">
        <v>188</v>
      </c>
      <c r="D162" s="159"/>
      <c r="E162" s="160">
        <v>3</v>
      </c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127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">
      <c r="A163" s="154"/>
      <c r="B163" s="155"/>
      <c r="C163" s="186" t="s">
        <v>283</v>
      </c>
      <c r="D163" s="159"/>
      <c r="E163" s="160">
        <v>2</v>
      </c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127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72">
        <v>36</v>
      </c>
      <c r="B164" s="173" t="s">
        <v>284</v>
      </c>
      <c r="C164" s="185" t="s">
        <v>285</v>
      </c>
      <c r="D164" s="174" t="s">
        <v>121</v>
      </c>
      <c r="E164" s="175">
        <v>20</v>
      </c>
      <c r="F164" s="176"/>
      <c r="G164" s="177">
        <f>ROUND(E164*F164,2)</f>
        <v>0</v>
      </c>
      <c r="H164" s="158">
        <v>0</v>
      </c>
      <c r="I164" s="157">
        <f>ROUND(E164*H164,2)</f>
        <v>0</v>
      </c>
      <c r="J164" s="158">
        <v>146</v>
      </c>
      <c r="K164" s="157">
        <f>ROUND(E164*J164,2)</f>
        <v>2920</v>
      </c>
      <c r="L164" s="157">
        <v>21</v>
      </c>
      <c r="M164" s="157">
        <f>G164*(1+L164/100)</f>
        <v>0</v>
      </c>
      <c r="N164" s="156">
        <v>0</v>
      </c>
      <c r="O164" s="156">
        <f>ROUND(E164*N164,2)</f>
        <v>0</v>
      </c>
      <c r="P164" s="156">
        <v>5.0000000000000001E-3</v>
      </c>
      <c r="Q164" s="156">
        <f>ROUND(E164*P164,2)</f>
        <v>0.1</v>
      </c>
      <c r="R164" s="157"/>
      <c r="S164" s="157" t="s">
        <v>122</v>
      </c>
      <c r="T164" s="157" t="s">
        <v>122</v>
      </c>
      <c r="U164" s="157">
        <v>0.27</v>
      </c>
      <c r="V164" s="157">
        <f>ROUND(E164*U164,2)</f>
        <v>5.4</v>
      </c>
      <c r="W164" s="157"/>
      <c r="X164" s="157" t="s">
        <v>123</v>
      </c>
      <c r="Y164" s="157" t="s">
        <v>124</v>
      </c>
      <c r="Z164" s="147"/>
      <c r="AA164" s="147"/>
      <c r="AB164" s="147"/>
      <c r="AC164" s="147"/>
      <c r="AD164" s="147"/>
      <c r="AE164" s="147"/>
      <c r="AF164" s="147"/>
      <c r="AG164" s="147" t="s">
        <v>125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2" x14ac:dyDescent="0.2">
      <c r="A165" s="154"/>
      <c r="B165" s="155"/>
      <c r="C165" s="186" t="s">
        <v>126</v>
      </c>
      <c r="D165" s="159"/>
      <c r="E165" s="160">
        <v>20</v>
      </c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127</v>
      </c>
      <c r="AH165" s="147">
        <v>5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78">
        <v>37</v>
      </c>
      <c r="B166" s="179" t="s">
        <v>286</v>
      </c>
      <c r="C166" s="189" t="s">
        <v>287</v>
      </c>
      <c r="D166" s="180" t="s">
        <v>235</v>
      </c>
      <c r="E166" s="181">
        <v>8</v>
      </c>
      <c r="F166" s="182"/>
      <c r="G166" s="183">
        <f>ROUND(E166*F166,2)</f>
        <v>0</v>
      </c>
      <c r="H166" s="158">
        <v>0</v>
      </c>
      <c r="I166" s="157">
        <f>ROUND(E166*H166,2)</f>
        <v>0</v>
      </c>
      <c r="J166" s="158">
        <v>544</v>
      </c>
      <c r="K166" s="157">
        <f>ROUND(E166*J166,2)</f>
        <v>4352</v>
      </c>
      <c r="L166" s="157">
        <v>21</v>
      </c>
      <c r="M166" s="157">
        <f>G166*(1+L166/100)</f>
        <v>0</v>
      </c>
      <c r="N166" s="156">
        <v>0</v>
      </c>
      <c r="O166" s="156">
        <f>ROUND(E166*N166,2)</f>
        <v>0</v>
      </c>
      <c r="P166" s="156">
        <v>0</v>
      </c>
      <c r="Q166" s="156">
        <f>ROUND(E166*P166,2)</f>
        <v>0</v>
      </c>
      <c r="R166" s="157"/>
      <c r="S166" s="157" t="s">
        <v>122</v>
      </c>
      <c r="T166" s="157" t="s">
        <v>122</v>
      </c>
      <c r="U166" s="157">
        <v>1</v>
      </c>
      <c r="V166" s="157">
        <f>ROUND(E166*U166,2)</f>
        <v>8</v>
      </c>
      <c r="W166" s="157"/>
      <c r="X166" s="157" t="s">
        <v>123</v>
      </c>
      <c r="Y166" s="157" t="s">
        <v>124</v>
      </c>
      <c r="Z166" s="147"/>
      <c r="AA166" s="147"/>
      <c r="AB166" s="147"/>
      <c r="AC166" s="147"/>
      <c r="AD166" s="147"/>
      <c r="AE166" s="147"/>
      <c r="AF166" s="147"/>
      <c r="AG166" s="147" t="s">
        <v>125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78">
        <v>38</v>
      </c>
      <c r="B167" s="179" t="s">
        <v>288</v>
      </c>
      <c r="C167" s="189" t="s">
        <v>289</v>
      </c>
      <c r="D167" s="180" t="s">
        <v>235</v>
      </c>
      <c r="E167" s="181">
        <v>12</v>
      </c>
      <c r="F167" s="182"/>
      <c r="G167" s="183">
        <f>ROUND(E167*F167,2)</f>
        <v>0</v>
      </c>
      <c r="H167" s="158">
        <v>0</v>
      </c>
      <c r="I167" s="157">
        <f>ROUND(E167*H167,2)</f>
        <v>0</v>
      </c>
      <c r="J167" s="158">
        <v>826</v>
      </c>
      <c r="K167" s="157">
        <f>ROUND(E167*J167,2)</f>
        <v>9912</v>
      </c>
      <c r="L167" s="157">
        <v>21</v>
      </c>
      <c r="M167" s="157">
        <f>G167*(1+L167/100)</f>
        <v>0</v>
      </c>
      <c r="N167" s="156">
        <v>0</v>
      </c>
      <c r="O167" s="156">
        <f>ROUND(E167*N167,2)</f>
        <v>0</v>
      </c>
      <c r="P167" s="156">
        <v>0</v>
      </c>
      <c r="Q167" s="156">
        <f>ROUND(E167*P167,2)</f>
        <v>0</v>
      </c>
      <c r="R167" s="157"/>
      <c r="S167" s="157" t="s">
        <v>122</v>
      </c>
      <c r="T167" s="157" t="s">
        <v>122</v>
      </c>
      <c r="U167" s="157">
        <v>2</v>
      </c>
      <c r="V167" s="157">
        <f>ROUND(E167*U167,2)</f>
        <v>24</v>
      </c>
      <c r="W167" s="157"/>
      <c r="X167" s="157" t="s">
        <v>123</v>
      </c>
      <c r="Y167" s="157" t="s">
        <v>124</v>
      </c>
      <c r="Z167" s="147"/>
      <c r="AA167" s="147"/>
      <c r="AB167" s="147"/>
      <c r="AC167" s="147"/>
      <c r="AD167" s="147"/>
      <c r="AE167" s="147"/>
      <c r="AF167" s="147"/>
      <c r="AG167" s="147" t="s">
        <v>125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ht="45" outlineLevel="1" x14ac:dyDescent="0.2">
      <c r="A168" s="172">
        <v>39</v>
      </c>
      <c r="B168" s="173" t="s">
        <v>290</v>
      </c>
      <c r="C168" s="185" t="s">
        <v>291</v>
      </c>
      <c r="D168" s="174" t="s">
        <v>121</v>
      </c>
      <c r="E168" s="175">
        <v>20</v>
      </c>
      <c r="F168" s="176"/>
      <c r="G168" s="177">
        <f>ROUND(E168*F168,2)</f>
        <v>0</v>
      </c>
      <c r="H168" s="158">
        <v>2230</v>
      </c>
      <c r="I168" s="157">
        <f>ROUND(E168*H168,2)</f>
        <v>44600</v>
      </c>
      <c r="J168" s="158">
        <v>0</v>
      </c>
      <c r="K168" s="157">
        <f>ROUND(E168*J168,2)</f>
        <v>0</v>
      </c>
      <c r="L168" s="157">
        <v>21</v>
      </c>
      <c r="M168" s="157">
        <f>G168*(1+L168/100)</f>
        <v>0</v>
      </c>
      <c r="N168" s="156">
        <v>2E-3</v>
      </c>
      <c r="O168" s="156">
        <f>ROUND(E168*N168,2)</f>
        <v>0.04</v>
      </c>
      <c r="P168" s="156">
        <v>0</v>
      </c>
      <c r="Q168" s="156">
        <f>ROUND(E168*P168,2)</f>
        <v>0</v>
      </c>
      <c r="R168" s="157" t="s">
        <v>175</v>
      </c>
      <c r="S168" s="157" t="s">
        <v>122</v>
      </c>
      <c r="T168" s="157" t="s">
        <v>122</v>
      </c>
      <c r="U168" s="157">
        <v>0</v>
      </c>
      <c r="V168" s="157">
        <f>ROUND(E168*U168,2)</f>
        <v>0</v>
      </c>
      <c r="W168" s="157"/>
      <c r="X168" s="157" t="s">
        <v>176</v>
      </c>
      <c r="Y168" s="157" t="s">
        <v>124</v>
      </c>
      <c r="Z168" s="147"/>
      <c r="AA168" s="147"/>
      <c r="AB168" s="147"/>
      <c r="AC168" s="147"/>
      <c r="AD168" s="147"/>
      <c r="AE168" s="147"/>
      <c r="AF168" s="147"/>
      <c r="AG168" s="147" t="s">
        <v>177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2" x14ac:dyDescent="0.2">
      <c r="A169" s="154"/>
      <c r="B169" s="155"/>
      <c r="C169" s="186" t="s">
        <v>126</v>
      </c>
      <c r="D169" s="159"/>
      <c r="E169" s="160">
        <v>20</v>
      </c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127</v>
      </c>
      <c r="AH169" s="147">
        <v>5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x14ac:dyDescent="0.2">
      <c r="A170" s="165" t="s">
        <v>117</v>
      </c>
      <c r="B170" s="166" t="s">
        <v>86</v>
      </c>
      <c r="C170" s="184" t="s">
        <v>87</v>
      </c>
      <c r="D170" s="167"/>
      <c r="E170" s="168"/>
      <c r="F170" s="169"/>
      <c r="G170" s="170">
        <f>SUMIF(AG171:AG182,"&lt;&gt;NOR",G171:G182)</f>
        <v>0</v>
      </c>
      <c r="H170" s="164"/>
      <c r="I170" s="164">
        <f>SUM(I171:I182)</f>
        <v>0</v>
      </c>
      <c r="J170" s="164"/>
      <c r="K170" s="164">
        <f>SUM(K171:K182)</f>
        <v>5630.31</v>
      </c>
      <c r="L170" s="164"/>
      <c r="M170" s="164">
        <f>SUM(M171:M182)</f>
        <v>0</v>
      </c>
      <c r="N170" s="163"/>
      <c r="O170" s="163">
        <f>SUM(O171:O182)</f>
        <v>0</v>
      </c>
      <c r="P170" s="163"/>
      <c r="Q170" s="163">
        <f>SUM(Q171:Q182)</f>
        <v>0</v>
      </c>
      <c r="R170" s="164"/>
      <c r="S170" s="164"/>
      <c r="T170" s="164"/>
      <c r="U170" s="164"/>
      <c r="V170" s="164">
        <f>SUM(V171:V182)</f>
        <v>8.11</v>
      </c>
      <c r="W170" s="164"/>
      <c r="X170" s="164"/>
      <c r="Y170" s="164"/>
      <c r="AG170" t="s">
        <v>118</v>
      </c>
    </row>
    <row r="171" spans="1:60" outlineLevel="1" x14ac:dyDescent="0.2">
      <c r="A171" s="178">
        <v>40</v>
      </c>
      <c r="B171" s="179" t="s">
        <v>292</v>
      </c>
      <c r="C171" s="189" t="s">
        <v>293</v>
      </c>
      <c r="D171" s="180" t="s">
        <v>168</v>
      </c>
      <c r="E171" s="181">
        <v>0.11</v>
      </c>
      <c r="F171" s="182"/>
      <c r="G171" s="183">
        <f>ROUND(E171*F171,2)</f>
        <v>0</v>
      </c>
      <c r="H171" s="158">
        <v>0</v>
      </c>
      <c r="I171" s="157">
        <f>ROUND(E171*H171,2)</f>
        <v>0</v>
      </c>
      <c r="J171" s="158">
        <v>1958</v>
      </c>
      <c r="K171" s="157">
        <f>ROUND(E171*J171,2)</f>
        <v>215.38</v>
      </c>
      <c r="L171" s="157">
        <v>21</v>
      </c>
      <c r="M171" s="157">
        <f>G171*(1+L171/100)</f>
        <v>0</v>
      </c>
      <c r="N171" s="156">
        <v>0</v>
      </c>
      <c r="O171" s="156">
        <f>ROUND(E171*N171,2)</f>
        <v>0</v>
      </c>
      <c r="P171" s="156">
        <v>0</v>
      </c>
      <c r="Q171" s="156">
        <f>ROUND(E171*P171,2)</f>
        <v>0</v>
      </c>
      <c r="R171" s="157"/>
      <c r="S171" s="157" t="s">
        <v>122</v>
      </c>
      <c r="T171" s="157" t="s">
        <v>122</v>
      </c>
      <c r="U171" s="157">
        <v>0</v>
      </c>
      <c r="V171" s="157">
        <f>ROUND(E171*U171,2)</f>
        <v>0</v>
      </c>
      <c r="W171" s="157"/>
      <c r="X171" s="157" t="s">
        <v>123</v>
      </c>
      <c r="Y171" s="157" t="s">
        <v>124</v>
      </c>
      <c r="Z171" s="147"/>
      <c r="AA171" s="147"/>
      <c r="AB171" s="147"/>
      <c r="AC171" s="147"/>
      <c r="AD171" s="147"/>
      <c r="AE171" s="147"/>
      <c r="AF171" s="147"/>
      <c r="AG171" s="147" t="s">
        <v>125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72">
        <v>41</v>
      </c>
      <c r="B172" s="173" t="s">
        <v>294</v>
      </c>
      <c r="C172" s="185" t="s">
        <v>295</v>
      </c>
      <c r="D172" s="174" t="s">
        <v>168</v>
      </c>
      <c r="E172" s="175">
        <v>0.23164000000000001</v>
      </c>
      <c r="F172" s="176"/>
      <c r="G172" s="177">
        <f>ROUND(E172*F172,2)</f>
        <v>0</v>
      </c>
      <c r="H172" s="158">
        <v>0</v>
      </c>
      <c r="I172" s="157">
        <f>ROUND(E172*H172,2)</f>
        <v>0</v>
      </c>
      <c r="J172" s="158">
        <v>2215</v>
      </c>
      <c r="K172" s="157">
        <f>ROUND(E172*J172,2)</f>
        <v>513.08000000000004</v>
      </c>
      <c r="L172" s="157">
        <v>21</v>
      </c>
      <c r="M172" s="157">
        <f>G172*(1+L172/100)</f>
        <v>0</v>
      </c>
      <c r="N172" s="156">
        <v>0</v>
      </c>
      <c r="O172" s="156">
        <f>ROUND(E172*N172,2)</f>
        <v>0</v>
      </c>
      <c r="P172" s="156">
        <v>0</v>
      </c>
      <c r="Q172" s="156">
        <f>ROUND(E172*P172,2)</f>
        <v>0</v>
      </c>
      <c r="R172" s="157"/>
      <c r="S172" s="157" t="s">
        <v>122</v>
      </c>
      <c r="T172" s="157" t="s">
        <v>122</v>
      </c>
      <c r="U172" s="157">
        <v>0</v>
      </c>
      <c r="V172" s="157">
        <f>ROUND(E172*U172,2)</f>
        <v>0</v>
      </c>
      <c r="W172" s="157"/>
      <c r="X172" s="157" t="s">
        <v>123</v>
      </c>
      <c r="Y172" s="157" t="s">
        <v>124</v>
      </c>
      <c r="Z172" s="147"/>
      <c r="AA172" s="147"/>
      <c r="AB172" s="147"/>
      <c r="AC172" s="147"/>
      <c r="AD172" s="147"/>
      <c r="AE172" s="147"/>
      <c r="AF172" s="147"/>
      <c r="AG172" s="147" t="s">
        <v>125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2" x14ac:dyDescent="0.2">
      <c r="A173" s="154"/>
      <c r="B173" s="155"/>
      <c r="C173" s="186" t="s">
        <v>296</v>
      </c>
      <c r="D173" s="159"/>
      <c r="E173" s="160">
        <v>0.23164000000000001</v>
      </c>
      <c r="F173" s="157"/>
      <c r="G173" s="157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57"/>
      <c r="Z173" s="147"/>
      <c r="AA173" s="147"/>
      <c r="AB173" s="147"/>
      <c r="AC173" s="147"/>
      <c r="AD173" s="147"/>
      <c r="AE173" s="147"/>
      <c r="AF173" s="147"/>
      <c r="AG173" s="147" t="s">
        <v>127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72">
        <v>42</v>
      </c>
      <c r="B174" s="173" t="s">
        <v>297</v>
      </c>
      <c r="C174" s="185" t="s">
        <v>298</v>
      </c>
      <c r="D174" s="174" t="s">
        <v>168</v>
      </c>
      <c r="E174" s="175">
        <v>1.7775300000000001</v>
      </c>
      <c r="F174" s="176"/>
      <c r="G174" s="177">
        <f>ROUND(E174*F174,2)</f>
        <v>0</v>
      </c>
      <c r="H174" s="158">
        <v>0</v>
      </c>
      <c r="I174" s="157">
        <f>ROUND(E174*H174,2)</f>
        <v>0</v>
      </c>
      <c r="J174" s="158">
        <v>550</v>
      </c>
      <c r="K174" s="157">
        <f>ROUND(E174*J174,2)</f>
        <v>977.64</v>
      </c>
      <c r="L174" s="157">
        <v>21</v>
      </c>
      <c r="M174" s="157">
        <f>G174*(1+L174/100)</f>
        <v>0</v>
      </c>
      <c r="N174" s="156">
        <v>0</v>
      </c>
      <c r="O174" s="156">
        <f>ROUND(E174*N174,2)</f>
        <v>0</v>
      </c>
      <c r="P174" s="156">
        <v>0</v>
      </c>
      <c r="Q174" s="156">
        <f>ROUND(E174*P174,2)</f>
        <v>0</v>
      </c>
      <c r="R174" s="157"/>
      <c r="S174" s="157" t="s">
        <v>122</v>
      </c>
      <c r="T174" s="157" t="s">
        <v>122</v>
      </c>
      <c r="U174" s="157">
        <v>0</v>
      </c>
      <c r="V174" s="157">
        <f>ROUND(E174*U174,2)</f>
        <v>0</v>
      </c>
      <c r="W174" s="157"/>
      <c r="X174" s="157" t="s">
        <v>123</v>
      </c>
      <c r="Y174" s="157" t="s">
        <v>124</v>
      </c>
      <c r="Z174" s="147"/>
      <c r="AA174" s="147"/>
      <c r="AB174" s="147"/>
      <c r="AC174" s="147"/>
      <c r="AD174" s="147"/>
      <c r="AE174" s="147"/>
      <c r="AF174" s="147"/>
      <c r="AG174" s="147" t="s">
        <v>125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2" x14ac:dyDescent="0.2">
      <c r="A175" s="154"/>
      <c r="B175" s="155"/>
      <c r="C175" s="186" t="s">
        <v>299</v>
      </c>
      <c r="D175" s="159"/>
      <c r="E175" s="160">
        <v>1.7775300000000001</v>
      </c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127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78">
        <v>43</v>
      </c>
      <c r="B176" s="179" t="s">
        <v>300</v>
      </c>
      <c r="C176" s="189" t="s">
        <v>301</v>
      </c>
      <c r="D176" s="180" t="s">
        <v>168</v>
      </c>
      <c r="E176" s="181">
        <v>0.97246999999999995</v>
      </c>
      <c r="F176" s="182"/>
      <c r="G176" s="183">
        <f t="shared" ref="G176:G182" si="0">ROUND(E176*F176,2)</f>
        <v>0</v>
      </c>
      <c r="H176" s="158">
        <v>0</v>
      </c>
      <c r="I176" s="157">
        <f t="shared" ref="I176:I182" si="1">ROUND(E176*H176,2)</f>
        <v>0</v>
      </c>
      <c r="J176" s="158">
        <v>620</v>
      </c>
      <c r="K176" s="157">
        <f t="shared" ref="K176:K182" si="2">ROUND(E176*J176,2)</f>
        <v>602.92999999999995</v>
      </c>
      <c r="L176" s="157">
        <v>21</v>
      </c>
      <c r="M176" s="157">
        <f t="shared" ref="M176:M182" si="3">G176*(1+L176/100)</f>
        <v>0</v>
      </c>
      <c r="N176" s="156">
        <v>0</v>
      </c>
      <c r="O176" s="156">
        <f t="shared" ref="O176:O182" si="4">ROUND(E176*N176,2)</f>
        <v>0</v>
      </c>
      <c r="P176" s="156">
        <v>0</v>
      </c>
      <c r="Q176" s="156">
        <f t="shared" ref="Q176:Q182" si="5">ROUND(E176*P176,2)</f>
        <v>0</v>
      </c>
      <c r="R176" s="157"/>
      <c r="S176" s="157" t="s">
        <v>122</v>
      </c>
      <c r="T176" s="157" t="s">
        <v>122</v>
      </c>
      <c r="U176" s="157">
        <v>0.63800000000000001</v>
      </c>
      <c r="V176" s="157">
        <f t="shared" ref="V176:V182" si="6">ROUND(E176*U176,2)</f>
        <v>0.62</v>
      </c>
      <c r="W176" s="157"/>
      <c r="X176" s="157" t="s">
        <v>302</v>
      </c>
      <c r="Y176" s="157" t="s">
        <v>124</v>
      </c>
      <c r="Z176" s="147"/>
      <c r="AA176" s="147"/>
      <c r="AB176" s="147"/>
      <c r="AC176" s="147"/>
      <c r="AD176" s="147"/>
      <c r="AE176" s="147"/>
      <c r="AF176" s="147"/>
      <c r="AG176" s="147" t="s">
        <v>303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78">
        <v>44</v>
      </c>
      <c r="B177" s="179" t="s">
        <v>304</v>
      </c>
      <c r="C177" s="189" t="s">
        <v>305</v>
      </c>
      <c r="D177" s="180" t="s">
        <v>168</v>
      </c>
      <c r="E177" s="181">
        <v>0.97246999999999995</v>
      </c>
      <c r="F177" s="182"/>
      <c r="G177" s="183">
        <f t="shared" si="0"/>
        <v>0</v>
      </c>
      <c r="H177" s="158">
        <v>0</v>
      </c>
      <c r="I177" s="157">
        <f t="shared" si="1"/>
        <v>0</v>
      </c>
      <c r="J177" s="158">
        <v>788</v>
      </c>
      <c r="K177" s="157">
        <f t="shared" si="2"/>
        <v>766.31</v>
      </c>
      <c r="L177" s="157">
        <v>21</v>
      </c>
      <c r="M177" s="157">
        <f t="shared" si="3"/>
        <v>0</v>
      </c>
      <c r="N177" s="156">
        <v>0</v>
      </c>
      <c r="O177" s="156">
        <f t="shared" si="4"/>
        <v>0</v>
      </c>
      <c r="P177" s="156">
        <v>0</v>
      </c>
      <c r="Q177" s="156">
        <f t="shared" si="5"/>
        <v>0</v>
      </c>
      <c r="R177" s="157"/>
      <c r="S177" s="157" t="s">
        <v>122</v>
      </c>
      <c r="T177" s="157" t="s">
        <v>122</v>
      </c>
      <c r="U177" s="157">
        <v>2.0089999999999999</v>
      </c>
      <c r="V177" s="157">
        <f t="shared" si="6"/>
        <v>1.95</v>
      </c>
      <c r="W177" s="157"/>
      <c r="X177" s="157" t="s">
        <v>302</v>
      </c>
      <c r="Y177" s="157" t="s">
        <v>124</v>
      </c>
      <c r="Z177" s="147"/>
      <c r="AA177" s="147"/>
      <c r="AB177" s="147"/>
      <c r="AC177" s="147"/>
      <c r="AD177" s="147"/>
      <c r="AE177" s="147"/>
      <c r="AF177" s="147"/>
      <c r="AG177" s="147" t="s">
        <v>303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78">
        <v>45</v>
      </c>
      <c r="B178" s="179" t="s">
        <v>306</v>
      </c>
      <c r="C178" s="189" t="s">
        <v>307</v>
      </c>
      <c r="D178" s="180" t="s">
        <v>168</v>
      </c>
      <c r="E178" s="181">
        <v>3.8898899999999998</v>
      </c>
      <c r="F178" s="182"/>
      <c r="G178" s="183">
        <f t="shared" si="0"/>
        <v>0</v>
      </c>
      <c r="H178" s="158">
        <v>0</v>
      </c>
      <c r="I178" s="157">
        <f t="shared" si="1"/>
        <v>0</v>
      </c>
      <c r="J178" s="158">
        <v>376</v>
      </c>
      <c r="K178" s="157">
        <f t="shared" si="2"/>
        <v>1462.6</v>
      </c>
      <c r="L178" s="157">
        <v>21</v>
      </c>
      <c r="M178" s="157">
        <f t="shared" si="3"/>
        <v>0</v>
      </c>
      <c r="N178" s="156">
        <v>0</v>
      </c>
      <c r="O178" s="156">
        <f t="shared" si="4"/>
        <v>0</v>
      </c>
      <c r="P178" s="156">
        <v>0</v>
      </c>
      <c r="Q178" s="156">
        <f t="shared" si="5"/>
        <v>0</v>
      </c>
      <c r="R178" s="157"/>
      <c r="S178" s="157" t="s">
        <v>122</v>
      </c>
      <c r="T178" s="157" t="s">
        <v>122</v>
      </c>
      <c r="U178" s="157">
        <v>0.95899999999999996</v>
      </c>
      <c r="V178" s="157">
        <f t="shared" si="6"/>
        <v>3.73</v>
      </c>
      <c r="W178" s="157"/>
      <c r="X178" s="157" t="s">
        <v>302</v>
      </c>
      <c r="Y178" s="157" t="s">
        <v>124</v>
      </c>
      <c r="Z178" s="147"/>
      <c r="AA178" s="147"/>
      <c r="AB178" s="147"/>
      <c r="AC178" s="147"/>
      <c r="AD178" s="147"/>
      <c r="AE178" s="147"/>
      <c r="AF178" s="147"/>
      <c r="AG178" s="147" t="s">
        <v>303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78">
        <v>46</v>
      </c>
      <c r="B179" s="179" t="s">
        <v>308</v>
      </c>
      <c r="C179" s="189" t="s">
        <v>309</v>
      </c>
      <c r="D179" s="180" t="s">
        <v>168</v>
      </c>
      <c r="E179" s="181">
        <v>0.97246999999999995</v>
      </c>
      <c r="F179" s="182"/>
      <c r="G179" s="183">
        <f t="shared" si="0"/>
        <v>0</v>
      </c>
      <c r="H179" s="158">
        <v>0</v>
      </c>
      <c r="I179" s="157">
        <f t="shared" si="1"/>
        <v>0</v>
      </c>
      <c r="J179" s="158">
        <v>264</v>
      </c>
      <c r="K179" s="157">
        <f t="shared" si="2"/>
        <v>256.73</v>
      </c>
      <c r="L179" s="157">
        <v>21</v>
      </c>
      <c r="M179" s="157">
        <f t="shared" si="3"/>
        <v>0</v>
      </c>
      <c r="N179" s="156">
        <v>0</v>
      </c>
      <c r="O179" s="156">
        <f t="shared" si="4"/>
        <v>0</v>
      </c>
      <c r="P179" s="156">
        <v>0</v>
      </c>
      <c r="Q179" s="156">
        <f t="shared" si="5"/>
        <v>0</v>
      </c>
      <c r="R179" s="157"/>
      <c r="S179" s="157" t="s">
        <v>122</v>
      </c>
      <c r="T179" s="157" t="s">
        <v>122</v>
      </c>
      <c r="U179" s="157">
        <v>0.49</v>
      </c>
      <c r="V179" s="157">
        <f t="shared" si="6"/>
        <v>0.48</v>
      </c>
      <c r="W179" s="157"/>
      <c r="X179" s="157" t="s">
        <v>302</v>
      </c>
      <c r="Y179" s="157" t="s">
        <v>124</v>
      </c>
      <c r="Z179" s="147"/>
      <c r="AA179" s="147"/>
      <c r="AB179" s="147"/>
      <c r="AC179" s="147"/>
      <c r="AD179" s="147"/>
      <c r="AE179" s="147"/>
      <c r="AF179" s="147"/>
      <c r="AG179" s="147" t="s">
        <v>303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78">
        <v>47</v>
      </c>
      <c r="B180" s="179" t="s">
        <v>310</v>
      </c>
      <c r="C180" s="189" t="s">
        <v>311</v>
      </c>
      <c r="D180" s="180" t="s">
        <v>168</v>
      </c>
      <c r="E180" s="181">
        <v>12.642139999999999</v>
      </c>
      <c r="F180" s="182"/>
      <c r="G180" s="183">
        <f t="shared" si="0"/>
        <v>0</v>
      </c>
      <c r="H180" s="158">
        <v>0</v>
      </c>
      <c r="I180" s="157">
        <f t="shared" si="1"/>
        <v>0</v>
      </c>
      <c r="J180" s="158">
        <v>25</v>
      </c>
      <c r="K180" s="157">
        <f t="shared" si="2"/>
        <v>316.05</v>
      </c>
      <c r="L180" s="157">
        <v>21</v>
      </c>
      <c r="M180" s="157">
        <f t="shared" si="3"/>
        <v>0</v>
      </c>
      <c r="N180" s="156">
        <v>0</v>
      </c>
      <c r="O180" s="156">
        <f t="shared" si="4"/>
        <v>0</v>
      </c>
      <c r="P180" s="156">
        <v>0</v>
      </c>
      <c r="Q180" s="156">
        <f t="shared" si="5"/>
        <v>0</v>
      </c>
      <c r="R180" s="157"/>
      <c r="S180" s="157" t="s">
        <v>122</v>
      </c>
      <c r="T180" s="157" t="s">
        <v>122</v>
      </c>
      <c r="U180" s="157">
        <v>0</v>
      </c>
      <c r="V180" s="157">
        <f t="shared" si="6"/>
        <v>0</v>
      </c>
      <c r="W180" s="157"/>
      <c r="X180" s="157" t="s">
        <v>302</v>
      </c>
      <c r="Y180" s="157" t="s">
        <v>124</v>
      </c>
      <c r="Z180" s="147"/>
      <c r="AA180" s="147"/>
      <c r="AB180" s="147"/>
      <c r="AC180" s="147"/>
      <c r="AD180" s="147"/>
      <c r="AE180" s="147"/>
      <c r="AF180" s="147"/>
      <c r="AG180" s="147" t="s">
        <v>303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78">
        <v>48</v>
      </c>
      <c r="B181" s="179" t="s">
        <v>312</v>
      </c>
      <c r="C181" s="189" t="s">
        <v>313</v>
      </c>
      <c r="D181" s="180" t="s">
        <v>168</v>
      </c>
      <c r="E181" s="181">
        <v>0.97246999999999995</v>
      </c>
      <c r="F181" s="182"/>
      <c r="G181" s="183">
        <f t="shared" si="0"/>
        <v>0</v>
      </c>
      <c r="H181" s="158">
        <v>0</v>
      </c>
      <c r="I181" s="157">
        <f t="shared" si="1"/>
        <v>0</v>
      </c>
      <c r="J181" s="158">
        <v>369.5</v>
      </c>
      <c r="K181" s="157">
        <f t="shared" si="2"/>
        <v>359.33</v>
      </c>
      <c r="L181" s="157">
        <v>21</v>
      </c>
      <c r="M181" s="157">
        <f t="shared" si="3"/>
        <v>0</v>
      </c>
      <c r="N181" s="156">
        <v>0</v>
      </c>
      <c r="O181" s="156">
        <f t="shared" si="4"/>
        <v>0</v>
      </c>
      <c r="P181" s="156">
        <v>0</v>
      </c>
      <c r="Q181" s="156">
        <f t="shared" si="5"/>
        <v>0</v>
      </c>
      <c r="R181" s="157"/>
      <c r="S181" s="157" t="s">
        <v>122</v>
      </c>
      <c r="T181" s="157" t="s">
        <v>122</v>
      </c>
      <c r="U181" s="157">
        <v>0.94199999999999995</v>
      </c>
      <c r="V181" s="157">
        <f t="shared" si="6"/>
        <v>0.92</v>
      </c>
      <c r="W181" s="157"/>
      <c r="X181" s="157" t="s">
        <v>302</v>
      </c>
      <c r="Y181" s="157" t="s">
        <v>124</v>
      </c>
      <c r="Z181" s="147"/>
      <c r="AA181" s="147"/>
      <c r="AB181" s="147"/>
      <c r="AC181" s="147"/>
      <c r="AD181" s="147"/>
      <c r="AE181" s="147"/>
      <c r="AF181" s="147"/>
      <c r="AG181" s="147" t="s">
        <v>303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78">
        <v>49</v>
      </c>
      <c r="B182" s="179" t="s">
        <v>314</v>
      </c>
      <c r="C182" s="189" t="s">
        <v>315</v>
      </c>
      <c r="D182" s="180" t="s">
        <v>168</v>
      </c>
      <c r="E182" s="181">
        <v>3.8898899999999998</v>
      </c>
      <c r="F182" s="182"/>
      <c r="G182" s="183">
        <f t="shared" si="0"/>
        <v>0</v>
      </c>
      <c r="H182" s="158">
        <v>0</v>
      </c>
      <c r="I182" s="157">
        <f t="shared" si="1"/>
        <v>0</v>
      </c>
      <c r="J182" s="158">
        <v>41.2</v>
      </c>
      <c r="K182" s="157">
        <f t="shared" si="2"/>
        <v>160.26</v>
      </c>
      <c r="L182" s="157">
        <v>21</v>
      </c>
      <c r="M182" s="157">
        <f t="shared" si="3"/>
        <v>0</v>
      </c>
      <c r="N182" s="156">
        <v>0</v>
      </c>
      <c r="O182" s="156">
        <f t="shared" si="4"/>
        <v>0</v>
      </c>
      <c r="P182" s="156">
        <v>0</v>
      </c>
      <c r="Q182" s="156">
        <f t="shared" si="5"/>
        <v>0</v>
      </c>
      <c r="R182" s="157"/>
      <c r="S182" s="157" t="s">
        <v>122</v>
      </c>
      <c r="T182" s="157" t="s">
        <v>122</v>
      </c>
      <c r="U182" s="157">
        <v>0.105</v>
      </c>
      <c r="V182" s="157">
        <f t="shared" si="6"/>
        <v>0.41</v>
      </c>
      <c r="W182" s="157"/>
      <c r="X182" s="157" t="s">
        <v>302</v>
      </c>
      <c r="Y182" s="157" t="s">
        <v>124</v>
      </c>
      <c r="Z182" s="147"/>
      <c r="AA182" s="147"/>
      <c r="AB182" s="147"/>
      <c r="AC182" s="147"/>
      <c r="AD182" s="147"/>
      <c r="AE182" s="147"/>
      <c r="AF182" s="147"/>
      <c r="AG182" s="147" t="s">
        <v>303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x14ac:dyDescent="0.2">
      <c r="A183" s="165" t="s">
        <v>117</v>
      </c>
      <c r="B183" s="166" t="s">
        <v>89</v>
      </c>
      <c r="C183" s="184" t="s">
        <v>29</v>
      </c>
      <c r="D183" s="167"/>
      <c r="E183" s="168"/>
      <c r="F183" s="169"/>
      <c r="G183" s="170">
        <f>SUMIF(AG184:AG188,"&lt;&gt;NOR",G184:G188)</f>
        <v>0</v>
      </c>
      <c r="H183" s="164"/>
      <c r="I183" s="164">
        <f>SUM(I184:I188)</f>
        <v>0</v>
      </c>
      <c r="J183" s="164"/>
      <c r="K183" s="164">
        <f>SUM(K184:K188)</f>
        <v>10500</v>
      </c>
      <c r="L183" s="164"/>
      <c r="M183" s="164">
        <f>SUM(M184:M188)</f>
        <v>0</v>
      </c>
      <c r="N183" s="163"/>
      <c r="O183" s="163">
        <f>SUM(O184:O188)</f>
        <v>0</v>
      </c>
      <c r="P183" s="163"/>
      <c r="Q183" s="163">
        <f>SUM(Q184:Q188)</f>
        <v>0</v>
      </c>
      <c r="R183" s="164"/>
      <c r="S183" s="164"/>
      <c r="T183" s="164"/>
      <c r="U183" s="164"/>
      <c r="V183" s="164">
        <f>SUM(V184:V188)</f>
        <v>0</v>
      </c>
      <c r="W183" s="164"/>
      <c r="X183" s="164"/>
      <c r="Y183" s="164"/>
      <c r="AG183" t="s">
        <v>118</v>
      </c>
    </row>
    <row r="184" spans="1:60" outlineLevel="1" x14ac:dyDescent="0.2">
      <c r="A184" s="178">
        <v>50</v>
      </c>
      <c r="B184" s="179" t="s">
        <v>316</v>
      </c>
      <c r="C184" s="189" t="s">
        <v>317</v>
      </c>
      <c r="D184" s="180" t="s">
        <v>318</v>
      </c>
      <c r="E184" s="181">
        <v>1</v>
      </c>
      <c r="F184" s="182"/>
      <c r="G184" s="183">
        <f>ROUND(E184*F184,2)</f>
        <v>0</v>
      </c>
      <c r="H184" s="158">
        <v>0</v>
      </c>
      <c r="I184" s="157">
        <f>ROUND(E184*H184,2)</f>
        <v>0</v>
      </c>
      <c r="J184" s="158">
        <v>3000</v>
      </c>
      <c r="K184" s="157">
        <f>ROUND(E184*J184,2)</f>
        <v>3000</v>
      </c>
      <c r="L184" s="157">
        <v>21</v>
      </c>
      <c r="M184" s="157">
        <f>G184*(1+L184/100)</f>
        <v>0</v>
      </c>
      <c r="N184" s="156">
        <v>0</v>
      </c>
      <c r="O184" s="156">
        <f>ROUND(E184*N184,2)</f>
        <v>0</v>
      </c>
      <c r="P184" s="156">
        <v>0</v>
      </c>
      <c r="Q184" s="156">
        <f>ROUND(E184*P184,2)</f>
        <v>0</v>
      </c>
      <c r="R184" s="157"/>
      <c r="S184" s="157" t="s">
        <v>319</v>
      </c>
      <c r="T184" s="157" t="s">
        <v>320</v>
      </c>
      <c r="U184" s="157">
        <v>0</v>
      </c>
      <c r="V184" s="157">
        <f>ROUND(E184*U184,2)</f>
        <v>0</v>
      </c>
      <c r="W184" s="157"/>
      <c r="X184" s="157" t="s">
        <v>321</v>
      </c>
      <c r="Y184" s="157" t="s">
        <v>124</v>
      </c>
      <c r="Z184" s="147"/>
      <c r="AA184" s="147"/>
      <c r="AB184" s="147"/>
      <c r="AC184" s="147"/>
      <c r="AD184" s="147"/>
      <c r="AE184" s="147"/>
      <c r="AF184" s="147"/>
      <c r="AG184" s="147" t="s">
        <v>322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78">
        <v>51</v>
      </c>
      <c r="B185" s="179" t="s">
        <v>323</v>
      </c>
      <c r="C185" s="189" t="s">
        <v>324</v>
      </c>
      <c r="D185" s="180" t="s">
        <v>318</v>
      </c>
      <c r="E185" s="181">
        <v>1</v>
      </c>
      <c r="F185" s="182"/>
      <c r="G185" s="183">
        <f>ROUND(E185*F185,2)</f>
        <v>0</v>
      </c>
      <c r="H185" s="158">
        <v>0</v>
      </c>
      <c r="I185" s="157">
        <f>ROUND(E185*H185,2)</f>
        <v>0</v>
      </c>
      <c r="J185" s="158">
        <v>1000</v>
      </c>
      <c r="K185" s="157">
        <f>ROUND(E185*J185,2)</f>
        <v>1000</v>
      </c>
      <c r="L185" s="157">
        <v>21</v>
      </c>
      <c r="M185" s="157">
        <f>G185*(1+L185/100)</f>
        <v>0</v>
      </c>
      <c r="N185" s="156">
        <v>0</v>
      </c>
      <c r="O185" s="156">
        <f>ROUND(E185*N185,2)</f>
        <v>0</v>
      </c>
      <c r="P185" s="156">
        <v>0</v>
      </c>
      <c r="Q185" s="156">
        <f>ROUND(E185*P185,2)</f>
        <v>0</v>
      </c>
      <c r="R185" s="157"/>
      <c r="S185" s="157" t="s">
        <v>319</v>
      </c>
      <c r="T185" s="157" t="s">
        <v>320</v>
      </c>
      <c r="U185" s="157">
        <v>0</v>
      </c>
      <c r="V185" s="157">
        <f>ROUND(E185*U185,2)</f>
        <v>0</v>
      </c>
      <c r="W185" s="157"/>
      <c r="X185" s="157" t="s">
        <v>321</v>
      </c>
      <c r="Y185" s="157" t="s">
        <v>124</v>
      </c>
      <c r="Z185" s="147"/>
      <c r="AA185" s="147"/>
      <c r="AB185" s="147"/>
      <c r="AC185" s="147"/>
      <c r="AD185" s="147"/>
      <c r="AE185" s="147"/>
      <c r="AF185" s="147"/>
      <c r="AG185" s="147" t="s">
        <v>322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78">
        <v>52</v>
      </c>
      <c r="B186" s="179" t="s">
        <v>325</v>
      </c>
      <c r="C186" s="189" t="s">
        <v>326</v>
      </c>
      <c r="D186" s="180" t="s">
        <v>318</v>
      </c>
      <c r="E186" s="181">
        <v>1</v>
      </c>
      <c r="F186" s="182"/>
      <c r="G186" s="183">
        <f>ROUND(E186*F186,2)</f>
        <v>0</v>
      </c>
      <c r="H186" s="158">
        <v>0</v>
      </c>
      <c r="I186" s="157">
        <f>ROUND(E186*H186,2)</f>
        <v>0</v>
      </c>
      <c r="J186" s="158">
        <v>1500</v>
      </c>
      <c r="K186" s="157">
        <f>ROUND(E186*J186,2)</f>
        <v>1500</v>
      </c>
      <c r="L186" s="157">
        <v>21</v>
      </c>
      <c r="M186" s="157">
        <f>G186*(1+L186/100)</f>
        <v>0</v>
      </c>
      <c r="N186" s="156">
        <v>0</v>
      </c>
      <c r="O186" s="156">
        <f>ROUND(E186*N186,2)</f>
        <v>0</v>
      </c>
      <c r="P186" s="156">
        <v>0</v>
      </c>
      <c r="Q186" s="156">
        <f>ROUND(E186*P186,2)</f>
        <v>0</v>
      </c>
      <c r="R186" s="157"/>
      <c r="S186" s="157" t="s">
        <v>319</v>
      </c>
      <c r="T186" s="157" t="s">
        <v>320</v>
      </c>
      <c r="U186" s="157">
        <v>0</v>
      </c>
      <c r="V186" s="157">
        <f>ROUND(E186*U186,2)</f>
        <v>0</v>
      </c>
      <c r="W186" s="157"/>
      <c r="X186" s="157" t="s">
        <v>321</v>
      </c>
      <c r="Y186" s="157" t="s">
        <v>124</v>
      </c>
      <c r="Z186" s="147"/>
      <c r="AA186" s="147"/>
      <c r="AB186" s="147"/>
      <c r="AC186" s="147"/>
      <c r="AD186" s="147"/>
      <c r="AE186" s="147"/>
      <c r="AF186" s="147"/>
      <c r="AG186" s="147" t="s">
        <v>322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78">
        <v>53</v>
      </c>
      <c r="B187" s="179" t="s">
        <v>327</v>
      </c>
      <c r="C187" s="189" t="s">
        <v>328</v>
      </c>
      <c r="D187" s="180" t="s">
        <v>318</v>
      </c>
      <c r="E187" s="181">
        <v>1</v>
      </c>
      <c r="F187" s="182"/>
      <c r="G187" s="183">
        <f>ROUND(E187*F187,2)</f>
        <v>0</v>
      </c>
      <c r="H187" s="158">
        <v>0</v>
      </c>
      <c r="I187" s="157">
        <f>ROUND(E187*H187,2)</f>
        <v>0</v>
      </c>
      <c r="J187" s="158">
        <v>3000</v>
      </c>
      <c r="K187" s="157">
        <f>ROUND(E187*J187,2)</f>
        <v>3000</v>
      </c>
      <c r="L187" s="157">
        <v>21</v>
      </c>
      <c r="M187" s="157">
        <f>G187*(1+L187/100)</f>
        <v>0</v>
      </c>
      <c r="N187" s="156">
        <v>0</v>
      </c>
      <c r="O187" s="156">
        <f>ROUND(E187*N187,2)</f>
        <v>0</v>
      </c>
      <c r="P187" s="156">
        <v>0</v>
      </c>
      <c r="Q187" s="156">
        <f>ROUND(E187*P187,2)</f>
        <v>0</v>
      </c>
      <c r="R187" s="157"/>
      <c r="S187" s="157" t="s">
        <v>319</v>
      </c>
      <c r="T187" s="157" t="s">
        <v>320</v>
      </c>
      <c r="U187" s="157">
        <v>0</v>
      </c>
      <c r="V187" s="157">
        <f>ROUND(E187*U187,2)</f>
        <v>0</v>
      </c>
      <c r="W187" s="157"/>
      <c r="X187" s="157" t="s">
        <v>321</v>
      </c>
      <c r="Y187" s="157" t="s">
        <v>124</v>
      </c>
      <c r="Z187" s="147"/>
      <c r="AA187" s="147"/>
      <c r="AB187" s="147"/>
      <c r="AC187" s="147"/>
      <c r="AD187" s="147"/>
      <c r="AE187" s="147"/>
      <c r="AF187" s="147"/>
      <c r="AG187" s="147" t="s">
        <v>322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72">
        <v>54</v>
      </c>
      <c r="B188" s="173" t="s">
        <v>329</v>
      </c>
      <c r="C188" s="185" t="s">
        <v>330</v>
      </c>
      <c r="D188" s="174" t="s">
        <v>318</v>
      </c>
      <c r="E188" s="175">
        <v>1</v>
      </c>
      <c r="F188" s="176"/>
      <c r="G188" s="177">
        <f>ROUND(E188*F188,2)</f>
        <v>0</v>
      </c>
      <c r="H188" s="158">
        <v>0</v>
      </c>
      <c r="I188" s="157">
        <f>ROUND(E188*H188,2)</f>
        <v>0</v>
      </c>
      <c r="J188" s="158">
        <v>2000</v>
      </c>
      <c r="K188" s="157">
        <f>ROUND(E188*J188,2)</f>
        <v>2000</v>
      </c>
      <c r="L188" s="157">
        <v>21</v>
      </c>
      <c r="M188" s="157">
        <f>G188*(1+L188/100)</f>
        <v>0</v>
      </c>
      <c r="N188" s="156">
        <v>0</v>
      </c>
      <c r="O188" s="156">
        <f>ROUND(E188*N188,2)</f>
        <v>0</v>
      </c>
      <c r="P188" s="156">
        <v>0</v>
      </c>
      <c r="Q188" s="156">
        <f>ROUND(E188*P188,2)</f>
        <v>0</v>
      </c>
      <c r="R188" s="157"/>
      <c r="S188" s="157" t="s">
        <v>319</v>
      </c>
      <c r="T188" s="157" t="s">
        <v>320</v>
      </c>
      <c r="U188" s="157">
        <v>0</v>
      </c>
      <c r="V188" s="157">
        <f>ROUND(E188*U188,2)</f>
        <v>0</v>
      </c>
      <c r="W188" s="157"/>
      <c r="X188" s="157" t="s">
        <v>321</v>
      </c>
      <c r="Y188" s="157" t="s">
        <v>124</v>
      </c>
      <c r="Z188" s="147"/>
      <c r="AA188" s="147"/>
      <c r="AB188" s="147"/>
      <c r="AC188" s="147"/>
      <c r="AD188" s="147"/>
      <c r="AE188" s="147"/>
      <c r="AF188" s="147"/>
      <c r="AG188" s="147" t="s">
        <v>322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x14ac:dyDescent="0.2">
      <c r="A189" s="3"/>
      <c r="B189" s="4"/>
      <c r="C189" s="190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AE189">
        <v>15</v>
      </c>
      <c r="AF189">
        <v>21</v>
      </c>
      <c r="AG189" t="s">
        <v>103</v>
      </c>
    </row>
    <row r="190" spans="1:60" x14ac:dyDescent="0.2">
      <c r="A190" s="150"/>
      <c r="B190" s="151" t="s">
        <v>31</v>
      </c>
      <c r="C190" s="191"/>
      <c r="D190" s="152"/>
      <c r="E190" s="153"/>
      <c r="F190" s="153"/>
      <c r="G190" s="171">
        <f>G8+G13+G27+G30+G33+G46+G48+G53+G69+G117+G124+G151+G170+G183</f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AE190">
        <f>SUMIF(L7:L188,AE189,G7:G188)</f>
        <v>0</v>
      </c>
      <c r="AF190">
        <f>SUMIF(L7:L188,AF189,G7:G188)</f>
        <v>0</v>
      </c>
      <c r="AG190" t="s">
        <v>331</v>
      </c>
    </row>
    <row r="191" spans="1:60" x14ac:dyDescent="0.2">
      <c r="A191" s="3"/>
      <c r="B191" s="4"/>
      <c r="C191" s="190"/>
      <c r="D191" s="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60" x14ac:dyDescent="0.2">
      <c r="A192" s="3"/>
      <c r="B192" s="4"/>
      <c r="C192" s="190"/>
      <c r="D192" s="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33" x14ac:dyDescent="0.2">
      <c r="A193" s="269" t="s">
        <v>332</v>
      </c>
      <c r="B193" s="269"/>
      <c r="C193" s="270"/>
      <c r="D193" s="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33" x14ac:dyDescent="0.2">
      <c r="A194" s="250"/>
      <c r="B194" s="251"/>
      <c r="C194" s="252"/>
      <c r="D194" s="251"/>
      <c r="E194" s="251"/>
      <c r="F194" s="251"/>
      <c r="G194" s="25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AG194" t="s">
        <v>333</v>
      </c>
    </row>
    <row r="195" spans="1:33" x14ac:dyDescent="0.2">
      <c r="A195" s="254"/>
      <c r="B195" s="255"/>
      <c r="C195" s="256"/>
      <c r="D195" s="255"/>
      <c r="E195" s="255"/>
      <c r="F195" s="255"/>
      <c r="G195" s="257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33" x14ac:dyDescent="0.2">
      <c r="A196" s="254"/>
      <c r="B196" s="255"/>
      <c r="C196" s="256"/>
      <c r="D196" s="255"/>
      <c r="E196" s="255"/>
      <c r="F196" s="255"/>
      <c r="G196" s="257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33" x14ac:dyDescent="0.2">
      <c r="A197" s="254"/>
      <c r="B197" s="255"/>
      <c r="C197" s="256"/>
      <c r="D197" s="255"/>
      <c r="E197" s="255"/>
      <c r="F197" s="255"/>
      <c r="G197" s="257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33" x14ac:dyDescent="0.2">
      <c r="A198" s="258"/>
      <c r="B198" s="259"/>
      <c r="C198" s="260"/>
      <c r="D198" s="259"/>
      <c r="E198" s="259"/>
      <c r="F198" s="259"/>
      <c r="G198" s="261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33" x14ac:dyDescent="0.2">
      <c r="A199" s="3"/>
      <c r="B199" s="4"/>
      <c r="C199" s="190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33" x14ac:dyDescent="0.2">
      <c r="C200" s="192"/>
      <c r="D200" s="10"/>
      <c r="AG200" t="s">
        <v>334</v>
      </c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94:G198"/>
    <mergeCell ref="A1:G1"/>
    <mergeCell ref="C2:G2"/>
    <mergeCell ref="C3:G3"/>
    <mergeCell ref="C4:G4"/>
    <mergeCell ref="A193:C19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Vejtasa</dc:creator>
  <cp:lastModifiedBy>Rohánková Hana</cp:lastModifiedBy>
  <cp:lastPrinted>2019-03-19T12:27:02Z</cp:lastPrinted>
  <dcterms:created xsi:type="dcterms:W3CDTF">2009-04-08T07:15:50Z</dcterms:created>
  <dcterms:modified xsi:type="dcterms:W3CDTF">2024-05-21T16:30:16Z</dcterms:modified>
</cp:coreProperties>
</file>