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KROSplusData\Export\23 - bez cen - Brno, Komárovská - rekonstrukce vodovodu\"/>
    </mc:Choice>
  </mc:AlternateContent>
  <bookViews>
    <workbookView xWindow="0" yWindow="0" windowWidth="28800" windowHeight="12300"/>
  </bookViews>
  <sheets>
    <sheet name="Rekapitulace stavby" sheetId="1" r:id="rId1"/>
    <sheet name="SO 091 - Náhradní výsadba" sheetId="2" r:id="rId2"/>
    <sheet name="SO 330 - Vodovodní řad" sheetId="3" r:id="rId3"/>
    <sheet name="SO 340 - Vodovodní přípojky" sheetId="4" r:id="rId4"/>
    <sheet name="SO 090 - Vedlejší a ostat..." sheetId="5" r:id="rId5"/>
  </sheets>
  <definedNames>
    <definedName name="_xlnm._FilterDatabase" localSheetId="4" hidden="1">'SO 090 - Vedlejší a ostat...'!$C$117:$K$184</definedName>
    <definedName name="_xlnm._FilterDatabase" localSheetId="1" hidden="1">'SO 091 - Náhradní výsadba'!$C$118:$K$148</definedName>
    <definedName name="_xlnm._FilterDatabase" localSheetId="2" hidden="1">'SO 330 - Vodovodní řad'!$C$124:$K$536</definedName>
    <definedName name="_xlnm._FilterDatabase" localSheetId="3" hidden="1">'SO 340 - Vodovodní přípojky'!$C$124:$K$515</definedName>
    <definedName name="_xlnm.Print_Titles" localSheetId="0">'Rekapitulace stavby'!$92:$92</definedName>
    <definedName name="_xlnm.Print_Titles" localSheetId="4">'SO 090 - Vedlejší a ostat...'!$117:$117</definedName>
    <definedName name="_xlnm.Print_Titles" localSheetId="1">'SO 091 - Náhradní výsadba'!$118:$118</definedName>
    <definedName name="_xlnm.Print_Titles" localSheetId="2">'SO 330 - Vodovodní řad'!$124:$124</definedName>
    <definedName name="_xlnm.Print_Titles" localSheetId="3">'SO 340 - Vodovodní přípojky'!$124:$124</definedName>
    <definedName name="_xlnm.Print_Area" localSheetId="0">'Rekapitulace stavby'!$D$4:$AO$76,'Rekapitulace stavby'!$C$82:$AQ$99</definedName>
    <definedName name="_xlnm.Print_Area" localSheetId="4">'SO 090 - Vedlejší a ostat...'!$C$4:$J$39,'SO 090 - Vedlejší a ostat...'!$C$50:$J$76,'SO 090 - Vedlejší a ostat...'!$C$82:$J$99,'SO 090 - Vedlejší a ostat...'!$C$105:$K$184</definedName>
    <definedName name="_xlnm.Print_Area" localSheetId="1">'SO 091 - Náhradní výsadba'!$C$4:$J$39,'SO 091 - Náhradní výsadba'!$C$50:$J$76,'SO 091 - Náhradní výsadba'!$C$82:$J$100,'SO 091 - Náhradní výsadba'!$C$106:$K$148</definedName>
    <definedName name="_xlnm.Print_Area" localSheetId="2">'SO 330 - Vodovodní řad'!$C$4:$J$39,'SO 330 - Vodovodní řad'!$C$50:$J$76,'SO 330 - Vodovodní řad'!$C$82:$J$106,'SO 330 - Vodovodní řad'!$C$112:$K$536</definedName>
    <definedName name="_xlnm.Print_Area" localSheetId="3">'SO 340 - Vodovodní přípojky'!$C$4:$J$39,'SO 340 - Vodovodní přípojky'!$C$50:$J$76,'SO 340 - Vodovodní přípojky'!$C$82:$J$106,'SO 340 - Vodovodní přípojky'!$C$112:$K$515</definedName>
  </definedNames>
  <calcPr calcId="162913"/>
</workbook>
</file>

<file path=xl/calcChain.xml><?xml version="1.0" encoding="utf-8"?>
<calcChain xmlns="http://schemas.openxmlformats.org/spreadsheetml/2006/main">
  <c r="J37" i="5" l="1"/>
  <c r="J36" i="5"/>
  <c r="AY98" i="1"/>
  <c r="J35" i="5"/>
  <c r="AX98" i="1" s="1"/>
  <c r="BI183" i="5"/>
  <c r="BH183" i="5"/>
  <c r="BG183" i="5"/>
  <c r="BF183" i="5"/>
  <c r="T183" i="5"/>
  <c r="R183" i="5"/>
  <c r="P183" i="5"/>
  <c r="BI181" i="5"/>
  <c r="BH181" i="5"/>
  <c r="BG181" i="5"/>
  <c r="BF181" i="5"/>
  <c r="T181" i="5"/>
  <c r="R181" i="5"/>
  <c r="P181" i="5"/>
  <c r="BI179" i="5"/>
  <c r="BH179" i="5"/>
  <c r="BG179" i="5"/>
  <c r="BF179" i="5"/>
  <c r="T179" i="5"/>
  <c r="R179" i="5"/>
  <c r="P179" i="5"/>
  <c r="BI173" i="5"/>
  <c r="BH173" i="5"/>
  <c r="BG173" i="5"/>
  <c r="BF173" i="5"/>
  <c r="T173" i="5"/>
  <c r="R173" i="5"/>
  <c r="P173" i="5"/>
  <c r="BI171" i="5"/>
  <c r="BH171" i="5"/>
  <c r="BG171" i="5"/>
  <c r="BF171" i="5"/>
  <c r="T171" i="5"/>
  <c r="R171" i="5"/>
  <c r="P171" i="5"/>
  <c r="BI169" i="5"/>
  <c r="BH169" i="5"/>
  <c r="BG169" i="5"/>
  <c r="BF169" i="5"/>
  <c r="T169" i="5"/>
  <c r="R169" i="5"/>
  <c r="P169" i="5"/>
  <c r="BI167" i="5"/>
  <c r="BH167" i="5"/>
  <c r="BG167" i="5"/>
  <c r="BF167" i="5"/>
  <c r="T167" i="5"/>
  <c r="R167" i="5"/>
  <c r="P167" i="5"/>
  <c r="BI164" i="5"/>
  <c r="BH164" i="5"/>
  <c r="BG164" i="5"/>
  <c r="BF164" i="5"/>
  <c r="T164" i="5"/>
  <c r="R164" i="5"/>
  <c r="P164" i="5"/>
  <c r="BI161" i="5"/>
  <c r="BH161" i="5"/>
  <c r="BG161" i="5"/>
  <c r="BF161" i="5"/>
  <c r="T161" i="5"/>
  <c r="R161" i="5"/>
  <c r="P161" i="5"/>
  <c r="BI153" i="5"/>
  <c r="BH153" i="5"/>
  <c r="BG153" i="5"/>
  <c r="BF153" i="5"/>
  <c r="T153" i="5"/>
  <c r="R153" i="5"/>
  <c r="P153" i="5"/>
  <c r="BI150" i="5"/>
  <c r="BH150" i="5"/>
  <c r="BG150" i="5"/>
  <c r="BF150" i="5"/>
  <c r="T150" i="5"/>
  <c r="R150" i="5"/>
  <c r="P150" i="5"/>
  <c r="BI147" i="5"/>
  <c r="BH147" i="5"/>
  <c r="BG147" i="5"/>
  <c r="BF147" i="5"/>
  <c r="T147" i="5"/>
  <c r="R147" i="5"/>
  <c r="P147" i="5"/>
  <c r="BI145" i="5"/>
  <c r="BH145" i="5"/>
  <c r="BG145" i="5"/>
  <c r="BF145" i="5"/>
  <c r="T145" i="5"/>
  <c r="R145" i="5"/>
  <c r="P145" i="5"/>
  <c r="BI143" i="5"/>
  <c r="BH143" i="5"/>
  <c r="BG143" i="5"/>
  <c r="BF143" i="5"/>
  <c r="T143" i="5"/>
  <c r="R143" i="5"/>
  <c r="P143" i="5"/>
  <c r="BI141" i="5"/>
  <c r="BH141" i="5"/>
  <c r="BG141" i="5"/>
  <c r="BF141" i="5"/>
  <c r="T141" i="5"/>
  <c r="R141" i="5"/>
  <c r="P141" i="5"/>
  <c r="BI138" i="5"/>
  <c r="BH138" i="5"/>
  <c r="BG138" i="5"/>
  <c r="BF138" i="5"/>
  <c r="T138" i="5"/>
  <c r="R138" i="5"/>
  <c r="P138" i="5"/>
  <c r="BI136" i="5"/>
  <c r="BH136" i="5"/>
  <c r="BG136" i="5"/>
  <c r="BF136" i="5"/>
  <c r="T136" i="5"/>
  <c r="R136" i="5"/>
  <c r="P136" i="5"/>
  <c r="BI133" i="5"/>
  <c r="BH133" i="5"/>
  <c r="BG133" i="5"/>
  <c r="BF133" i="5"/>
  <c r="T133" i="5"/>
  <c r="R133" i="5"/>
  <c r="P133" i="5"/>
  <c r="BI130" i="5"/>
  <c r="BH130" i="5"/>
  <c r="BG130" i="5"/>
  <c r="BF130" i="5"/>
  <c r="T130" i="5"/>
  <c r="R130" i="5"/>
  <c r="P130" i="5"/>
  <c r="BI127" i="5"/>
  <c r="BH127" i="5"/>
  <c r="BG127" i="5"/>
  <c r="BF127" i="5"/>
  <c r="T127" i="5"/>
  <c r="R127" i="5"/>
  <c r="P127" i="5"/>
  <c r="BI125" i="5"/>
  <c r="BH125" i="5"/>
  <c r="BG125" i="5"/>
  <c r="BF125" i="5"/>
  <c r="T125" i="5"/>
  <c r="R125" i="5"/>
  <c r="P125" i="5"/>
  <c r="BI123" i="5"/>
  <c r="BH123" i="5"/>
  <c r="BG123" i="5"/>
  <c r="BF123" i="5"/>
  <c r="T123" i="5"/>
  <c r="R123" i="5"/>
  <c r="P123" i="5"/>
  <c r="BI121" i="5"/>
  <c r="BH121" i="5"/>
  <c r="BG121" i="5"/>
  <c r="BF121" i="5"/>
  <c r="T121" i="5"/>
  <c r="R121" i="5"/>
  <c r="P121" i="5"/>
  <c r="J114" i="5"/>
  <c r="F114" i="5"/>
  <c r="F112" i="5"/>
  <c r="E110" i="5"/>
  <c r="J91" i="5"/>
  <c r="F91" i="5"/>
  <c r="F89" i="5"/>
  <c r="E87" i="5"/>
  <c r="J24" i="5"/>
  <c r="E24" i="5"/>
  <c r="J115" i="5" s="1"/>
  <c r="J23" i="5"/>
  <c r="J18" i="5"/>
  <c r="E18" i="5"/>
  <c r="F115" i="5" s="1"/>
  <c r="J17" i="5"/>
  <c r="J112" i="5"/>
  <c r="E7" i="5"/>
  <c r="E108" i="5"/>
  <c r="J37" i="4"/>
  <c r="J36" i="4"/>
  <c r="AY97" i="1" s="1"/>
  <c r="J35" i="4"/>
  <c r="AX97" i="1"/>
  <c r="BI514" i="4"/>
  <c r="BH514" i="4"/>
  <c r="BG514" i="4"/>
  <c r="BF514" i="4"/>
  <c r="T514" i="4"/>
  <c r="R514" i="4"/>
  <c r="P514" i="4"/>
  <c r="BI512" i="4"/>
  <c r="BH512" i="4"/>
  <c r="BG512" i="4"/>
  <c r="BF512" i="4"/>
  <c r="T512" i="4"/>
  <c r="R512" i="4"/>
  <c r="P512" i="4"/>
  <c r="BI510" i="4"/>
  <c r="BH510" i="4"/>
  <c r="BG510" i="4"/>
  <c r="BF510" i="4"/>
  <c r="T510" i="4"/>
  <c r="R510" i="4"/>
  <c r="P510" i="4"/>
  <c r="BI509" i="4"/>
  <c r="BH509" i="4"/>
  <c r="BG509" i="4"/>
  <c r="BF509" i="4"/>
  <c r="T509" i="4"/>
  <c r="R509" i="4"/>
  <c r="P509" i="4"/>
  <c r="BI507" i="4"/>
  <c r="BH507" i="4"/>
  <c r="BG507" i="4"/>
  <c r="BF507" i="4"/>
  <c r="T507" i="4"/>
  <c r="R507" i="4"/>
  <c r="P507" i="4"/>
  <c r="BI506" i="4"/>
  <c r="BH506" i="4"/>
  <c r="BG506" i="4"/>
  <c r="BF506" i="4"/>
  <c r="T506" i="4"/>
  <c r="R506" i="4"/>
  <c r="P506" i="4"/>
  <c r="BI504" i="4"/>
  <c r="BH504" i="4"/>
  <c r="BG504" i="4"/>
  <c r="BF504" i="4"/>
  <c r="T504" i="4"/>
  <c r="R504" i="4"/>
  <c r="P504" i="4"/>
  <c r="BI503" i="4"/>
  <c r="BH503" i="4"/>
  <c r="BG503" i="4"/>
  <c r="BF503" i="4"/>
  <c r="T503" i="4"/>
  <c r="R503" i="4"/>
  <c r="P503" i="4"/>
  <c r="BI498" i="4"/>
  <c r="BH498" i="4"/>
  <c r="BG498" i="4"/>
  <c r="BF498" i="4"/>
  <c r="T498" i="4"/>
  <c r="R498" i="4"/>
  <c r="P498" i="4"/>
  <c r="BI495" i="4"/>
  <c r="BH495" i="4"/>
  <c r="BG495" i="4"/>
  <c r="BF495" i="4"/>
  <c r="T495" i="4"/>
  <c r="R495" i="4"/>
  <c r="P495" i="4"/>
  <c r="BI492" i="4"/>
  <c r="BH492" i="4"/>
  <c r="BG492" i="4"/>
  <c r="BF492" i="4"/>
  <c r="T492" i="4"/>
  <c r="R492" i="4"/>
  <c r="P492" i="4"/>
  <c r="BI489" i="4"/>
  <c r="BH489" i="4"/>
  <c r="BG489" i="4"/>
  <c r="BF489" i="4"/>
  <c r="T489" i="4"/>
  <c r="R489" i="4"/>
  <c r="P489" i="4"/>
  <c r="BI487" i="4"/>
  <c r="BH487" i="4"/>
  <c r="BG487" i="4"/>
  <c r="BF487" i="4"/>
  <c r="T487" i="4"/>
  <c r="R487" i="4"/>
  <c r="P487" i="4"/>
  <c r="BI484" i="4"/>
  <c r="BH484" i="4"/>
  <c r="BG484" i="4"/>
  <c r="BF484" i="4"/>
  <c r="T484" i="4"/>
  <c r="R484" i="4"/>
  <c r="P484" i="4"/>
  <c r="BI481" i="4"/>
  <c r="BH481" i="4"/>
  <c r="BG481" i="4"/>
  <c r="BF481" i="4"/>
  <c r="T481" i="4"/>
  <c r="R481" i="4"/>
  <c r="P481" i="4"/>
  <c r="BI476" i="4"/>
  <c r="BH476" i="4"/>
  <c r="BG476" i="4"/>
  <c r="BF476" i="4"/>
  <c r="T476" i="4"/>
  <c r="R476" i="4"/>
  <c r="P476" i="4"/>
  <c r="BI473" i="4"/>
  <c r="BH473" i="4"/>
  <c r="BG473" i="4"/>
  <c r="BF473" i="4"/>
  <c r="T473" i="4"/>
  <c r="R473" i="4"/>
  <c r="P473" i="4"/>
  <c r="BI471" i="4"/>
  <c r="BH471" i="4"/>
  <c r="BG471" i="4"/>
  <c r="BF471" i="4"/>
  <c r="T471" i="4"/>
  <c r="R471" i="4"/>
  <c r="P471" i="4"/>
  <c r="BI469" i="4"/>
  <c r="BH469" i="4"/>
  <c r="BG469" i="4"/>
  <c r="BF469" i="4"/>
  <c r="T469" i="4"/>
  <c r="R469" i="4"/>
  <c r="P469" i="4"/>
  <c r="BI466" i="4"/>
  <c r="BH466" i="4"/>
  <c r="BG466" i="4"/>
  <c r="BF466" i="4"/>
  <c r="T466" i="4"/>
  <c r="R466" i="4"/>
  <c r="P466" i="4"/>
  <c r="BI463" i="4"/>
  <c r="BH463" i="4"/>
  <c r="BG463" i="4"/>
  <c r="BF463" i="4"/>
  <c r="T463" i="4"/>
  <c r="R463" i="4"/>
  <c r="P463" i="4"/>
  <c r="BI460" i="4"/>
  <c r="BH460" i="4"/>
  <c r="BG460" i="4"/>
  <c r="BF460" i="4"/>
  <c r="T460" i="4"/>
  <c r="R460" i="4"/>
  <c r="P460" i="4"/>
  <c r="BI457" i="4"/>
  <c r="BH457" i="4"/>
  <c r="BG457" i="4"/>
  <c r="BF457" i="4"/>
  <c r="T457" i="4"/>
  <c r="R457" i="4"/>
  <c r="P457" i="4"/>
  <c r="BI455" i="4"/>
  <c r="BH455" i="4"/>
  <c r="BG455" i="4"/>
  <c r="BF455" i="4"/>
  <c r="T455" i="4"/>
  <c r="R455" i="4"/>
  <c r="P455" i="4"/>
  <c r="BI443" i="4"/>
  <c r="BH443" i="4"/>
  <c r="BG443" i="4"/>
  <c r="BF443" i="4"/>
  <c r="T443" i="4"/>
  <c r="R443" i="4"/>
  <c r="P443" i="4"/>
  <c r="BI438" i="4"/>
  <c r="BH438" i="4"/>
  <c r="BG438" i="4"/>
  <c r="BF438" i="4"/>
  <c r="T438" i="4"/>
  <c r="R438" i="4"/>
  <c r="P438" i="4"/>
  <c r="BI436" i="4"/>
  <c r="BH436" i="4"/>
  <c r="BG436" i="4"/>
  <c r="BF436" i="4"/>
  <c r="T436" i="4"/>
  <c r="R436" i="4"/>
  <c r="P436" i="4"/>
  <c r="BI434" i="4"/>
  <c r="BH434" i="4"/>
  <c r="BG434" i="4"/>
  <c r="BF434" i="4"/>
  <c r="T434" i="4"/>
  <c r="R434" i="4"/>
  <c r="P434" i="4"/>
  <c r="BI432" i="4"/>
  <c r="BH432" i="4"/>
  <c r="BG432" i="4"/>
  <c r="BF432" i="4"/>
  <c r="T432" i="4"/>
  <c r="R432" i="4"/>
  <c r="P432" i="4"/>
  <c r="BI430" i="4"/>
  <c r="BH430" i="4"/>
  <c r="BG430" i="4"/>
  <c r="BF430" i="4"/>
  <c r="T430" i="4"/>
  <c r="R430" i="4"/>
  <c r="P430" i="4"/>
  <c r="BI428" i="4"/>
  <c r="BH428" i="4"/>
  <c r="BG428" i="4"/>
  <c r="BF428" i="4"/>
  <c r="T428" i="4"/>
  <c r="R428" i="4"/>
  <c r="P428" i="4"/>
  <c r="BI426" i="4"/>
  <c r="BH426" i="4"/>
  <c r="BG426" i="4"/>
  <c r="BF426" i="4"/>
  <c r="T426" i="4"/>
  <c r="R426" i="4"/>
  <c r="P426" i="4"/>
  <c r="BI424" i="4"/>
  <c r="BH424" i="4"/>
  <c r="BG424" i="4"/>
  <c r="BF424" i="4"/>
  <c r="T424" i="4"/>
  <c r="R424" i="4"/>
  <c r="P424" i="4"/>
  <c r="BI422" i="4"/>
  <c r="BH422" i="4"/>
  <c r="BG422" i="4"/>
  <c r="BF422" i="4"/>
  <c r="T422" i="4"/>
  <c r="R422" i="4"/>
  <c r="P422" i="4"/>
  <c r="BI419" i="4"/>
  <c r="BH419" i="4"/>
  <c r="BG419" i="4"/>
  <c r="BF419" i="4"/>
  <c r="T419" i="4"/>
  <c r="R419" i="4"/>
  <c r="P419" i="4"/>
  <c r="BI417" i="4"/>
  <c r="BH417" i="4"/>
  <c r="BG417" i="4"/>
  <c r="BF417" i="4"/>
  <c r="T417" i="4"/>
  <c r="R417" i="4"/>
  <c r="P417" i="4"/>
  <c r="BI415" i="4"/>
  <c r="BH415" i="4"/>
  <c r="BG415" i="4"/>
  <c r="BF415" i="4"/>
  <c r="T415" i="4"/>
  <c r="R415" i="4"/>
  <c r="P415" i="4"/>
  <c r="BI413" i="4"/>
  <c r="BH413" i="4"/>
  <c r="BG413" i="4"/>
  <c r="BF413" i="4"/>
  <c r="T413" i="4"/>
  <c r="R413" i="4"/>
  <c r="P413" i="4"/>
  <c r="BI411" i="4"/>
  <c r="BH411" i="4"/>
  <c r="BG411" i="4"/>
  <c r="BF411" i="4"/>
  <c r="T411" i="4"/>
  <c r="R411" i="4"/>
  <c r="P411" i="4"/>
  <c r="BI408" i="4"/>
  <c r="BH408" i="4"/>
  <c r="BG408" i="4"/>
  <c r="BF408" i="4"/>
  <c r="T408" i="4"/>
  <c r="R408" i="4"/>
  <c r="P408" i="4"/>
  <c r="BI406" i="4"/>
  <c r="BH406" i="4"/>
  <c r="BG406" i="4"/>
  <c r="BF406" i="4"/>
  <c r="T406" i="4"/>
  <c r="R406" i="4"/>
  <c r="P406" i="4"/>
  <c r="BI404" i="4"/>
  <c r="BH404" i="4"/>
  <c r="BG404" i="4"/>
  <c r="BF404" i="4"/>
  <c r="T404" i="4"/>
  <c r="R404" i="4"/>
  <c r="P404" i="4"/>
  <c r="BI402" i="4"/>
  <c r="BH402" i="4"/>
  <c r="BG402" i="4"/>
  <c r="BF402" i="4"/>
  <c r="T402" i="4"/>
  <c r="R402" i="4"/>
  <c r="P402" i="4"/>
  <c r="BI400" i="4"/>
  <c r="BH400" i="4"/>
  <c r="BG400" i="4"/>
  <c r="BF400" i="4"/>
  <c r="T400" i="4"/>
  <c r="R400" i="4"/>
  <c r="P400" i="4"/>
  <c r="BI398" i="4"/>
  <c r="BH398" i="4"/>
  <c r="BG398" i="4"/>
  <c r="BF398" i="4"/>
  <c r="T398" i="4"/>
  <c r="R398" i="4"/>
  <c r="P398" i="4"/>
  <c r="BI396" i="4"/>
  <c r="BH396" i="4"/>
  <c r="BG396" i="4"/>
  <c r="BF396" i="4"/>
  <c r="T396" i="4"/>
  <c r="R396" i="4"/>
  <c r="P396" i="4"/>
  <c r="BI394" i="4"/>
  <c r="BH394" i="4"/>
  <c r="BG394" i="4"/>
  <c r="BF394" i="4"/>
  <c r="T394" i="4"/>
  <c r="R394" i="4"/>
  <c r="P394" i="4"/>
  <c r="BI391" i="4"/>
  <c r="BH391" i="4"/>
  <c r="BG391" i="4"/>
  <c r="BF391" i="4"/>
  <c r="T391" i="4"/>
  <c r="R391" i="4"/>
  <c r="P391" i="4"/>
  <c r="BI389" i="4"/>
  <c r="BH389" i="4"/>
  <c r="BG389" i="4"/>
  <c r="BF389" i="4"/>
  <c r="T389" i="4"/>
  <c r="R389" i="4"/>
  <c r="P389" i="4"/>
  <c r="BI387" i="4"/>
  <c r="BH387" i="4"/>
  <c r="BG387" i="4"/>
  <c r="BF387" i="4"/>
  <c r="T387" i="4"/>
  <c r="R387" i="4"/>
  <c r="P387" i="4"/>
  <c r="BI385" i="4"/>
  <c r="BH385" i="4"/>
  <c r="BG385" i="4"/>
  <c r="BF385" i="4"/>
  <c r="T385" i="4"/>
  <c r="R385" i="4"/>
  <c r="P385" i="4"/>
  <c r="BI383" i="4"/>
  <c r="BH383" i="4"/>
  <c r="BG383" i="4"/>
  <c r="BF383" i="4"/>
  <c r="T383" i="4"/>
  <c r="R383" i="4"/>
  <c r="P383" i="4"/>
  <c r="BI381" i="4"/>
  <c r="BH381" i="4"/>
  <c r="BG381" i="4"/>
  <c r="BF381" i="4"/>
  <c r="T381" i="4"/>
  <c r="R381" i="4"/>
  <c r="P381" i="4"/>
  <c r="BI379" i="4"/>
  <c r="BH379" i="4"/>
  <c r="BG379" i="4"/>
  <c r="BF379" i="4"/>
  <c r="T379" i="4"/>
  <c r="R379" i="4"/>
  <c r="P379" i="4"/>
  <c r="BI376" i="4"/>
  <c r="BH376" i="4"/>
  <c r="BG376" i="4"/>
  <c r="BF376" i="4"/>
  <c r="T376" i="4"/>
  <c r="R376" i="4"/>
  <c r="P376" i="4"/>
  <c r="BI373" i="4"/>
  <c r="BH373" i="4"/>
  <c r="BG373" i="4"/>
  <c r="BF373" i="4"/>
  <c r="T373" i="4"/>
  <c r="R373" i="4"/>
  <c r="P373" i="4"/>
  <c r="BI371" i="4"/>
  <c r="BH371" i="4"/>
  <c r="BG371" i="4"/>
  <c r="BF371" i="4"/>
  <c r="T371" i="4"/>
  <c r="R371" i="4"/>
  <c r="P371" i="4"/>
  <c r="BI369" i="4"/>
  <c r="BH369" i="4"/>
  <c r="BG369" i="4"/>
  <c r="BF369" i="4"/>
  <c r="T369" i="4"/>
  <c r="R369" i="4"/>
  <c r="P369" i="4"/>
  <c r="BI368" i="4"/>
  <c r="BH368" i="4"/>
  <c r="BG368" i="4"/>
  <c r="BF368" i="4"/>
  <c r="T368" i="4"/>
  <c r="R368" i="4"/>
  <c r="P368" i="4"/>
  <c r="BI366" i="4"/>
  <c r="BH366" i="4"/>
  <c r="BG366" i="4"/>
  <c r="BF366" i="4"/>
  <c r="T366" i="4"/>
  <c r="R366" i="4"/>
  <c r="P366" i="4"/>
  <c r="BI363" i="4"/>
  <c r="BH363" i="4"/>
  <c r="BG363" i="4"/>
  <c r="BF363" i="4"/>
  <c r="T363" i="4"/>
  <c r="R363" i="4"/>
  <c r="P363" i="4"/>
  <c r="BI360" i="4"/>
  <c r="BH360" i="4"/>
  <c r="BG360" i="4"/>
  <c r="BF360" i="4"/>
  <c r="T360" i="4"/>
  <c r="R360" i="4"/>
  <c r="P360" i="4"/>
  <c r="BI357" i="4"/>
  <c r="BH357" i="4"/>
  <c r="BG357" i="4"/>
  <c r="BF357" i="4"/>
  <c r="T357" i="4"/>
  <c r="R357" i="4"/>
  <c r="P357" i="4"/>
  <c r="BI355" i="4"/>
  <c r="BH355" i="4"/>
  <c r="BG355" i="4"/>
  <c r="BF355" i="4"/>
  <c r="T355" i="4"/>
  <c r="R355" i="4"/>
  <c r="P355" i="4"/>
  <c r="BI353" i="4"/>
  <c r="BH353" i="4"/>
  <c r="BG353" i="4"/>
  <c r="BF353" i="4"/>
  <c r="T353" i="4"/>
  <c r="R353" i="4"/>
  <c r="P353" i="4"/>
  <c r="BI350" i="4"/>
  <c r="BH350" i="4"/>
  <c r="BG350" i="4"/>
  <c r="BF350" i="4"/>
  <c r="T350" i="4"/>
  <c r="R350" i="4"/>
  <c r="P350" i="4"/>
  <c r="BI348" i="4"/>
  <c r="BH348" i="4"/>
  <c r="BG348" i="4"/>
  <c r="BF348" i="4"/>
  <c r="T348" i="4"/>
  <c r="R348" i="4"/>
  <c r="P348" i="4"/>
  <c r="BI346" i="4"/>
  <c r="BH346" i="4"/>
  <c r="BG346" i="4"/>
  <c r="BF346" i="4"/>
  <c r="T346" i="4"/>
  <c r="R346" i="4"/>
  <c r="P346" i="4"/>
  <c r="BI343" i="4"/>
  <c r="BH343" i="4"/>
  <c r="BG343" i="4"/>
  <c r="BF343" i="4"/>
  <c r="T343" i="4"/>
  <c r="R343" i="4"/>
  <c r="P343" i="4"/>
  <c r="BI340" i="4"/>
  <c r="BH340" i="4"/>
  <c r="BG340" i="4"/>
  <c r="BF340" i="4"/>
  <c r="T340" i="4"/>
  <c r="R340" i="4"/>
  <c r="P340" i="4"/>
  <c r="BI338" i="4"/>
  <c r="BH338" i="4"/>
  <c r="BG338" i="4"/>
  <c r="BF338" i="4"/>
  <c r="T338" i="4"/>
  <c r="R338" i="4"/>
  <c r="P338" i="4"/>
  <c r="BI335" i="4"/>
  <c r="BH335" i="4"/>
  <c r="BG335" i="4"/>
  <c r="BF335" i="4"/>
  <c r="T335" i="4"/>
  <c r="R335" i="4"/>
  <c r="P335" i="4"/>
  <c r="BI332" i="4"/>
  <c r="BH332" i="4"/>
  <c r="BG332" i="4"/>
  <c r="BF332" i="4"/>
  <c r="T332" i="4"/>
  <c r="R332" i="4"/>
  <c r="P332" i="4"/>
  <c r="BI329" i="4"/>
  <c r="BH329" i="4"/>
  <c r="BG329" i="4"/>
  <c r="BF329" i="4"/>
  <c r="T329" i="4"/>
  <c r="R329" i="4"/>
  <c r="P329" i="4"/>
  <c r="BI327" i="4"/>
  <c r="BH327" i="4"/>
  <c r="BG327" i="4"/>
  <c r="BF327" i="4"/>
  <c r="T327" i="4"/>
  <c r="R327" i="4"/>
  <c r="P327" i="4"/>
  <c r="BI325" i="4"/>
  <c r="BH325" i="4"/>
  <c r="BG325" i="4"/>
  <c r="BF325" i="4"/>
  <c r="T325" i="4"/>
  <c r="R325" i="4"/>
  <c r="P325" i="4"/>
  <c r="BI322" i="4"/>
  <c r="BH322" i="4"/>
  <c r="BG322" i="4"/>
  <c r="BF322" i="4"/>
  <c r="T322" i="4"/>
  <c r="R322" i="4"/>
  <c r="P322" i="4"/>
  <c r="BI317" i="4"/>
  <c r="BH317" i="4"/>
  <c r="BG317" i="4"/>
  <c r="BF317" i="4"/>
  <c r="T317" i="4"/>
  <c r="R317" i="4"/>
  <c r="P317" i="4"/>
  <c r="BI309" i="4"/>
  <c r="BH309" i="4"/>
  <c r="BG309" i="4"/>
  <c r="BF309" i="4"/>
  <c r="T309" i="4"/>
  <c r="R309" i="4"/>
  <c r="P309" i="4"/>
  <c r="BI298" i="4"/>
  <c r="BH298" i="4"/>
  <c r="BG298" i="4"/>
  <c r="BF298" i="4"/>
  <c r="T298" i="4"/>
  <c r="R298" i="4"/>
  <c r="P298" i="4"/>
  <c r="BI295" i="4"/>
  <c r="BH295" i="4"/>
  <c r="BG295" i="4"/>
  <c r="BF295" i="4"/>
  <c r="T295" i="4"/>
  <c r="R295" i="4"/>
  <c r="P295" i="4"/>
  <c r="BI293" i="4"/>
  <c r="BH293" i="4"/>
  <c r="BG293" i="4"/>
  <c r="BF293" i="4"/>
  <c r="T293" i="4"/>
  <c r="R293" i="4"/>
  <c r="P293" i="4"/>
  <c r="BI291" i="4"/>
  <c r="BH291" i="4"/>
  <c r="BG291" i="4"/>
  <c r="BF291" i="4"/>
  <c r="T291" i="4"/>
  <c r="R291" i="4"/>
  <c r="P291" i="4"/>
  <c r="BI288" i="4"/>
  <c r="BH288" i="4"/>
  <c r="BG288" i="4"/>
  <c r="BF288" i="4"/>
  <c r="T288" i="4"/>
  <c r="R288" i="4"/>
  <c r="P288" i="4"/>
  <c r="BI285" i="4"/>
  <c r="BH285" i="4"/>
  <c r="BG285" i="4"/>
  <c r="BF285" i="4"/>
  <c r="T285" i="4"/>
  <c r="R285" i="4"/>
  <c r="P285" i="4"/>
  <c r="BI283" i="4"/>
  <c r="BH283" i="4"/>
  <c r="BG283" i="4"/>
  <c r="BF283" i="4"/>
  <c r="T283" i="4"/>
  <c r="R283" i="4"/>
  <c r="P283" i="4"/>
  <c r="BI277" i="4"/>
  <c r="BH277" i="4"/>
  <c r="BG277" i="4"/>
  <c r="BF277" i="4"/>
  <c r="T277" i="4"/>
  <c r="R277" i="4"/>
  <c r="P277" i="4"/>
  <c r="BI275" i="4"/>
  <c r="BH275" i="4"/>
  <c r="BG275" i="4"/>
  <c r="BF275" i="4"/>
  <c r="T275" i="4"/>
  <c r="R275" i="4"/>
  <c r="P275" i="4"/>
  <c r="BI273" i="4"/>
  <c r="BH273" i="4"/>
  <c r="BG273" i="4"/>
  <c r="BF273" i="4"/>
  <c r="T273" i="4"/>
  <c r="R273" i="4"/>
  <c r="P273" i="4"/>
  <c r="BI271" i="4"/>
  <c r="BH271" i="4"/>
  <c r="BG271" i="4"/>
  <c r="BF271" i="4"/>
  <c r="T271" i="4"/>
  <c r="R271" i="4"/>
  <c r="P271" i="4"/>
  <c r="BI269" i="4"/>
  <c r="BH269" i="4"/>
  <c r="BG269" i="4"/>
  <c r="BF269" i="4"/>
  <c r="T269" i="4"/>
  <c r="R269" i="4"/>
  <c r="P269" i="4"/>
  <c r="BI267" i="4"/>
  <c r="BH267" i="4"/>
  <c r="BG267" i="4"/>
  <c r="BF267" i="4"/>
  <c r="T267" i="4"/>
  <c r="R267" i="4"/>
  <c r="P267" i="4"/>
  <c r="BI264" i="4"/>
  <c r="BH264" i="4"/>
  <c r="BG264" i="4"/>
  <c r="BF264" i="4"/>
  <c r="T264" i="4"/>
  <c r="R264" i="4"/>
  <c r="P264" i="4"/>
  <c r="BI261" i="4"/>
  <c r="BH261" i="4"/>
  <c r="BG261" i="4"/>
  <c r="BF261" i="4"/>
  <c r="T261" i="4"/>
  <c r="R261" i="4"/>
  <c r="P261" i="4"/>
  <c r="BI257" i="4"/>
  <c r="BH257" i="4"/>
  <c r="BG257" i="4"/>
  <c r="BF257" i="4"/>
  <c r="T257" i="4"/>
  <c r="R257" i="4"/>
  <c r="P257" i="4"/>
  <c r="BI255" i="4"/>
  <c r="BH255" i="4"/>
  <c r="BG255" i="4"/>
  <c r="BF255" i="4"/>
  <c r="T255" i="4"/>
  <c r="R255" i="4"/>
  <c r="P255" i="4"/>
  <c r="BI252" i="4"/>
  <c r="BH252" i="4"/>
  <c r="BG252" i="4"/>
  <c r="BF252" i="4"/>
  <c r="T252" i="4"/>
  <c r="R252" i="4"/>
  <c r="P252" i="4"/>
  <c r="BI250" i="4"/>
  <c r="BH250" i="4"/>
  <c r="BG250" i="4"/>
  <c r="BF250" i="4"/>
  <c r="T250" i="4"/>
  <c r="R250" i="4"/>
  <c r="P250" i="4"/>
  <c r="BI248" i="4"/>
  <c r="BH248" i="4"/>
  <c r="BG248" i="4"/>
  <c r="BF248" i="4"/>
  <c r="T248" i="4"/>
  <c r="R248" i="4"/>
  <c r="P248" i="4"/>
  <c r="BI243" i="4"/>
  <c r="BH243" i="4"/>
  <c r="BG243" i="4"/>
  <c r="BF243" i="4"/>
  <c r="T243" i="4"/>
  <c r="R243" i="4"/>
  <c r="P243" i="4"/>
  <c r="BI241" i="4"/>
  <c r="BH241" i="4"/>
  <c r="BG241" i="4"/>
  <c r="BF241" i="4"/>
  <c r="T241" i="4"/>
  <c r="R241" i="4"/>
  <c r="P241" i="4"/>
  <c r="BI238" i="4"/>
  <c r="BH238" i="4"/>
  <c r="BG238" i="4"/>
  <c r="BF238" i="4"/>
  <c r="T238" i="4"/>
  <c r="R238" i="4"/>
  <c r="P238" i="4"/>
  <c r="BI235" i="4"/>
  <c r="BH235" i="4"/>
  <c r="BG235" i="4"/>
  <c r="BF235" i="4"/>
  <c r="T235" i="4"/>
  <c r="R235" i="4"/>
  <c r="P235" i="4"/>
  <c r="BI231" i="4"/>
  <c r="BH231" i="4"/>
  <c r="BG231" i="4"/>
  <c r="BF231" i="4"/>
  <c r="T231" i="4"/>
  <c r="R231" i="4"/>
  <c r="P231" i="4"/>
  <c r="BI229" i="4"/>
  <c r="BH229" i="4"/>
  <c r="BG229" i="4"/>
  <c r="BF229" i="4"/>
  <c r="T229" i="4"/>
  <c r="R229" i="4"/>
  <c r="P229" i="4"/>
  <c r="BI225" i="4"/>
  <c r="BH225" i="4"/>
  <c r="BG225" i="4"/>
  <c r="BF225" i="4"/>
  <c r="T225" i="4"/>
  <c r="R225" i="4"/>
  <c r="P225" i="4"/>
  <c r="BI222" i="4"/>
  <c r="BH222" i="4"/>
  <c r="BG222" i="4"/>
  <c r="BF222" i="4"/>
  <c r="T222" i="4"/>
  <c r="R222" i="4"/>
  <c r="P222" i="4"/>
  <c r="BI220" i="4"/>
  <c r="BH220" i="4"/>
  <c r="BG220" i="4"/>
  <c r="BF220" i="4"/>
  <c r="T220" i="4"/>
  <c r="R220" i="4"/>
  <c r="P220" i="4"/>
  <c r="BI215" i="4"/>
  <c r="BH215" i="4"/>
  <c r="BG215" i="4"/>
  <c r="BF215" i="4"/>
  <c r="T215" i="4"/>
  <c r="R215" i="4"/>
  <c r="P215" i="4"/>
  <c r="BI213" i="4"/>
  <c r="BH213" i="4"/>
  <c r="BG213" i="4"/>
  <c r="BF213" i="4"/>
  <c r="T213" i="4"/>
  <c r="R213" i="4"/>
  <c r="P213" i="4"/>
  <c r="BI212" i="4"/>
  <c r="BH212" i="4"/>
  <c r="BG212" i="4"/>
  <c r="BF212" i="4"/>
  <c r="T212" i="4"/>
  <c r="R212" i="4"/>
  <c r="P212" i="4"/>
  <c r="BI210" i="4"/>
  <c r="BH210" i="4"/>
  <c r="BG210" i="4"/>
  <c r="BF210" i="4"/>
  <c r="T210" i="4"/>
  <c r="R210" i="4"/>
  <c r="P210" i="4"/>
  <c r="BI208" i="4"/>
  <c r="BH208" i="4"/>
  <c r="BG208" i="4"/>
  <c r="BF208" i="4"/>
  <c r="T208" i="4"/>
  <c r="R208" i="4"/>
  <c r="P208" i="4"/>
  <c r="BI206" i="4"/>
  <c r="BH206" i="4"/>
  <c r="BG206" i="4"/>
  <c r="BF206" i="4"/>
  <c r="T206" i="4"/>
  <c r="R206" i="4"/>
  <c r="P206" i="4"/>
  <c r="BI202" i="4"/>
  <c r="BH202" i="4"/>
  <c r="BG202" i="4"/>
  <c r="BF202" i="4"/>
  <c r="T202" i="4"/>
  <c r="R202" i="4"/>
  <c r="P202" i="4"/>
  <c r="BI200" i="4"/>
  <c r="BH200" i="4"/>
  <c r="BG200" i="4"/>
  <c r="BF200" i="4"/>
  <c r="T200" i="4"/>
  <c r="R200" i="4"/>
  <c r="P200" i="4"/>
  <c r="BI198" i="4"/>
  <c r="BH198" i="4"/>
  <c r="BG198" i="4"/>
  <c r="BF198" i="4"/>
  <c r="T198" i="4"/>
  <c r="R198" i="4"/>
  <c r="P198" i="4"/>
  <c r="BI195" i="4"/>
  <c r="BH195" i="4"/>
  <c r="BG195" i="4"/>
  <c r="BF195" i="4"/>
  <c r="T195" i="4"/>
  <c r="R195" i="4"/>
  <c r="P195" i="4"/>
  <c r="BI193" i="4"/>
  <c r="BH193" i="4"/>
  <c r="BG193" i="4"/>
  <c r="BF193" i="4"/>
  <c r="T193" i="4"/>
  <c r="R193" i="4"/>
  <c r="P193" i="4"/>
  <c r="BI191" i="4"/>
  <c r="BH191" i="4"/>
  <c r="BG191" i="4"/>
  <c r="BF191" i="4"/>
  <c r="T191" i="4"/>
  <c r="R191" i="4"/>
  <c r="P191" i="4"/>
  <c r="BI188" i="4"/>
  <c r="BH188" i="4"/>
  <c r="BG188" i="4"/>
  <c r="BF188" i="4"/>
  <c r="T188" i="4"/>
  <c r="R188" i="4"/>
  <c r="P188" i="4"/>
  <c r="BI186" i="4"/>
  <c r="BH186" i="4"/>
  <c r="BG186" i="4"/>
  <c r="BF186" i="4"/>
  <c r="T186" i="4"/>
  <c r="R186" i="4"/>
  <c r="P186" i="4"/>
  <c r="BI184" i="4"/>
  <c r="BH184" i="4"/>
  <c r="BG184" i="4"/>
  <c r="BF184" i="4"/>
  <c r="T184" i="4"/>
  <c r="R184" i="4"/>
  <c r="P184" i="4"/>
  <c r="BI182" i="4"/>
  <c r="BH182" i="4"/>
  <c r="BG182" i="4"/>
  <c r="BF182" i="4"/>
  <c r="T182" i="4"/>
  <c r="R182" i="4"/>
  <c r="P182" i="4"/>
  <c r="BI180" i="4"/>
  <c r="BH180" i="4"/>
  <c r="BG180" i="4"/>
  <c r="BF180" i="4"/>
  <c r="T180" i="4"/>
  <c r="R180" i="4"/>
  <c r="P180" i="4"/>
  <c r="BI176" i="4"/>
  <c r="BH176" i="4"/>
  <c r="BG176" i="4"/>
  <c r="BF176" i="4"/>
  <c r="T176" i="4"/>
  <c r="R176" i="4"/>
  <c r="P176" i="4"/>
  <c r="BI172" i="4"/>
  <c r="BH172" i="4"/>
  <c r="BG172" i="4"/>
  <c r="BF172" i="4"/>
  <c r="T172" i="4"/>
  <c r="R172" i="4"/>
  <c r="P172" i="4"/>
  <c r="BI166" i="4"/>
  <c r="BH166" i="4"/>
  <c r="BG166" i="4"/>
  <c r="BF166" i="4"/>
  <c r="T166" i="4"/>
  <c r="R166" i="4"/>
  <c r="P166" i="4"/>
  <c r="BI150" i="4"/>
  <c r="BH150" i="4"/>
  <c r="BG150" i="4"/>
  <c r="BF150" i="4"/>
  <c r="T150" i="4"/>
  <c r="R150" i="4"/>
  <c r="P150" i="4"/>
  <c r="BI138" i="4"/>
  <c r="BH138" i="4"/>
  <c r="BG138" i="4"/>
  <c r="BF138" i="4"/>
  <c r="T138" i="4"/>
  <c r="R138" i="4"/>
  <c r="P138" i="4"/>
  <c r="BI128" i="4"/>
  <c r="BH128" i="4"/>
  <c r="BG128" i="4"/>
  <c r="BF128" i="4"/>
  <c r="T128" i="4"/>
  <c r="R128" i="4"/>
  <c r="P128" i="4"/>
  <c r="J121" i="4"/>
  <c r="F121" i="4"/>
  <c r="F119" i="4"/>
  <c r="E117" i="4"/>
  <c r="J91" i="4"/>
  <c r="F91" i="4"/>
  <c r="F89" i="4"/>
  <c r="E87" i="4"/>
  <c r="J24" i="4"/>
  <c r="E24" i="4"/>
  <c r="J122" i="4"/>
  <c r="J23" i="4"/>
  <c r="J18" i="4"/>
  <c r="E18" i="4"/>
  <c r="F122" i="4"/>
  <c r="J17" i="4"/>
  <c r="J119" i="4"/>
  <c r="E7" i="4"/>
  <c r="E115" i="4"/>
  <c r="J37" i="3"/>
  <c r="J36" i="3"/>
  <c r="AY96" i="1"/>
  <c r="J35" i="3"/>
  <c r="AX96" i="1" s="1"/>
  <c r="BI535" i="3"/>
  <c r="BH535" i="3"/>
  <c r="BG535" i="3"/>
  <c r="BF535" i="3"/>
  <c r="T535" i="3"/>
  <c r="R535" i="3"/>
  <c r="P535" i="3"/>
  <c r="BI532" i="3"/>
  <c r="BH532" i="3"/>
  <c r="BG532" i="3"/>
  <c r="BF532" i="3"/>
  <c r="T532" i="3"/>
  <c r="R532" i="3"/>
  <c r="P532" i="3"/>
  <c r="BI529" i="3"/>
  <c r="BH529" i="3"/>
  <c r="BG529" i="3"/>
  <c r="BF529" i="3"/>
  <c r="T529" i="3"/>
  <c r="R529" i="3"/>
  <c r="P529" i="3"/>
  <c r="BI526" i="3"/>
  <c r="BH526" i="3"/>
  <c r="BG526" i="3"/>
  <c r="BF526" i="3"/>
  <c r="T526" i="3"/>
  <c r="R526" i="3"/>
  <c r="P526" i="3"/>
  <c r="BI524" i="3"/>
  <c r="BH524" i="3"/>
  <c r="BG524" i="3"/>
  <c r="BF524" i="3"/>
  <c r="T524" i="3"/>
  <c r="R524" i="3"/>
  <c r="P524" i="3"/>
  <c r="BI522" i="3"/>
  <c r="BH522" i="3"/>
  <c r="BG522" i="3"/>
  <c r="BF522" i="3"/>
  <c r="T522" i="3"/>
  <c r="R522" i="3"/>
  <c r="P522" i="3"/>
  <c r="BI515" i="3"/>
  <c r="BH515" i="3"/>
  <c r="BG515" i="3"/>
  <c r="BF515" i="3"/>
  <c r="T515" i="3"/>
  <c r="R515" i="3"/>
  <c r="P515" i="3"/>
  <c r="BI510" i="3"/>
  <c r="BH510" i="3"/>
  <c r="BG510" i="3"/>
  <c r="BF510" i="3"/>
  <c r="T510" i="3"/>
  <c r="R510" i="3"/>
  <c r="P510" i="3"/>
  <c r="BI508" i="3"/>
  <c r="BH508" i="3"/>
  <c r="BG508" i="3"/>
  <c r="BF508" i="3"/>
  <c r="T508" i="3"/>
  <c r="R508" i="3"/>
  <c r="P508" i="3"/>
  <c r="BI505" i="3"/>
  <c r="BH505" i="3"/>
  <c r="BG505" i="3"/>
  <c r="BF505" i="3"/>
  <c r="T505" i="3"/>
  <c r="R505" i="3"/>
  <c r="P505" i="3"/>
  <c r="BI499" i="3"/>
  <c r="BH499" i="3"/>
  <c r="BG499" i="3"/>
  <c r="BF499" i="3"/>
  <c r="T499" i="3"/>
  <c r="R499" i="3"/>
  <c r="P499" i="3"/>
  <c r="BI497" i="3"/>
  <c r="BH497" i="3"/>
  <c r="BG497" i="3"/>
  <c r="BF497" i="3"/>
  <c r="T497" i="3"/>
  <c r="R497" i="3"/>
  <c r="P497" i="3"/>
  <c r="BI495" i="3"/>
  <c r="BH495" i="3"/>
  <c r="BG495" i="3"/>
  <c r="BF495" i="3"/>
  <c r="T495" i="3"/>
  <c r="R495" i="3"/>
  <c r="P495" i="3"/>
  <c r="BI493" i="3"/>
  <c r="BH493" i="3"/>
  <c r="BG493" i="3"/>
  <c r="BF493" i="3"/>
  <c r="T493" i="3"/>
  <c r="R493" i="3"/>
  <c r="P493" i="3"/>
  <c r="BI491" i="3"/>
  <c r="BH491" i="3"/>
  <c r="BG491" i="3"/>
  <c r="BF491" i="3"/>
  <c r="T491" i="3"/>
  <c r="R491" i="3"/>
  <c r="P491" i="3"/>
  <c r="BI489" i="3"/>
  <c r="BH489" i="3"/>
  <c r="BG489" i="3"/>
  <c r="BF489" i="3"/>
  <c r="T489" i="3"/>
  <c r="R489" i="3"/>
  <c r="P489" i="3"/>
  <c r="BI487" i="3"/>
  <c r="BH487" i="3"/>
  <c r="BG487" i="3"/>
  <c r="BF487" i="3"/>
  <c r="T487" i="3"/>
  <c r="R487" i="3"/>
  <c r="P487" i="3"/>
  <c r="BI485" i="3"/>
  <c r="BH485" i="3"/>
  <c r="BG485" i="3"/>
  <c r="BF485" i="3"/>
  <c r="T485" i="3"/>
  <c r="R485" i="3"/>
  <c r="P485" i="3"/>
  <c r="BI483" i="3"/>
  <c r="BH483" i="3"/>
  <c r="BG483" i="3"/>
  <c r="BF483" i="3"/>
  <c r="T483" i="3"/>
  <c r="R483" i="3"/>
  <c r="P483" i="3"/>
  <c r="BI480" i="3"/>
  <c r="BH480" i="3"/>
  <c r="BG480" i="3"/>
  <c r="BF480" i="3"/>
  <c r="T480" i="3"/>
  <c r="R480" i="3"/>
  <c r="P480" i="3"/>
  <c r="BI478" i="3"/>
  <c r="BH478" i="3"/>
  <c r="BG478" i="3"/>
  <c r="BF478" i="3"/>
  <c r="T478" i="3"/>
  <c r="R478" i="3"/>
  <c r="P478" i="3"/>
  <c r="BI476" i="3"/>
  <c r="BH476" i="3"/>
  <c r="BG476" i="3"/>
  <c r="BF476" i="3"/>
  <c r="T476" i="3"/>
  <c r="R476" i="3"/>
  <c r="P476" i="3"/>
  <c r="BI474" i="3"/>
  <c r="BH474" i="3"/>
  <c r="BG474" i="3"/>
  <c r="BF474" i="3"/>
  <c r="T474" i="3"/>
  <c r="R474" i="3"/>
  <c r="P474" i="3"/>
  <c r="BI472" i="3"/>
  <c r="BH472" i="3"/>
  <c r="BG472" i="3"/>
  <c r="BF472" i="3"/>
  <c r="T472" i="3"/>
  <c r="R472" i="3"/>
  <c r="P472" i="3"/>
  <c r="BI470" i="3"/>
  <c r="BH470" i="3"/>
  <c r="BG470" i="3"/>
  <c r="BF470" i="3"/>
  <c r="T470" i="3"/>
  <c r="R470" i="3"/>
  <c r="P470" i="3"/>
  <c r="BI468" i="3"/>
  <c r="BH468" i="3"/>
  <c r="BG468" i="3"/>
  <c r="BF468" i="3"/>
  <c r="T468" i="3"/>
  <c r="R468" i="3"/>
  <c r="P468" i="3"/>
  <c r="BI466" i="3"/>
  <c r="BH466" i="3"/>
  <c r="BG466" i="3"/>
  <c r="BF466" i="3"/>
  <c r="T466" i="3"/>
  <c r="R466" i="3"/>
  <c r="P466" i="3"/>
  <c r="BI464" i="3"/>
  <c r="BH464" i="3"/>
  <c r="BG464" i="3"/>
  <c r="BF464" i="3"/>
  <c r="T464" i="3"/>
  <c r="R464" i="3"/>
  <c r="P464" i="3"/>
  <c r="BI462" i="3"/>
  <c r="BH462" i="3"/>
  <c r="BG462" i="3"/>
  <c r="BF462" i="3"/>
  <c r="T462" i="3"/>
  <c r="R462" i="3"/>
  <c r="P462" i="3"/>
  <c r="BI460" i="3"/>
  <c r="BH460" i="3"/>
  <c r="BG460" i="3"/>
  <c r="BF460" i="3"/>
  <c r="T460" i="3"/>
  <c r="R460" i="3"/>
  <c r="P460" i="3"/>
  <c r="BI458" i="3"/>
  <c r="BH458" i="3"/>
  <c r="BG458" i="3"/>
  <c r="BF458" i="3"/>
  <c r="T458" i="3"/>
  <c r="R458" i="3"/>
  <c r="P458" i="3"/>
  <c r="BI456" i="3"/>
  <c r="BH456" i="3"/>
  <c r="BG456" i="3"/>
  <c r="BF456" i="3"/>
  <c r="T456" i="3"/>
  <c r="R456" i="3"/>
  <c r="P456" i="3"/>
  <c r="BI454" i="3"/>
  <c r="BH454" i="3"/>
  <c r="BG454" i="3"/>
  <c r="BF454" i="3"/>
  <c r="T454" i="3"/>
  <c r="R454" i="3"/>
  <c r="P454" i="3"/>
  <c r="BI452" i="3"/>
  <c r="BH452" i="3"/>
  <c r="BG452" i="3"/>
  <c r="BF452" i="3"/>
  <c r="T452" i="3"/>
  <c r="R452" i="3"/>
  <c r="P452" i="3"/>
  <c r="BI450" i="3"/>
  <c r="BH450" i="3"/>
  <c r="BG450" i="3"/>
  <c r="BF450" i="3"/>
  <c r="T450" i="3"/>
  <c r="R450" i="3"/>
  <c r="P450" i="3"/>
  <c r="BI448" i="3"/>
  <c r="BH448" i="3"/>
  <c r="BG448" i="3"/>
  <c r="BF448" i="3"/>
  <c r="T448" i="3"/>
  <c r="R448" i="3"/>
  <c r="P448" i="3"/>
  <c r="BI446" i="3"/>
  <c r="BH446" i="3"/>
  <c r="BG446" i="3"/>
  <c r="BF446" i="3"/>
  <c r="T446" i="3"/>
  <c r="R446" i="3"/>
  <c r="P446" i="3"/>
  <c r="BI444" i="3"/>
  <c r="BH444" i="3"/>
  <c r="BG444" i="3"/>
  <c r="BF444" i="3"/>
  <c r="T444" i="3"/>
  <c r="R444" i="3"/>
  <c r="P444" i="3"/>
  <c r="BI442" i="3"/>
  <c r="BH442" i="3"/>
  <c r="BG442" i="3"/>
  <c r="BF442" i="3"/>
  <c r="T442" i="3"/>
  <c r="R442" i="3"/>
  <c r="P442" i="3"/>
  <c r="BI440" i="3"/>
  <c r="BH440" i="3"/>
  <c r="BG440" i="3"/>
  <c r="BF440" i="3"/>
  <c r="T440" i="3"/>
  <c r="R440" i="3"/>
  <c r="P440" i="3"/>
  <c r="BI438" i="3"/>
  <c r="BH438" i="3"/>
  <c r="BG438" i="3"/>
  <c r="BF438" i="3"/>
  <c r="T438" i="3"/>
  <c r="R438" i="3"/>
  <c r="P438" i="3"/>
  <c r="BI436" i="3"/>
  <c r="BH436" i="3"/>
  <c r="BG436" i="3"/>
  <c r="BF436" i="3"/>
  <c r="T436" i="3"/>
  <c r="R436" i="3"/>
  <c r="P436" i="3"/>
  <c r="BI434" i="3"/>
  <c r="BH434" i="3"/>
  <c r="BG434" i="3"/>
  <c r="BF434" i="3"/>
  <c r="T434" i="3"/>
  <c r="R434" i="3"/>
  <c r="P434" i="3"/>
  <c r="BI432" i="3"/>
  <c r="BH432" i="3"/>
  <c r="BG432" i="3"/>
  <c r="BF432" i="3"/>
  <c r="T432" i="3"/>
  <c r="R432" i="3"/>
  <c r="P432" i="3"/>
  <c r="BI430" i="3"/>
  <c r="BH430" i="3"/>
  <c r="BG430" i="3"/>
  <c r="BF430" i="3"/>
  <c r="T430" i="3"/>
  <c r="R430" i="3"/>
  <c r="P430" i="3"/>
  <c r="BI428" i="3"/>
  <c r="BH428" i="3"/>
  <c r="BG428" i="3"/>
  <c r="BF428" i="3"/>
  <c r="T428" i="3"/>
  <c r="R428" i="3"/>
  <c r="P428" i="3"/>
  <c r="BI426" i="3"/>
  <c r="BH426" i="3"/>
  <c r="BG426" i="3"/>
  <c r="BF426" i="3"/>
  <c r="T426" i="3"/>
  <c r="R426" i="3"/>
  <c r="P426" i="3"/>
  <c r="BI424" i="3"/>
  <c r="BH424" i="3"/>
  <c r="BG424" i="3"/>
  <c r="BF424" i="3"/>
  <c r="T424" i="3"/>
  <c r="R424" i="3"/>
  <c r="P424" i="3"/>
  <c r="BI422" i="3"/>
  <c r="BH422" i="3"/>
  <c r="BG422" i="3"/>
  <c r="BF422" i="3"/>
  <c r="T422" i="3"/>
  <c r="R422" i="3"/>
  <c r="P422" i="3"/>
  <c r="BI420" i="3"/>
  <c r="BH420" i="3"/>
  <c r="BG420" i="3"/>
  <c r="BF420" i="3"/>
  <c r="T420" i="3"/>
  <c r="R420" i="3"/>
  <c r="P420" i="3"/>
  <c r="BI418" i="3"/>
  <c r="BH418" i="3"/>
  <c r="BG418" i="3"/>
  <c r="BF418" i="3"/>
  <c r="T418" i="3"/>
  <c r="R418" i="3"/>
  <c r="P418" i="3"/>
  <c r="BI415" i="3"/>
  <c r="BH415" i="3"/>
  <c r="BG415" i="3"/>
  <c r="BF415" i="3"/>
  <c r="T415" i="3"/>
  <c r="R415" i="3"/>
  <c r="P415" i="3"/>
  <c r="BI413" i="3"/>
  <c r="BH413" i="3"/>
  <c r="BG413" i="3"/>
  <c r="BF413" i="3"/>
  <c r="T413" i="3"/>
  <c r="R413" i="3"/>
  <c r="P413" i="3"/>
  <c r="BI410" i="3"/>
  <c r="BH410" i="3"/>
  <c r="BG410" i="3"/>
  <c r="BF410" i="3"/>
  <c r="T410" i="3"/>
  <c r="R410" i="3"/>
  <c r="P410" i="3"/>
  <c r="BI408" i="3"/>
  <c r="BH408" i="3"/>
  <c r="BG408" i="3"/>
  <c r="BF408" i="3"/>
  <c r="T408" i="3"/>
  <c r="R408" i="3"/>
  <c r="P408" i="3"/>
  <c r="BI406" i="3"/>
  <c r="BH406" i="3"/>
  <c r="BG406" i="3"/>
  <c r="BF406" i="3"/>
  <c r="T406" i="3"/>
  <c r="R406" i="3"/>
  <c r="P406" i="3"/>
  <c r="BI404" i="3"/>
  <c r="BH404" i="3"/>
  <c r="BG404" i="3"/>
  <c r="BF404" i="3"/>
  <c r="T404" i="3"/>
  <c r="R404" i="3"/>
  <c r="P404" i="3"/>
  <c r="BI400" i="3"/>
  <c r="BH400" i="3"/>
  <c r="BG400" i="3"/>
  <c r="BF400" i="3"/>
  <c r="T400" i="3"/>
  <c r="R400" i="3"/>
  <c r="P400" i="3"/>
  <c r="BI398" i="3"/>
  <c r="BH398" i="3"/>
  <c r="BG398" i="3"/>
  <c r="BF398" i="3"/>
  <c r="T398" i="3"/>
  <c r="R398" i="3"/>
  <c r="P398" i="3"/>
  <c r="BI396" i="3"/>
  <c r="BH396" i="3"/>
  <c r="BG396" i="3"/>
  <c r="BF396" i="3"/>
  <c r="T396" i="3"/>
  <c r="R396" i="3"/>
  <c r="P396" i="3"/>
  <c r="BI393" i="3"/>
  <c r="BH393" i="3"/>
  <c r="BG393" i="3"/>
  <c r="BF393" i="3"/>
  <c r="T393" i="3"/>
  <c r="R393" i="3"/>
  <c r="P393" i="3"/>
  <c r="BI391" i="3"/>
  <c r="BH391" i="3"/>
  <c r="BG391" i="3"/>
  <c r="BF391" i="3"/>
  <c r="T391" i="3"/>
  <c r="R391" i="3"/>
  <c r="P391" i="3"/>
  <c r="BI389" i="3"/>
  <c r="BH389" i="3"/>
  <c r="BG389" i="3"/>
  <c r="BF389" i="3"/>
  <c r="T389" i="3"/>
  <c r="R389" i="3"/>
  <c r="P389" i="3"/>
  <c r="BI387" i="3"/>
  <c r="BH387" i="3"/>
  <c r="BG387" i="3"/>
  <c r="BF387" i="3"/>
  <c r="T387" i="3"/>
  <c r="R387" i="3"/>
  <c r="P387" i="3"/>
  <c r="BI385" i="3"/>
  <c r="BH385" i="3"/>
  <c r="BG385" i="3"/>
  <c r="BF385" i="3"/>
  <c r="T385" i="3"/>
  <c r="R385" i="3"/>
  <c r="P385" i="3"/>
  <c r="BI383" i="3"/>
  <c r="BH383" i="3"/>
  <c r="BG383" i="3"/>
  <c r="BF383" i="3"/>
  <c r="T383" i="3"/>
  <c r="R383" i="3"/>
  <c r="P383" i="3"/>
  <c r="BI381" i="3"/>
  <c r="BH381" i="3"/>
  <c r="BG381" i="3"/>
  <c r="BF381" i="3"/>
  <c r="T381" i="3"/>
  <c r="R381" i="3"/>
  <c r="P381" i="3"/>
  <c r="BI379" i="3"/>
  <c r="BH379" i="3"/>
  <c r="BG379" i="3"/>
  <c r="BF379" i="3"/>
  <c r="T379" i="3"/>
  <c r="R379" i="3"/>
  <c r="P379" i="3"/>
  <c r="BI376" i="3"/>
  <c r="BH376" i="3"/>
  <c r="BG376" i="3"/>
  <c r="BF376" i="3"/>
  <c r="T376" i="3"/>
  <c r="R376" i="3"/>
  <c r="P376" i="3"/>
  <c r="BI373" i="3"/>
  <c r="BH373" i="3"/>
  <c r="BG373" i="3"/>
  <c r="BF373" i="3"/>
  <c r="T373" i="3"/>
  <c r="R373" i="3"/>
  <c r="P373" i="3"/>
  <c r="BI371" i="3"/>
  <c r="BH371" i="3"/>
  <c r="BG371" i="3"/>
  <c r="BF371" i="3"/>
  <c r="T371" i="3"/>
  <c r="R371" i="3"/>
  <c r="P371" i="3"/>
  <c r="BI368" i="3"/>
  <c r="BH368" i="3"/>
  <c r="BG368" i="3"/>
  <c r="BF368" i="3"/>
  <c r="T368" i="3"/>
  <c r="R368" i="3"/>
  <c r="P368" i="3"/>
  <c r="BI365" i="3"/>
  <c r="BH365" i="3"/>
  <c r="BG365" i="3"/>
  <c r="BF365" i="3"/>
  <c r="T365" i="3"/>
  <c r="R365" i="3"/>
  <c r="P365" i="3"/>
  <c r="BI363" i="3"/>
  <c r="BH363" i="3"/>
  <c r="BG363" i="3"/>
  <c r="BF363" i="3"/>
  <c r="T363" i="3"/>
  <c r="R363" i="3"/>
  <c r="P363" i="3"/>
  <c r="BI361" i="3"/>
  <c r="BH361" i="3"/>
  <c r="BG361" i="3"/>
  <c r="BF361" i="3"/>
  <c r="T361" i="3"/>
  <c r="R361" i="3"/>
  <c r="P361" i="3"/>
  <c r="BI359" i="3"/>
  <c r="BH359" i="3"/>
  <c r="BG359" i="3"/>
  <c r="BF359" i="3"/>
  <c r="T359" i="3"/>
  <c r="R359" i="3"/>
  <c r="P359" i="3"/>
  <c r="BI357" i="3"/>
  <c r="BH357" i="3"/>
  <c r="BG357" i="3"/>
  <c r="BF357" i="3"/>
  <c r="T357" i="3"/>
  <c r="R357" i="3"/>
  <c r="P357" i="3"/>
  <c r="BI355" i="3"/>
  <c r="BH355" i="3"/>
  <c r="BG355" i="3"/>
  <c r="BF355" i="3"/>
  <c r="T355" i="3"/>
  <c r="R355" i="3"/>
  <c r="P355" i="3"/>
  <c r="BI353" i="3"/>
  <c r="BH353" i="3"/>
  <c r="BG353" i="3"/>
  <c r="BF353" i="3"/>
  <c r="T353" i="3"/>
  <c r="R353" i="3"/>
  <c r="P353" i="3"/>
  <c r="BI351" i="3"/>
  <c r="BH351" i="3"/>
  <c r="BG351" i="3"/>
  <c r="BF351" i="3"/>
  <c r="T351" i="3"/>
  <c r="R351" i="3"/>
  <c r="P351" i="3"/>
  <c r="BI349" i="3"/>
  <c r="BH349" i="3"/>
  <c r="BG349" i="3"/>
  <c r="BF349" i="3"/>
  <c r="T349" i="3"/>
  <c r="R349" i="3"/>
  <c r="P349" i="3"/>
  <c r="BI347" i="3"/>
  <c r="BH347" i="3"/>
  <c r="BG347" i="3"/>
  <c r="BF347" i="3"/>
  <c r="T347" i="3"/>
  <c r="R347" i="3"/>
  <c r="P347" i="3"/>
  <c r="BI345" i="3"/>
  <c r="BH345" i="3"/>
  <c r="BG345" i="3"/>
  <c r="BF345" i="3"/>
  <c r="T345" i="3"/>
  <c r="R345" i="3"/>
  <c r="P345" i="3"/>
  <c r="BI341" i="3"/>
  <c r="BH341" i="3"/>
  <c r="BG341" i="3"/>
  <c r="BF341" i="3"/>
  <c r="T341" i="3"/>
  <c r="R341" i="3"/>
  <c r="P341" i="3"/>
  <c r="BI339" i="3"/>
  <c r="BH339" i="3"/>
  <c r="BG339" i="3"/>
  <c r="BF339" i="3"/>
  <c r="T339" i="3"/>
  <c r="R339" i="3"/>
  <c r="P339" i="3"/>
  <c r="BI337" i="3"/>
  <c r="BH337" i="3"/>
  <c r="BG337" i="3"/>
  <c r="BF337" i="3"/>
  <c r="T337" i="3"/>
  <c r="R337" i="3"/>
  <c r="P337" i="3"/>
  <c r="BI333" i="3"/>
  <c r="BH333" i="3"/>
  <c r="BG333" i="3"/>
  <c r="BF333" i="3"/>
  <c r="T333" i="3"/>
  <c r="R333" i="3"/>
  <c r="P333" i="3"/>
  <c r="BI330" i="3"/>
  <c r="BH330" i="3"/>
  <c r="BG330" i="3"/>
  <c r="BF330" i="3"/>
  <c r="T330" i="3"/>
  <c r="R330" i="3"/>
  <c r="P330" i="3"/>
  <c r="BI327" i="3"/>
  <c r="BH327" i="3"/>
  <c r="BG327" i="3"/>
  <c r="BF327" i="3"/>
  <c r="T327" i="3"/>
  <c r="R327" i="3"/>
  <c r="P327" i="3"/>
  <c r="BI324" i="3"/>
  <c r="BH324" i="3"/>
  <c r="BG324" i="3"/>
  <c r="BF324" i="3"/>
  <c r="T324" i="3"/>
  <c r="R324" i="3"/>
  <c r="P324" i="3"/>
  <c r="BI322" i="3"/>
  <c r="BH322" i="3"/>
  <c r="BG322" i="3"/>
  <c r="BF322" i="3"/>
  <c r="T322" i="3"/>
  <c r="R322" i="3"/>
  <c r="P322" i="3"/>
  <c r="BI320" i="3"/>
  <c r="BH320" i="3"/>
  <c r="BG320" i="3"/>
  <c r="BF320" i="3"/>
  <c r="T320" i="3"/>
  <c r="R320" i="3"/>
  <c r="P320" i="3"/>
  <c r="BI318" i="3"/>
  <c r="BH318" i="3"/>
  <c r="BG318" i="3"/>
  <c r="BF318" i="3"/>
  <c r="T318" i="3"/>
  <c r="R318" i="3"/>
  <c r="P318" i="3"/>
  <c r="BI311" i="3"/>
  <c r="BH311" i="3"/>
  <c r="BG311" i="3"/>
  <c r="BF311" i="3"/>
  <c r="T311" i="3"/>
  <c r="R311" i="3"/>
  <c r="P311" i="3"/>
  <c r="BI309" i="3"/>
  <c r="BH309" i="3"/>
  <c r="BG309" i="3"/>
  <c r="BF309" i="3"/>
  <c r="T309" i="3"/>
  <c r="R309" i="3"/>
  <c r="P309" i="3"/>
  <c r="BI306" i="3"/>
  <c r="BH306" i="3"/>
  <c r="BG306" i="3"/>
  <c r="BF306" i="3"/>
  <c r="T306" i="3"/>
  <c r="R306" i="3"/>
  <c r="P306" i="3"/>
  <c r="BI304" i="3"/>
  <c r="BH304" i="3"/>
  <c r="BG304" i="3"/>
  <c r="BF304" i="3"/>
  <c r="T304" i="3"/>
  <c r="R304" i="3"/>
  <c r="P304" i="3"/>
  <c r="BI301" i="3"/>
  <c r="BH301" i="3"/>
  <c r="BG301" i="3"/>
  <c r="BF301" i="3"/>
  <c r="T301" i="3"/>
  <c r="R301" i="3"/>
  <c r="P301" i="3"/>
  <c r="BI298" i="3"/>
  <c r="BH298" i="3"/>
  <c r="BG298" i="3"/>
  <c r="BF298" i="3"/>
  <c r="T298" i="3"/>
  <c r="R298" i="3"/>
  <c r="P298" i="3"/>
  <c r="BI296" i="3"/>
  <c r="BH296" i="3"/>
  <c r="BG296" i="3"/>
  <c r="BF296" i="3"/>
  <c r="T296" i="3"/>
  <c r="R296" i="3"/>
  <c r="P296" i="3"/>
  <c r="BI294" i="3"/>
  <c r="BH294" i="3"/>
  <c r="BG294" i="3"/>
  <c r="BF294" i="3"/>
  <c r="T294" i="3"/>
  <c r="R294" i="3"/>
  <c r="P294" i="3"/>
  <c r="BI290" i="3"/>
  <c r="BH290" i="3"/>
  <c r="BG290" i="3"/>
  <c r="BF290" i="3"/>
  <c r="T290" i="3"/>
  <c r="R290" i="3"/>
  <c r="P290" i="3"/>
  <c r="BI288" i="3"/>
  <c r="BH288" i="3"/>
  <c r="BG288" i="3"/>
  <c r="BF288" i="3"/>
  <c r="T288" i="3"/>
  <c r="R288" i="3"/>
  <c r="P288" i="3"/>
  <c r="BI285" i="3"/>
  <c r="BH285" i="3"/>
  <c r="BG285" i="3"/>
  <c r="BF285" i="3"/>
  <c r="T285" i="3"/>
  <c r="R285" i="3"/>
  <c r="P285" i="3"/>
  <c r="BI283" i="3"/>
  <c r="BH283" i="3"/>
  <c r="BG283" i="3"/>
  <c r="BF283" i="3"/>
  <c r="T283" i="3"/>
  <c r="R283" i="3"/>
  <c r="P283" i="3"/>
  <c r="BI281" i="3"/>
  <c r="BH281" i="3"/>
  <c r="BG281" i="3"/>
  <c r="BF281" i="3"/>
  <c r="T281" i="3"/>
  <c r="R281" i="3"/>
  <c r="P281" i="3"/>
  <c r="BI276" i="3"/>
  <c r="BH276" i="3"/>
  <c r="BG276" i="3"/>
  <c r="BF276" i="3"/>
  <c r="T276" i="3"/>
  <c r="R276" i="3"/>
  <c r="P276" i="3"/>
  <c r="BI273" i="3"/>
  <c r="BH273" i="3"/>
  <c r="BG273" i="3"/>
  <c r="BF273" i="3"/>
  <c r="T273" i="3"/>
  <c r="R273" i="3"/>
  <c r="P273" i="3"/>
  <c r="BI270" i="3"/>
  <c r="BH270" i="3"/>
  <c r="BG270" i="3"/>
  <c r="BF270" i="3"/>
  <c r="T270" i="3"/>
  <c r="R270" i="3"/>
  <c r="P270" i="3"/>
  <c r="BI267" i="3"/>
  <c r="BH267" i="3"/>
  <c r="BG267" i="3"/>
  <c r="BF267" i="3"/>
  <c r="T267" i="3"/>
  <c r="R267" i="3"/>
  <c r="P267" i="3"/>
  <c r="BI263" i="3"/>
  <c r="BH263" i="3"/>
  <c r="BG263" i="3"/>
  <c r="BF263" i="3"/>
  <c r="T263" i="3"/>
  <c r="R263" i="3"/>
  <c r="P263" i="3"/>
  <c r="BI261" i="3"/>
  <c r="BH261" i="3"/>
  <c r="BG261" i="3"/>
  <c r="BF261" i="3"/>
  <c r="T261" i="3"/>
  <c r="R261" i="3"/>
  <c r="P261" i="3"/>
  <c r="BI257" i="3"/>
  <c r="BH257" i="3"/>
  <c r="BG257" i="3"/>
  <c r="BF257" i="3"/>
  <c r="T257" i="3"/>
  <c r="R257" i="3"/>
  <c r="P257" i="3"/>
  <c r="BI248" i="3"/>
  <c r="BH248" i="3"/>
  <c r="BG248" i="3"/>
  <c r="BF248" i="3"/>
  <c r="T248" i="3"/>
  <c r="R248" i="3"/>
  <c r="P248" i="3"/>
  <c r="BI244" i="3"/>
  <c r="BH244" i="3"/>
  <c r="BG244" i="3"/>
  <c r="BF244" i="3"/>
  <c r="T244" i="3"/>
  <c r="R244" i="3"/>
  <c r="P244" i="3"/>
  <c r="BI239" i="3"/>
  <c r="BH239" i="3"/>
  <c r="BG239" i="3"/>
  <c r="BF239" i="3"/>
  <c r="T239" i="3"/>
  <c r="R239" i="3"/>
  <c r="P239" i="3"/>
  <c r="BI237" i="3"/>
  <c r="BH237" i="3"/>
  <c r="BG237" i="3"/>
  <c r="BF237" i="3"/>
  <c r="T237" i="3"/>
  <c r="R237" i="3"/>
  <c r="P237" i="3"/>
  <c r="BI229" i="3"/>
  <c r="BH229" i="3"/>
  <c r="BG229" i="3"/>
  <c r="BF229" i="3"/>
  <c r="T229" i="3"/>
  <c r="R229" i="3"/>
  <c r="P229" i="3"/>
  <c r="BI227" i="3"/>
  <c r="BH227" i="3"/>
  <c r="BG227" i="3"/>
  <c r="BF227" i="3"/>
  <c r="T227" i="3"/>
  <c r="R227" i="3"/>
  <c r="P227" i="3"/>
  <c r="BI220" i="3"/>
  <c r="BH220" i="3"/>
  <c r="BG220" i="3"/>
  <c r="BF220" i="3"/>
  <c r="T220" i="3"/>
  <c r="R220" i="3"/>
  <c r="P220" i="3"/>
  <c r="BI219" i="3"/>
  <c r="BH219" i="3"/>
  <c r="BG219" i="3"/>
  <c r="BF219" i="3"/>
  <c r="T219" i="3"/>
  <c r="R219" i="3"/>
  <c r="P219" i="3"/>
  <c r="BI217" i="3"/>
  <c r="BH217" i="3"/>
  <c r="BG217" i="3"/>
  <c r="BF217" i="3"/>
  <c r="T217" i="3"/>
  <c r="R217" i="3"/>
  <c r="P217" i="3"/>
  <c r="BI215" i="3"/>
  <c r="BH215" i="3"/>
  <c r="BG215" i="3"/>
  <c r="BF215" i="3"/>
  <c r="T215" i="3"/>
  <c r="R215" i="3"/>
  <c r="P215" i="3"/>
  <c r="BI213" i="3"/>
  <c r="BH213" i="3"/>
  <c r="BG213" i="3"/>
  <c r="BF213" i="3"/>
  <c r="T213" i="3"/>
  <c r="R213" i="3"/>
  <c r="P213" i="3"/>
  <c r="BI211" i="3"/>
  <c r="BH211" i="3"/>
  <c r="BG211" i="3"/>
  <c r="BF211" i="3"/>
  <c r="T211" i="3"/>
  <c r="R211" i="3"/>
  <c r="P211" i="3"/>
  <c r="BI198" i="3"/>
  <c r="BH198" i="3"/>
  <c r="BG198" i="3"/>
  <c r="BF198" i="3"/>
  <c r="T198" i="3"/>
  <c r="R198" i="3"/>
  <c r="P198" i="3"/>
  <c r="BI196" i="3"/>
  <c r="BH196" i="3"/>
  <c r="BG196" i="3"/>
  <c r="BF196" i="3"/>
  <c r="T196" i="3"/>
  <c r="R196" i="3"/>
  <c r="P196" i="3"/>
  <c r="BI194" i="3"/>
  <c r="BH194" i="3"/>
  <c r="BG194" i="3"/>
  <c r="BF194" i="3"/>
  <c r="T194" i="3"/>
  <c r="R194" i="3"/>
  <c r="P194" i="3"/>
  <c r="BI191" i="3"/>
  <c r="BH191" i="3"/>
  <c r="BG191" i="3"/>
  <c r="BF191" i="3"/>
  <c r="T191" i="3"/>
  <c r="R191" i="3"/>
  <c r="P191" i="3"/>
  <c r="BI188" i="3"/>
  <c r="BH188" i="3"/>
  <c r="BG188" i="3"/>
  <c r="BF188" i="3"/>
  <c r="T188" i="3"/>
  <c r="R188" i="3"/>
  <c r="P188" i="3"/>
  <c r="BI186" i="3"/>
  <c r="BH186" i="3"/>
  <c r="BG186" i="3"/>
  <c r="BF186" i="3"/>
  <c r="T186" i="3"/>
  <c r="R186" i="3"/>
  <c r="P186" i="3"/>
  <c r="BI184" i="3"/>
  <c r="BH184" i="3"/>
  <c r="BG184" i="3"/>
  <c r="BF184" i="3"/>
  <c r="T184" i="3"/>
  <c r="R184" i="3"/>
  <c r="P184" i="3"/>
  <c r="BI180" i="3"/>
  <c r="BH180" i="3"/>
  <c r="BG180" i="3"/>
  <c r="BF180" i="3"/>
  <c r="T180" i="3"/>
  <c r="R180" i="3"/>
  <c r="P180" i="3"/>
  <c r="BI178" i="3"/>
  <c r="BH178" i="3"/>
  <c r="BG178" i="3"/>
  <c r="BF178" i="3"/>
  <c r="T178" i="3"/>
  <c r="R178" i="3"/>
  <c r="P178" i="3"/>
  <c r="BI174" i="3"/>
  <c r="BH174" i="3"/>
  <c r="BG174" i="3"/>
  <c r="BF174" i="3"/>
  <c r="T174" i="3"/>
  <c r="R174" i="3"/>
  <c r="P174" i="3"/>
  <c r="BI168" i="3"/>
  <c r="BH168" i="3"/>
  <c r="BG168" i="3"/>
  <c r="BF168" i="3"/>
  <c r="T168" i="3"/>
  <c r="R168" i="3"/>
  <c r="P168" i="3"/>
  <c r="BI163" i="3"/>
  <c r="BH163" i="3"/>
  <c r="BG163" i="3"/>
  <c r="BF163" i="3"/>
  <c r="T163" i="3"/>
  <c r="R163" i="3"/>
  <c r="P163" i="3"/>
  <c r="BI161" i="3"/>
  <c r="BH161" i="3"/>
  <c r="BG161" i="3"/>
  <c r="BF161" i="3"/>
  <c r="T161" i="3"/>
  <c r="R161" i="3"/>
  <c r="P161" i="3"/>
  <c r="BI159" i="3"/>
  <c r="BH159" i="3"/>
  <c r="BG159" i="3"/>
  <c r="BF159" i="3"/>
  <c r="T159" i="3"/>
  <c r="R159" i="3"/>
  <c r="P159" i="3"/>
  <c r="BI157" i="3"/>
  <c r="BH157" i="3"/>
  <c r="BG157" i="3"/>
  <c r="BF157" i="3"/>
  <c r="T157" i="3"/>
  <c r="R157" i="3"/>
  <c r="P157" i="3"/>
  <c r="BI151" i="3"/>
  <c r="BH151" i="3"/>
  <c r="BG151" i="3"/>
  <c r="BF151" i="3"/>
  <c r="T151" i="3"/>
  <c r="R151" i="3"/>
  <c r="P151" i="3"/>
  <c r="BI142" i="3"/>
  <c r="BH142" i="3"/>
  <c r="BG142" i="3"/>
  <c r="BF142" i="3"/>
  <c r="T142" i="3"/>
  <c r="R142" i="3"/>
  <c r="P142" i="3"/>
  <c r="BI135" i="3"/>
  <c r="BH135" i="3"/>
  <c r="BG135" i="3"/>
  <c r="BF135" i="3"/>
  <c r="T135" i="3"/>
  <c r="R135" i="3"/>
  <c r="P135" i="3"/>
  <c r="BI128" i="3"/>
  <c r="BH128" i="3"/>
  <c r="BG128" i="3"/>
  <c r="BF128" i="3"/>
  <c r="T128" i="3"/>
  <c r="R128" i="3"/>
  <c r="P128" i="3"/>
  <c r="J121" i="3"/>
  <c r="F121" i="3"/>
  <c r="F119" i="3"/>
  <c r="E117" i="3"/>
  <c r="J91" i="3"/>
  <c r="F91" i="3"/>
  <c r="F89" i="3"/>
  <c r="E87" i="3"/>
  <c r="J24" i="3"/>
  <c r="E24" i="3"/>
  <c r="J92" i="3"/>
  <c r="J23" i="3"/>
  <c r="J18" i="3"/>
  <c r="E18" i="3"/>
  <c r="F122" i="3"/>
  <c r="J17" i="3"/>
  <c r="J119" i="3"/>
  <c r="E7" i="3"/>
  <c r="E115" i="3" s="1"/>
  <c r="J37" i="2"/>
  <c r="J36" i="2"/>
  <c r="AY95" i="1"/>
  <c r="J35" i="2"/>
  <c r="AX95" i="1"/>
  <c r="BI148" i="2"/>
  <c r="BH148" i="2"/>
  <c r="BG148" i="2"/>
  <c r="BF148" i="2"/>
  <c r="T148" i="2"/>
  <c r="T147" i="2"/>
  <c r="R148" i="2"/>
  <c r="R147" i="2"/>
  <c r="P148" i="2"/>
  <c r="P147" i="2"/>
  <c r="BI145" i="2"/>
  <c r="BH145" i="2"/>
  <c r="BG145" i="2"/>
  <c r="BF145" i="2"/>
  <c r="T145" i="2"/>
  <c r="R145" i="2"/>
  <c r="P145" i="2"/>
  <c r="BI144" i="2"/>
  <c r="BH144" i="2"/>
  <c r="BG144" i="2"/>
  <c r="BF144" i="2"/>
  <c r="T144" i="2"/>
  <c r="R144" i="2"/>
  <c r="P144" i="2"/>
  <c r="BI141" i="2"/>
  <c r="BH141" i="2"/>
  <c r="BG141" i="2"/>
  <c r="BF141" i="2"/>
  <c r="T141" i="2"/>
  <c r="R141" i="2"/>
  <c r="P141" i="2"/>
  <c r="BI140" i="2"/>
  <c r="BH140" i="2"/>
  <c r="BG140" i="2"/>
  <c r="BF140" i="2"/>
  <c r="T140" i="2"/>
  <c r="R140" i="2"/>
  <c r="P140" i="2"/>
  <c r="BI138" i="2"/>
  <c r="BH138" i="2"/>
  <c r="BG138" i="2"/>
  <c r="BF138" i="2"/>
  <c r="T138" i="2"/>
  <c r="R138" i="2"/>
  <c r="P138" i="2"/>
  <c r="BI136" i="2"/>
  <c r="BH136" i="2"/>
  <c r="BG136" i="2"/>
  <c r="BF136" i="2"/>
  <c r="T136" i="2"/>
  <c r="R136" i="2"/>
  <c r="P136" i="2"/>
  <c r="BI134" i="2"/>
  <c r="BH134" i="2"/>
  <c r="BG134" i="2"/>
  <c r="BF134" i="2"/>
  <c r="T134" i="2"/>
  <c r="R134" i="2"/>
  <c r="P134" i="2"/>
  <c r="BI133" i="2"/>
  <c r="BH133" i="2"/>
  <c r="BG133" i="2"/>
  <c r="BF133" i="2"/>
  <c r="T133" i="2"/>
  <c r="R133" i="2"/>
  <c r="P133" i="2"/>
  <c r="BI132" i="2"/>
  <c r="BH132" i="2"/>
  <c r="BG132" i="2"/>
  <c r="BF132" i="2"/>
  <c r="T132" i="2"/>
  <c r="R132" i="2"/>
  <c r="P132" i="2"/>
  <c r="BI131" i="2"/>
  <c r="BH131" i="2"/>
  <c r="BG131" i="2"/>
  <c r="BF131" i="2"/>
  <c r="T131" i="2"/>
  <c r="R131" i="2"/>
  <c r="P131" i="2"/>
  <c r="BI130" i="2"/>
  <c r="BH130" i="2"/>
  <c r="BG130" i="2"/>
  <c r="BF130" i="2"/>
  <c r="T130" i="2"/>
  <c r="R130" i="2"/>
  <c r="P130" i="2"/>
  <c r="BI127" i="2"/>
  <c r="BH127" i="2"/>
  <c r="BG127" i="2"/>
  <c r="BF127" i="2"/>
  <c r="T127" i="2"/>
  <c r="R127" i="2"/>
  <c r="P127" i="2"/>
  <c r="BI126" i="2"/>
  <c r="BH126" i="2"/>
  <c r="BG126" i="2"/>
  <c r="BF126" i="2"/>
  <c r="T126" i="2"/>
  <c r="R126" i="2"/>
  <c r="P126" i="2"/>
  <c r="BI123" i="2"/>
  <c r="BH123" i="2"/>
  <c r="BG123" i="2"/>
  <c r="BF123" i="2"/>
  <c r="T123" i="2"/>
  <c r="R123" i="2"/>
  <c r="P123" i="2"/>
  <c r="BI122" i="2"/>
  <c r="BH122" i="2"/>
  <c r="BG122" i="2"/>
  <c r="BF122" i="2"/>
  <c r="T122" i="2"/>
  <c r="R122" i="2"/>
  <c r="P122" i="2"/>
  <c r="J115" i="2"/>
  <c r="F115" i="2"/>
  <c r="F113" i="2"/>
  <c r="E111" i="2"/>
  <c r="J91" i="2"/>
  <c r="F91" i="2"/>
  <c r="F89" i="2"/>
  <c r="E87" i="2"/>
  <c r="J24" i="2"/>
  <c r="E24" i="2"/>
  <c r="J116" i="2"/>
  <c r="J23" i="2"/>
  <c r="J18" i="2"/>
  <c r="E18" i="2"/>
  <c r="F92" i="2"/>
  <c r="J17" i="2"/>
  <c r="J113" i="2"/>
  <c r="E7" i="2"/>
  <c r="E109" i="2" s="1"/>
  <c r="L90" i="1"/>
  <c r="AM90" i="1"/>
  <c r="AM89" i="1"/>
  <c r="L89" i="1"/>
  <c r="AM87" i="1"/>
  <c r="L87" i="1"/>
  <c r="L85" i="1"/>
  <c r="L84" i="1"/>
  <c r="J148" i="2"/>
  <c r="J140" i="2"/>
  <c r="J133" i="2"/>
  <c r="BK127" i="2"/>
  <c r="BK148" i="2"/>
  <c r="BK141" i="2"/>
  <c r="BK133" i="2"/>
  <c r="AS94" i="1"/>
  <c r="BK493" i="3"/>
  <c r="J485" i="3"/>
  <c r="BK472" i="3"/>
  <c r="J450" i="3"/>
  <c r="J436" i="3"/>
  <c r="J428" i="3"/>
  <c r="J420" i="3"/>
  <c r="BK408" i="3"/>
  <c r="J398" i="3"/>
  <c r="J383" i="3"/>
  <c r="J368" i="3"/>
  <c r="BK345" i="3"/>
  <c r="BK322" i="3"/>
  <c r="BK311" i="3"/>
  <c r="J298" i="3"/>
  <c r="J276" i="3"/>
  <c r="J257" i="3"/>
  <c r="J211" i="3"/>
  <c r="J191" i="3"/>
  <c r="BK163" i="3"/>
  <c r="J508" i="3"/>
  <c r="J489" i="3"/>
  <c r="BK470" i="3"/>
  <c r="BK462" i="3"/>
  <c r="BK436" i="3"/>
  <c r="BK406" i="3"/>
  <c r="J387" i="3"/>
  <c r="BK365" i="3"/>
  <c r="J359" i="3"/>
  <c r="J355" i="3"/>
  <c r="BK347" i="3"/>
  <c r="J337" i="3"/>
  <c r="BK330" i="3"/>
  <c r="J296" i="3"/>
  <c r="BK288" i="3"/>
  <c r="BK283" i="3"/>
  <c r="BK270" i="3"/>
  <c r="BK257" i="3"/>
  <c r="BK227" i="3"/>
  <c r="BK213" i="3"/>
  <c r="J198" i="3"/>
  <c r="J188" i="3"/>
  <c r="J163" i="3"/>
  <c r="BK159" i="3"/>
  <c r="J535" i="3"/>
  <c r="J526" i="3"/>
  <c r="BK515" i="3"/>
  <c r="BK510" i="3"/>
  <c r="BK495" i="3"/>
  <c r="BK474" i="3"/>
  <c r="J462" i="3"/>
  <c r="BK450" i="3"/>
  <c r="J446" i="3"/>
  <c r="J432" i="3"/>
  <c r="BK396" i="3"/>
  <c r="J391" i="3"/>
  <c r="J376" i="3"/>
  <c r="BK357" i="3"/>
  <c r="BK349" i="3"/>
  <c r="BK339" i="3"/>
  <c r="BK301" i="3"/>
  <c r="J288" i="3"/>
  <c r="BK276" i="3"/>
  <c r="BK261" i="3"/>
  <c r="J229" i="3"/>
  <c r="BK215" i="3"/>
  <c r="J157" i="3"/>
  <c r="J135" i="3"/>
  <c r="J515" i="3"/>
  <c r="BK480" i="3"/>
  <c r="J470" i="3"/>
  <c r="BK446" i="3"/>
  <c r="J434" i="3"/>
  <c r="J426" i="3"/>
  <c r="J418" i="3"/>
  <c r="J400" i="3"/>
  <c r="BK383" i="3"/>
  <c r="J347" i="3"/>
  <c r="BK320" i="3"/>
  <c r="J309" i="3"/>
  <c r="BK296" i="3"/>
  <c r="BK239" i="3"/>
  <c r="J215" i="3"/>
  <c r="J184" i="3"/>
  <c r="BK161" i="3"/>
  <c r="J128" i="3"/>
  <c r="J503" i="4"/>
  <c r="J476" i="4"/>
  <c r="J430" i="4"/>
  <c r="BK413" i="4"/>
  <c r="J363" i="4"/>
  <c r="J348" i="4"/>
  <c r="J298" i="4"/>
  <c r="BK283" i="4"/>
  <c r="BK261" i="4"/>
  <c r="BK225" i="4"/>
  <c r="BK210" i="4"/>
  <c r="J186" i="4"/>
  <c r="BK182" i="4"/>
  <c r="BK507" i="4"/>
  <c r="BK484" i="4"/>
  <c r="BK463" i="4"/>
  <c r="BK455" i="4"/>
  <c r="J428" i="4"/>
  <c r="J413" i="4"/>
  <c r="J250" i="4"/>
  <c r="BK231" i="4"/>
  <c r="J215" i="4"/>
  <c r="BK202" i="4"/>
  <c r="J193" i="4"/>
  <c r="J166" i="4"/>
  <c r="J514" i="4"/>
  <c r="J510" i="4"/>
  <c r="BK504" i="4"/>
  <c r="J471" i="4"/>
  <c r="J457" i="4"/>
  <c r="BK430" i="4"/>
  <c r="BK415" i="4"/>
  <c r="BK398" i="4"/>
  <c r="J389" i="4"/>
  <c r="BK381" i="4"/>
  <c r="J340" i="4"/>
  <c r="BK317" i="4"/>
  <c r="BK288" i="4"/>
  <c r="J257" i="4"/>
  <c r="BK206" i="4"/>
  <c r="J180" i="4"/>
  <c r="BK138" i="4"/>
  <c r="BK503" i="4"/>
  <c r="BK476" i="4"/>
  <c r="BK422" i="4"/>
  <c r="BK411" i="4"/>
  <c r="J400" i="4"/>
  <c r="J376" i="4"/>
  <c r="J368" i="4"/>
  <c r="BK350" i="4"/>
  <c r="J329" i="4"/>
  <c r="J309" i="4"/>
  <c r="BK264" i="4"/>
  <c r="J248" i="4"/>
  <c r="J222" i="4"/>
  <c r="J206" i="4"/>
  <c r="J176" i="4"/>
  <c r="BK167" i="5"/>
  <c r="BK153" i="5"/>
  <c r="BK143" i="5"/>
  <c r="J183" i="5"/>
  <c r="J173" i="5"/>
  <c r="BK141" i="5"/>
  <c r="BK125" i="5"/>
  <c r="J181" i="5"/>
  <c r="J164" i="5"/>
  <c r="J147" i="5"/>
  <c r="J125" i="5"/>
  <c r="J130" i="2"/>
  <c r="BK144" i="2"/>
  <c r="J134" i="2"/>
  <c r="BK126" i="2"/>
  <c r="J145" i="2"/>
  <c r="J138" i="2"/>
  <c r="BK131" i="2"/>
  <c r="J122" i="2"/>
  <c r="J524" i="3"/>
  <c r="BK497" i="3"/>
  <c r="J491" i="3"/>
  <c r="J480" i="3"/>
  <c r="J456" i="3"/>
  <c r="BK438" i="3"/>
  <c r="BK428" i="3"/>
  <c r="J422" i="3"/>
  <c r="J410" i="3"/>
  <c r="BK391" i="3"/>
  <c r="BK373" i="3"/>
  <c r="BK353" i="3"/>
  <c r="J341" i="3"/>
  <c r="J320" i="3"/>
  <c r="J301" i="3"/>
  <c r="J290" i="3"/>
  <c r="J261" i="3"/>
  <c r="J220" i="3"/>
  <c r="BK198" i="3"/>
  <c r="BK186" i="3"/>
  <c r="BK524" i="3"/>
  <c r="J478" i="3"/>
  <c r="J468" i="3"/>
  <c r="BK456" i="3"/>
  <c r="BK420" i="3"/>
  <c r="J393" i="3"/>
  <c r="BK376" i="3"/>
  <c r="BK361" i="3"/>
  <c r="BK324" i="3"/>
  <c r="BK248" i="3"/>
  <c r="J237" i="3"/>
  <c r="BK184" i="3"/>
  <c r="J174" i="3"/>
  <c r="J142" i="3"/>
  <c r="J510" i="3"/>
  <c r="BK489" i="3"/>
  <c r="J474" i="3"/>
  <c r="J454" i="3"/>
  <c r="BK440" i="3"/>
  <c r="BK432" i="3"/>
  <c r="J413" i="3"/>
  <c r="J396" i="3"/>
  <c r="J371" i="3"/>
  <c r="J333" i="3"/>
  <c r="BK306" i="3"/>
  <c r="J263" i="3"/>
  <c r="BK237" i="3"/>
  <c r="BK196" i="3"/>
  <c r="J186" i="3"/>
  <c r="J159" i="3"/>
  <c r="BK142" i="3"/>
  <c r="BK498" i="4"/>
  <c r="J432" i="4"/>
  <c r="J424" i="4"/>
  <c r="BK379" i="4"/>
  <c r="BK360" i="4"/>
  <c r="BK346" i="4"/>
  <c r="J293" i="4"/>
  <c r="BK273" i="4"/>
  <c r="J252" i="4"/>
  <c r="J241" i="4"/>
  <c r="BK215" i="4"/>
  <c r="BK188" i="4"/>
  <c r="BK128" i="4"/>
  <c r="BK487" i="4"/>
  <c r="BK471" i="4"/>
  <c r="BK457" i="4"/>
  <c r="J434" i="4"/>
  <c r="BK417" i="4"/>
  <c r="BK408" i="4"/>
  <c r="J261" i="4"/>
  <c r="BK235" i="4"/>
  <c r="BK220" i="4"/>
  <c r="J208" i="4"/>
  <c r="J195" i="4"/>
  <c r="BK172" i="4"/>
  <c r="BK512" i="4"/>
  <c r="J492" i="4"/>
  <c r="J484" i="4"/>
  <c r="J460" i="4"/>
  <c r="BK432" i="4"/>
  <c r="BK406" i="4"/>
  <c r="J391" i="4"/>
  <c r="J383" i="4"/>
  <c r="J355" i="4"/>
  <c r="J322" i="4"/>
  <c r="J285" i="4"/>
  <c r="J255" i="4"/>
  <c r="J235" i="4"/>
  <c r="BK193" i="4"/>
  <c r="BK166" i="4"/>
  <c r="J507" i="4"/>
  <c r="J495" i="4"/>
  <c r="J463" i="4"/>
  <c r="J419" i="4"/>
  <c r="J406" i="4"/>
  <c r="BK396" i="4"/>
  <c r="BK373" i="4"/>
  <c r="BK363" i="4"/>
  <c r="J343" i="4"/>
  <c r="J327" i="4"/>
  <c r="BK298" i="4"/>
  <c r="BK255" i="4"/>
  <c r="J229" i="4"/>
  <c r="BK208" i="4"/>
  <c r="BK186" i="4"/>
  <c r="BK150" i="5"/>
  <c r="BK138" i="5"/>
  <c r="BK136" i="5"/>
  <c r="J133" i="5"/>
  <c r="BK130" i="5"/>
  <c r="BK181" i="5"/>
  <c r="J150" i="5"/>
  <c r="J136" i="5"/>
  <c r="J123" i="5"/>
  <c r="BK173" i="5"/>
  <c r="J121" i="5"/>
  <c r="J153" i="5"/>
  <c r="BK123" i="5"/>
  <c r="J126" i="2"/>
  <c r="J141" i="2"/>
  <c r="BK136" i="2"/>
  <c r="J131" i="2"/>
  <c r="BK122" i="2"/>
  <c r="BK140" i="2"/>
  <c r="BK134" i="2"/>
  <c r="BK130" i="2"/>
  <c r="J529" i="3"/>
  <c r="J499" i="3"/>
  <c r="BK487" i="3"/>
  <c r="BK478" i="3"/>
  <c r="J448" i="3"/>
  <c r="J430" i="3"/>
  <c r="BK426" i="3"/>
  <c r="BK418" i="3"/>
  <c r="J406" i="3"/>
  <c r="J389" i="3"/>
  <c r="BK371" i="3"/>
  <c r="BK351" i="3"/>
  <c r="J330" i="3"/>
  <c r="J318" i="3"/>
  <c r="J294" i="3"/>
  <c r="J267" i="3"/>
  <c r="BK244" i="3"/>
  <c r="J213" i="3"/>
  <c r="BK194" i="3"/>
  <c r="BK135" i="3"/>
  <c r="J493" i="3"/>
  <c r="J476" i="3"/>
  <c r="BK466" i="3"/>
  <c r="J452" i="3"/>
  <c r="BK415" i="3"/>
  <c r="BK389" i="3"/>
  <c r="J381" i="3"/>
  <c r="J351" i="3"/>
  <c r="J339" i="3"/>
  <c r="BK333" i="3"/>
  <c r="J322" i="3"/>
  <c r="BK294" i="3"/>
  <c r="J285" i="3"/>
  <c r="BK273" i="3"/>
  <c r="BK267" i="3"/>
  <c r="BK229" i="3"/>
  <c r="BK219" i="3"/>
  <c r="BK211" i="3"/>
  <c r="J194" i="3"/>
  <c r="BK168" i="3"/>
  <c r="J161" i="3"/>
  <c r="BK535" i="3"/>
  <c r="BK532" i="3"/>
  <c r="BK529" i="3"/>
  <c r="J522" i="3"/>
  <c r="J505" i="3"/>
  <c r="BK485" i="3"/>
  <c r="BK464" i="3"/>
  <c r="J458" i="3"/>
  <c r="BK452" i="3"/>
  <c r="J440" i="3"/>
  <c r="BK422" i="3"/>
  <c r="BK398" i="3"/>
  <c r="BK379" i="3"/>
  <c r="J373" i="3"/>
  <c r="BK359" i="3"/>
  <c r="J353" i="3"/>
  <c r="BK341" i="3"/>
  <c r="BK309" i="3"/>
  <c r="BK298" i="3"/>
  <c r="BK285" i="3"/>
  <c r="J273" i="3"/>
  <c r="J244" i="3"/>
  <c r="J219" i="3"/>
  <c r="BK178" i="3"/>
  <c r="BK151" i="3"/>
  <c r="BK522" i="3"/>
  <c r="BK508" i="3"/>
  <c r="J483" i="3"/>
  <c r="BK468" i="3"/>
  <c r="J442" i="3"/>
  <c r="BK424" i="3"/>
  <c r="J408" i="3"/>
  <c r="BK385" i="3"/>
  <c r="BK363" i="3"/>
  <c r="J324" i="3"/>
  <c r="J311" i="3"/>
  <c r="J281" i="3"/>
  <c r="J227" i="3"/>
  <c r="BK191" i="3"/>
  <c r="BK174" i="3"/>
  <c r="BK157" i="3"/>
  <c r="J506" i="4"/>
  <c r="J481" i="4"/>
  <c r="BK434" i="4"/>
  <c r="BK428" i="4"/>
  <c r="BK404" i="4"/>
  <c r="BK368" i="4"/>
  <c r="BK357" i="4"/>
  <c r="BK327" i="4"/>
  <c r="J295" i="4"/>
  <c r="J277" i="4"/>
  <c r="J267" i="4"/>
  <c r="BK243" i="4"/>
  <c r="J220" i="4"/>
  <c r="BK191" i="4"/>
  <c r="BK184" i="4"/>
  <c r="J138" i="4"/>
  <c r="BK495" i="4"/>
  <c r="BK473" i="4"/>
  <c r="BK460" i="4"/>
  <c r="BK436" i="4"/>
  <c r="J422" i="4"/>
  <c r="J402" i="4"/>
  <c r="J396" i="4"/>
  <c r="J394" i="4"/>
  <c r="J387" i="4"/>
  <c r="BK385" i="4"/>
  <c r="BK383" i="4"/>
  <c r="J381" i="4"/>
  <c r="J379" i="4"/>
  <c r="BK376" i="4"/>
  <c r="J373" i="4"/>
  <c r="BK371" i="4"/>
  <c r="BK369" i="4"/>
  <c r="J360" i="4"/>
  <c r="BK348" i="4"/>
  <c r="J346" i="4"/>
  <c r="BK343" i="4"/>
  <c r="BK340" i="4"/>
  <c r="J338" i="4"/>
  <c r="J335" i="4"/>
  <c r="BK332" i="4"/>
  <c r="BK329" i="4"/>
  <c r="J317" i="4"/>
  <c r="BK309" i="4"/>
  <c r="BK293" i="4"/>
  <c r="J291" i="4"/>
  <c r="J288" i="4"/>
  <c r="J283" i="4"/>
  <c r="BK277" i="4"/>
  <c r="BK275" i="4"/>
  <c r="J271" i="4"/>
  <c r="J269" i="4"/>
  <c r="BK252" i="4"/>
  <c r="J238" i="4"/>
  <c r="J225" i="4"/>
  <c r="BK212" i="4"/>
  <c r="BK198" i="4"/>
  <c r="J182" i="4"/>
  <c r="BK514" i="4"/>
  <c r="BK510" i="4"/>
  <c r="BK506" i="4"/>
  <c r="J487" i="4"/>
  <c r="J469" i="4"/>
  <c r="BK443" i="4"/>
  <c r="BK419" i="4"/>
  <c r="J404" i="4"/>
  <c r="BK394" i="4"/>
  <c r="J385" i="4"/>
  <c r="J357" i="4"/>
  <c r="BK335" i="4"/>
  <c r="J275" i="4"/>
  <c r="BK248" i="4"/>
  <c r="J212" i="4"/>
  <c r="J188" i="4"/>
  <c r="J150" i="4"/>
  <c r="J504" i="4"/>
  <c r="J473" i="4"/>
  <c r="J455" i="4"/>
  <c r="J417" i="4"/>
  <c r="J408" i="4"/>
  <c r="J398" i="4"/>
  <c r="BK389" i="4"/>
  <c r="J369" i="4"/>
  <c r="BK353" i="4"/>
  <c r="J332" i="4"/>
  <c r="BK322" i="4"/>
  <c r="BK269" i="4"/>
  <c r="BK257" i="4"/>
  <c r="BK241" i="4"/>
  <c r="J213" i="4"/>
  <c r="J200" i="4"/>
  <c r="J184" i="4"/>
  <c r="J169" i="5"/>
  <c r="BK161" i="5"/>
  <c r="J145" i="5"/>
  <c r="J127" i="5"/>
  <c r="J171" i="5"/>
  <c r="J138" i="5"/>
  <c r="J130" i="5"/>
  <c r="BK183" i="5"/>
  <c r="BK171" i="5"/>
  <c r="J161" i="5"/>
  <c r="BK169" i="5"/>
  <c r="BK127" i="5"/>
  <c r="J127" i="2"/>
  <c r="BK145" i="2"/>
  <c r="BK138" i="2"/>
  <c r="J132" i="2"/>
  <c r="J123" i="2"/>
  <c r="J144" i="2"/>
  <c r="J136" i="2"/>
  <c r="BK132" i="2"/>
  <c r="BK123" i="2"/>
  <c r="BK505" i="3"/>
  <c r="J495" i="3"/>
  <c r="BK483" i="3"/>
  <c r="BK458" i="3"/>
  <c r="BK444" i="3"/>
  <c r="BK434" i="3"/>
  <c r="J424" i="3"/>
  <c r="J415" i="3"/>
  <c r="BK400" i="3"/>
  <c r="BK381" i="3"/>
  <c r="J365" i="3"/>
  <c r="J349" i="3"/>
  <c r="J327" i="3"/>
  <c r="J306" i="3"/>
  <c r="J283" i="3"/>
  <c r="BK263" i="3"/>
  <c r="BK220" i="3"/>
  <c r="J196" i="3"/>
  <c r="J178" i="3"/>
  <c r="BK526" i="3"/>
  <c r="BK491" i="3"/>
  <c r="J472" i="3"/>
  <c r="J464" i="3"/>
  <c r="BK442" i="3"/>
  <c r="J404" i="3"/>
  <c r="J385" i="3"/>
  <c r="J363" i="3"/>
  <c r="J357" i="3"/>
  <c r="J532" i="3"/>
  <c r="BK499" i="3"/>
  <c r="J487" i="3"/>
  <c r="J466" i="3"/>
  <c r="BK460" i="3"/>
  <c r="BK454" i="3"/>
  <c r="BK448" i="3"/>
  <c r="J438" i="3"/>
  <c r="BK413" i="3"/>
  <c r="BK410" i="3"/>
  <c r="BK393" i="3"/>
  <c r="BK387" i="3"/>
  <c r="BK368" i="3"/>
  <c r="J361" i="3"/>
  <c r="BK355" i="3"/>
  <c r="J345" i="3"/>
  <c r="BK337" i="3"/>
  <c r="BK304" i="3"/>
  <c r="BK290" i="3"/>
  <c r="BK281" i="3"/>
  <c r="J270" i="3"/>
  <c r="J239" i="3"/>
  <c r="BK217" i="3"/>
  <c r="BK180" i="3"/>
  <c r="J168" i="3"/>
  <c r="BK128" i="3"/>
  <c r="J497" i="3"/>
  <c r="BK476" i="3"/>
  <c r="J460" i="3"/>
  <c r="J444" i="3"/>
  <c r="BK430" i="3"/>
  <c r="BK404" i="3"/>
  <c r="J379" i="3"/>
  <c r="BK327" i="3"/>
  <c r="BK318" i="3"/>
  <c r="J304" i="3"/>
  <c r="J248" i="3"/>
  <c r="J217" i="3"/>
  <c r="BK188" i="3"/>
  <c r="J180" i="3"/>
  <c r="J151" i="3"/>
  <c r="J509" i="4"/>
  <c r="J489" i="4"/>
  <c r="J443" i="4"/>
  <c r="J426" i="4"/>
  <c r="BK366" i="4"/>
  <c r="J350" i="4"/>
  <c r="BK325" i="4"/>
  <c r="BK285" i="4"/>
  <c r="BK271" i="4"/>
  <c r="BK250" i="4"/>
  <c r="BK222" i="4"/>
  <c r="BK195" i="4"/>
  <c r="BK176" i="4"/>
  <c r="J498" i="4"/>
  <c r="BK481" i="4"/>
  <c r="BK469" i="4"/>
  <c r="BK438" i="4"/>
  <c r="BK426" i="4"/>
  <c r="J411" i="4"/>
  <c r="BK267" i="4"/>
  <c r="J243" i="4"/>
  <c r="BK229" i="4"/>
  <c r="BK213" i="4"/>
  <c r="BK200" i="4"/>
  <c r="J191" i="4"/>
  <c r="BK150" i="4"/>
  <c r="J512" i="4"/>
  <c r="BK509" i="4"/>
  <c r="BK489" i="4"/>
  <c r="BK466" i="4"/>
  <c r="J438" i="4"/>
  <c r="BK424" i="4"/>
  <c r="BK400" i="4"/>
  <c r="BK387" i="4"/>
  <c r="J366" i="4"/>
  <c r="J353" i="4"/>
  <c r="BK291" i="4"/>
  <c r="J273" i="4"/>
  <c r="BK238" i="4"/>
  <c r="J202" i="4"/>
  <c r="J172" i="4"/>
  <c r="J128" i="4"/>
  <c r="BK492" i="4"/>
  <c r="J466" i="4"/>
  <c r="J436" i="4"/>
  <c r="J415" i="4"/>
  <c r="BK402" i="4"/>
  <c r="BK391" i="4"/>
  <c r="J371" i="4"/>
  <c r="BK355" i="4"/>
  <c r="BK338" i="4"/>
  <c r="J325" i="4"/>
  <c r="BK295" i="4"/>
  <c r="J264" i="4"/>
  <c r="J231" i="4"/>
  <c r="J210" i="4"/>
  <c r="J198" i="4"/>
  <c r="BK180" i="4"/>
  <c r="BK164" i="5"/>
  <c r="BK147" i="5"/>
  <c r="J141" i="5"/>
  <c r="BK179" i="5"/>
  <c r="BK145" i="5"/>
  <c r="BK133" i="5"/>
  <c r="BK121" i="5"/>
  <c r="J167" i="5"/>
  <c r="J179" i="5"/>
  <c r="J143" i="5"/>
  <c r="T121" i="2" l="1"/>
  <c r="T120" i="2"/>
  <c r="T119" i="2"/>
  <c r="T127" i="3"/>
  <c r="T293" i="3"/>
  <c r="R317" i="3"/>
  <c r="R329" i="3"/>
  <c r="P336" i="3"/>
  <c r="T403" i="3"/>
  <c r="BK507" i="3"/>
  <c r="J507" i="3"/>
  <c r="J105" i="3"/>
  <c r="R127" i="4"/>
  <c r="BK260" i="4"/>
  <c r="J260" i="4"/>
  <c r="J99" i="4"/>
  <c r="P290" i="4"/>
  <c r="P297" i="4"/>
  <c r="P324" i="4"/>
  <c r="BK454" i="4"/>
  <c r="J454" i="4" s="1"/>
  <c r="J103" i="4" s="1"/>
  <c r="P502" i="4"/>
  <c r="P501" i="4"/>
  <c r="P121" i="2"/>
  <c r="P120" i="2"/>
  <c r="P119" i="2"/>
  <c r="AU95" i="1"/>
  <c r="P127" i="3"/>
  <c r="P293" i="3"/>
  <c r="T317" i="3"/>
  <c r="T329" i="3"/>
  <c r="R336" i="3"/>
  <c r="R403" i="3"/>
  <c r="T507" i="3"/>
  <c r="P127" i="4"/>
  <c r="R260" i="4"/>
  <c r="R290" i="4"/>
  <c r="T297" i="4"/>
  <c r="T324" i="4"/>
  <c r="T126" i="4" s="1"/>
  <c r="T125" i="4" s="1"/>
  <c r="T454" i="4"/>
  <c r="T502" i="4"/>
  <c r="T501" i="4"/>
  <c r="P120" i="5"/>
  <c r="P119" i="5" s="1"/>
  <c r="P118" i="5" s="1"/>
  <c r="AU98" i="1" s="1"/>
  <c r="BK121" i="2"/>
  <c r="J121" i="2" s="1"/>
  <c r="J98" i="2" s="1"/>
  <c r="R127" i="3"/>
  <c r="BK293" i="3"/>
  <c r="J293" i="3" s="1"/>
  <c r="J99" i="3" s="1"/>
  <c r="BK317" i="3"/>
  <c r="J317" i="3"/>
  <c r="J100" i="3" s="1"/>
  <c r="BK329" i="3"/>
  <c r="J329" i="3"/>
  <c r="J101" i="3"/>
  <c r="BK336" i="3"/>
  <c r="J336" i="3" s="1"/>
  <c r="J103" i="3" s="1"/>
  <c r="P403" i="3"/>
  <c r="R507" i="3"/>
  <c r="BK127" i="4"/>
  <c r="J127" i="4"/>
  <c r="J98" i="4"/>
  <c r="P260" i="4"/>
  <c r="BK290" i="4"/>
  <c r="J290" i="4"/>
  <c r="J100" i="4"/>
  <c r="R297" i="4"/>
  <c r="R324" i="4"/>
  <c r="P454" i="4"/>
  <c r="BK502" i="4"/>
  <c r="J502" i="4" s="1"/>
  <c r="J105" i="4" s="1"/>
  <c r="BK120" i="5"/>
  <c r="J120" i="5"/>
  <c r="J98" i="5" s="1"/>
  <c r="R120" i="5"/>
  <c r="R119" i="5"/>
  <c r="R118" i="5"/>
  <c r="R121" i="2"/>
  <c r="R120" i="2"/>
  <c r="R119" i="2"/>
  <c r="BK127" i="3"/>
  <c r="J127" i="3" s="1"/>
  <c r="J98" i="3" s="1"/>
  <c r="R293" i="3"/>
  <c r="P317" i="3"/>
  <c r="P329" i="3"/>
  <c r="T336" i="3"/>
  <c r="T335" i="3" s="1"/>
  <c r="BK403" i="3"/>
  <c r="J403" i="3"/>
  <c r="J104" i="3"/>
  <c r="P507" i="3"/>
  <c r="T127" i="4"/>
  <c r="T260" i="4"/>
  <c r="T290" i="4"/>
  <c r="BK297" i="4"/>
  <c r="J297" i="4"/>
  <c r="J101" i="4" s="1"/>
  <c r="BK324" i="4"/>
  <c r="J324" i="4"/>
  <c r="J102" i="4"/>
  <c r="R454" i="4"/>
  <c r="R502" i="4"/>
  <c r="R501" i="4"/>
  <c r="T120" i="5"/>
  <c r="T119" i="5" s="1"/>
  <c r="T118" i="5" s="1"/>
  <c r="BK147" i="2"/>
  <c r="J147" i="2"/>
  <c r="J99" i="2" s="1"/>
  <c r="E85" i="5"/>
  <c r="J89" i="5"/>
  <c r="BE121" i="5"/>
  <c r="BE138" i="5"/>
  <c r="BE143" i="5"/>
  <c r="BE147" i="5"/>
  <c r="BE179" i="5"/>
  <c r="BE183" i="5"/>
  <c r="J92" i="5"/>
  <c r="BE123" i="5"/>
  <c r="BE130" i="5"/>
  <c r="BE153" i="5"/>
  <c r="BE161" i="5"/>
  <c r="BE164" i="5"/>
  <c r="BE171" i="5"/>
  <c r="F92" i="5"/>
  <c r="BE125" i="5"/>
  <c r="BE127" i="5"/>
  <c r="BE133" i="5"/>
  <c r="BE136" i="5"/>
  <c r="BE141" i="5"/>
  <c r="BE145" i="5"/>
  <c r="BE150" i="5"/>
  <c r="BE167" i="5"/>
  <c r="BE169" i="5"/>
  <c r="BE173" i="5"/>
  <c r="BE181" i="5"/>
  <c r="BE128" i="4"/>
  <c r="BE138" i="4"/>
  <c r="BE150" i="4"/>
  <c r="BE166" i="4"/>
  <c r="BE193" i="4"/>
  <c r="BE202" i="4"/>
  <c r="BE212" i="4"/>
  <c r="BE215" i="4"/>
  <c r="BE248" i="4"/>
  <c r="BE250" i="4"/>
  <c r="BE261" i="4"/>
  <c r="BE271" i="4"/>
  <c r="BE273" i="4"/>
  <c r="BE275" i="4"/>
  <c r="BE283" i="4"/>
  <c r="BE285" i="4"/>
  <c r="BE317" i="4"/>
  <c r="BE329" i="4"/>
  <c r="BE340" i="4"/>
  <c r="BE350" i="4"/>
  <c r="BE360" i="4"/>
  <c r="BE369" i="4"/>
  <c r="BE385" i="4"/>
  <c r="BE404" i="4"/>
  <c r="BE426" i="4"/>
  <c r="BE438" i="4"/>
  <c r="BE457" i="4"/>
  <c r="BE460" i="4"/>
  <c r="BE481" i="4"/>
  <c r="BE484" i="4"/>
  <c r="BE498" i="4"/>
  <c r="BE506" i="4"/>
  <c r="J89" i="4"/>
  <c r="F92" i="4"/>
  <c r="BE172" i="4"/>
  <c r="BE188" i="4"/>
  <c r="BE195" i="4"/>
  <c r="BE198" i="4"/>
  <c r="BE208" i="4"/>
  <c r="BE210" i="4"/>
  <c r="BE213" i="4"/>
  <c r="BE220" i="4"/>
  <c r="BE225" i="4"/>
  <c r="BE235" i="4"/>
  <c r="BE241" i="4"/>
  <c r="BE264" i="4"/>
  <c r="BE267" i="4"/>
  <c r="BE269" i="4"/>
  <c r="BE277" i="4"/>
  <c r="BE291" i="4"/>
  <c r="BE295" i="4"/>
  <c r="BE325" i="4"/>
  <c r="BE327" i="4"/>
  <c r="BE332" i="4"/>
  <c r="BE343" i="4"/>
  <c r="BE346" i="4"/>
  <c r="BE348" i="4"/>
  <c r="BE371" i="4"/>
  <c r="BE373" i="4"/>
  <c r="BE376" i="4"/>
  <c r="BE387" i="4"/>
  <c r="BE408" i="4"/>
  <c r="BE411" i="4"/>
  <c r="BE424" i="4"/>
  <c r="BE428" i="4"/>
  <c r="BE432" i="4"/>
  <c r="BE455" i="4"/>
  <c r="BE473" i="4"/>
  <c r="BE476" i="4"/>
  <c r="BE509" i="4"/>
  <c r="BE510" i="4"/>
  <c r="BE512" i="4"/>
  <c r="BE514" i="4"/>
  <c r="E85" i="4"/>
  <c r="J92" i="4"/>
  <c r="BE176" i="4"/>
  <c r="BE180" i="4"/>
  <c r="BE182" i="4"/>
  <c r="BE184" i="4"/>
  <c r="BE186" i="4"/>
  <c r="BE191" i="4"/>
  <c r="BE222" i="4"/>
  <c r="BE238" i="4"/>
  <c r="BE243" i="4"/>
  <c r="BE255" i="4"/>
  <c r="BE293" i="4"/>
  <c r="BE298" i="4"/>
  <c r="BE322" i="4"/>
  <c r="BE355" i="4"/>
  <c r="BE357" i="4"/>
  <c r="BE363" i="4"/>
  <c r="BE366" i="4"/>
  <c r="BE379" i="4"/>
  <c r="BE381" i="4"/>
  <c r="BE398" i="4"/>
  <c r="BE400" i="4"/>
  <c r="BE402" i="4"/>
  <c r="BE413" i="4"/>
  <c r="BE419" i="4"/>
  <c r="BE422" i="4"/>
  <c r="BE436" i="4"/>
  <c r="BE443" i="4"/>
  <c r="BE489" i="4"/>
  <c r="BE495" i="4"/>
  <c r="BE504" i="4"/>
  <c r="BE200" i="4"/>
  <c r="BE206" i="4"/>
  <c r="BE229" i="4"/>
  <c r="BE231" i="4"/>
  <c r="BE252" i="4"/>
  <c r="BE257" i="4"/>
  <c r="BE288" i="4"/>
  <c r="BE309" i="4"/>
  <c r="BE335" i="4"/>
  <c r="BE338" i="4"/>
  <c r="BE353" i="4"/>
  <c r="BE368" i="4"/>
  <c r="BE383" i="4"/>
  <c r="BE389" i="4"/>
  <c r="BE391" i="4"/>
  <c r="BE394" i="4"/>
  <c r="BE396" i="4"/>
  <c r="BE406" i="4"/>
  <c r="BE415" i="4"/>
  <c r="BE417" i="4"/>
  <c r="BE430" i="4"/>
  <c r="BE434" i="4"/>
  <c r="BE463" i="4"/>
  <c r="BE466" i="4"/>
  <c r="BE469" i="4"/>
  <c r="BE471" i="4"/>
  <c r="BE487" i="4"/>
  <c r="BE492" i="4"/>
  <c r="BE503" i="4"/>
  <c r="BE507" i="4"/>
  <c r="E85" i="3"/>
  <c r="F92" i="3"/>
  <c r="BE163" i="3"/>
  <c r="BE178" i="3"/>
  <c r="BE184" i="3"/>
  <c r="BE198" i="3"/>
  <c r="BE217" i="3"/>
  <c r="BE257" i="3"/>
  <c r="BE263" i="3"/>
  <c r="BE273" i="3"/>
  <c r="BE276" i="3"/>
  <c r="BE283" i="3"/>
  <c r="BE298" i="3"/>
  <c r="BE339" i="3"/>
  <c r="BE345" i="3"/>
  <c r="BE347" i="3"/>
  <c r="BE351" i="3"/>
  <c r="BE361" i="3"/>
  <c r="BE365" i="3"/>
  <c r="BE373" i="3"/>
  <c r="BE379" i="3"/>
  <c r="BE387" i="3"/>
  <c r="BE389" i="3"/>
  <c r="BE391" i="3"/>
  <c r="BE406" i="3"/>
  <c r="BE408" i="3"/>
  <c r="BE413" i="3"/>
  <c r="BE426" i="3"/>
  <c r="BE436" i="3"/>
  <c r="BE448" i="3"/>
  <c r="BE450" i="3"/>
  <c r="BE454" i="3"/>
  <c r="BE456" i="3"/>
  <c r="BE462" i="3"/>
  <c r="BE472" i="3"/>
  <c r="BE474" i="3"/>
  <c r="BE495" i="3"/>
  <c r="BE505" i="3"/>
  <c r="BE515" i="3"/>
  <c r="J89" i="3"/>
  <c r="J122" i="3"/>
  <c r="BE161" i="3"/>
  <c r="BE186" i="3"/>
  <c r="BE191" i="3"/>
  <c r="BE194" i="3"/>
  <c r="BE211" i="3"/>
  <c r="BE213" i="3"/>
  <c r="BE267" i="3"/>
  <c r="BE294" i="3"/>
  <c r="BE311" i="3"/>
  <c r="BE320" i="3"/>
  <c r="BE327" i="3"/>
  <c r="BE330" i="3"/>
  <c r="BE333" i="3"/>
  <c r="BE349" i="3"/>
  <c r="BE357" i="3"/>
  <c r="BE363" i="3"/>
  <c r="BE381" i="3"/>
  <c r="BE400" i="3"/>
  <c r="BE404" i="3"/>
  <c r="BE415" i="3"/>
  <c r="BE418" i="3"/>
  <c r="BE420" i="3"/>
  <c r="BE432" i="3"/>
  <c r="BE434" i="3"/>
  <c r="BE442" i="3"/>
  <c r="BE468" i="3"/>
  <c r="BE470" i="3"/>
  <c r="BE476" i="3"/>
  <c r="BE480" i="3"/>
  <c r="BE489" i="3"/>
  <c r="BE491" i="3"/>
  <c r="BE497" i="3"/>
  <c r="BE522" i="3"/>
  <c r="BE524" i="3"/>
  <c r="BE529" i="3"/>
  <c r="BE532" i="3"/>
  <c r="BE535" i="3"/>
  <c r="BE128" i="3"/>
  <c r="BE135" i="3"/>
  <c r="BE151" i="3"/>
  <c r="BE157" i="3"/>
  <c r="BE174" i="3"/>
  <c r="BE188" i="3"/>
  <c r="BE196" i="3"/>
  <c r="BE215" i="3"/>
  <c r="BE237" i="3"/>
  <c r="BE239" i="3"/>
  <c r="BE244" i="3"/>
  <c r="BE248" i="3"/>
  <c r="BE261" i="3"/>
  <c r="BE285" i="3"/>
  <c r="BE290" i="3"/>
  <c r="BE296" i="3"/>
  <c r="BE301" i="3"/>
  <c r="BE304" i="3"/>
  <c r="BE306" i="3"/>
  <c r="BE309" i="3"/>
  <c r="BE318" i="3"/>
  <c r="BE324" i="3"/>
  <c r="BE341" i="3"/>
  <c r="BE359" i="3"/>
  <c r="BE368" i="3"/>
  <c r="BE371" i="3"/>
  <c r="BE383" i="3"/>
  <c r="BE396" i="3"/>
  <c r="BE398" i="3"/>
  <c r="BE410" i="3"/>
  <c r="BE424" i="3"/>
  <c r="BE428" i="3"/>
  <c r="BE430" i="3"/>
  <c r="BE438" i="3"/>
  <c r="BE444" i="3"/>
  <c r="BE446" i="3"/>
  <c r="BE458" i="3"/>
  <c r="BE478" i="3"/>
  <c r="BE483" i="3"/>
  <c r="BE485" i="3"/>
  <c r="BE493" i="3"/>
  <c r="BE499" i="3"/>
  <c r="BE508" i="3"/>
  <c r="BE526" i="3"/>
  <c r="BE142" i="3"/>
  <c r="BE159" i="3"/>
  <c r="BE168" i="3"/>
  <c r="BE180" i="3"/>
  <c r="BE219" i="3"/>
  <c r="BE220" i="3"/>
  <c r="BE227" i="3"/>
  <c r="BE229" i="3"/>
  <c r="BE270" i="3"/>
  <c r="BE281" i="3"/>
  <c r="BE288" i="3"/>
  <c r="BE322" i="3"/>
  <c r="BE337" i="3"/>
  <c r="BE353" i="3"/>
  <c r="BE355" i="3"/>
  <c r="BE376" i="3"/>
  <c r="BE385" i="3"/>
  <c r="BE393" i="3"/>
  <c r="BE422" i="3"/>
  <c r="BE440" i="3"/>
  <c r="BE452" i="3"/>
  <c r="BE460" i="3"/>
  <c r="BE464" i="3"/>
  <c r="BE466" i="3"/>
  <c r="BE487" i="3"/>
  <c r="BE510" i="3"/>
  <c r="E85" i="2"/>
  <c r="J92" i="2"/>
  <c r="BE122" i="2"/>
  <c r="BE127" i="2"/>
  <c r="BE132" i="2"/>
  <c r="BE133" i="2"/>
  <c r="BE136" i="2"/>
  <c r="BE138" i="2"/>
  <c r="BE140" i="2"/>
  <c r="BE141" i="2"/>
  <c r="BE144" i="2"/>
  <c r="BE145" i="2"/>
  <c r="BE148" i="2"/>
  <c r="J89" i="2"/>
  <c r="F116" i="2"/>
  <c r="BE126" i="2"/>
  <c r="BE130" i="2"/>
  <c r="BE131" i="2"/>
  <c r="BE134" i="2"/>
  <c r="BE123" i="2"/>
  <c r="J34" i="2"/>
  <c r="AW95" i="1" s="1"/>
  <c r="F36" i="2"/>
  <c r="BC95" i="1" s="1"/>
  <c r="F36" i="3"/>
  <c r="BC96" i="1"/>
  <c r="F37" i="4"/>
  <c r="BD97" i="1" s="1"/>
  <c r="F35" i="5"/>
  <c r="BB98" i="1"/>
  <c r="F37" i="5"/>
  <c r="BD98" i="1" s="1"/>
  <c r="F34" i="2"/>
  <c r="BA95" i="1" s="1"/>
  <c r="J34" i="3"/>
  <c r="AW96" i="1" s="1"/>
  <c r="F34" i="4"/>
  <c r="BA97" i="1"/>
  <c r="F36" i="4"/>
  <c r="BC97" i="1" s="1"/>
  <c r="F37" i="2"/>
  <c r="BD95" i="1" s="1"/>
  <c r="F35" i="3"/>
  <c r="BB96" i="1" s="1"/>
  <c r="J34" i="4"/>
  <c r="AW97" i="1"/>
  <c r="J34" i="5"/>
  <c r="AW98" i="1" s="1"/>
  <c r="F35" i="2"/>
  <c r="BB95" i="1" s="1"/>
  <c r="F37" i="3"/>
  <c r="BD96" i="1" s="1"/>
  <c r="F34" i="3"/>
  <c r="BA96" i="1"/>
  <c r="F35" i="4"/>
  <c r="BB97" i="1" s="1"/>
  <c r="F34" i="5"/>
  <c r="BA98" i="1"/>
  <c r="F36" i="5"/>
  <c r="BC98" i="1" s="1"/>
  <c r="BK501" i="4" l="1"/>
  <c r="R335" i="3"/>
  <c r="R126" i="3"/>
  <c r="R125" i="3"/>
  <c r="R126" i="4"/>
  <c r="R125" i="4"/>
  <c r="T126" i="3"/>
  <c r="T125" i="3"/>
  <c r="P126" i="4"/>
  <c r="P125" i="4"/>
  <c r="AU97" i="1"/>
  <c r="P335" i="3"/>
  <c r="P126" i="3" s="1"/>
  <c r="P125" i="3" s="1"/>
  <c r="AU96" i="1" s="1"/>
  <c r="BK126" i="4"/>
  <c r="J126" i="4" s="1"/>
  <c r="J97" i="4" s="1"/>
  <c r="BK120" i="2"/>
  <c r="J120" i="2"/>
  <c r="J97" i="2" s="1"/>
  <c r="BK119" i="5"/>
  <c r="J119" i="5"/>
  <c r="J97" i="5"/>
  <c r="BK335" i="3"/>
  <c r="J335" i="3"/>
  <c r="J102" i="3"/>
  <c r="J501" i="4"/>
  <c r="J104" i="4" s="1"/>
  <c r="F33" i="2"/>
  <c r="AZ95" i="1"/>
  <c r="F33" i="3"/>
  <c r="AZ96" i="1" s="1"/>
  <c r="F33" i="5"/>
  <c r="AZ98" i="1"/>
  <c r="BD94" i="1"/>
  <c r="W33" i="1" s="1"/>
  <c r="BB94" i="1"/>
  <c r="W31" i="1"/>
  <c r="J33" i="3"/>
  <c r="AV96" i="1" s="1"/>
  <c r="AT96" i="1" s="1"/>
  <c r="BA94" i="1"/>
  <c r="AW94" i="1" s="1"/>
  <c r="AK30" i="1" s="1"/>
  <c r="J33" i="5"/>
  <c r="AV98" i="1"/>
  <c r="AT98" i="1"/>
  <c r="BC94" i="1"/>
  <c r="W32" i="1" s="1"/>
  <c r="J33" i="2"/>
  <c r="AV95" i="1"/>
  <c r="AT95" i="1" s="1"/>
  <c r="J33" i="4"/>
  <c r="AV97" i="1"/>
  <c r="AT97" i="1"/>
  <c r="F33" i="4"/>
  <c r="AZ97" i="1"/>
  <c r="BK126" i="3" l="1"/>
  <c r="J126" i="3" s="1"/>
  <c r="J97" i="3" s="1"/>
  <c r="BK125" i="4"/>
  <c r="J125" i="4" s="1"/>
  <c r="J96" i="4" s="1"/>
  <c r="BK119" i="2"/>
  <c r="J119" i="2"/>
  <c r="J96" i="2" s="1"/>
  <c r="BK118" i="5"/>
  <c r="J118" i="5"/>
  <c r="J30" i="5" s="1"/>
  <c r="AG98" i="1" s="1"/>
  <c r="AU94" i="1"/>
  <c r="AX94" i="1"/>
  <c r="AY94" i="1"/>
  <c r="W30" i="1"/>
  <c r="AZ94" i="1"/>
  <c r="W29" i="1"/>
  <c r="J39" i="5" l="1"/>
  <c r="J96" i="5"/>
  <c r="BK125" i="3"/>
  <c r="J125" i="3"/>
  <c r="J96" i="3" s="1"/>
  <c r="AN98" i="1"/>
  <c r="J30" i="4"/>
  <c r="AG97" i="1"/>
  <c r="AN97" i="1" s="1"/>
  <c r="J30" i="2"/>
  <c r="AG95" i="1" s="1"/>
  <c r="AN95" i="1" s="1"/>
  <c r="AV94" i="1"/>
  <c r="AK29" i="1" s="1"/>
  <c r="J39" i="4" l="1"/>
  <c r="J39" i="2"/>
  <c r="AT94" i="1"/>
  <c r="J30" i="3"/>
  <c r="AG96" i="1" s="1"/>
  <c r="AN96" i="1" s="1"/>
  <c r="J39" i="3" l="1"/>
  <c r="AG94" i="1"/>
  <c r="AK26" i="1" s="1"/>
  <c r="AK35" i="1" l="1"/>
  <c r="AN94" i="1"/>
</calcChain>
</file>

<file path=xl/sharedStrings.xml><?xml version="1.0" encoding="utf-8"?>
<sst xmlns="http://schemas.openxmlformats.org/spreadsheetml/2006/main" count="10577" uniqueCount="1422">
  <si>
    <t>Export Komplet</t>
  </si>
  <si>
    <t/>
  </si>
  <si>
    <t>2.0</t>
  </si>
  <si>
    <t>False</t>
  </si>
  <si>
    <t>{c4b37894-dca4-471d-8c57-36f7dd67a8e8}</t>
  </si>
  <si>
    <t>&gt;&gt;  skryté sloupce  &lt;&lt;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</si>
  <si>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</si>
  <si>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</si>
  <si>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</si>
  <si>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</si>
  <si>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</si>
  <si>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</si>
  <si>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</si>
  <si>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</si>
  <si>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20-007</t>
  </si>
  <si>
    <t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</si>
  <si>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</si>
  <si>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Brno, Komárovská - rekonstrukce vodovodu</t>
  </si>
  <si>
    <t>KSO:</t>
  </si>
  <si>
    <t>CC-CZ:</t>
  </si>
  <si>
    <t>Místo:</t>
  </si>
  <si>
    <t>Brno</t>
  </si>
  <si>
    <t>Datum:</t>
  </si>
  <si>
    <t>Zadavatel:</t>
  </si>
  <si>
    <t>IČ:</t>
  </si>
  <si>
    <t>46347275</t>
  </si>
  <si>
    <t>Brněnské vodárny a kanalizace a.s.</t>
  </si>
  <si>
    <t>DIČ:</t>
  </si>
  <si>
    <t>CZ46347275</t>
  </si>
  <si>
    <t>Uchazeč:</t>
  </si>
  <si>
    <t>Vyplň údaj</t>
  </si>
  <si>
    <t>Projektant:</t>
  </si>
  <si>
    <t>44012900</t>
  </si>
  <si>
    <t>PROVO, spol. s r.o.</t>
  </si>
  <si>
    <t>CZ44012900</t>
  </si>
  <si>
    <t>True</t>
  </si>
  <si>
    <t>1</t>
  </si>
  <si>
    <t>Zpracovatel:</t>
  </si>
  <si>
    <t xml:space="preserve"> 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</si>
  <si>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</si>
  <si>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</si>
  <si>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</si>
  <si>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</si>
  <si>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</si>
  <si>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</si>
  <si>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</si>
  <si>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</si>
  <si>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</si>
  <si>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</si>
  <si>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</si>
  <si>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</si>
  <si>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</si>
  <si>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</si>
  <si>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</si>
  <si>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</si>
  <si>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</si>
  <si>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</si>
  <si>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</si>
  <si>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</si>
  <si>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</si>
  <si>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</si>
  <si>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</si>
  <si>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</si>
  <si>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</si>
  <si>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</si>
  <si>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</si>
  <si>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</si>
  <si>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</si>
  <si>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</si>
  <si>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</si>
  <si>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</si>
  <si>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</si>
  <si>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</si>
  <si>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</si>
  <si>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</si>
  <si>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</si>
  <si>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</si>
  <si>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</si>
  <si>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</si>
  <si>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</si>
  <si>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</si>
  <si>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</si>
  <si>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</si>
  <si>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</si>
  <si>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</si>
  <si>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SO 091</t>
  </si>
  <si>
    <t>Náhradní výsadba</t>
  </si>
  <si>
    <t>STA</t>
  </si>
  <si>
    <t>{c3ffee85-2c46-4864-9cab-77a6d8f47c27}</t>
  </si>
  <si>
    <t>2</t>
  </si>
  <si>
    <t>SO 330</t>
  </si>
  <si>
    <t>Vodovodní řad</t>
  </si>
  <si>
    <t>{b9d8ee21-565a-4f7a-8a29-9d7d644827db}</t>
  </si>
  <si>
    <t>SO 340</t>
  </si>
  <si>
    <t>Vodovodní přípojky</t>
  </si>
  <si>
    <t>{e1593cae-ad8d-41a1-9fdb-a1a28e74dc7c}</t>
  </si>
  <si>
    <t>SO 090</t>
  </si>
  <si>
    <t>Vedlejší a ostatní náklady</t>
  </si>
  <si>
    <t>{d9b5f525-375e-4a26-8468-12f2741689e5}</t>
  </si>
  <si>
    <t>KRYCÍ LIST SOUPISU PRACÍ</t>
  </si>
  <si>
    <t>Objekt:</t>
  </si>
  <si>
    <t>SO 091 - Náhradní výsadba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</si>
  <si>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</si>
  <si>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</si>
  <si>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</si>
  <si>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</si>
  <si>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</si>
  <si>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</si>
  <si>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1 - Zemní práce</t>
  </si>
  <si>
    <t xml:space="preserve">    998 - Přesun hmot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</si>
  <si>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</si>
  <si>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</si>
  <si>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</si>
  <si>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</si>
  <si>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</si>
  <si>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</si>
  <si>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</si>
  <si>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</si>
  <si>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</si>
  <si>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</si>
  <si>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</si>
  <si>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</si>
  <si>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</si>
  <si>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</si>
  <si>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</si>
  <si>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</si>
  <si>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</si>
  <si>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</si>
  <si>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183101215</t>
  </si>
  <si>
    <t>Jamky pro výsadbu s výměnou 50 % půdy zeminy skupiny 1 až 4 obj přes 0,125 do 0,4 m3 v rovině a svahu do 1:5</t>
  </si>
  <si>
    <t>kus</t>
  </si>
  <si>
    <t>CS ÚRS 2024 01</t>
  </si>
  <si>
    <t>4</t>
  </si>
  <si>
    <t>1982047887</t>
  </si>
  <si>
    <t>M</t>
  </si>
  <si>
    <t>10321100</t>
  </si>
  <si>
    <t>zahradní substrát pro výsadbu VL</t>
  </si>
  <si>
    <t>m3</t>
  </si>
  <si>
    <t>8</t>
  </si>
  <si>
    <t>1013305018</t>
  </si>
  <si>
    <t>VV</t>
  </si>
  <si>
    <t>"v jamce</t>
  </si>
  <si>
    <t>0,4*3</t>
  </si>
  <si>
    <t>3</t>
  </si>
  <si>
    <t>184102115</t>
  </si>
  <si>
    <t>Výsadba dřeviny s balem D přes 0,5 do 0,6 m do jamky se zalitím v rovině a svahu do 1:5</t>
  </si>
  <si>
    <t>-640766648</t>
  </si>
  <si>
    <t>1032113vl</t>
  </si>
  <si>
    <t xml:space="preserve">Dřevina pro výsadbu - jasan úzkolistý (Fraximus angustifolia ‘Raywood‘) </t>
  </si>
  <si>
    <t>ks</t>
  </si>
  <si>
    <t>-1396046465</t>
  </si>
  <si>
    <t xml:space="preserve">"o obvodech kmenů 12 – 14 cm, nasazení korunky ve výšce min. 220 cm </t>
  </si>
  <si>
    <t>5</t>
  </si>
  <si>
    <t>184215133vl</t>
  </si>
  <si>
    <t>Ukotvení kmene dřevin třemi kůly D do 0,1 m délky do 3 m včetně 3ks kůlů</t>
  </si>
  <si>
    <t>-26833089</t>
  </si>
  <si>
    <t>6</t>
  </si>
  <si>
    <t>184215173</t>
  </si>
  <si>
    <t>Odstranění ukotvení kmene dřevin třemi kůly D do 0,1 m dl přes 2 do 3 m</t>
  </si>
  <si>
    <t>1385120798</t>
  </si>
  <si>
    <t>7</t>
  </si>
  <si>
    <t>184804112vl</t>
  </si>
  <si>
    <t>Ochrany proti okusu umělých hmot - typu GEFA PLANTA SAFE XL</t>
  </si>
  <si>
    <t>-2001607203</t>
  </si>
  <si>
    <t>184813134vl</t>
  </si>
  <si>
    <t xml:space="preserve">Ochrana listnatých dřevin včetně základního nátěru </t>
  </si>
  <si>
    <t>-1646489508</t>
  </si>
  <si>
    <t>9</t>
  </si>
  <si>
    <t>184852321</t>
  </si>
  <si>
    <t>Řez stromu výchovný špičáků a keřových stromů v do 4 m</t>
  </si>
  <si>
    <t>460135583</t>
  </si>
  <si>
    <t>"2x po dobu pěti vegetačních období "  2*3</t>
  </si>
  <si>
    <t>10</t>
  </si>
  <si>
    <t>184911421</t>
  </si>
  <si>
    <t>Mulčování rostlin kůrou tl do 0,1 m v rovině a svahu do 1:5</t>
  </si>
  <si>
    <t>m2</t>
  </si>
  <si>
    <t>-2009680498</t>
  </si>
  <si>
    <t>3*0,8</t>
  </si>
  <si>
    <t>11</t>
  </si>
  <si>
    <t>10391100</t>
  </si>
  <si>
    <t>kůra mulčovací VL</t>
  </si>
  <si>
    <t>1493230762</t>
  </si>
  <si>
    <t>3*0,08*1,05</t>
  </si>
  <si>
    <t>12</t>
  </si>
  <si>
    <t>185802114</t>
  </si>
  <si>
    <t>Hnojení půdy umělým hnojivem k jednotlivým rostlinám v rovině a svahu do 1:5</t>
  </si>
  <si>
    <t>t</t>
  </si>
  <si>
    <t>-2099133022</t>
  </si>
  <si>
    <t>13</t>
  </si>
  <si>
    <t>185804311</t>
  </si>
  <si>
    <t>Zalití rostlin vodou plocha do 20 m2</t>
  </si>
  <si>
    <t>-1728031528</t>
  </si>
  <si>
    <t>"10x 80lx3 po dobu tří vegetačních období</t>
  </si>
  <si>
    <t>2,4*3</t>
  </si>
  <si>
    <t>14</t>
  </si>
  <si>
    <t>18580R01</t>
  </si>
  <si>
    <t>Dodávka a aplikace půdního kondicionéru</t>
  </si>
  <si>
    <t>-1323442551</t>
  </si>
  <si>
    <t>185851121</t>
  </si>
  <si>
    <t>Dovoz vody pro zálivku rostlin za vzdálenost do 1000 m</t>
  </si>
  <si>
    <t>505672570</t>
  </si>
  <si>
    <t>998</t>
  </si>
  <si>
    <t>Přesun hmot</t>
  </si>
  <si>
    <t>16</t>
  </si>
  <si>
    <t>998231311</t>
  </si>
  <si>
    <t>Přesun hmot pro sadovnické a krajinářské úpravy vodorovně do 5000 m</t>
  </si>
  <si>
    <t>-1911532091</t>
  </si>
  <si>
    <t>SO 330 - Vodovodní řad</t>
  </si>
  <si>
    <t xml:space="preserve">    3 - Svislé a kompletní konstrukce</t>
  </si>
  <si>
    <t xml:space="preserve">    4 - Vodorovné konstrukce</t>
  </si>
  <si>
    <t xml:space="preserve">    5 - Komunikace pozemní</t>
  </si>
  <si>
    <t xml:space="preserve">    8 - Trubní vedení</t>
  </si>
  <si>
    <t xml:space="preserve">      85 - Potrubí z trub litinových</t>
  </si>
  <si>
    <t xml:space="preserve">      87 - Náhradní zásobování vodou</t>
  </si>
  <si>
    <t xml:space="preserve">    9 - Ostatní konstrukce a práce</t>
  </si>
  <si>
    <t>113107141</t>
  </si>
  <si>
    <t>Odstranění podkladu živičného tl 50 mm ručně</t>
  </si>
  <si>
    <t>-908153702</t>
  </si>
  <si>
    <t xml:space="preserve"> "náhradní zásobování</t>
  </si>
  <si>
    <t>"asfaltový vjezd</t>
  </si>
  <si>
    <t>9,7</t>
  </si>
  <si>
    <t>"asfaltový chodník</t>
  </si>
  <si>
    <t>1,5</t>
  </si>
  <si>
    <t>Součet</t>
  </si>
  <si>
    <t>113107142</t>
  </si>
  <si>
    <t>Odstranění podkladu živičného tl přes 50 do 100 mm ručně</t>
  </si>
  <si>
    <t>-718311231</t>
  </si>
  <si>
    <t>113107122</t>
  </si>
  <si>
    <t>Odstranění podkladu z kameniva drceného tl přes 100 do 200 mm ručně</t>
  </si>
  <si>
    <t>-296852602</t>
  </si>
  <si>
    <t>"dlažební kostky</t>
  </si>
  <si>
    <t>1,9+0,42</t>
  </si>
  <si>
    <t>113107244</t>
  </si>
  <si>
    <t>Odstranění podkladu živičného tl přes 150 do 200 mm strojně pl přes 200 m2</t>
  </si>
  <si>
    <t>1694813463</t>
  </si>
  <si>
    <t>1,1*266,5</t>
  </si>
  <si>
    <t>0,28</t>
  </si>
  <si>
    <t>1+1,1+1,1+1,1+1,1</t>
  </si>
  <si>
    <t>1,2+2,8</t>
  </si>
  <si>
    <t>113107246</t>
  </si>
  <si>
    <t>Odstranění podkladu živičného tl přes 250 do 300 mm strojně pl přes 200 m2</t>
  </si>
  <si>
    <t>63678985</t>
  </si>
  <si>
    <t>302,83</t>
  </si>
  <si>
    <t>113107224</t>
  </si>
  <si>
    <t>Odstranění podkladu z kameniva drceného tl přes 300 do 400 mm strojně pl přes 200 m2</t>
  </si>
  <si>
    <t>-587423711</t>
  </si>
  <si>
    <t>113202111</t>
  </si>
  <si>
    <t>Vytrhání obrub krajníků obrubníků stojatých</t>
  </si>
  <si>
    <t>m</t>
  </si>
  <si>
    <t>-1945345073</t>
  </si>
  <si>
    <t>113203111</t>
  </si>
  <si>
    <t>Vytrhání obrub z dlažebních kostek</t>
  </si>
  <si>
    <t>1517745096</t>
  </si>
  <si>
    <t>"nájezd</t>
  </si>
  <si>
    <t>1,9/0,1</t>
  </si>
  <si>
    <t>"demont. hydrantu</t>
  </si>
  <si>
    <t>0,42/0,1</t>
  </si>
  <si>
    <t>121112003</t>
  </si>
  <si>
    <t>Sejmutí ornice tl vrstvy do 200 mm ručně</t>
  </si>
  <si>
    <t>2108656448</t>
  </si>
  <si>
    <t>1*1+0,73+0,2</t>
  </si>
  <si>
    <t>2,3+0,7+0,7+1,5</t>
  </si>
  <si>
    <t>0,7+8,9+0,7+0,4</t>
  </si>
  <si>
    <t>115101201</t>
  </si>
  <si>
    <t>Čerpání vody na dopravní výšku do 10 m průměrný přítok do 500 l/min</t>
  </si>
  <si>
    <t>hod</t>
  </si>
  <si>
    <t>-1212179458</t>
  </si>
  <si>
    <t>"podzemní voda" 200</t>
  </si>
  <si>
    <t>"dešťová voda" 200</t>
  </si>
  <si>
    <t>"voda z odstraněho potrubí"15</t>
  </si>
  <si>
    <t>115101301</t>
  </si>
  <si>
    <t>Pohotovost čerpací soupravy pro dopravní výšku do 10 m přítok do 500 l/min</t>
  </si>
  <si>
    <t>den</t>
  </si>
  <si>
    <t>-716092705</t>
  </si>
  <si>
    <t>75</t>
  </si>
  <si>
    <t>115120131vl</t>
  </si>
  <si>
    <t>Opakované zřízení a odstranění hrázky v rýze včetně souvisejících prací</t>
  </si>
  <si>
    <t>kpl</t>
  </si>
  <si>
    <t>1128439792</t>
  </si>
  <si>
    <t>"74,8/30</t>
  </si>
  <si>
    <t>119001401</t>
  </si>
  <si>
    <t>Dočasné zajištění potrubí ocelového nebo litinového DN do 200 mm</t>
  </si>
  <si>
    <t>1836810519</t>
  </si>
  <si>
    <t>1,1*8</t>
  </si>
  <si>
    <t>119001411</t>
  </si>
  <si>
    <t>Dočasné zajištění potrubí betonového, ŽB nebo kameninového DN do 200 mm</t>
  </si>
  <si>
    <t>1785067182</t>
  </si>
  <si>
    <t>29*1,1</t>
  </si>
  <si>
    <t>119001421</t>
  </si>
  <si>
    <t>Dočasné zajištění kabelů a kabelových tratí ze 3 volně ložených kabelů</t>
  </si>
  <si>
    <t>583226995</t>
  </si>
  <si>
    <t>8*1,1</t>
  </si>
  <si>
    <t>460671112</t>
  </si>
  <si>
    <t>Výstražná fólie pro krytí kabelů šířky 25 cm</t>
  </si>
  <si>
    <t>1045351340</t>
  </si>
  <si>
    <t>2*8</t>
  </si>
  <si>
    <t>17</t>
  </si>
  <si>
    <t>46051020R</t>
  </si>
  <si>
    <t>D+M žlabu kabelové do rýhy bez výkopových prací z prefabrikovaných betonových žlabů včetně víka</t>
  </si>
  <si>
    <t>469933236</t>
  </si>
  <si>
    <t>18</t>
  </si>
  <si>
    <t>139001101</t>
  </si>
  <si>
    <t>Příplatek za ztížení vykopávky v blízkosti podzemního vedení</t>
  </si>
  <si>
    <t>-99645321</t>
  </si>
  <si>
    <t>"20%"357,993*0,2</t>
  </si>
  <si>
    <t>19</t>
  </si>
  <si>
    <t>131213712</t>
  </si>
  <si>
    <t>Hloubení zapažených jam v nesoudržných horninách třídy těžitelnosti I skupiny 3 ručně, VČETNĚ svislého přemístění do 3 m, započtena lepivost</t>
  </si>
  <si>
    <t>1308566774</t>
  </si>
  <si>
    <t>"montážní jáma</t>
  </si>
  <si>
    <t>1,5*2,5*1,6</t>
  </si>
  <si>
    <t>1,0*2,0*1,6*5</t>
  </si>
  <si>
    <t>1,0*1,5*1,6*3</t>
  </si>
  <si>
    <t>(1,0*15,5+1,1*1,1*2)*1,6</t>
  </si>
  <si>
    <t>(1,0*2,9+1,2*1,5)*1,6</t>
  </si>
  <si>
    <t>0,5*0,5*0,3</t>
  </si>
  <si>
    <t>"asf. vozovka " -9,4*0,9</t>
  </si>
  <si>
    <t>"asf. vjezd " -9,7*0,29</t>
  </si>
  <si>
    <t>"asf. chodník " -1,5*0,28</t>
  </si>
  <si>
    <t>Mezisoučet</t>
  </si>
  <si>
    <t>"70%"   53,774*0,7</t>
  </si>
  <si>
    <t>20</t>
  </si>
  <si>
    <t>131313712</t>
  </si>
  <si>
    <t>Hloubení zapažených jam v nesoudržných horninách třídy těžitelnosti II skupiny 4 ručně, VČETNĚ svislého přemístění do 3 m, započtena lepivost</t>
  </si>
  <si>
    <t>1700327161</t>
  </si>
  <si>
    <t>"30%"   53,774*0,3</t>
  </si>
  <si>
    <t>132254204</t>
  </si>
  <si>
    <t>Hloubení zapažených rýh š do 2000 mm v hornině třídy těžitelnosti I skupiny 3 objem do 500 m3, VČETNĚ svislého přemístění do 4 m, započtena lepivost</t>
  </si>
  <si>
    <t>-831409965</t>
  </si>
  <si>
    <t>"70%"   357,993*0,7</t>
  </si>
  <si>
    <t>22</t>
  </si>
  <si>
    <t>132354204</t>
  </si>
  <si>
    <t>Hloubení zapažených rýh š do 2000 mm v hornině třídy těžitelnosti II skupiny 4 objem do 500 m3, VČETNĚ svislého přemístění do 4 m, započtena lepivost</t>
  </si>
  <si>
    <t>-1908768490</t>
  </si>
  <si>
    <t>"30%"   357,993*0,3</t>
  </si>
  <si>
    <t>23</t>
  </si>
  <si>
    <t>151101102</t>
  </si>
  <si>
    <t>Zřízení příložného pažení a rozepření stěn rýh hl přes 2 do 4 m</t>
  </si>
  <si>
    <t>-474235366</t>
  </si>
  <si>
    <t>((1,9+2,01+2,02+2,05+2,06+2,12+2,13+2,21+2,25+2,24+2,22+2,2+2,19+2,14+2,11+2,01+2,13+2,16+2,14)/19-0,9)*266,5*2</t>
  </si>
  <si>
    <t>24</t>
  </si>
  <si>
    <t>151101112</t>
  </si>
  <si>
    <t>Odstranění příložného pažení a rozepření stěn rýh hl přes 2 do 4 m</t>
  </si>
  <si>
    <t>1692483987</t>
  </si>
  <si>
    <t>25</t>
  </si>
  <si>
    <t>151101201</t>
  </si>
  <si>
    <t>Zřízení příložného pažení stěn výkopu hl do 4 m</t>
  </si>
  <si>
    <t>-481887605</t>
  </si>
  <si>
    <t>(1,5+2,5)*2*1,6</t>
  </si>
  <si>
    <t>(1,0+2,0)*2*1,6*5</t>
  </si>
  <si>
    <t>(1,0+1,5)*2*1,6*3</t>
  </si>
  <si>
    <t>37*1,6*3</t>
  </si>
  <si>
    <t>10,2*1,6</t>
  </si>
  <si>
    <t>26</t>
  </si>
  <si>
    <t>151101211</t>
  </si>
  <si>
    <t>Odstranění příložného pažení stěn hl do 4 m</t>
  </si>
  <si>
    <t>-1460835647</t>
  </si>
  <si>
    <t>278,72</t>
  </si>
  <si>
    <t>27</t>
  </si>
  <si>
    <t>151101301</t>
  </si>
  <si>
    <t>Zřízení rozepření stěn při pažení příložném hl do 4 m</t>
  </si>
  <si>
    <t>-259240954</t>
  </si>
  <si>
    <t>28</t>
  </si>
  <si>
    <t>151101311</t>
  </si>
  <si>
    <t>Odstranění rozepření stěn při pažení příložném hl do 4 m</t>
  </si>
  <si>
    <t>-680146673</t>
  </si>
  <si>
    <t>65,467</t>
  </si>
  <si>
    <t>29</t>
  </si>
  <si>
    <t>162651112</t>
  </si>
  <si>
    <t>Vodorovné přemístění přes 4 000 do 5000 m výkopku/sypaniny z horniny třídy těžitelnosti I skupiny 1 až 3</t>
  </si>
  <si>
    <t>-1610714238</t>
  </si>
  <si>
    <t>19,33*0,2</t>
  </si>
  <si>
    <t>37,642</t>
  </si>
  <si>
    <t>250,595</t>
  </si>
  <si>
    <t>30</t>
  </si>
  <si>
    <t>162651132</t>
  </si>
  <si>
    <t>Vodorovné přemístění přes 4 000 do 5000 m výkopku/sypaniny z horniny třídy těžitelnosti II skupiny 4 a 5</t>
  </si>
  <si>
    <t>-1122493877</t>
  </si>
  <si>
    <t>16,132</t>
  </si>
  <si>
    <t>107,398</t>
  </si>
  <si>
    <t>31</t>
  </si>
  <si>
    <t>171251201.1</t>
  </si>
  <si>
    <t>Uložení sypaniny na skládky nebo meziskládky</t>
  </si>
  <si>
    <t>260228343</t>
  </si>
  <si>
    <t>3,866</t>
  </si>
  <si>
    <t>32</t>
  </si>
  <si>
    <t>202410201</t>
  </si>
  <si>
    <t xml:space="preserve">Poplatek za skládku zeminy v tř. 1 - 4 </t>
  </si>
  <si>
    <t>1001282823</t>
  </si>
  <si>
    <t>"70%"411,767*0,7</t>
  </si>
  <si>
    <t>33</t>
  </si>
  <si>
    <t>202410203</t>
  </si>
  <si>
    <t>Poplatek za skládku  "navážky"</t>
  </si>
  <si>
    <t>-2029077206</t>
  </si>
  <si>
    <t>"30%"411,767*0,3</t>
  </si>
  <si>
    <t>34</t>
  </si>
  <si>
    <t>174151101</t>
  </si>
  <si>
    <t>Zásyp jam, šachet rýh nebo kolem objektů sypaninou se zhutněním</t>
  </si>
  <si>
    <t>299188046</t>
  </si>
  <si>
    <t>" lože" - 29,348</t>
  </si>
  <si>
    <t>" obsyp" - 131,331</t>
  </si>
  <si>
    <t>35</t>
  </si>
  <si>
    <t>58344199R</t>
  </si>
  <si>
    <t>Nahradní zásypový materiál</t>
  </si>
  <si>
    <t>1422713125</t>
  </si>
  <si>
    <t>432,659*1,1*1,05*1,8</t>
  </si>
  <si>
    <t>36</t>
  </si>
  <si>
    <t>175151101</t>
  </si>
  <si>
    <t>Obsypání potrubí strojně sypaninou bez prohození, uloženou do 3 m</t>
  </si>
  <si>
    <t>610488221</t>
  </si>
  <si>
    <t>1,0*0,55*266,5</t>
  </si>
  <si>
    <t>-5,72/100*266,5</t>
  </si>
  <si>
    <t>37</t>
  </si>
  <si>
    <t>58331351</t>
  </si>
  <si>
    <t>kamenivo těžené drobné frakce 0/4</t>
  </si>
  <si>
    <t>102216006</t>
  </si>
  <si>
    <t>131,331*1,1*1,05*1,8</t>
  </si>
  <si>
    <t>38</t>
  </si>
  <si>
    <t>167151111</t>
  </si>
  <si>
    <t>Nakládání výkopku z hornin třídy těžitelnosti I skupiny 1 až 3 přes 100 m3</t>
  </si>
  <si>
    <t>569050813</t>
  </si>
  <si>
    <t>432,659*1,1*1,05</t>
  </si>
  <si>
    <t>131,331*1,1*1,05</t>
  </si>
  <si>
    <t>0,2*19,33</t>
  </si>
  <si>
    <t>39</t>
  </si>
  <si>
    <t>162351103</t>
  </si>
  <si>
    <t>Vodorovné přemístění přes 50 do 500 m výkopku/sypaniny z horniny třídy těžitelnosti I skupiny 1 až 3</t>
  </si>
  <si>
    <t>-742331604</t>
  </si>
  <si>
    <t>655,274</t>
  </si>
  <si>
    <t>40</t>
  </si>
  <si>
    <t>181351003</t>
  </si>
  <si>
    <t>Rozprostření ornice tl vrstvy do 200 mm pl do 100 m2 v rovině nebo ve svahu do 1:5 strojně</t>
  </si>
  <si>
    <t>-1486411695</t>
  </si>
  <si>
    <t>19,33</t>
  </si>
  <si>
    <t>41</t>
  </si>
  <si>
    <t>10364101</t>
  </si>
  <si>
    <t>zemina pro terénní úpravy - ornice, odplevelená</t>
  </si>
  <si>
    <t>-329206436</t>
  </si>
  <si>
    <t>0,2*19,33*1,6</t>
  </si>
  <si>
    <t>42</t>
  </si>
  <si>
    <t>181411131</t>
  </si>
  <si>
    <t>Založení parkového trávníku výsevem pl do 1000 m2 v rovině a ve svahu do 1:5</t>
  </si>
  <si>
    <t>-603810996</t>
  </si>
  <si>
    <t>43</t>
  </si>
  <si>
    <t>00572410</t>
  </si>
  <si>
    <t>osivo směs travní parková</t>
  </si>
  <si>
    <t>kg</t>
  </si>
  <si>
    <t>504721980</t>
  </si>
  <si>
    <t>19,33*0,03*1,05</t>
  </si>
  <si>
    <t>Svislé a kompletní konstrukce</t>
  </si>
  <si>
    <t>44</t>
  </si>
  <si>
    <t>891241821.1</t>
  </si>
  <si>
    <t>Demontáž vodovodních hydrantů podzemních otevřený výkop DN 80 vč. poklopů příslušných armatur vč. odvozu a likvidace dle pokynů investora</t>
  </si>
  <si>
    <t>-1503238805</t>
  </si>
  <si>
    <t>45</t>
  </si>
  <si>
    <t>960130vl</t>
  </si>
  <si>
    <t>Demontáž orientačních tabulek, vč. odvozu, poplatak za likvidaci</t>
  </si>
  <si>
    <t>1917994920</t>
  </si>
  <si>
    <t>46</t>
  </si>
  <si>
    <t>358315114</t>
  </si>
  <si>
    <t>Bourání stoky kompletní nebo vybourání otvorů z prostého betonu plochy do 4 m2</t>
  </si>
  <si>
    <t>-137886802</t>
  </si>
  <si>
    <t>zbytkový beton ve výkopu</t>
  </si>
  <si>
    <t>2,26</t>
  </si>
  <si>
    <t>47</t>
  </si>
  <si>
    <t>997013151</t>
  </si>
  <si>
    <t>Vnitrostaveništní doprava suti a vybouraných hmot pro budovy v do 6 m s omezením mechanizace, vodorovné do 50 m</t>
  </si>
  <si>
    <t>-957227794</t>
  </si>
  <si>
    <t>2,26*2,2</t>
  </si>
  <si>
    <t>48</t>
  </si>
  <si>
    <t>997013501</t>
  </si>
  <si>
    <t>Odvoz suti a vybouraných hmot na skládku nebo meziskládku do 1 km se složením</t>
  </si>
  <si>
    <t>1218945410</t>
  </si>
  <si>
    <t>4,972</t>
  </si>
  <si>
    <t>49</t>
  </si>
  <si>
    <t>997013509</t>
  </si>
  <si>
    <t>Příplatek k odvozu suti a vybouraných hmot na skládku ZKD 1 km přes 1 km</t>
  </si>
  <si>
    <t>1971286114</t>
  </si>
  <si>
    <t>4,972*4</t>
  </si>
  <si>
    <t>50</t>
  </si>
  <si>
    <t>202317904</t>
  </si>
  <si>
    <t>Poplatek za skládku suti s příměsí</t>
  </si>
  <si>
    <t>-13544280</t>
  </si>
  <si>
    <t>51</t>
  </si>
  <si>
    <t>1512011KP.1</t>
  </si>
  <si>
    <t>D+M popílkocementové směsi včetně všech souvisejích prací</t>
  </si>
  <si>
    <t>-1867081479</t>
  </si>
  <si>
    <t>"DN 80</t>
  </si>
  <si>
    <t>3,14*0,040^2*264,5</t>
  </si>
  <si>
    <t>"DN 250</t>
  </si>
  <si>
    <t>3,14*0,120^2*5,3</t>
  </si>
  <si>
    <t>Vodorovné konstrukce</t>
  </si>
  <si>
    <t>52</t>
  </si>
  <si>
    <t>451572111</t>
  </si>
  <si>
    <t>Lože pod potrubí otevřený výkop z kameniva drobného těženého</t>
  </si>
  <si>
    <t>-1472435534</t>
  </si>
  <si>
    <t>"Vodovodní řad" 1,1*0,1*266,8</t>
  </si>
  <si>
    <t>53</t>
  </si>
  <si>
    <t>167151101</t>
  </si>
  <si>
    <t>Nakládání výkopku z hornin třídy těžitelnosti I skupiny 1 až 3 do 100 m3</t>
  </si>
  <si>
    <t>1914375778</t>
  </si>
  <si>
    <t>29,348</t>
  </si>
  <si>
    <t>54</t>
  </si>
  <si>
    <t>937797101</t>
  </si>
  <si>
    <t>55</t>
  </si>
  <si>
    <t>452313141</t>
  </si>
  <si>
    <t>Podkladní bloky z betonu prostého bez zvýšených nároků na prostředí tř. C 16/20 otevřený výkop</t>
  </si>
  <si>
    <t>192972927</t>
  </si>
  <si>
    <t>1*0,067</t>
  </si>
  <si>
    <t>4*0,040</t>
  </si>
  <si>
    <t>56</t>
  </si>
  <si>
    <t>452353101</t>
  </si>
  <si>
    <t>Bednění podkladních bloků otevřený výkop</t>
  </si>
  <si>
    <t>CS ÚRS 2020 02</t>
  </si>
  <si>
    <t>871986482</t>
  </si>
  <si>
    <t>0,227*16</t>
  </si>
  <si>
    <t>Komunikace pozemní</t>
  </si>
  <si>
    <t>57</t>
  </si>
  <si>
    <t>564951420v</t>
  </si>
  <si>
    <t>Podklad z asfaltového recyklátu tl 300mm</t>
  </si>
  <si>
    <t>771791385</t>
  </si>
  <si>
    <t>302,83*2</t>
  </si>
  <si>
    <t xml:space="preserve"> (9,4+1,5+9,7)*2</t>
  </si>
  <si>
    <t>58</t>
  </si>
  <si>
    <t>998225111</t>
  </si>
  <si>
    <t>Přesun hmot pro pozemní komunikace s krytem z kamene, monolitickým betonovým nebo živičným</t>
  </si>
  <si>
    <t>-248506119</t>
  </si>
  <si>
    <t>310,493</t>
  </si>
  <si>
    <t>Trubní vedení</t>
  </si>
  <si>
    <t>85</t>
  </si>
  <si>
    <t>Potrubí z trub litinových</t>
  </si>
  <si>
    <t>59</t>
  </si>
  <si>
    <t>851361131</t>
  </si>
  <si>
    <t>Montáž potrubí z trub litinových hrdlových s integrovaným těsněním otevřený výkop DN 250</t>
  </si>
  <si>
    <t>-557180621</t>
  </si>
  <si>
    <t>266,5</t>
  </si>
  <si>
    <t>60</t>
  </si>
  <si>
    <t>55253063R</t>
  </si>
  <si>
    <t xml:space="preserve"> Tvárná  litiny DN 250 s vnitřní vystýlkou a zinkoaluminiovým povlakem tlouštky 400 g/m2 s tlouštkou stěny min. 5,2 mm a vnější speciální ochranou, včetně těsnění</t>
  </si>
  <si>
    <t>-2019956213</t>
  </si>
  <si>
    <t>266,5*1,01</t>
  </si>
  <si>
    <t>61</t>
  </si>
  <si>
    <t>55251483F</t>
  </si>
  <si>
    <t>D+m manžeta ochranná elastomerová pro potrubí s povrchovou ochranou z cementové malty DN 250</t>
  </si>
  <si>
    <t>-1767410455</t>
  </si>
  <si>
    <t>Veškéré spoje (hrdlové, přírubové) budou chráněnny manžety</t>
  </si>
  <si>
    <t>108</t>
  </si>
  <si>
    <t>108*1,01 'Přepočtené koeficientem množství</t>
  </si>
  <si>
    <t>62</t>
  </si>
  <si>
    <t>857361131</t>
  </si>
  <si>
    <t>Montáž litinových tvarovek jednoosých hrdlových otevřený výkop s integrovaným těsněním DN 250</t>
  </si>
  <si>
    <t>-878606667</t>
  </si>
  <si>
    <t>1+2</t>
  </si>
  <si>
    <t>63</t>
  </si>
  <si>
    <t>55253921</t>
  </si>
  <si>
    <t>koleno hrdlové z tvárné litiny,práškový epoxid tl 250µm MMK-kus DN 250-22,5°</t>
  </si>
  <si>
    <t>-233108954</t>
  </si>
  <si>
    <t>1*1,01</t>
  </si>
  <si>
    <t>64</t>
  </si>
  <si>
    <t>55254220</t>
  </si>
  <si>
    <t>přesuvka hrdlová U s těsnícím spojem včetně příslušenství DN 250</t>
  </si>
  <si>
    <t>831435936</t>
  </si>
  <si>
    <t>2*1,01</t>
  </si>
  <si>
    <t>65</t>
  </si>
  <si>
    <t>852242122</t>
  </si>
  <si>
    <t>Montáž potrubí z trub litinových tlakových přírubových délky do 1 m otevřený výkop DN 80</t>
  </si>
  <si>
    <t>602587177</t>
  </si>
  <si>
    <t>66</t>
  </si>
  <si>
    <t>55253235</t>
  </si>
  <si>
    <t>tvarovka přírubová litinová vodovodní PN10/16 DN 80 dl 200mm</t>
  </si>
  <si>
    <t>-268963815</t>
  </si>
  <si>
    <t>3*1,01</t>
  </si>
  <si>
    <t>67</t>
  </si>
  <si>
    <t>857363131</t>
  </si>
  <si>
    <t>Montáž litinových tvarovek odbočných hrdlových otevřený výkop s integrovaným těsněním DN 250</t>
  </si>
  <si>
    <t>-1911832641</t>
  </si>
  <si>
    <t>68</t>
  </si>
  <si>
    <t>552250ET80P40</t>
  </si>
  <si>
    <t>tvarovka hrdlová s přírubovou odbočkou A, PN 25 DN 250/odbočka DN 80</t>
  </si>
  <si>
    <t>-669223975</t>
  </si>
  <si>
    <t>4*1,01</t>
  </si>
  <si>
    <t>69</t>
  </si>
  <si>
    <t>857242122</t>
  </si>
  <si>
    <t>Montáž litinových tvarovek jednoosých přírubových otevřený výkop DN 80</t>
  </si>
  <si>
    <t>-1584827005</t>
  </si>
  <si>
    <t>70</t>
  </si>
  <si>
    <t>55254047</t>
  </si>
  <si>
    <t>koleno 90° s patkou přírubové litinové vodovodní N-kus PN10/40 DN 80</t>
  </si>
  <si>
    <t>-1760701058</t>
  </si>
  <si>
    <t>71</t>
  </si>
  <si>
    <t>891241112</t>
  </si>
  <si>
    <t>Montáž vodovodních šoupátek otevřený výkop DN 80</t>
  </si>
  <si>
    <t>-1286058655</t>
  </si>
  <si>
    <t>72</t>
  </si>
  <si>
    <t>42221323</t>
  </si>
  <si>
    <t>šoupátko pitná voda, litina GGG 50, dlouhá stavební délka F5, PN10/16 DN 80 x 280 mm</t>
  </si>
  <si>
    <t>1322951096</t>
  </si>
  <si>
    <t>73</t>
  </si>
  <si>
    <t>42291075</t>
  </si>
  <si>
    <t>souprava zemní teleskopická  pro šoupátka DN 65-80mm  1,3 - 1,8 m</t>
  </si>
  <si>
    <t>1518139484</t>
  </si>
  <si>
    <t>74</t>
  </si>
  <si>
    <t>891247111.1</t>
  </si>
  <si>
    <t>Montáž hydrantů podzemních DN 80 + hydrantová drenáž</t>
  </si>
  <si>
    <t>268054203</t>
  </si>
  <si>
    <t>22450,1-R</t>
  </si>
  <si>
    <t>drenáž pro hydrant</t>
  </si>
  <si>
    <t>1321306378</t>
  </si>
  <si>
    <t>76</t>
  </si>
  <si>
    <t>42273593</t>
  </si>
  <si>
    <t>hydrant podzemní DN 80 PN 16 dvojitý uzávěr s koulí krycí v 1250mm</t>
  </si>
  <si>
    <t>-2102939374</t>
  </si>
  <si>
    <t>77</t>
  </si>
  <si>
    <t>899401112.1</t>
  </si>
  <si>
    <t>Osazení poklopů litinových šoupátkových, vč. podkladní desky</t>
  </si>
  <si>
    <t>-151065041</t>
  </si>
  <si>
    <t>78</t>
  </si>
  <si>
    <t>42291352</t>
  </si>
  <si>
    <t>poklop litinový šoupátkový pro zemní soupravy osazení do terénu a do vozovky</t>
  </si>
  <si>
    <t>-1888631615</t>
  </si>
  <si>
    <t>79</t>
  </si>
  <si>
    <t>422,1-R</t>
  </si>
  <si>
    <t>deska podkladní universální</t>
  </si>
  <si>
    <t>-1171810115</t>
  </si>
  <si>
    <t>80</t>
  </si>
  <si>
    <t>899401113.1</t>
  </si>
  <si>
    <t>Osazení poklopů litinových hydrantových, vč. podkladní desky</t>
  </si>
  <si>
    <t>1334468590</t>
  </si>
  <si>
    <t>81</t>
  </si>
  <si>
    <t>42291452.1</t>
  </si>
  <si>
    <t>poklop litinový - hydrantový DN 80</t>
  </si>
  <si>
    <t>-272670958</t>
  </si>
  <si>
    <t>82</t>
  </si>
  <si>
    <t>422,2-R</t>
  </si>
  <si>
    <t>1037240631</t>
  </si>
  <si>
    <t>83</t>
  </si>
  <si>
    <t>899721119.1</t>
  </si>
  <si>
    <t>Identifikační bod marker</t>
  </si>
  <si>
    <t>-1281005621</t>
  </si>
  <si>
    <t>84</t>
  </si>
  <si>
    <t>899721111.1</t>
  </si>
  <si>
    <t xml:space="preserve">D+M signální vodič 2 x Cu 4 mm  vč. kabelová Tspoj </t>
  </si>
  <si>
    <t>1422066524</t>
  </si>
  <si>
    <t>266,5*2+7*2</t>
  </si>
  <si>
    <t>899722112</t>
  </si>
  <si>
    <t>Krytí potrubí z plastů výstražnou fólií z PVC přes 20 do 25 cm</t>
  </si>
  <si>
    <t>-1610367495</t>
  </si>
  <si>
    <t>86</t>
  </si>
  <si>
    <t>89940 9003 R</t>
  </si>
  <si>
    <t>Orientační tabulka s čísly</t>
  </si>
  <si>
    <t>1155867781</t>
  </si>
  <si>
    <t>87</t>
  </si>
  <si>
    <t>89552118vl</t>
  </si>
  <si>
    <t>D+M šrouby nerezové s mosaznými matkami</t>
  </si>
  <si>
    <t>-2125798882</t>
  </si>
  <si>
    <t>- platí pro hlavní řad a náhradní zásobování</t>
  </si>
  <si>
    <t>Náhradní zásobování vodou</t>
  </si>
  <si>
    <t>88</t>
  </si>
  <si>
    <t>871241211</t>
  </si>
  <si>
    <t>Montáž potrubí z PE100 RC SDR 11 otevřený výkop svařovaných elektrotvarovkou d 90 x 8,2 mm</t>
  </si>
  <si>
    <t>-1014960886</t>
  </si>
  <si>
    <t>"náhradní zásobování" 138,3</t>
  </si>
  <si>
    <t>89</t>
  </si>
  <si>
    <t>28613129</t>
  </si>
  <si>
    <t>potrubí vodovodní jednovrstvé PE100 RC PN 10 SDR17 90x5,4mm</t>
  </si>
  <si>
    <t>1312841443</t>
  </si>
  <si>
    <t>138,3*1,015</t>
  </si>
  <si>
    <t>90</t>
  </si>
  <si>
    <t>871211211</t>
  </si>
  <si>
    <t>Montáž potrubí z PE100 SDR 17 otevřený výkop svařovaných elektrotvarovkou D 63 x 5,8 mm</t>
  </si>
  <si>
    <t>505320071</t>
  </si>
  <si>
    <t>"náhradní zásobování" 5,0</t>
  </si>
  <si>
    <t>91</t>
  </si>
  <si>
    <t>28613127</t>
  </si>
  <si>
    <t>potrubí vodovodní jednovrstvé PE100 RC PN 10 SDR17 63x3,8mm</t>
  </si>
  <si>
    <t>844420010</t>
  </si>
  <si>
    <t>5,0*1,015</t>
  </si>
  <si>
    <t>5,075*1,015 'Přepočtené koeficientem množství</t>
  </si>
  <si>
    <t>92</t>
  </si>
  <si>
    <t>871181211</t>
  </si>
  <si>
    <t>Montáž potrubí z PE100 SDR 17 otevřený výkop svařovaných elektrotvarovkou D 50 x 4,6 mm</t>
  </si>
  <si>
    <t>-1247461988</t>
  </si>
  <si>
    <t>"náhradní zásobování"  3,0</t>
  </si>
  <si>
    <t>93</t>
  </si>
  <si>
    <t>28613112vl</t>
  </si>
  <si>
    <t>potrubí vodovodní PE100 PN 16 SDR17 6m 100m 50x3,0mm</t>
  </si>
  <si>
    <t>2112899994</t>
  </si>
  <si>
    <t>3,0*1,015</t>
  </si>
  <si>
    <t>3,045*1,015 'Přepočtené koeficientem množství</t>
  </si>
  <si>
    <t>94</t>
  </si>
  <si>
    <t>871161211vl</t>
  </si>
  <si>
    <t>Montáž potrubí z PE100 SDR 17 otevřený výkop svařovaných elektrotvarovkou D 32 x 3,0 mm</t>
  </si>
  <si>
    <t>865966875</t>
  </si>
  <si>
    <t>"náhradní zásobování"  6,0</t>
  </si>
  <si>
    <t>95</t>
  </si>
  <si>
    <t>28613110vl</t>
  </si>
  <si>
    <t>potrubí vodovodní PE100 PN 16 SDR17 6m 100m 32x2,0mm</t>
  </si>
  <si>
    <t>172887944</t>
  </si>
  <si>
    <t>6,0*1,015</t>
  </si>
  <si>
    <t>96</t>
  </si>
  <si>
    <t>877241113</t>
  </si>
  <si>
    <t>Montáž elektro T-kusů na vodovodním potrubí z PE trub d 90</t>
  </si>
  <si>
    <t>1711655958</t>
  </si>
  <si>
    <t>"náhradní zásobování"  1</t>
  </si>
  <si>
    <t>97</t>
  </si>
  <si>
    <t>28614960</t>
  </si>
  <si>
    <t>elektrotvarovka T-kus rovnoramenný PE 100 PN16 D 90mm</t>
  </si>
  <si>
    <t>-1072872300</t>
  </si>
  <si>
    <t>1*1,015</t>
  </si>
  <si>
    <t>98</t>
  </si>
  <si>
    <t>877241127</t>
  </si>
  <si>
    <t>Montáž elektro navrtávacích T-kusů ventil a 360° otočná odbočka na vodovodním potrubí z PE trub d 90/63</t>
  </si>
  <si>
    <t>714876746</t>
  </si>
  <si>
    <t>"náhradní zásobování"  4</t>
  </si>
  <si>
    <t>99</t>
  </si>
  <si>
    <t>28614075</t>
  </si>
  <si>
    <t>tvarovka T-kus navrtávací s ventilem, s odbočkou 360° D 90-63mm</t>
  </si>
  <si>
    <t>-1753914113</t>
  </si>
  <si>
    <t>4*1,015</t>
  </si>
  <si>
    <t>100</t>
  </si>
  <si>
    <t>877241126</t>
  </si>
  <si>
    <t>Montáž elektro navrtávacích T-kusů ventil a 360° otočná odbočka na vodovodním potrubí z PE trub d 90/32</t>
  </si>
  <si>
    <t>741756576</t>
  </si>
  <si>
    <t>"náhradní zásobování"  5</t>
  </si>
  <si>
    <t>101</t>
  </si>
  <si>
    <t>28614074</t>
  </si>
  <si>
    <t>tvarovka T-kus navrtávací s ventilem, s odbočkou 360° D 90-32mm</t>
  </si>
  <si>
    <t>-1037477307</t>
  </si>
  <si>
    <t>5*1,015</t>
  </si>
  <si>
    <t>102</t>
  </si>
  <si>
    <t>877241112</t>
  </si>
  <si>
    <t>Montáž elektrokolen 90° na vodovodním potrubí z PE trub d 90</t>
  </si>
  <si>
    <t>-1768626903</t>
  </si>
  <si>
    <t>"náhradní zásobování"  11</t>
  </si>
  <si>
    <t>103</t>
  </si>
  <si>
    <t>28653060</t>
  </si>
  <si>
    <t>elektrokoleno 90° PE 100 D 90mm</t>
  </si>
  <si>
    <t>-773312727</t>
  </si>
  <si>
    <t>11*1,015</t>
  </si>
  <si>
    <t>104</t>
  </si>
  <si>
    <t>877211112</t>
  </si>
  <si>
    <t>Montáž elektrokolen 90° na vodovodním potrubí z PE trub d 63</t>
  </si>
  <si>
    <t>-803191920</t>
  </si>
  <si>
    <t>105</t>
  </si>
  <si>
    <t>28653055</t>
  </si>
  <si>
    <t>elektrokoleno 90° PE 100 D 63mm</t>
  </si>
  <si>
    <t>302326837</t>
  </si>
  <si>
    <t>106</t>
  </si>
  <si>
    <t>877181112</t>
  </si>
  <si>
    <t>Montáž elektrokolen 90° na vodovodním potrubí z PE trub d 50</t>
  </si>
  <si>
    <t>2106066769</t>
  </si>
  <si>
    <t>"náhradní zásobování" 2</t>
  </si>
  <si>
    <t>107</t>
  </si>
  <si>
    <t>28653054</t>
  </si>
  <si>
    <t>elektrokoleno 90° PE 100 D 50mm</t>
  </si>
  <si>
    <t>-983243604</t>
  </si>
  <si>
    <t>2*1,015</t>
  </si>
  <si>
    <t>877161112</t>
  </si>
  <si>
    <t>Montáž elektrokolen 90° na vodovodním potrubí z PE trub d 32</t>
  </si>
  <si>
    <t>-435829990</t>
  </si>
  <si>
    <t>"náhradní zásobování" 8</t>
  </si>
  <si>
    <t>109</t>
  </si>
  <si>
    <t>28653052</t>
  </si>
  <si>
    <t>elektrokoleno 90° PE 100 D 32mm</t>
  </si>
  <si>
    <t>1908969304</t>
  </si>
  <si>
    <t>8*1,015</t>
  </si>
  <si>
    <t>110</t>
  </si>
  <si>
    <t>877241110</t>
  </si>
  <si>
    <t>Montáž elektrokolen 45° na vodovodním potrubí z PE trub d 90</t>
  </si>
  <si>
    <t>-691475067</t>
  </si>
  <si>
    <t>111</t>
  </si>
  <si>
    <t>28614948</t>
  </si>
  <si>
    <t>elektrokoleno 45° PE 100 PN16 D 90mm</t>
  </si>
  <si>
    <t>265200151</t>
  </si>
  <si>
    <t>112</t>
  </si>
  <si>
    <t>877241212</t>
  </si>
  <si>
    <t>Montáž kolen 90° svařovaných na tupo na vodovodním potrubí z PE trub d 90</t>
  </si>
  <si>
    <t>95707275</t>
  </si>
  <si>
    <t>113</t>
  </si>
  <si>
    <t>28614826</t>
  </si>
  <si>
    <t>koleno 90° SDR17 PE 100 PN10 D 90mm</t>
  </si>
  <si>
    <t>2038696263</t>
  </si>
  <si>
    <t>114</t>
  </si>
  <si>
    <t>877240095vl</t>
  </si>
  <si>
    <t>Montáž elektrokulový ventil na vodovodním potrubí z PE trub d 90</t>
  </si>
  <si>
    <t>-1365984274</t>
  </si>
  <si>
    <t>115</t>
  </si>
  <si>
    <t>286FF103213W</t>
  </si>
  <si>
    <t>elektrotvarovka kulový vetil PE 100 PN16 D 90mm</t>
  </si>
  <si>
    <t>-2122671335</t>
  </si>
  <si>
    <t>116</t>
  </si>
  <si>
    <t>877241101</t>
  </si>
  <si>
    <t>Montáž elektrospojek na vodovodním potrubí z PE trub d 90</t>
  </si>
  <si>
    <t>-1740535693</t>
  </si>
  <si>
    <t>"náhradní zásobování"  3+2</t>
  </si>
  <si>
    <t>117</t>
  </si>
  <si>
    <t>28615974</t>
  </si>
  <si>
    <t>elektrospojka SDR11 PE 100 PN16 D 90mm</t>
  </si>
  <si>
    <t>326434784</t>
  </si>
  <si>
    <t>3*1,015</t>
  </si>
  <si>
    <t>118</t>
  </si>
  <si>
    <t>28653135</t>
  </si>
  <si>
    <t>nákružek lemový PE 100 SDR11 90mm</t>
  </si>
  <si>
    <t>80411361</t>
  </si>
  <si>
    <t>119</t>
  </si>
  <si>
    <t>877211101</t>
  </si>
  <si>
    <t>Montáž elektrospojek na vodovodním potrubí z PE trub d 63</t>
  </si>
  <si>
    <t>1544238323</t>
  </si>
  <si>
    <t>"náhradní zásobování"  3+1</t>
  </si>
  <si>
    <t>120</t>
  </si>
  <si>
    <t>28615972</t>
  </si>
  <si>
    <t>elektrospojka SDR11 PE 100 PN16 D 63mm</t>
  </si>
  <si>
    <t>232609007</t>
  </si>
  <si>
    <t>121</t>
  </si>
  <si>
    <t>28614976</t>
  </si>
  <si>
    <t>elektroredukce PE 100 PN16 D 63-50mm</t>
  </si>
  <si>
    <t>35064126</t>
  </si>
  <si>
    <t>122</t>
  </si>
  <si>
    <t>877161101</t>
  </si>
  <si>
    <t>Montáž elektrospojek na vodovodním potrubí z PE trub d 32</t>
  </si>
  <si>
    <t>1276277363</t>
  </si>
  <si>
    <t>"náhradní zásobování" 5</t>
  </si>
  <si>
    <t>123</t>
  </si>
  <si>
    <t>28615969</t>
  </si>
  <si>
    <t>elektrospojka SDR11 PE 100 PN16 D 32mm</t>
  </si>
  <si>
    <t>1580496387</t>
  </si>
  <si>
    <t>124</t>
  </si>
  <si>
    <t>857362122</t>
  </si>
  <si>
    <t>Montáž litinových tvarovek jednoosých přírubových otevřený výkop DN 250</t>
  </si>
  <si>
    <t>387071156</t>
  </si>
  <si>
    <t>125</t>
  </si>
  <si>
    <t>552WAGA250</t>
  </si>
  <si>
    <t>WAGA spojka hrdlo-příruba DN250 se spceciální vnější ochranou</t>
  </si>
  <si>
    <t>-329745572</t>
  </si>
  <si>
    <t xml:space="preserve"> 1*1,01   </t>
  </si>
  <si>
    <t>126</t>
  </si>
  <si>
    <t>857241131</t>
  </si>
  <si>
    <t>Montáž litinových tvarovek jednoosých hrdlových otevřený výkop s integrovaným těsněním DN 80</t>
  </si>
  <si>
    <t>-1050467968</t>
  </si>
  <si>
    <t>1+1</t>
  </si>
  <si>
    <t>127</t>
  </si>
  <si>
    <t>552WAGA080</t>
  </si>
  <si>
    <t>WAGA spojka hrdlo-příruba DN80 se spceciální vnější ochranou</t>
  </si>
  <si>
    <t>-1725655774</t>
  </si>
  <si>
    <t xml:space="preserve">"náhradní zásobování" 1*1,01   </t>
  </si>
  <si>
    <t>128</t>
  </si>
  <si>
    <t>87029080vl</t>
  </si>
  <si>
    <t>D+M spojka jištění v tahu na propojení LT a PE</t>
  </si>
  <si>
    <t>-1387164454</t>
  </si>
  <si>
    <t>129</t>
  </si>
  <si>
    <t>2131022923</t>
  </si>
  <si>
    <t>130</t>
  </si>
  <si>
    <t>FFR250E100P10</t>
  </si>
  <si>
    <t xml:space="preserve">redukční příruba DN250/100  </t>
  </si>
  <si>
    <t>-457314837</t>
  </si>
  <si>
    <t xml:space="preserve">1*1,01   </t>
  </si>
  <si>
    <t>131</t>
  </si>
  <si>
    <t>857262122</t>
  </si>
  <si>
    <t>Montáž litinových tvarovek jednoosých přírubových otevřený výkop DN 100</t>
  </si>
  <si>
    <t>-265506139</t>
  </si>
  <si>
    <t>132</t>
  </si>
  <si>
    <t>FFR100E80P16</t>
  </si>
  <si>
    <t xml:space="preserve">redukční příruba  FFR DN100/80 </t>
  </si>
  <si>
    <t>817789199</t>
  </si>
  <si>
    <t>133</t>
  </si>
  <si>
    <t>850202401</t>
  </si>
  <si>
    <t>D+M točivá příruba DN 80</t>
  </si>
  <si>
    <t>-1972754673</t>
  </si>
  <si>
    <t>134</t>
  </si>
  <si>
    <t>891 9032DR</t>
  </si>
  <si>
    <t>Demontáž náhradního zásobování pitnou vodou</t>
  </si>
  <si>
    <t>1030143404</t>
  </si>
  <si>
    <t>v ceně položky</t>
  </si>
  <si>
    <t>- Demontáž</t>
  </si>
  <si>
    <t xml:space="preserve"> - co jde použít opětovnému použítí manipulace, uskladnění</t>
  </si>
  <si>
    <t>- co nejde použít, odvoz a ekologická likvidaci , poplatek"</t>
  </si>
  <si>
    <t>135</t>
  </si>
  <si>
    <t>89927299vl</t>
  </si>
  <si>
    <t>D+M ochrana potrubí betonovými kabelovými žlaby, včetně demontáže a odvozu a uskladnění k zpětnému použítí. Poškozené odvozo na skládku, poplatek</t>
  </si>
  <si>
    <t>218553793</t>
  </si>
  <si>
    <t>Ostatní konstrukce a práce</t>
  </si>
  <si>
    <t>136</t>
  </si>
  <si>
    <t>920231912</t>
  </si>
  <si>
    <t>Obnova komunikační zeleně viz. PD</t>
  </si>
  <si>
    <t>1650783464</t>
  </si>
  <si>
    <t>137</t>
  </si>
  <si>
    <t>919735113</t>
  </si>
  <si>
    <t>Řezání stávajícího živičného krytu hl do 150 mm</t>
  </si>
  <si>
    <t>1150849960</t>
  </si>
  <si>
    <t>0,55+15,5+0,55+0,3</t>
  </si>
  <si>
    <t>1+1,5+1+1,5</t>
  </si>
  <si>
    <t>0,5+1,5+0,5</t>
  </si>
  <si>
    <t>138</t>
  </si>
  <si>
    <t>919735116</t>
  </si>
  <si>
    <t>Řezání stávajícího živičného krytu hl přes 250 do 300 mm</t>
  </si>
  <si>
    <t>-739789486</t>
  </si>
  <si>
    <t>"asfaltová vozovka</t>
  </si>
  <si>
    <t>(266,5+1,1)*2</t>
  </si>
  <si>
    <t>0,65+1,5+0,65+0,1+1+0,1</t>
  </si>
  <si>
    <t>0,1+1+0,1+0,1+1+0,1+0,1+1+0,1</t>
  </si>
  <si>
    <t>0,2+1+0,2+2,8+1+2,8</t>
  </si>
  <si>
    <t>139</t>
  </si>
  <si>
    <t>919731123</t>
  </si>
  <si>
    <t>Zarovnání styčné plochy podkladu nebo krytu živičného tl přes 100 do 200 mm</t>
  </si>
  <si>
    <t>20877606</t>
  </si>
  <si>
    <t>550,8</t>
  </si>
  <si>
    <t>140</t>
  </si>
  <si>
    <t>997221561</t>
  </si>
  <si>
    <t>Vodorovná doprava suti z kusových materiálů do 1 km</t>
  </si>
  <si>
    <t>-1474586385</t>
  </si>
  <si>
    <t>538,412</t>
  </si>
  <si>
    <t>141</t>
  </si>
  <si>
    <t>997221569</t>
  </si>
  <si>
    <t>Příplatek ZKD 1 km u vodorovné dopravy suti z kusových materiálů</t>
  </si>
  <si>
    <t>-734055658</t>
  </si>
  <si>
    <t>538,412*4</t>
  </si>
  <si>
    <t>142</t>
  </si>
  <si>
    <t>202110104</t>
  </si>
  <si>
    <t>Poplatek za skládku živice</t>
  </si>
  <si>
    <t>-826818576</t>
  </si>
  <si>
    <t>538,412-183,87</t>
  </si>
  <si>
    <t>143</t>
  </si>
  <si>
    <t>202110105</t>
  </si>
  <si>
    <t>-1980854431</t>
  </si>
  <si>
    <t>3,921+175,641+1,64+2,668</t>
  </si>
  <si>
    <t>144</t>
  </si>
  <si>
    <t>998273102</t>
  </si>
  <si>
    <t>Přesun hmot pro trubní vedení z trub litinových otevřený výkop</t>
  </si>
  <si>
    <t>11987602</t>
  </si>
  <si>
    <t>331,763-310,493</t>
  </si>
  <si>
    <t>SO 340 - Vodovodní přípojky</t>
  </si>
  <si>
    <t xml:space="preserve">    9 - Ostatní konstrukce a práce, bourání</t>
  </si>
  <si>
    <t>PSV - Práce a dodávky PSV</t>
  </si>
  <si>
    <t xml:space="preserve">    722 - Zdravotechnika - vnitřní vodovod</t>
  </si>
  <si>
    <t>113106121</t>
  </si>
  <si>
    <t>Rozebrání dlažeb z betonových nebo kamenných dlaždic komunikací pro pěší ručně</t>
  </si>
  <si>
    <t>-145290556</t>
  </si>
  <si>
    <t>"betonová dlažba</t>
  </si>
  <si>
    <t>1,7*1,1</t>
  </si>
  <si>
    <t>"hladká dlažba</t>
  </si>
  <si>
    <t>3,8*1,1</t>
  </si>
  <si>
    <t>"kamenná dlažba</t>
  </si>
  <si>
    <t>1,5*1,1</t>
  </si>
  <si>
    <t>"vymývaná dlažba</t>
  </si>
  <si>
    <t>1,2*1,1</t>
  </si>
  <si>
    <t>113107111</t>
  </si>
  <si>
    <t>Odstranění podkladu z kameniva těženého tl do 100 mm ručně</t>
  </si>
  <si>
    <t>1301357693</t>
  </si>
  <si>
    <t>"drobné kostky</t>
  </si>
  <si>
    <t>2,9*0,2</t>
  </si>
  <si>
    <t>-787595891</t>
  </si>
  <si>
    <t>(14,5+0,5)*1,1</t>
  </si>
  <si>
    <t>25,2*1,1</t>
  </si>
  <si>
    <t>771353402</t>
  </si>
  <si>
    <t>1792289670</t>
  </si>
  <si>
    <t>113107144</t>
  </si>
  <si>
    <t>Odstranění podkladu živičného tl přes 150 do 200 mm ručně</t>
  </si>
  <si>
    <t>149390595</t>
  </si>
  <si>
    <t>31,7*1,1</t>
  </si>
  <si>
    <t>113107146</t>
  </si>
  <si>
    <t>Odstranění podkladu živičného tl přes 250 do 300 mm ručně</t>
  </si>
  <si>
    <t>-200388074</t>
  </si>
  <si>
    <t>34,87</t>
  </si>
  <si>
    <t>113107124</t>
  </si>
  <si>
    <t>Odstranění podkladu z kameniva drceného tl přes 300 do 400 mm ručně</t>
  </si>
  <si>
    <t>254204014</t>
  </si>
  <si>
    <t>-1602830666</t>
  </si>
  <si>
    <t>12+8</t>
  </si>
  <si>
    <t>-659462858</t>
  </si>
  <si>
    <t>2,9*2</t>
  </si>
  <si>
    <t>-462091200</t>
  </si>
  <si>
    <t>1,1*21,9</t>
  </si>
  <si>
    <t>-1641697039</t>
  </si>
  <si>
    <t>1,1*1</t>
  </si>
  <si>
    <t>-1451740957</t>
  </si>
  <si>
    <t>26*1,1</t>
  </si>
  <si>
    <t>-1769361765</t>
  </si>
  <si>
    <t>2*26</t>
  </si>
  <si>
    <t>-488057372</t>
  </si>
  <si>
    <t>-254815791</t>
  </si>
  <si>
    <t>180,296</t>
  </si>
  <si>
    <t>131213702</t>
  </si>
  <si>
    <t>Hloubení nezapažených jam v nesoudržných horninách třídy těžitelnosti I skupiny 3 ručně</t>
  </si>
  <si>
    <t>-1870836460</t>
  </si>
  <si>
    <t>0,5*0,5*0,5*20</t>
  </si>
  <si>
    <t>-516745643</t>
  </si>
  <si>
    <t>"70%"  180,296*0,70</t>
  </si>
  <si>
    <t>-1877338268</t>
  </si>
  <si>
    <t>"30%"  180,296*0,3</t>
  </si>
  <si>
    <t>-446695035</t>
  </si>
  <si>
    <t>201,774*2</t>
  </si>
  <si>
    <t>139324772</t>
  </si>
  <si>
    <t>141721212</t>
  </si>
  <si>
    <t>Řízený zemní protlak délky do 50 m hl do 6 m se zatažením potrubí průměru vrtu přes 90 do 110 mm v hornině třídy těžitelnosti I a II skupiny 1 až 4</t>
  </si>
  <si>
    <t>-1819438424</t>
  </si>
  <si>
    <t>13,3</t>
  </si>
  <si>
    <t>-1737884946</t>
  </si>
  <si>
    <t>126,207</t>
  </si>
  <si>
    <t>2,5</t>
  </si>
  <si>
    <t>0,2*24,09</t>
  </si>
  <si>
    <t>-1482044502</t>
  </si>
  <si>
    <t>54,089</t>
  </si>
  <si>
    <t>171251201</t>
  </si>
  <si>
    <t>-1182784024</t>
  </si>
  <si>
    <t>180,296+2,5</t>
  </si>
  <si>
    <t>4,818</t>
  </si>
  <si>
    <t>476522594</t>
  </si>
  <si>
    <t>"70%"182,796*0,7</t>
  </si>
  <si>
    <t>1464808847</t>
  </si>
  <si>
    <t>"30%"182,796*0,3</t>
  </si>
  <si>
    <t>-802649612</t>
  </si>
  <si>
    <t>"lože" -11,25</t>
  </si>
  <si>
    <t>"obsyp potrubí" -45,0</t>
  </si>
  <si>
    <t>271091457</t>
  </si>
  <si>
    <t>141,943*1,1*1,05*1,8</t>
  </si>
  <si>
    <t>175111101</t>
  </si>
  <si>
    <t>Obsypání potrubí ručně sypaninou bez prohození, uloženou do 3 m</t>
  </si>
  <si>
    <t>1425425276</t>
  </si>
  <si>
    <t>1,0*0,4*(78,9+3,0+9,5+34,4-13,3)</t>
  </si>
  <si>
    <t>-195134995</t>
  </si>
  <si>
    <t>45*1,1*1,05*1,8</t>
  </si>
  <si>
    <t>-867260050</t>
  </si>
  <si>
    <t>141,943*1,1*1,05</t>
  </si>
  <si>
    <t>45*1,1*1,05</t>
  </si>
  <si>
    <t>245015260</t>
  </si>
  <si>
    <t>220,737</t>
  </si>
  <si>
    <t>1186386595</t>
  </si>
  <si>
    <t>24,09</t>
  </si>
  <si>
    <t>1773915087</t>
  </si>
  <si>
    <t>0,2*24,09*1,6</t>
  </si>
  <si>
    <t>316787314</t>
  </si>
  <si>
    <t>808605565</t>
  </si>
  <si>
    <t>24,09*0,03*1,05</t>
  </si>
  <si>
    <t>1678990062</t>
  </si>
  <si>
    <t>1,8</t>
  </si>
  <si>
    <t>871211811V</t>
  </si>
  <si>
    <t>Bourání potrubí z oceli, PE v otevřeném výkopu D do 75 mm, vč. odvozu a likvidace, poplatek</t>
  </si>
  <si>
    <t>-626311288</t>
  </si>
  <si>
    <t>75,9+3+9,5+34,4</t>
  </si>
  <si>
    <t>891182080.1</t>
  </si>
  <si>
    <t>Vytažení demontáž stávajícího potrubí LT DN80 z výkopu vč. tvarovek armatur, vč. odvozu a likvidace, poplatek</t>
  </si>
  <si>
    <t>1686780243</t>
  </si>
  <si>
    <t>11,5</t>
  </si>
  <si>
    <t>960177vl</t>
  </si>
  <si>
    <t>Demontáž zemní soupravy, poklapu, naložení, vodorovné přemístění, složení, poplatek</t>
  </si>
  <si>
    <t>783735439</t>
  </si>
  <si>
    <t>971033261</t>
  </si>
  <si>
    <t>Vybourání otvorů ve zdivu cihelném pl do 0,0225 m2 na MVC nebo MV tl do 600 mm</t>
  </si>
  <si>
    <t>1953263705</t>
  </si>
  <si>
    <t>971042241</t>
  </si>
  <si>
    <t>Vybourání otvorů v betonových příčkách a zdech pl do 0,0225 m2 tl do 300 mm</t>
  </si>
  <si>
    <t>1901220787</t>
  </si>
  <si>
    <t>971042261</t>
  </si>
  <si>
    <t>Vybourání otvorů v betonových příčkách a zdech pl do 0,0225 m2 tl do 600 mm</t>
  </si>
  <si>
    <t>-1056500075</t>
  </si>
  <si>
    <t>-2082058709</t>
  </si>
  <si>
    <t>1,8*2,2</t>
  </si>
  <si>
    <t>0,016*2</t>
  </si>
  <si>
    <t>0,015*9</t>
  </si>
  <si>
    <t>0,06*9</t>
  </si>
  <si>
    <t>739556568</t>
  </si>
  <si>
    <t>4,667</t>
  </si>
  <si>
    <t>-1097437203</t>
  </si>
  <si>
    <t>4,667*4</t>
  </si>
  <si>
    <t>2000512325</t>
  </si>
  <si>
    <t>2010323849</t>
  </si>
  <si>
    <t>1,0*0,1*(78,9+3,0+9,5+34,4-13,3)</t>
  </si>
  <si>
    <t>-1409681605</t>
  </si>
  <si>
    <t>11,25</t>
  </si>
  <si>
    <t>859663747</t>
  </si>
  <si>
    <t>564851011</t>
  </si>
  <si>
    <t>Podklad ze štěrkodrtě ŠD plochy do 100 m2 tl 150 mm</t>
  </si>
  <si>
    <t>-1054631392</t>
  </si>
  <si>
    <t>"Provizorní předláždění</t>
  </si>
  <si>
    <t>-106227244</t>
  </si>
  <si>
    <t>"asfaltová silnice</t>
  </si>
  <si>
    <t>31,7*1,1*2</t>
  </si>
  <si>
    <t>25,2*1,1*2</t>
  </si>
  <si>
    <t>(14,5+0,5)*1,1*2</t>
  </si>
  <si>
    <t>0,5*0,5*20*2</t>
  </si>
  <si>
    <t>596811120</t>
  </si>
  <si>
    <t>Kladení betonové dlažby komunikací pro pěší do lože z kameniva velikosti do 0,09 m2 pl do 50 m2</t>
  </si>
  <si>
    <t>-312941468</t>
  </si>
  <si>
    <t>-1617958857</t>
  </si>
  <si>
    <t>84,749</t>
  </si>
  <si>
    <t>871161141</t>
  </si>
  <si>
    <t>Montáž potrubí z PE100 RC SDR 11 otevřený výkop svařovaných na tupo d 32 x 3,0 mm</t>
  </si>
  <si>
    <t>-612720427</t>
  </si>
  <si>
    <t>75,9</t>
  </si>
  <si>
    <t>28613110</t>
  </si>
  <si>
    <t>potrubí vodovodní jednovrstvé PE100 RC PN 16 SDR11 32x3,0mm</t>
  </si>
  <si>
    <t>521108720</t>
  </si>
  <si>
    <t>75,9*1,015</t>
  </si>
  <si>
    <t>319465332vl</t>
  </si>
  <si>
    <t>ISIFLO spojka T101 d32</t>
  </si>
  <si>
    <t>-1489379885</t>
  </si>
  <si>
    <t>319314832vl</t>
  </si>
  <si>
    <t>ISIFLO spojka T148 d32</t>
  </si>
  <si>
    <t>333918564</t>
  </si>
  <si>
    <t>3193120832vl</t>
  </si>
  <si>
    <t>ISIFLO spojka T120 d32</t>
  </si>
  <si>
    <t>-1960138242</t>
  </si>
  <si>
    <t>871171141</t>
  </si>
  <si>
    <t>Montáž potrubí z PE100 RC SDR 11 otevřený výkop svařovaných na tupo d 40 x 3,7 mm</t>
  </si>
  <si>
    <t>-1613638724</t>
  </si>
  <si>
    <t>28613171</t>
  </si>
  <si>
    <t>trubka vodovodní PE100 SDR11 se signalizační vrstvou 40x3,7mm</t>
  </si>
  <si>
    <t>-1178101994</t>
  </si>
  <si>
    <t>319465340vl</t>
  </si>
  <si>
    <t>ISIFLO spojka T101 d40</t>
  </si>
  <si>
    <t>1757405752</t>
  </si>
  <si>
    <t>871181141</t>
  </si>
  <si>
    <t>Montáž potrubí z PE100 RC SDR 11 otevřený výkop svařovaných na tupo d 50 x 4,6 mm</t>
  </si>
  <si>
    <t>448927773</t>
  </si>
  <si>
    <t>9,5</t>
  </si>
  <si>
    <t>28613112</t>
  </si>
  <si>
    <t>potrubí vodovodní jednovrstvé PE100 RC PN 16 SDR11 50x4,6mm</t>
  </si>
  <si>
    <t>-2088514432</t>
  </si>
  <si>
    <t>9,5*1,015</t>
  </si>
  <si>
    <t>319465350vl</t>
  </si>
  <si>
    <t>ISIFLO spojka T101 d50</t>
  </si>
  <si>
    <t>1694702780</t>
  </si>
  <si>
    <t>871211141</t>
  </si>
  <si>
    <t>Montáž potrubí z PE100 RC SDR 11 otevřený výkop svařovaných na tupo d 63 x 5,8 mm</t>
  </si>
  <si>
    <t>362512804</t>
  </si>
  <si>
    <t>34,4</t>
  </si>
  <si>
    <t>28613113</t>
  </si>
  <si>
    <t>potrubí vodovodní jednovrstvé PE100 RC PN 16 SDR11 63x5,8mm</t>
  </si>
  <si>
    <t>659936252</t>
  </si>
  <si>
    <t>34,4*1,015</t>
  </si>
  <si>
    <t>319465363vl</t>
  </si>
  <si>
    <t>ISIFLO spojka T101 d63</t>
  </si>
  <si>
    <t>1845053415</t>
  </si>
  <si>
    <t>3193112563vl</t>
  </si>
  <si>
    <t>ISIFLO spojka T125 d63</t>
  </si>
  <si>
    <t>-2140577724</t>
  </si>
  <si>
    <t>3193112063vl</t>
  </si>
  <si>
    <t>ISIFLO spojka T120 d63</t>
  </si>
  <si>
    <t>-488649848</t>
  </si>
  <si>
    <t>3194210563vl</t>
  </si>
  <si>
    <t>ISIFLO tvarovka T125 d 63</t>
  </si>
  <si>
    <t>-666675944</t>
  </si>
  <si>
    <t>851241131</t>
  </si>
  <si>
    <t>Montáž potrubí z trub litinových hrdlových s integrovaným těsněním otevřený výkop DN 80</t>
  </si>
  <si>
    <t>551565225</t>
  </si>
  <si>
    <t>55253058R</t>
  </si>
  <si>
    <t>Tvárná  litiny DN 80 s vnitřní vystýlkou a zinkoaluminiovým povlakem tlouštky 400 g/m2 s tlouštkou stěny min. 4,7 mm a vnější speciální ochranou, včetně těsnění</t>
  </si>
  <si>
    <t>1037829470</t>
  </si>
  <si>
    <t>11,5*1,01</t>
  </si>
  <si>
    <t>891369111</t>
  </si>
  <si>
    <t>Montáž navrtávacích pasů na potrubí z jakýchkoli trub DN 250</t>
  </si>
  <si>
    <t>-696977792</t>
  </si>
  <si>
    <t>82325050</t>
  </si>
  <si>
    <t>pás navrtávací celolitinový DN 250mm,  odbočka DN 50</t>
  </si>
  <si>
    <t>307646248</t>
  </si>
  <si>
    <t>19*1,01</t>
  </si>
  <si>
    <t>19,19*1,015 'Přepočtené koeficientem množství</t>
  </si>
  <si>
    <t>82325080</t>
  </si>
  <si>
    <t xml:space="preserve">D+M pás navrtávací celolitinový DN 250mm,  odbočka DN 80 </t>
  </si>
  <si>
    <t>-1971534393</t>
  </si>
  <si>
    <t>1*1,015 'Přepočtené koeficientem množství</t>
  </si>
  <si>
    <t>422910801</t>
  </si>
  <si>
    <t>souprava zemní teleskopická, provedení CT , krycí hloubka 1,3-1,8m</t>
  </si>
  <si>
    <t>1581980944</t>
  </si>
  <si>
    <t>7*1,01</t>
  </si>
  <si>
    <t>422910802</t>
  </si>
  <si>
    <t>souprava zemní teleskopická, provedení CT , krycí hloubka 1,8-2,5m</t>
  </si>
  <si>
    <t>-196030568</t>
  </si>
  <si>
    <t>13*1,01</t>
  </si>
  <si>
    <t>899401111</t>
  </si>
  <si>
    <t>Osazení poklopů litinových ventilových samonivelačního</t>
  </si>
  <si>
    <t>1101348668</t>
  </si>
  <si>
    <t>422914025vl</t>
  </si>
  <si>
    <t>poklop litinový ventilový samonivelační protihlukový vč. nosné desky</t>
  </si>
  <si>
    <t>-1126720403</t>
  </si>
  <si>
    <t>-1768664036</t>
  </si>
  <si>
    <t>1236066345</t>
  </si>
  <si>
    <t>-953392394</t>
  </si>
  <si>
    <t>11,5*2</t>
  </si>
  <si>
    <t>-868165985</t>
  </si>
  <si>
    <t>1596926179</t>
  </si>
  <si>
    <t>1+1+1+1+1</t>
  </si>
  <si>
    <t>X80E1P16</t>
  </si>
  <si>
    <t>závitová příruba X 80/1"</t>
  </si>
  <si>
    <t>-1621747183</t>
  </si>
  <si>
    <t>55253489</t>
  </si>
  <si>
    <t>tvarovka přírubová litinová s hladkým koncem,práškový epoxid tl 250µm F-kus DN 80</t>
  </si>
  <si>
    <t>945638163</t>
  </si>
  <si>
    <t>55259730</t>
  </si>
  <si>
    <t>tvarovka vodovodní hrdlová s přírubou E (EU) - základní povrchová úprava kroužek těsnící DN 80 dl 130mm</t>
  </si>
  <si>
    <t>-1518081990</t>
  </si>
  <si>
    <t>-1769907517</t>
  </si>
  <si>
    <t>55254026</t>
  </si>
  <si>
    <t>koleno přírubové z tvárné litiny,práškový epoxid tl 250µm Q-kus DN 80-90°</t>
  </si>
  <si>
    <t>240253890</t>
  </si>
  <si>
    <t>857212122</t>
  </si>
  <si>
    <t>Montáž litinových tvarovek jednoosých přírubových otevřený výkop DN 50</t>
  </si>
  <si>
    <t>1568172274</t>
  </si>
  <si>
    <t>10+9</t>
  </si>
  <si>
    <t>X50E125P40</t>
  </si>
  <si>
    <t>závitová příruba X 50/1 1/4"</t>
  </si>
  <si>
    <t>1348109183</t>
  </si>
  <si>
    <t>10*1,01</t>
  </si>
  <si>
    <t>X50E2P40</t>
  </si>
  <si>
    <t>závitová příruba X 50/2"</t>
  </si>
  <si>
    <t>941697549</t>
  </si>
  <si>
    <t>9*1,01</t>
  </si>
  <si>
    <t>298626272</t>
  </si>
  <si>
    <t>42221232</t>
  </si>
  <si>
    <t>šoupě přírubové vodovodní dlouhá stavební dl DN 80 PN10-16</t>
  </si>
  <si>
    <t>-1171117146</t>
  </si>
  <si>
    <t>42228150</t>
  </si>
  <si>
    <t>Ruční kolo k šoupátku DN 80</t>
  </si>
  <si>
    <t>-539954121</t>
  </si>
  <si>
    <t>891231112</t>
  </si>
  <si>
    <t>Montáž vodovodních šoupátek otevřený výkop DN 65</t>
  </si>
  <si>
    <t>-1557385505</t>
  </si>
  <si>
    <t>10+3+2+4</t>
  </si>
  <si>
    <t>42221401vl</t>
  </si>
  <si>
    <t>šoupátko přípojkové 1" s vnějším závítem a hrdlem pro PE potrubí</t>
  </si>
  <si>
    <t>121801972</t>
  </si>
  <si>
    <t>10*1,01 'Přepočtené koeficientem množství</t>
  </si>
  <si>
    <t>42221402vl</t>
  </si>
  <si>
    <t>šoupátko přípojkové 1 1/4" s vnějším závítem a hrdlem pro PE potrubí</t>
  </si>
  <si>
    <t>1564760903</t>
  </si>
  <si>
    <t>3*1,01 'Přepočtené koeficientem množství</t>
  </si>
  <si>
    <t>42221403vl</t>
  </si>
  <si>
    <t>šoupátko přípojkové 1 1/2" s vnějším závítem a hrdlem pro PE potrubí</t>
  </si>
  <si>
    <t>1148736333</t>
  </si>
  <si>
    <t>2*1,01 'Přepočtené koeficientem množství</t>
  </si>
  <si>
    <t>42221404vl</t>
  </si>
  <si>
    <t>šoupátko přípojkové 2" s vnějším závítem a hrdlem pro PE potrubí</t>
  </si>
  <si>
    <t>-994968849</t>
  </si>
  <si>
    <t>4*1,01 'Přepočtené koeficientem množství</t>
  </si>
  <si>
    <t>552812063</t>
  </si>
  <si>
    <t>55253241</t>
  </si>
  <si>
    <t>tvarovka přírubová litinová vodovodní PN10/16 DN 80 dl 500mm</t>
  </si>
  <si>
    <t>1988051091</t>
  </si>
  <si>
    <t>55253247</t>
  </si>
  <si>
    <t>tvarovka přírubová litinová vodovodní PN10/16 DN 80 dl 1000mm</t>
  </si>
  <si>
    <t>-1658166472</t>
  </si>
  <si>
    <t>280202071</t>
  </si>
  <si>
    <t>Nasunutí potrubní sekce plastové průměru do 63 mm do chráničky</t>
  </si>
  <si>
    <t>1875828857</t>
  </si>
  <si>
    <t>0,7*3+1,0*1+1,1*1+1,2*2+1,3*1+2,4*1</t>
  </si>
  <si>
    <t>0,3*1+0,5*2+0,8*1</t>
  </si>
  <si>
    <t>0,9*1</t>
  </si>
  <si>
    <t>971059019R</t>
  </si>
  <si>
    <t>Komárovská VP 17 - stavební úpravy v domě</t>
  </si>
  <si>
    <t>1001183508</t>
  </si>
  <si>
    <t>- komunikace s majitelem</t>
  </si>
  <si>
    <t>- vybourání povrchů</t>
  </si>
  <si>
    <t>- výkop</t>
  </si>
  <si>
    <t xml:space="preserve">   naložení, vodorovné přemístění, složení, poplatek</t>
  </si>
  <si>
    <t>D+M zásypu a obsypu</t>
  </si>
  <si>
    <t>D+M obnova povrchů</t>
  </si>
  <si>
    <t>- úklid  v průběhu a po skončení prací</t>
  </si>
  <si>
    <t>-ochrana otvorů a stěn proti zněčištění</t>
  </si>
  <si>
    <t>Ostatní konstrukce a práce, bourání</t>
  </si>
  <si>
    <t>953943123</t>
  </si>
  <si>
    <t>Osazování výrobků přes 5 do 15 kg/kus do betonu</t>
  </si>
  <si>
    <t>-1363167424</t>
  </si>
  <si>
    <t>3+1+1+2+1+1+1+2+1+1</t>
  </si>
  <si>
    <t>14011050vl</t>
  </si>
  <si>
    <t>trubka ocelová bezešvá hladká DN 50</t>
  </si>
  <si>
    <t>-586113835</t>
  </si>
  <si>
    <t>"pro osazení do zdi"</t>
  </si>
  <si>
    <t>(0,7*3+1,0*1+1,1*1+1,2*2+1,3*1+2,4*1)*1,01</t>
  </si>
  <si>
    <t>14011080vl</t>
  </si>
  <si>
    <t>trubka ocelová bezešvá hladká DN 80</t>
  </si>
  <si>
    <t>-1721438538</t>
  </si>
  <si>
    <t>(0,3*1+0,5*2+0,8*1)*1,01</t>
  </si>
  <si>
    <t>14011125vl</t>
  </si>
  <si>
    <t>trubka ocelová bezešvá hladká DN 125</t>
  </si>
  <si>
    <t>1530519890</t>
  </si>
  <si>
    <t>0,9*1*1,01</t>
  </si>
  <si>
    <t>98012229vl</t>
  </si>
  <si>
    <t>D+M utěsnění prostupů přípojky pěnovým polyuretanem</t>
  </si>
  <si>
    <t>1511171177</t>
  </si>
  <si>
    <t>9+9+2</t>
  </si>
  <si>
    <t>98212230vl</t>
  </si>
  <si>
    <t>D+Z zednické zapravení obvodové zdi, základu, vodoměrné šachty kolem chráničky</t>
  </si>
  <si>
    <t>857672853</t>
  </si>
  <si>
    <t>979054441</t>
  </si>
  <si>
    <t>Očištění vybouraných z desek nebo dlaždic s původním spárováním z kameniva těženého</t>
  </si>
  <si>
    <t>1579848133</t>
  </si>
  <si>
    <t>9,02</t>
  </si>
  <si>
    <t>9972216R1</t>
  </si>
  <si>
    <t>Paletizace , naložení,  potřebné vodorovné přemístění, složení - zpět</t>
  </si>
  <si>
    <t>458244346</t>
  </si>
  <si>
    <t>9,02*0,255</t>
  </si>
  <si>
    <t>-1958245016</t>
  </si>
  <si>
    <t>25,2*2</t>
  </si>
  <si>
    <t>14,5*2</t>
  </si>
  <si>
    <t>0,5*2</t>
  </si>
  <si>
    <t>-1453105636</t>
  </si>
  <si>
    <t>31,7*2</t>
  </si>
  <si>
    <t>463057070</t>
  </si>
  <si>
    <t>-1914219810</t>
  </si>
  <si>
    <t>95,474-2,3</t>
  </si>
  <si>
    <t>1055093335</t>
  </si>
  <si>
    <t>93,174*4</t>
  </si>
  <si>
    <t>-1898495192</t>
  </si>
  <si>
    <t>4,334+6,098+15,692+24,723</t>
  </si>
  <si>
    <t>-476833011</t>
  </si>
  <si>
    <t>93,174-50,847</t>
  </si>
  <si>
    <t>998276101</t>
  </si>
  <si>
    <t>Přesun hmot pro trubní vedení z trub z plastických hmot otevřený výkop</t>
  </si>
  <si>
    <t>-2128743785</t>
  </si>
  <si>
    <t>93,165-84,749</t>
  </si>
  <si>
    <t>PSV</t>
  </si>
  <si>
    <t>Práce a dodávky PSV</t>
  </si>
  <si>
    <t>722</t>
  </si>
  <si>
    <t>Zdravotechnika - vnitřní vodovod</t>
  </si>
  <si>
    <t>8911R229032</t>
  </si>
  <si>
    <t>Montáž vodoměrné soupravy pro přípojku d 32mm</t>
  </si>
  <si>
    <t>1243303786</t>
  </si>
  <si>
    <t>4229019032vl</t>
  </si>
  <si>
    <t>souprava vodoměrná závitová se šroubením kohouty a zpětnou klapkou (včetně držáku na vodoměr) pro přípojku d32</t>
  </si>
  <si>
    <t>1101985288</t>
  </si>
  <si>
    <t>8*1,01</t>
  </si>
  <si>
    <t>8911R229050</t>
  </si>
  <si>
    <t>Montáž vodoměrné soupravy pro přípojku d 50mm</t>
  </si>
  <si>
    <t>-1396672266</t>
  </si>
  <si>
    <t>4229019050vl</t>
  </si>
  <si>
    <t>souprava vodoměrná závitová se šroubením kohouty a zpětnou klapkou (včetně držáku na vodoměr) pro přípojku d50</t>
  </si>
  <si>
    <t>-931769226</t>
  </si>
  <si>
    <t>8911R229063</t>
  </si>
  <si>
    <t>Montáž vodoměrné soupravy pro přípojku d 63mm</t>
  </si>
  <si>
    <t>1107290951</t>
  </si>
  <si>
    <t>4229019063vl</t>
  </si>
  <si>
    <t>souprava vodoměrná závitová se šroubením kohouty a zpětnou klapkou (včetně držáku na vodoměr) pro přípojku d63</t>
  </si>
  <si>
    <t>-1748012796</t>
  </si>
  <si>
    <t>8429019580vl</t>
  </si>
  <si>
    <t>D+M souprava vodoměrná závitová se šroubením kohouty a zpětnou klapkou pro přípojku d80</t>
  </si>
  <si>
    <t>-397939760</t>
  </si>
  <si>
    <t>998722101</t>
  </si>
  <si>
    <t>Přesun hmot tonážní pro vnitřní vodovod v objektech v do 6 m</t>
  </si>
  <si>
    <t>217699654</t>
  </si>
  <si>
    <t>0,170</t>
  </si>
  <si>
    <t>SO 090 - Vedlejší a ostatní náklady</t>
  </si>
  <si>
    <t>90060004</t>
  </si>
  <si>
    <t>Poplatky a náklady na zařízení staveniště</t>
  </si>
  <si>
    <t>-618762246</t>
  </si>
  <si>
    <t>900600004</t>
  </si>
  <si>
    <t>Zřízení a údržba dopr. značení po dobu výstavby, vrácení do původního stavu</t>
  </si>
  <si>
    <t>1756875414</t>
  </si>
  <si>
    <t>900600011</t>
  </si>
  <si>
    <t>Kacení stromů, keře, zemní práce, naložení, vodorovný přesun, poplatek za spalovnu</t>
  </si>
  <si>
    <t>-769681452</t>
  </si>
  <si>
    <t>900600014</t>
  </si>
  <si>
    <t>Provedení veškerých zkošek prokazujících kvalitu díla např. zkouška zhutnění</t>
  </si>
  <si>
    <t>282324111</t>
  </si>
  <si>
    <t xml:space="preserve">1   </t>
  </si>
  <si>
    <t>900600016</t>
  </si>
  <si>
    <t>Zpracování dokumentace skutečného provedení stavby</t>
  </si>
  <si>
    <t>1424220260</t>
  </si>
  <si>
    <t>900600019</t>
  </si>
  <si>
    <t>Zpracování geodet. zaměření DSPS pro GIS a MMB OTS</t>
  </si>
  <si>
    <t>-1577788815</t>
  </si>
  <si>
    <t>900600020</t>
  </si>
  <si>
    <t>Zaměření rozsahu zásahu do komunikace v prg. EZA</t>
  </si>
  <si>
    <t>-1115302467</t>
  </si>
  <si>
    <t>900600023</t>
  </si>
  <si>
    <t>Uvedení do původního stavu dotčených ploch stavbou</t>
  </si>
  <si>
    <t>-2046547875</t>
  </si>
  <si>
    <t>900600026</t>
  </si>
  <si>
    <t>Provedení komplex. zkoušek technologie (markery)</t>
  </si>
  <si>
    <t>-757315268</t>
  </si>
  <si>
    <t>900600144</t>
  </si>
  <si>
    <t>Provedení veškerých zkoušek prokazujícíh kvalitu díla - zkouška průtočnosti uličních vpustí</t>
  </si>
  <si>
    <t>1570776699</t>
  </si>
  <si>
    <t>900600027</t>
  </si>
  <si>
    <t xml:space="preserve">Provozní vlivy </t>
  </si>
  <si>
    <t>2065435901</t>
  </si>
  <si>
    <t>900600029</t>
  </si>
  <si>
    <t>Zajištění vytýčení podzemních sítí dotčených stavbou</t>
  </si>
  <si>
    <t>21273826</t>
  </si>
  <si>
    <t>900600032</t>
  </si>
  <si>
    <t>Vícetisky projektové dokumentace pro potřeby dodavatele stavby</t>
  </si>
  <si>
    <t>2134041134</t>
  </si>
  <si>
    <t>900600111</t>
  </si>
  <si>
    <t>Ošetření kořenového systému</t>
  </si>
  <si>
    <t>42432611</t>
  </si>
  <si>
    <t>"a) Práce v kořenovém prostoru stromu budou prováděny ručně"</t>
  </si>
  <si>
    <t>"b) Kořeny do prměru 30mm lze přerušit hladkým řezem u kořenů"</t>
  </si>
  <si>
    <t>"do průměru 50mm bude provedeno individuální posouzení odborným pracovníkem"</t>
  </si>
  <si>
    <t>"Kořeny o průměru větším jak 50mm budou zachovány"</t>
  </si>
  <si>
    <t>"c) zachované kořeny je nutné chráničt proti vysychání a účinkům mrazu"</t>
  </si>
  <si>
    <t>"ochrana může být provedena např. zakrytím pravidelně vlhčenou textilií"</t>
  </si>
  <si>
    <t>900600112</t>
  </si>
  <si>
    <t>Ochrana stromů bedněním - zřízení, odstranění</t>
  </si>
  <si>
    <t>1580203923</t>
  </si>
  <si>
    <t>900600132</t>
  </si>
  <si>
    <t>Zřízení, odstranění - těžkého přemístění, včetně souvisejích prací</t>
  </si>
  <si>
    <t>-1972477441</t>
  </si>
  <si>
    <t xml:space="preserve">2   </t>
  </si>
  <si>
    <t>900600145</t>
  </si>
  <si>
    <t>Provedení veškerých zkoušek prokazující kvalitu díla SO 330 TLAKOVÁ ZKOUŠKA A DESINFEKCE - hlavní řad</t>
  </si>
  <si>
    <t>-163362519</t>
  </si>
  <si>
    <t>900600146</t>
  </si>
  <si>
    <t>Provedení veškerých zkoušek prokazující kvalitu díla SO 330 TLAKOVÁ ZKOUŠKA A DESINFEKCE -  náhradní zásobování - Suchovod</t>
  </si>
  <si>
    <t>-1734895838</t>
  </si>
  <si>
    <t>900600147</t>
  </si>
  <si>
    <t>Provedení veškerých zkoušek prokazující kvalitu díla SO 340 TLAKOVÁ ZKOUŠKA A DESINFEKCE - vodovodní přípojky</t>
  </si>
  <si>
    <t>-821701844</t>
  </si>
  <si>
    <t>900600203</t>
  </si>
  <si>
    <t>Provedení pasportizace objektů dotčených stavbou</t>
  </si>
  <si>
    <t>-156645526</t>
  </si>
  <si>
    <t>"před zahájením stavby provedené soudním znalcem z oboru"</t>
  </si>
  <si>
    <t>"Předání"</t>
  </si>
  <si>
    <t>"2x....v tištěné podobě"</t>
  </si>
  <si>
    <t>"2x....v digitální podobě"</t>
  </si>
  <si>
    <t>900600301</t>
  </si>
  <si>
    <t>Základní archeologický průzkum</t>
  </si>
  <si>
    <t>644954293</t>
  </si>
  <si>
    <t>900600303</t>
  </si>
  <si>
    <t>Aktualizace  návrhu DZ po dobu stavby vč. projednání</t>
  </si>
  <si>
    <t>1440338936</t>
  </si>
  <si>
    <t>900600306</t>
  </si>
  <si>
    <t>Aktualizace návrhu definit. dopravního značení; zajištění včetně projednání „stanovení místní úpravy dopravního značení"</t>
  </si>
  <si>
    <t>-1310712593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</si>
</sst>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0%"/>
    <numFmt numFmtId="165" formatCode="dd\.mm\.yyyy"/>
    <numFmt numFmtId="166" formatCode="#,##0.00000"/>
    <numFmt numFmtId="167" formatCode="#,##0.000"/>
  </numFmts>
  <fonts count="39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0000A8"/>
      <name val="Arial CE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sz val="7"/>
      <color rgb="FF969696"/>
      <name val="Arial CE"/>
    </font>
    <font>
      <u/>
      <sz val="11"/>
      <color theme="10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8" fillId="0" borderId="0" applyNumberFormat="0" applyFill="0" applyBorder="0" applyAlignment="0" applyProtection="0"/>
  </cellStyleXfs>
  <cellXfs count="251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5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3" borderId="0" xfId="0" applyFont="1" applyFill="1" applyAlignment="1" applyProtection="1">
      <alignment horizontal="left" vertical="center"/>
      <protection locked="0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 wrapText="1"/>
    </xf>
    <xf numFmtId="0" fontId="0" fillId="0" borderId="4" xfId="0" applyBorder="1"/>
    <xf numFmtId="0" fontId="0" fillId="0" borderId="0" xfId="0" applyFont="1" applyAlignment="1">
      <alignment vertical="center"/>
    </xf>
    <xf numFmtId="0" fontId="0" fillId="0" borderId="3" xfId="0" applyFont="1" applyBorder="1" applyAlignment="1">
      <alignment vertical="center"/>
    </xf>
    <xf numFmtId="0" fontId="18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20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8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5" borderId="7" xfId="0" applyFont="1" applyFill="1" applyBorder="1" applyAlignment="1">
      <alignment vertical="center"/>
    </xf>
    <xf numFmtId="0" fontId="23" fillId="5" borderId="0" xfId="0" applyFont="1" applyFill="1" applyAlignment="1">
      <alignment horizontal="center" vertical="center"/>
    </xf>
    <xf numFmtId="0" fontId="24" fillId="0" borderId="16" xfId="0" applyFont="1" applyBorder="1" applyAlignment="1">
      <alignment horizontal="center" vertical="center" wrapText="1"/>
    </xf>
    <xf numFmtId="0" fontId="24" fillId="0" borderId="17" xfId="0" applyFont="1" applyBorder="1" applyAlignment="1">
      <alignment horizontal="center" vertical="center" wrapText="1"/>
    </xf>
    <xf numFmtId="0" fontId="24" fillId="0" borderId="18" xfId="0" applyFont="1" applyBorder="1" applyAlignment="1">
      <alignment horizontal="center" vertical="center" wrapText="1"/>
    </xf>
    <xf numFmtId="0" fontId="0" fillId="0" borderId="11" xfId="0" applyFont="1" applyBorder="1" applyAlignment="1">
      <alignment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25" fillId="0" borderId="0" xfId="0" applyFont="1" applyAlignment="1">
      <alignment horizontal="left" vertical="center"/>
    </xf>
    <xf numFmtId="0" fontId="25" fillId="0" borderId="0" xfId="0" applyFont="1" applyAlignment="1">
      <alignment vertical="center"/>
    </xf>
    <xf numFmtId="4" fontId="25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21" fillId="0" borderId="14" xfId="0" applyNumberFormat="1" applyFont="1" applyBorder="1" applyAlignment="1">
      <alignment vertical="center"/>
    </xf>
    <xf numFmtId="4" fontId="21" fillId="0" borderId="0" xfId="0" applyNumberFormat="1" applyFont="1" applyBorder="1" applyAlignment="1">
      <alignment vertical="center"/>
    </xf>
    <xf numFmtId="166" fontId="21" fillId="0" borderId="0" xfId="0" applyNumberFormat="1" applyFont="1" applyBorder="1" applyAlignment="1">
      <alignment vertical="center"/>
    </xf>
    <xf numFmtId="4" fontId="21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27" fillId="0" borderId="0" xfId="1" applyFont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28" fillId="0" borderId="0" xfId="0" applyFont="1" applyAlignment="1">
      <alignment vertical="center"/>
    </xf>
    <xf numFmtId="0" fontId="29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30" fillId="0" borderId="14" xfId="0" applyNumberFormat="1" applyFont="1" applyBorder="1" applyAlignment="1">
      <alignment vertical="center"/>
    </xf>
    <xf numFmtId="4" fontId="30" fillId="0" borderId="0" xfId="0" applyNumberFormat="1" applyFont="1" applyBorder="1" applyAlignment="1">
      <alignment vertical="center"/>
    </xf>
    <xf numFmtId="166" fontId="30" fillId="0" borderId="0" xfId="0" applyNumberFormat="1" applyFont="1" applyBorder="1" applyAlignment="1">
      <alignment vertical="center"/>
    </xf>
    <xf numFmtId="4" fontId="30" fillId="0" borderId="15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4" fontId="30" fillId="0" borderId="19" xfId="0" applyNumberFormat="1" applyFont="1" applyBorder="1" applyAlignment="1">
      <alignment vertical="center"/>
    </xf>
    <xf numFmtId="4" fontId="30" fillId="0" borderId="20" xfId="0" applyNumberFormat="1" applyFont="1" applyBorder="1" applyAlignment="1">
      <alignment vertical="center"/>
    </xf>
    <xf numFmtId="166" fontId="30" fillId="0" borderId="20" xfId="0" applyNumberFormat="1" applyFont="1" applyBorder="1" applyAlignment="1">
      <alignment vertical="center"/>
    </xf>
    <xf numFmtId="4" fontId="30" fillId="0" borderId="21" xfId="0" applyNumberFormat="1" applyFont="1" applyBorder="1" applyAlignment="1">
      <alignment vertical="center"/>
    </xf>
    <xf numFmtId="0" fontId="31" fillId="0" borderId="0" xfId="0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18" fillId="0" borderId="0" xfId="0" applyFont="1" applyAlignment="1">
      <alignment horizontal="left" vertical="center"/>
    </xf>
    <xf numFmtId="0" fontId="22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5" borderId="0" xfId="0" applyFont="1" applyFill="1" applyAlignment="1">
      <alignment vertical="center"/>
    </xf>
    <xf numFmtId="0" fontId="4" fillId="5" borderId="6" xfId="0" applyFont="1" applyFill="1" applyBorder="1" applyAlignment="1">
      <alignment horizontal="left" vertical="center"/>
    </xf>
    <xf numFmtId="0" fontId="4" fillId="5" borderId="7" xfId="0" applyFont="1" applyFill="1" applyBorder="1" applyAlignment="1">
      <alignment horizontal="right" vertical="center"/>
    </xf>
    <xf numFmtId="0" fontId="4" fillId="5" borderId="7" xfId="0" applyFont="1" applyFill="1" applyBorder="1" applyAlignment="1">
      <alignment horizontal="center" vertical="center"/>
    </xf>
    <xf numFmtId="4" fontId="4" fillId="5" borderId="7" xfId="0" applyNumberFormat="1" applyFont="1" applyFill="1" applyBorder="1" applyAlignment="1">
      <alignment vertical="center"/>
    </xf>
    <xf numFmtId="0" fontId="0" fillId="5" borderId="8" xfId="0" applyFont="1" applyFill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23" fillId="5" borderId="0" xfId="0" applyFont="1" applyFill="1" applyAlignment="1">
      <alignment horizontal="left" vertical="center"/>
    </xf>
    <xf numFmtId="0" fontId="23" fillId="5" borderId="0" xfId="0" applyFont="1" applyFill="1" applyAlignment="1">
      <alignment horizontal="right" vertical="center"/>
    </xf>
    <xf numFmtId="0" fontId="32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4" fontId="6" fillId="0" borderId="20" xfId="0" applyNumberFormat="1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20" xfId="0" applyFont="1" applyBorder="1" applyAlignment="1">
      <alignment horizontal="left" vertical="center"/>
    </xf>
    <xf numFmtId="0" fontId="7" fillId="0" borderId="20" xfId="0" applyFont="1" applyBorder="1" applyAlignment="1">
      <alignment vertical="center"/>
    </xf>
    <xf numFmtId="4" fontId="7" fillId="0" borderId="20" xfId="0" applyNumberFormat="1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23" fillId="5" borderId="16" xfId="0" applyFont="1" applyFill="1" applyBorder="1" applyAlignment="1">
      <alignment horizontal="center" vertical="center" wrapText="1"/>
    </xf>
    <xf numFmtId="0" fontId="23" fillId="5" borderId="17" xfId="0" applyFont="1" applyFill="1" applyBorder="1" applyAlignment="1">
      <alignment horizontal="center" vertical="center" wrapText="1"/>
    </xf>
    <xf numFmtId="0" fontId="23" fillId="5" borderId="18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5" fillId="0" borderId="0" xfId="0" applyNumberFormat="1" applyFont="1" applyAlignment="1"/>
    <xf numFmtId="166" fontId="33" fillId="0" borderId="12" xfId="0" applyNumberFormat="1" applyFont="1" applyBorder="1" applyAlignment="1"/>
    <xf numFmtId="166" fontId="33" fillId="0" borderId="13" xfId="0" applyNumberFormat="1" applyFont="1" applyBorder="1" applyAlignment="1"/>
    <xf numFmtId="4" fontId="34" fillId="0" borderId="0" xfId="0" applyNumberFormat="1" applyFont="1" applyAlignment="1">
      <alignment vertical="center"/>
    </xf>
    <xf numFmtId="0" fontId="8" fillId="0" borderId="3" xfId="0" applyFont="1" applyBorder="1" applyAlignment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/>
    <xf numFmtId="0" fontId="8" fillId="0" borderId="14" xfId="0" applyFont="1" applyBorder="1" applyAlignment="1"/>
    <xf numFmtId="0" fontId="8" fillId="0" borderId="0" xfId="0" applyFont="1" applyBorder="1" applyAlignment="1"/>
    <xf numFmtId="166" fontId="8" fillId="0" borderId="0" xfId="0" applyNumberFormat="1" applyFont="1" applyBorder="1" applyAlignment="1"/>
    <xf numFmtId="166" fontId="8" fillId="0" borderId="15" xfId="0" applyNumberFormat="1" applyFont="1" applyBorder="1" applyAlignment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 applyAlignment="1"/>
    <xf numFmtId="0" fontId="0" fillId="0" borderId="3" xfId="0" applyFont="1" applyBorder="1" applyAlignment="1" applyProtection="1">
      <alignment vertical="center"/>
      <protection locked="0"/>
    </xf>
    <xf numFmtId="0" fontId="23" fillId="0" borderId="22" xfId="0" applyFont="1" applyBorder="1" applyAlignment="1" applyProtection="1">
      <alignment horizontal="center" vertical="center"/>
      <protection locked="0"/>
    </xf>
    <xf numFmtId="49" fontId="23" fillId="0" borderId="22" xfId="0" applyNumberFormat="1" applyFont="1" applyBorder="1" applyAlignment="1" applyProtection="1">
      <alignment horizontal="left" vertical="center" wrapText="1"/>
      <protection locked="0"/>
    </xf>
    <xf numFmtId="0" fontId="23" fillId="0" borderId="22" xfId="0" applyFont="1" applyBorder="1" applyAlignment="1" applyProtection="1">
      <alignment horizontal="left" vertical="center" wrapText="1"/>
      <protection locked="0"/>
    </xf>
    <xf numFmtId="0" fontId="23" fillId="0" borderId="22" xfId="0" applyFont="1" applyBorder="1" applyAlignment="1" applyProtection="1">
      <alignment horizontal="center" vertical="center" wrapText="1"/>
      <protection locked="0"/>
    </xf>
    <xf numFmtId="167" fontId="23" fillId="0" borderId="22" xfId="0" applyNumberFormat="1" applyFont="1" applyBorder="1" applyAlignment="1" applyProtection="1">
      <alignment vertical="center"/>
      <protection locked="0"/>
    </xf>
    <xf numFmtId="4" fontId="23" fillId="3" borderId="22" xfId="0" applyNumberFormat="1" applyFont="1" applyFill="1" applyBorder="1" applyAlignment="1" applyProtection="1">
      <alignment vertical="center"/>
      <protection locked="0"/>
    </xf>
    <xf numFmtId="4" fontId="23" fillId="0" borderId="22" xfId="0" applyNumberFormat="1" applyFont="1" applyBorder="1" applyAlignment="1" applyProtection="1">
      <alignment vertical="center"/>
      <protection locked="0"/>
    </xf>
    <xf numFmtId="0" fontId="24" fillId="3" borderId="14" xfId="0" applyFont="1" applyFill="1" applyBorder="1" applyAlignment="1" applyProtection="1">
      <alignment horizontal="left" vertical="center"/>
      <protection locked="0"/>
    </xf>
    <xf numFmtId="0" fontId="24" fillId="0" borderId="0" xfId="0" applyFont="1" applyBorder="1" applyAlignment="1">
      <alignment horizontal="center" vertical="center"/>
    </xf>
    <xf numFmtId="166" fontId="24" fillId="0" borderId="0" xfId="0" applyNumberFormat="1" applyFont="1" applyBorder="1" applyAlignment="1">
      <alignment vertical="center"/>
    </xf>
    <xf numFmtId="166" fontId="24" fillId="0" borderId="15" xfId="0" applyNumberFormat="1" applyFont="1" applyBorder="1" applyAlignment="1">
      <alignment vertical="center"/>
    </xf>
    <xf numFmtId="0" fontId="23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5" fillId="0" borderId="22" xfId="0" applyFont="1" applyBorder="1" applyAlignment="1" applyProtection="1">
      <alignment horizontal="center" vertical="center"/>
      <protection locked="0"/>
    </xf>
    <xf numFmtId="49" fontId="35" fillId="0" borderId="22" xfId="0" applyNumberFormat="1" applyFont="1" applyBorder="1" applyAlignment="1" applyProtection="1">
      <alignment horizontal="left" vertical="center" wrapText="1"/>
      <protection locked="0"/>
    </xf>
    <xf numFmtId="0" fontId="35" fillId="0" borderId="22" xfId="0" applyFont="1" applyBorder="1" applyAlignment="1" applyProtection="1">
      <alignment horizontal="left" vertical="center" wrapText="1"/>
      <protection locked="0"/>
    </xf>
    <xf numFmtId="0" fontId="35" fillId="0" borderId="22" xfId="0" applyFont="1" applyBorder="1" applyAlignment="1" applyProtection="1">
      <alignment horizontal="center" vertical="center" wrapText="1"/>
      <protection locked="0"/>
    </xf>
    <xf numFmtId="167" fontId="35" fillId="0" borderId="22" xfId="0" applyNumberFormat="1" applyFont="1" applyBorder="1" applyAlignment="1" applyProtection="1">
      <alignment vertical="center"/>
      <protection locked="0"/>
    </xf>
    <xf numFmtId="4" fontId="35" fillId="3" borderId="22" xfId="0" applyNumberFormat="1" applyFont="1" applyFill="1" applyBorder="1" applyAlignment="1" applyProtection="1">
      <alignment vertical="center"/>
      <protection locked="0"/>
    </xf>
    <xf numFmtId="4" fontId="35" fillId="0" borderId="22" xfId="0" applyNumberFormat="1" applyFont="1" applyBorder="1" applyAlignment="1" applyProtection="1">
      <alignment vertical="center"/>
      <protection locked="0"/>
    </xf>
    <xf numFmtId="0" fontId="36" fillId="0" borderId="3" xfId="0" applyFont="1" applyBorder="1" applyAlignment="1">
      <alignment vertical="center"/>
    </xf>
    <xf numFmtId="0" fontId="35" fillId="3" borderId="14" xfId="0" applyFont="1" applyFill="1" applyBorder="1" applyAlignment="1" applyProtection="1">
      <alignment horizontal="left" vertical="center"/>
      <protection locked="0"/>
    </xf>
    <xf numFmtId="0" fontId="35" fillId="0" borderId="0" xfId="0" applyFont="1" applyBorder="1" applyAlignment="1">
      <alignment horizontal="center" vertical="center"/>
    </xf>
    <xf numFmtId="0" fontId="9" fillId="0" borderId="3" xfId="0" applyFont="1" applyBorder="1" applyAlignment="1">
      <alignment vertical="center"/>
    </xf>
    <xf numFmtId="0" fontId="37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0" fontId="9" fillId="0" borderId="0" xfId="0" applyFont="1" applyAlignment="1" applyProtection="1">
      <alignment vertical="center"/>
      <protection locked="0"/>
    </xf>
    <xf numFmtId="0" fontId="9" fillId="0" borderId="14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15" xfId="0" applyFont="1" applyBorder="1" applyAlignment="1">
      <alignment vertical="center"/>
    </xf>
    <xf numFmtId="0" fontId="10" fillId="0" borderId="3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167" fontId="10" fillId="0" borderId="0" xfId="0" applyNumberFormat="1" applyFont="1" applyAlignment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14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15" xfId="0" applyFont="1" applyBorder="1" applyAlignment="1">
      <alignment vertical="center"/>
    </xf>
    <xf numFmtId="0" fontId="24" fillId="3" borderId="19" xfId="0" applyFont="1" applyFill="1" applyBorder="1" applyAlignment="1" applyProtection="1">
      <alignment horizontal="left" vertical="center"/>
      <protection locked="0"/>
    </xf>
    <xf numFmtId="0" fontId="24" fillId="0" borderId="20" xfId="0" applyFont="1" applyBorder="1" applyAlignment="1">
      <alignment horizontal="center" vertical="center"/>
    </xf>
    <xf numFmtId="0" fontId="0" fillId="0" borderId="20" xfId="0" applyFont="1" applyBorder="1" applyAlignment="1">
      <alignment vertical="center"/>
    </xf>
    <xf numFmtId="166" fontId="24" fillId="0" borderId="20" xfId="0" applyNumberFormat="1" applyFont="1" applyBorder="1" applyAlignment="1">
      <alignment vertical="center"/>
    </xf>
    <xf numFmtId="166" fontId="24" fillId="0" borderId="21" xfId="0" applyNumberFormat="1" applyFont="1" applyBorder="1" applyAlignment="1">
      <alignment vertical="center"/>
    </xf>
    <xf numFmtId="0" fontId="11" fillId="0" borderId="3" xfId="0" applyFont="1" applyBorder="1" applyAlignment="1">
      <alignment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167" fontId="11" fillId="0" borderId="0" xfId="0" applyNumberFormat="1" applyFont="1" applyAlignment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14" xfId="0" applyFont="1" applyBorder="1" applyAlignment="1">
      <alignment vertical="center"/>
    </xf>
    <xf numFmtId="0" fontId="11" fillId="0" borderId="0" xfId="0" applyFont="1" applyBorder="1" applyAlignment="1">
      <alignment vertical="center"/>
    </xf>
    <xf numFmtId="0" fontId="11" fillId="0" borderId="15" xfId="0" applyFont="1" applyBorder="1" applyAlignment="1">
      <alignment vertical="center"/>
    </xf>
    <xf numFmtId="0" fontId="12" fillId="0" borderId="3" xfId="0" applyFont="1" applyBorder="1" applyAlignment="1">
      <alignment vertical="center"/>
    </xf>
    <xf numFmtId="0" fontId="12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 wrapText="1"/>
    </xf>
    <xf numFmtId="167" fontId="12" fillId="0" borderId="0" xfId="0" applyNumberFormat="1" applyFont="1" applyAlignment="1">
      <alignment vertical="center"/>
    </xf>
    <xf numFmtId="0" fontId="12" fillId="0" borderId="0" xfId="0" applyFont="1" applyAlignment="1" applyProtection="1">
      <alignment vertical="center"/>
      <protection locked="0"/>
    </xf>
    <xf numFmtId="0" fontId="12" fillId="0" borderId="14" xfId="0" applyFont="1" applyBorder="1" applyAlignment="1">
      <alignment vertical="center"/>
    </xf>
    <xf numFmtId="0" fontId="12" fillId="0" borderId="0" xfId="0" applyFont="1" applyBorder="1" applyAlignment="1">
      <alignment vertical="center"/>
    </xf>
    <xf numFmtId="0" fontId="12" fillId="0" borderId="15" xfId="0" applyFont="1" applyBorder="1" applyAlignment="1">
      <alignment vertical="center"/>
    </xf>
    <xf numFmtId="0" fontId="10" fillId="0" borderId="19" xfId="0" applyFont="1" applyBorder="1" applyAlignment="1">
      <alignment vertical="center"/>
    </xf>
    <xf numFmtId="0" fontId="10" fillId="0" borderId="20" xfId="0" applyFont="1" applyBorder="1" applyAlignment="1">
      <alignment vertical="center"/>
    </xf>
    <xf numFmtId="0" fontId="10" fillId="0" borderId="21" xfId="0" applyFont="1" applyBorder="1" applyAlignment="1">
      <alignment vertical="center"/>
    </xf>
    <xf numFmtId="0" fontId="14" fillId="2" borderId="0" xfId="0" applyFont="1" applyFill="1" applyAlignment="1">
      <alignment horizontal="center" vertical="center"/>
    </xf>
    <xf numFmtId="0" fontId="0" fillId="0" borderId="0" xfId="0"/>
    <xf numFmtId="4" fontId="19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horizontal="left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7" xfId="0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17" fillId="0" borderId="0" xfId="0" applyFont="1" applyAlignment="1">
      <alignment horizontal="left" vertical="top" wrapText="1"/>
    </xf>
    <xf numFmtId="0" fontId="17" fillId="0" borderId="0" xfId="0" applyFont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 wrapText="1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4" fontId="18" fillId="0" borderId="5" xfId="0" applyNumberFormat="1" applyFont="1" applyBorder="1" applyAlignment="1">
      <alignment vertical="center"/>
    </xf>
    <xf numFmtId="0" fontId="0" fillId="0" borderId="5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4" fontId="29" fillId="0" borderId="0" xfId="0" applyNumberFormat="1" applyFont="1" applyAlignment="1">
      <alignment vertical="center"/>
    </xf>
    <xf numFmtId="0" fontId="29" fillId="0" borderId="0" xfId="0" applyFont="1" applyAlignment="1">
      <alignment vertical="center"/>
    </xf>
    <xf numFmtId="0" fontId="28" fillId="0" borderId="0" xfId="0" applyFont="1" applyAlignment="1">
      <alignment horizontal="left" vertical="center" wrapText="1"/>
    </xf>
    <xf numFmtId="4" fontId="25" fillId="0" borderId="0" xfId="0" applyNumberFormat="1" applyFont="1" applyAlignment="1">
      <alignment horizontal="right" vertical="center"/>
    </xf>
    <xf numFmtId="4" fontId="25" fillId="0" borderId="0" xfId="0" applyNumberFormat="1" applyFont="1" applyAlignment="1">
      <alignment vertical="center"/>
    </xf>
    <xf numFmtId="0" fontId="23" fillId="5" borderId="6" xfId="0" applyFont="1" applyFill="1" applyBorder="1" applyAlignment="1">
      <alignment horizontal="center" vertical="center"/>
    </xf>
    <xf numFmtId="0" fontId="23" fillId="5" borderId="7" xfId="0" applyFont="1" applyFill="1" applyBorder="1" applyAlignment="1">
      <alignment horizontal="left" vertical="center"/>
    </xf>
    <xf numFmtId="0" fontId="23" fillId="5" borderId="7" xfId="0" applyFont="1" applyFill="1" applyBorder="1" applyAlignment="1">
      <alignment horizontal="right" vertical="center"/>
    </xf>
    <xf numFmtId="0" fontId="23" fillId="5" borderId="7" xfId="0" applyFont="1" applyFill="1" applyBorder="1" applyAlignment="1">
      <alignment horizontal="center" vertical="center"/>
    </xf>
    <xf numFmtId="0" fontId="23" fillId="5" borderId="8" xfId="0" applyFont="1" applyFill="1" applyBorder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21" fillId="0" borderId="11" xfId="0" applyFont="1" applyBorder="1" applyAlignment="1">
      <alignment horizontal="center" vertical="center"/>
    </xf>
    <xf numFmtId="0" fontId="21" fillId="0" borderId="12" xfId="0" applyFont="1" applyBorder="1" applyAlignment="1">
      <alignment horizontal="left" vertical="center"/>
    </xf>
    <xf numFmtId="0" fontId="22" fillId="0" borderId="14" xfId="0" applyFont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0" fillId="0" borderId="0" xfId="0" applyFont="1" applyAlignment="1">
      <alignment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2" fillId="3" borderId="0" xfId="0" applyFont="1" applyFill="1" applyAlignment="1" applyProtection="1">
      <alignment horizontal="left" vertical="center"/>
      <protection locked="0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100"/>
  <sheetViews>
    <sheetView showGridLines="0" tabSelected="1" workbookViewId="0">
      <selection activeCell="AN8" sqref="AN8"/>
    </sheetView>
  </sheetViews>
  <sheetFormatPr defaultRowHeight="11.25"/>
  <cols>
    <col min="1" max="1" width="8.33203125" style="1" customWidth="1"/>
    <col min="2" max="2" width="1.6640625" style="1" customWidth="1"/>
    <col min="3" max="3" width="4.1640625" style="1" customWidth="1"/>
    <col min="4" max="33" width="2.6640625" style="1" customWidth="1"/>
    <col min="34" max="34" width="3.33203125" style="1" customWidth="1"/>
    <col min="35" max="35" width="31.6640625" style="1" customWidth="1"/>
    <col min="36" max="37" width="2.5" style="1" customWidth="1"/>
    <col min="38" max="38" width="8.33203125" style="1" customWidth="1"/>
    <col min="39" max="39" width="3.33203125" style="1" customWidth="1"/>
    <col min="40" max="40" width="13.33203125" style="1" customWidth="1"/>
    <col min="41" max="41" width="7.5" style="1" customWidth="1"/>
    <col min="42" max="42" width="4.1640625" style="1" customWidth="1"/>
    <col min="43" max="43" width="15.6640625" style="1" hidden="1" customWidth="1"/>
    <col min="44" max="44" width="13.6640625" style="1" customWidth="1"/>
    <col min="45" max="47" width="25.83203125" style="1" hidden="1" customWidth="1"/>
    <col min="48" max="49" width="21.6640625" style="1" hidden="1" customWidth="1"/>
    <col min="50" max="51" width="25" style="1" hidden="1" customWidth="1"/>
    <col min="52" max="52" width="21.6640625" style="1" hidden="1" customWidth="1"/>
    <col min="53" max="53" width="19.1640625" style="1" hidden="1" customWidth="1"/>
    <col min="54" max="54" width="25" style="1" hidden="1" customWidth="1"/>
    <col min="55" max="55" width="21.6640625" style="1" hidden="1" customWidth="1"/>
    <col min="56" max="56" width="19.1640625" style="1" hidden="1" customWidth="1"/>
    <col min="57" max="57" width="66.5" style="1" customWidth="1"/>
    <col min="71" max="91" width="9.33203125" style="1" hidden="1"/>
  </cols>
  <sheetData>
    <row r="1" spans="1:74">
      <c r="A1" s="17" t="s">
        <v>0</v>
      </c>
      <c r="AZ1" s="17" t="s">
        <v>1</v>
      </c>
      <c r="BA1" s="17" t="s">
        <v>2</v>
      </c>
      <c r="BB1" s="17" t="s">
        <v>1</v>
      </c>
      <c r="BT1" s="17" t="s">
        <v>3</v>
      </c>
      <c r="BU1" s="17" t="s">
        <v>3</v>
      </c>
      <c r="BV1" s="17" t="s">
        <v>4</v>
      </c>
    </row>
    <row r="2" spans="1:74" s="1" customFormat="1" ht="36.950000000000003" customHeight="1">
      <c r="AR2" s="208" t="s">
        <v>5</v>
      </c>
      <c r="AS2" s="209"/>
      <c r="AT2" s="209"/>
      <c r="AU2" s="209"/>
      <c r="AV2" s="209"/>
      <c r="AW2" s="209"/>
      <c r="AX2" s="209"/>
      <c r="AY2" s="209"/>
      <c r="AZ2" s="209"/>
      <c r="BA2" s="209"/>
      <c r="BB2" s="209"/>
      <c r="BC2" s="209"/>
      <c r="BD2" s="209"/>
      <c r="BE2" s="209"/>
      <c r="BS2" s="18" t="s">
        <v>6</v>
      </c>
      <c r="BT2" s="18" t="s">
        <v>7</v>
      </c>
    </row>
    <row r="3" spans="1:74" s="1" customFormat="1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1"/>
      <c r="BS3" s="18" t="s">
        <v>6</v>
      </c>
      <c r="BT3" s="18" t="s">
        <v>8</v>
      </c>
    </row>
    <row r="4" spans="1:74" s="1" customFormat="1" ht="24.95" customHeight="1">
      <c r="B4" s="21"/>
      <c r="D4" s="22" t="s">
        <v>9</v>
      </c>
      <c r="AR4" s="21"/>
      <c r="AS4" s="23" t="s">
        <v>10</v>
      </c>
      <c r="BE4" s="24" t="s">
        <v>11</v>
      </c>
      <c r="BS4" s="18" t="s">
        <v>12</v>
      </c>
    </row>
    <row r="5" spans="1:74" s="1" customFormat="1" ht="12" customHeight="1">
      <c r="B5" s="21"/>
      <c r="D5" s="25" t="s">
        <v>13</v>
      </c>
      <c r="K5" s="220" t="s">
        <v>14</v>
      </c>
      <c r="L5" s="209"/>
      <c r="M5" s="209"/>
      <c r="N5" s="209"/>
      <c r="O5" s="209"/>
      <c r="P5" s="209"/>
      <c r="Q5" s="209"/>
      <c r="R5" s="209"/>
      <c r="S5" s="209"/>
      <c r="T5" s="209"/>
      <c r="U5" s="209"/>
      <c r="V5" s="209"/>
      <c r="W5" s="209"/>
      <c r="X5" s="209"/>
      <c r="Y5" s="209"/>
      <c r="Z5" s="209"/>
      <c r="AA5" s="209"/>
      <c r="AB5" s="209"/>
      <c r="AC5" s="209"/>
      <c r="AD5" s="209"/>
      <c r="AE5" s="209"/>
      <c r="AF5" s="209"/>
      <c r="AG5" s="209"/>
      <c r="AH5" s="209"/>
      <c r="AI5" s="209"/>
      <c r="AJ5" s="209"/>
      <c r="AR5" s="21"/>
      <c r="BE5" s="217" t="s">
        <v>15</v>
      </c>
      <c r="BS5" s="18" t="s">
        <v>6</v>
      </c>
    </row>
    <row r="6" spans="1:74" s="1" customFormat="1" ht="36.950000000000003" customHeight="1">
      <c r="B6" s="21"/>
      <c r="D6" s="27" t="s">
        <v>16</v>
      </c>
      <c r="K6" s="221" t="s">
        <v>17</v>
      </c>
      <c r="L6" s="209"/>
      <c r="M6" s="209"/>
      <c r="N6" s="209"/>
      <c r="O6" s="209"/>
      <c r="P6" s="209"/>
      <c r="Q6" s="209"/>
      <c r="R6" s="209"/>
      <c r="S6" s="209"/>
      <c r="T6" s="209"/>
      <c r="U6" s="209"/>
      <c r="V6" s="209"/>
      <c r="W6" s="209"/>
      <c r="X6" s="209"/>
      <c r="Y6" s="209"/>
      <c r="Z6" s="209"/>
      <c r="AA6" s="209"/>
      <c r="AB6" s="209"/>
      <c r="AC6" s="209"/>
      <c r="AD6" s="209"/>
      <c r="AE6" s="209"/>
      <c r="AF6" s="209"/>
      <c r="AG6" s="209"/>
      <c r="AH6" s="209"/>
      <c r="AI6" s="209"/>
      <c r="AJ6" s="209"/>
      <c r="AR6" s="21"/>
      <c r="BE6" s="218"/>
      <c r="BS6" s="18" t="s">
        <v>6</v>
      </c>
    </row>
    <row r="7" spans="1:74" s="1" customFormat="1" ht="12" customHeight="1">
      <c r="B7" s="21"/>
      <c r="D7" s="28" t="s">
        <v>18</v>
      </c>
      <c r="K7" s="26" t="s">
        <v>1</v>
      </c>
      <c r="AK7" s="28" t="s">
        <v>19</v>
      </c>
      <c r="AN7" s="26" t="s">
        <v>1</v>
      </c>
      <c r="AR7" s="21"/>
      <c r="BE7" s="218"/>
      <c r="BS7" s="18" t="s">
        <v>6</v>
      </c>
    </row>
    <row r="8" spans="1:74" s="1" customFormat="1" ht="12" customHeight="1">
      <c r="B8" s="21"/>
      <c r="D8" s="28" t="s">
        <v>20</v>
      </c>
      <c r="K8" s="26" t="s">
        <v>21</v>
      </c>
      <c r="AK8" s="28" t="s">
        <v>22</v>
      </c>
      <c r="AN8" s="29"/>
      <c r="AR8" s="21"/>
      <c r="BE8" s="218"/>
      <c r="BS8" s="18" t="s">
        <v>6</v>
      </c>
    </row>
    <row r="9" spans="1:74" s="1" customFormat="1" ht="14.45" customHeight="1">
      <c r="B9" s="21"/>
      <c r="AR9" s="21"/>
      <c r="BE9" s="218"/>
      <c r="BS9" s="18" t="s">
        <v>6</v>
      </c>
    </row>
    <row r="10" spans="1:74" s="1" customFormat="1" ht="12" customHeight="1">
      <c r="B10" s="21"/>
      <c r="D10" s="28" t="s">
        <v>23</v>
      </c>
      <c r="AK10" s="28" t="s">
        <v>24</v>
      </c>
      <c r="AN10" s="26" t="s">
        <v>25</v>
      </c>
      <c r="AR10" s="21"/>
      <c r="BE10" s="218"/>
      <c r="BS10" s="18" t="s">
        <v>6</v>
      </c>
    </row>
    <row r="11" spans="1:74" s="1" customFormat="1" ht="18.399999999999999" customHeight="1">
      <c r="B11" s="21"/>
      <c r="E11" s="26" t="s">
        <v>26</v>
      </c>
      <c r="AK11" s="28" t="s">
        <v>27</v>
      </c>
      <c r="AN11" s="26" t="s">
        <v>28</v>
      </c>
      <c r="AR11" s="21"/>
      <c r="BE11" s="218"/>
      <c r="BS11" s="18" t="s">
        <v>6</v>
      </c>
    </row>
    <row r="12" spans="1:74" s="1" customFormat="1" ht="6.95" customHeight="1">
      <c r="B12" s="21"/>
      <c r="AR12" s="21"/>
      <c r="BE12" s="218"/>
      <c r="BS12" s="18" t="s">
        <v>6</v>
      </c>
    </row>
    <row r="13" spans="1:74" s="1" customFormat="1" ht="12" customHeight="1">
      <c r="B13" s="21"/>
      <c r="D13" s="28" t="s">
        <v>29</v>
      </c>
      <c r="AK13" s="28" t="s">
        <v>24</v>
      </c>
      <c r="AN13" s="30" t="s">
        <v>30</v>
      </c>
      <c r="AR13" s="21"/>
      <c r="BE13" s="218"/>
      <c r="BS13" s="18" t="s">
        <v>6</v>
      </c>
    </row>
    <row r="14" spans="1:74" ht="12.75">
      <c r="B14" s="21"/>
      <c r="E14" s="222" t="s">
        <v>30</v>
      </c>
      <c r="F14" s="223"/>
      <c r="G14" s="223"/>
      <c r="H14" s="223"/>
      <c r="I14" s="223"/>
      <c r="J14" s="223"/>
      <c r="K14" s="223"/>
      <c r="L14" s="223"/>
      <c r="M14" s="223"/>
      <c r="N14" s="223"/>
      <c r="O14" s="223"/>
      <c r="P14" s="223"/>
      <c r="Q14" s="223"/>
      <c r="R14" s="223"/>
      <c r="S14" s="223"/>
      <c r="T14" s="223"/>
      <c r="U14" s="223"/>
      <c r="V14" s="223"/>
      <c r="W14" s="223"/>
      <c r="X14" s="223"/>
      <c r="Y14" s="223"/>
      <c r="Z14" s="223"/>
      <c r="AA14" s="223"/>
      <c r="AB14" s="223"/>
      <c r="AC14" s="223"/>
      <c r="AD14" s="223"/>
      <c r="AE14" s="223"/>
      <c r="AF14" s="223"/>
      <c r="AG14" s="223"/>
      <c r="AH14" s="223"/>
      <c r="AI14" s="223"/>
      <c r="AJ14" s="223"/>
      <c r="AK14" s="28" t="s">
        <v>27</v>
      </c>
      <c r="AN14" s="30" t="s">
        <v>30</v>
      </c>
      <c r="AR14" s="21"/>
      <c r="BE14" s="218"/>
      <c r="BS14" s="18" t="s">
        <v>6</v>
      </c>
    </row>
    <row r="15" spans="1:74" s="1" customFormat="1" ht="6.95" customHeight="1">
      <c r="B15" s="21"/>
      <c r="AR15" s="21"/>
      <c r="BE15" s="218"/>
      <c r="BS15" s="18" t="s">
        <v>3</v>
      </c>
    </row>
    <row r="16" spans="1:74" s="1" customFormat="1" ht="12" customHeight="1">
      <c r="B16" s="21"/>
      <c r="D16" s="28" t="s">
        <v>31</v>
      </c>
      <c r="AK16" s="28" t="s">
        <v>24</v>
      </c>
      <c r="AN16" s="26" t="s">
        <v>32</v>
      </c>
      <c r="AR16" s="21"/>
      <c r="BE16" s="218"/>
      <c r="BS16" s="18" t="s">
        <v>3</v>
      </c>
    </row>
    <row r="17" spans="1:71" s="1" customFormat="1" ht="18.399999999999999" customHeight="1">
      <c r="B17" s="21"/>
      <c r="E17" s="26" t="s">
        <v>33</v>
      </c>
      <c r="AK17" s="28" t="s">
        <v>27</v>
      </c>
      <c r="AN17" s="26" t="s">
        <v>34</v>
      </c>
      <c r="AR17" s="21"/>
      <c r="BE17" s="218"/>
      <c r="BS17" s="18" t="s">
        <v>35</v>
      </c>
    </row>
    <row r="18" spans="1:71" s="1" customFormat="1" ht="6.95" customHeight="1">
      <c r="B18" s="21"/>
      <c r="AR18" s="21"/>
      <c r="BE18" s="218"/>
      <c r="BS18" s="18" t="s">
        <v>36</v>
      </c>
    </row>
    <row r="19" spans="1:71" s="1" customFormat="1" ht="12" customHeight="1">
      <c r="B19" s="21"/>
      <c r="D19" s="28" t="s">
        <v>37</v>
      </c>
      <c r="AK19" s="28" t="s">
        <v>24</v>
      </c>
      <c r="AN19" s="26" t="s">
        <v>1</v>
      </c>
      <c r="AR19" s="21"/>
      <c r="BE19" s="218"/>
      <c r="BS19" s="18" t="s">
        <v>36</v>
      </c>
    </row>
    <row r="20" spans="1:71" s="1" customFormat="1" ht="18.399999999999999" customHeight="1">
      <c r="B20" s="21"/>
      <c r="E20" s="26" t="s">
        <v>38</v>
      </c>
      <c r="AK20" s="28" t="s">
        <v>27</v>
      </c>
      <c r="AN20" s="26" t="s">
        <v>1</v>
      </c>
      <c r="AR20" s="21"/>
      <c r="BE20" s="218"/>
      <c r="BS20" s="18" t="s">
        <v>35</v>
      </c>
    </row>
    <row r="21" spans="1:71" s="1" customFormat="1" ht="6.95" customHeight="1">
      <c r="B21" s="21"/>
      <c r="AR21" s="21"/>
      <c r="BE21" s="218"/>
    </row>
    <row r="22" spans="1:71" s="1" customFormat="1" ht="12" customHeight="1">
      <c r="B22" s="21"/>
      <c r="D22" s="28" t="s">
        <v>39</v>
      </c>
      <c r="AR22" s="21"/>
      <c r="BE22" s="218"/>
    </row>
    <row r="23" spans="1:71" s="1" customFormat="1" ht="16.5" customHeight="1">
      <c r="B23" s="21"/>
      <c r="E23" s="224" t="s">
        <v>1</v>
      </c>
      <c r="F23" s="224"/>
      <c r="G23" s="224"/>
      <c r="H23" s="224"/>
      <c r="I23" s="224"/>
      <c r="J23" s="224"/>
      <c r="K23" s="224"/>
      <c r="L23" s="224"/>
      <c r="M23" s="224"/>
      <c r="N23" s="224"/>
      <c r="O23" s="224"/>
      <c r="P23" s="224"/>
      <c r="Q23" s="224"/>
      <c r="R23" s="224"/>
      <c r="S23" s="224"/>
      <c r="T23" s="224"/>
      <c r="U23" s="224"/>
      <c r="V23" s="224"/>
      <c r="W23" s="224"/>
      <c r="X23" s="224"/>
      <c r="Y23" s="224"/>
      <c r="Z23" s="224"/>
      <c r="AA23" s="224"/>
      <c r="AB23" s="224"/>
      <c r="AC23" s="224"/>
      <c r="AD23" s="224"/>
      <c r="AE23" s="224"/>
      <c r="AF23" s="224"/>
      <c r="AG23" s="224"/>
      <c r="AH23" s="224"/>
      <c r="AI23" s="224"/>
      <c r="AJ23" s="224"/>
      <c r="AK23" s="224"/>
      <c r="AL23" s="224"/>
      <c r="AM23" s="224"/>
      <c r="AN23" s="224"/>
      <c r="AR23" s="21"/>
      <c r="BE23" s="218"/>
    </row>
    <row r="24" spans="1:71" s="1" customFormat="1" ht="6.95" customHeight="1">
      <c r="B24" s="21"/>
      <c r="AR24" s="21"/>
      <c r="BE24" s="218"/>
    </row>
    <row r="25" spans="1:71" s="1" customFormat="1" ht="6.95" customHeight="1">
      <c r="B25" s="21"/>
      <c r="D25" s="32"/>
      <c r="E25" s="32"/>
      <c r="F25" s="32"/>
      <c r="G25" s="32"/>
      <c r="H25" s="32"/>
      <c r="I25" s="32"/>
      <c r="J25" s="32"/>
      <c r="K25" s="32"/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  <c r="AF25" s="32"/>
      <c r="AG25" s="32"/>
      <c r="AH25" s="32"/>
      <c r="AI25" s="32"/>
      <c r="AJ25" s="32"/>
      <c r="AK25" s="32"/>
      <c r="AL25" s="32"/>
      <c r="AM25" s="32"/>
      <c r="AN25" s="32"/>
      <c r="AO25" s="32"/>
      <c r="AR25" s="21"/>
      <c r="BE25" s="218"/>
    </row>
    <row r="26" spans="1:71" s="2" customFormat="1" ht="25.9" customHeight="1">
      <c r="A26" s="33"/>
      <c r="B26" s="34"/>
      <c r="C26" s="33"/>
      <c r="D26" s="35" t="s">
        <v>40</v>
      </c>
      <c r="E26" s="36"/>
      <c r="F26" s="36"/>
      <c r="G26" s="36"/>
      <c r="H26" s="36"/>
      <c r="I26" s="36"/>
      <c r="J26" s="36"/>
      <c r="K26" s="36"/>
      <c r="L26" s="36"/>
      <c r="M26" s="36"/>
      <c r="N26" s="36"/>
      <c r="O26" s="36"/>
      <c r="P26" s="36"/>
      <c r="Q26" s="36"/>
      <c r="R26" s="36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  <c r="AF26" s="36"/>
      <c r="AG26" s="36"/>
      <c r="AH26" s="36"/>
      <c r="AI26" s="36"/>
      <c r="AJ26" s="36"/>
      <c r="AK26" s="225">
        <f>ROUND(AG94,0)</f>
        <v>0</v>
      </c>
      <c r="AL26" s="226"/>
      <c r="AM26" s="226"/>
      <c r="AN26" s="226"/>
      <c r="AO26" s="226"/>
      <c r="AP26" s="33"/>
      <c r="AQ26" s="33"/>
      <c r="AR26" s="34"/>
      <c r="BE26" s="218"/>
    </row>
    <row r="27" spans="1:71" s="2" customFormat="1" ht="6.95" customHeight="1">
      <c r="A27" s="33"/>
      <c r="B27" s="34"/>
      <c r="C27" s="33"/>
      <c r="D27" s="33"/>
      <c r="E27" s="33"/>
      <c r="F27" s="33"/>
      <c r="G27" s="33"/>
      <c r="H27" s="33"/>
      <c r="I27" s="33"/>
      <c r="J27" s="33"/>
      <c r="K27" s="33"/>
      <c r="L27" s="33"/>
      <c r="M27" s="33"/>
      <c r="N27" s="33"/>
      <c r="O27" s="33"/>
      <c r="P27" s="33"/>
      <c r="Q27" s="33"/>
      <c r="R27" s="33"/>
      <c r="S27" s="33"/>
      <c r="T27" s="33"/>
      <c r="U27" s="33"/>
      <c r="V27" s="33"/>
      <c r="W27" s="33"/>
      <c r="X27" s="33"/>
      <c r="Y27" s="33"/>
      <c r="Z27" s="33"/>
      <c r="AA27" s="33"/>
      <c r="AB27" s="33"/>
      <c r="AC27" s="33"/>
      <c r="AD27" s="33"/>
      <c r="AE27" s="33"/>
      <c r="AF27" s="33"/>
      <c r="AG27" s="33"/>
      <c r="AH27" s="33"/>
      <c r="AI27" s="33"/>
      <c r="AJ27" s="33"/>
      <c r="AK27" s="33"/>
      <c r="AL27" s="33"/>
      <c r="AM27" s="33"/>
      <c r="AN27" s="33"/>
      <c r="AO27" s="33"/>
      <c r="AP27" s="33"/>
      <c r="AQ27" s="33"/>
      <c r="AR27" s="34"/>
      <c r="BE27" s="218"/>
    </row>
    <row r="28" spans="1:71" s="2" customFormat="1" ht="12.75">
      <c r="A28" s="33"/>
      <c r="B28" s="34"/>
      <c r="C28" s="33"/>
      <c r="D28" s="33"/>
      <c r="E28" s="33"/>
      <c r="F28" s="33"/>
      <c r="G28" s="33"/>
      <c r="H28" s="33"/>
      <c r="I28" s="33"/>
      <c r="J28" s="33"/>
      <c r="K28" s="33"/>
      <c r="L28" s="227" t="s">
        <v>41</v>
      </c>
      <c r="M28" s="227"/>
      <c r="N28" s="227"/>
      <c r="O28" s="227"/>
      <c r="P28" s="227"/>
      <c r="Q28" s="33"/>
      <c r="R28" s="33"/>
      <c r="S28" s="33"/>
      <c r="T28" s="33"/>
      <c r="U28" s="33"/>
      <c r="V28" s="33"/>
      <c r="W28" s="227" t="s">
        <v>42</v>
      </c>
      <c r="X28" s="227"/>
      <c r="Y28" s="227"/>
      <c r="Z28" s="227"/>
      <c r="AA28" s="227"/>
      <c r="AB28" s="227"/>
      <c r="AC28" s="227"/>
      <c r="AD28" s="227"/>
      <c r="AE28" s="227"/>
      <c r="AF28" s="33"/>
      <c r="AG28" s="33"/>
      <c r="AH28" s="33"/>
      <c r="AI28" s="33"/>
      <c r="AJ28" s="33"/>
      <c r="AK28" s="227" t="s">
        <v>43</v>
      </c>
      <c r="AL28" s="227"/>
      <c r="AM28" s="227"/>
      <c r="AN28" s="227"/>
      <c r="AO28" s="227"/>
      <c r="AP28" s="33"/>
      <c r="AQ28" s="33"/>
      <c r="AR28" s="34"/>
      <c r="BE28" s="218"/>
    </row>
    <row r="29" spans="1:71" s="3" customFormat="1" ht="14.45" customHeight="1">
      <c r="B29" s="38"/>
      <c r="D29" s="28" t="s">
        <v>44</v>
      </c>
      <c r="F29" s="28" t="s">
        <v>45</v>
      </c>
      <c r="L29" s="212">
        <v>0.21</v>
      </c>
      <c r="M29" s="211"/>
      <c r="N29" s="211"/>
      <c r="O29" s="211"/>
      <c r="P29" s="211"/>
      <c r="W29" s="210">
        <f>ROUND(AZ94, 0)</f>
        <v>0</v>
      </c>
      <c r="X29" s="211"/>
      <c r="Y29" s="211"/>
      <c r="Z29" s="211"/>
      <c r="AA29" s="211"/>
      <c r="AB29" s="211"/>
      <c r="AC29" s="211"/>
      <c r="AD29" s="211"/>
      <c r="AE29" s="211"/>
      <c r="AK29" s="210">
        <f>ROUND(AV94, 0)</f>
        <v>0</v>
      </c>
      <c r="AL29" s="211"/>
      <c r="AM29" s="211"/>
      <c r="AN29" s="211"/>
      <c r="AO29" s="211"/>
      <c r="AR29" s="38"/>
      <c r="BE29" s="219"/>
    </row>
    <row r="30" spans="1:71" s="3" customFormat="1" ht="14.45" customHeight="1">
      <c r="B30" s="38"/>
      <c r="F30" s="28" t="s">
        <v>46</v>
      </c>
      <c r="L30" s="212">
        <v>0.15</v>
      </c>
      <c r="M30" s="211"/>
      <c r="N30" s="211"/>
      <c r="O30" s="211"/>
      <c r="P30" s="211"/>
      <c r="W30" s="210">
        <f>ROUND(BA94, 0)</f>
        <v>0</v>
      </c>
      <c r="X30" s="211"/>
      <c r="Y30" s="211"/>
      <c r="Z30" s="211"/>
      <c r="AA30" s="211"/>
      <c r="AB30" s="211"/>
      <c r="AC30" s="211"/>
      <c r="AD30" s="211"/>
      <c r="AE30" s="211"/>
      <c r="AK30" s="210">
        <f>ROUND(AW94, 0)</f>
        <v>0</v>
      </c>
      <c r="AL30" s="211"/>
      <c r="AM30" s="211"/>
      <c r="AN30" s="211"/>
      <c r="AO30" s="211"/>
      <c r="AR30" s="38"/>
      <c r="BE30" s="219"/>
    </row>
    <row r="31" spans="1:71" s="3" customFormat="1" ht="14.45" hidden="1" customHeight="1">
      <c r="B31" s="38"/>
      <c r="F31" s="28" t="s">
        <v>47</v>
      </c>
      <c r="L31" s="212">
        <v>0.21</v>
      </c>
      <c r="M31" s="211"/>
      <c r="N31" s="211"/>
      <c r="O31" s="211"/>
      <c r="P31" s="211"/>
      <c r="W31" s="210">
        <f>ROUND(BB94, 0)</f>
        <v>0</v>
      </c>
      <c r="X31" s="211"/>
      <c r="Y31" s="211"/>
      <c r="Z31" s="211"/>
      <c r="AA31" s="211"/>
      <c r="AB31" s="211"/>
      <c r="AC31" s="211"/>
      <c r="AD31" s="211"/>
      <c r="AE31" s="211"/>
      <c r="AK31" s="210">
        <v>0</v>
      </c>
      <c r="AL31" s="211"/>
      <c r="AM31" s="211"/>
      <c r="AN31" s="211"/>
      <c r="AO31" s="211"/>
      <c r="AR31" s="38"/>
      <c r="BE31" s="219"/>
    </row>
    <row r="32" spans="1:71" s="3" customFormat="1" ht="14.45" hidden="1" customHeight="1">
      <c r="B32" s="38"/>
      <c r="F32" s="28" t="s">
        <v>48</v>
      </c>
      <c r="L32" s="212">
        <v>0.15</v>
      </c>
      <c r="M32" s="211"/>
      <c r="N32" s="211"/>
      <c r="O32" s="211"/>
      <c r="P32" s="211"/>
      <c r="W32" s="210">
        <f>ROUND(BC94, 0)</f>
        <v>0</v>
      </c>
      <c r="X32" s="211"/>
      <c r="Y32" s="211"/>
      <c r="Z32" s="211"/>
      <c r="AA32" s="211"/>
      <c r="AB32" s="211"/>
      <c r="AC32" s="211"/>
      <c r="AD32" s="211"/>
      <c r="AE32" s="211"/>
      <c r="AK32" s="210">
        <v>0</v>
      </c>
      <c r="AL32" s="211"/>
      <c r="AM32" s="211"/>
      <c r="AN32" s="211"/>
      <c r="AO32" s="211"/>
      <c r="AR32" s="38"/>
      <c r="BE32" s="219"/>
    </row>
    <row r="33" spans="1:57" s="3" customFormat="1" ht="14.45" hidden="1" customHeight="1">
      <c r="B33" s="38"/>
      <c r="F33" s="28" t="s">
        <v>49</v>
      </c>
      <c r="L33" s="212">
        <v>0</v>
      </c>
      <c r="M33" s="211"/>
      <c r="N33" s="211"/>
      <c r="O33" s="211"/>
      <c r="P33" s="211"/>
      <c r="W33" s="210">
        <f>ROUND(BD94, 0)</f>
        <v>0</v>
      </c>
      <c r="X33" s="211"/>
      <c r="Y33" s="211"/>
      <c r="Z33" s="211"/>
      <c r="AA33" s="211"/>
      <c r="AB33" s="211"/>
      <c r="AC33" s="211"/>
      <c r="AD33" s="211"/>
      <c r="AE33" s="211"/>
      <c r="AK33" s="210">
        <v>0</v>
      </c>
      <c r="AL33" s="211"/>
      <c r="AM33" s="211"/>
      <c r="AN33" s="211"/>
      <c r="AO33" s="211"/>
      <c r="AR33" s="38"/>
      <c r="BE33" s="219"/>
    </row>
    <row r="34" spans="1:57" s="2" customFormat="1" ht="6.95" customHeight="1">
      <c r="A34" s="33"/>
      <c r="B34" s="34"/>
      <c r="C34" s="33"/>
      <c r="D34" s="33"/>
      <c r="E34" s="33"/>
      <c r="F34" s="33"/>
      <c r="G34" s="33"/>
      <c r="H34" s="33"/>
      <c r="I34" s="33"/>
      <c r="J34" s="33"/>
      <c r="K34" s="33"/>
      <c r="L34" s="33"/>
      <c r="M34" s="33"/>
      <c r="N34" s="33"/>
      <c r="O34" s="33"/>
      <c r="P34" s="33"/>
      <c r="Q34" s="33"/>
      <c r="R34" s="33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  <c r="AF34" s="33"/>
      <c r="AG34" s="33"/>
      <c r="AH34" s="33"/>
      <c r="AI34" s="33"/>
      <c r="AJ34" s="33"/>
      <c r="AK34" s="33"/>
      <c r="AL34" s="33"/>
      <c r="AM34" s="33"/>
      <c r="AN34" s="33"/>
      <c r="AO34" s="33"/>
      <c r="AP34" s="33"/>
      <c r="AQ34" s="33"/>
      <c r="AR34" s="34"/>
      <c r="BE34" s="218"/>
    </row>
    <row r="35" spans="1:57" s="2" customFormat="1" ht="25.9" customHeight="1">
      <c r="A35" s="33"/>
      <c r="B35" s="34"/>
      <c r="C35" s="39"/>
      <c r="D35" s="40" t="s">
        <v>50</v>
      </c>
      <c r="E35" s="41"/>
      <c r="F35" s="41"/>
      <c r="G35" s="41"/>
      <c r="H35" s="41"/>
      <c r="I35" s="41"/>
      <c r="J35" s="41"/>
      <c r="K35" s="41"/>
      <c r="L35" s="41"/>
      <c r="M35" s="41"/>
      <c r="N35" s="41"/>
      <c r="O35" s="41"/>
      <c r="P35" s="41"/>
      <c r="Q35" s="41"/>
      <c r="R35" s="41"/>
      <c r="S35" s="41"/>
      <c r="T35" s="42" t="s">
        <v>51</v>
      </c>
      <c r="U35" s="41"/>
      <c r="V35" s="41"/>
      <c r="W35" s="41"/>
      <c r="X35" s="216" t="s">
        <v>52</v>
      </c>
      <c r="Y35" s="214"/>
      <c r="Z35" s="214"/>
      <c r="AA35" s="214"/>
      <c r="AB35" s="214"/>
      <c r="AC35" s="41"/>
      <c r="AD35" s="41"/>
      <c r="AE35" s="41"/>
      <c r="AF35" s="41"/>
      <c r="AG35" s="41"/>
      <c r="AH35" s="41"/>
      <c r="AI35" s="41"/>
      <c r="AJ35" s="41"/>
      <c r="AK35" s="213">
        <f>SUM(AK26:AK33)</f>
        <v>0</v>
      </c>
      <c r="AL35" s="214"/>
      <c r="AM35" s="214"/>
      <c r="AN35" s="214"/>
      <c r="AO35" s="215"/>
      <c r="AP35" s="39"/>
      <c r="AQ35" s="39"/>
      <c r="AR35" s="34"/>
      <c r="BE35" s="33"/>
    </row>
    <row r="36" spans="1:57" s="2" customFormat="1" ht="6.95" customHeight="1">
      <c r="A36" s="33"/>
      <c r="B36" s="34"/>
      <c r="C36" s="33"/>
      <c r="D36" s="33"/>
      <c r="E36" s="33"/>
      <c r="F36" s="33"/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  <c r="AF36" s="33"/>
      <c r="AG36" s="33"/>
      <c r="AH36" s="33"/>
      <c r="AI36" s="33"/>
      <c r="AJ36" s="33"/>
      <c r="AK36" s="33"/>
      <c r="AL36" s="33"/>
      <c r="AM36" s="33"/>
      <c r="AN36" s="33"/>
      <c r="AO36" s="33"/>
      <c r="AP36" s="33"/>
      <c r="AQ36" s="33"/>
      <c r="AR36" s="34"/>
      <c r="BE36" s="33"/>
    </row>
    <row r="37" spans="1:57" s="2" customFormat="1" ht="14.45" customHeight="1">
      <c r="A37" s="33"/>
      <c r="B37" s="34"/>
      <c r="C37" s="33"/>
      <c r="D37" s="33"/>
      <c r="E37" s="33"/>
      <c r="F37" s="33"/>
      <c r="G37" s="33"/>
      <c r="H37" s="33"/>
      <c r="I37" s="33"/>
      <c r="J37" s="33"/>
      <c r="K37" s="33"/>
      <c r="L37" s="33"/>
      <c r="M37" s="33"/>
      <c r="N37" s="33"/>
      <c r="O37" s="33"/>
      <c r="P37" s="33"/>
      <c r="Q37" s="33"/>
      <c r="R37" s="33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  <c r="AF37" s="33"/>
      <c r="AG37" s="33"/>
      <c r="AH37" s="33"/>
      <c r="AI37" s="33"/>
      <c r="AJ37" s="33"/>
      <c r="AK37" s="33"/>
      <c r="AL37" s="33"/>
      <c r="AM37" s="33"/>
      <c r="AN37" s="33"/>
      <c r="AO37" s="33"/>
      <c r="AP37" s="33"/>
      <c r="AQ37" s="33"/>
      <c r="AR37" s="34"/>
      <c r="BE37" s="33"/>
    </row>
    <row r="38" spans="1:57" s="1" customFormat="1" ht="14.45" customHeight="1">
      <c r="B38" s="21"/>
      <c r="AR38" s="21"/>
    </row>
    <row r="39" spans="1:57" s="1" customFormat="1" ht="14.45" customHeight="1">
      <c r="B39" s="21"/>
      <c r="AR39" s="21"/>
    </row>
    <row r="40" spans="1:57" s="1" customFormat="1" ht="14.45" customHeight="1">
      <c r="B40" s="21"/>
      <c r="AR40" s="21"/>
    </row>
    <row r="41" spans="1:57" s="1" customFormat="1" ht="14.45" customHeight="1">
      <c r="B41" s="21"/>
      <c r="AR41" s="21"/>
    </row>
    <row r="42" spans="1:57" s="1" customFormat="1" ht="14.45" customHeight="1">
      <c r="B42" s="21"/>
      <c r="AR42" s="21"/>
    </row>
    <row r="43" spans="1:57" s="1" customFormat="1" ht="14.45" customHeight="1">
      <c r="B43" s="21"/>
      <c r="AR43" s="21"/>
    </row>
    <row r="44" spans="1:57" s="1" customFormat="1" ht="14.45" customHeight="1">
      <c r="B44" s="21"/>
      <c r="AR44" s="21"/>
    </row>
    <row r="45" spans="1:57" s="1" customFormat="1" ht="14.45" customHeight="1">
      <c r="B45" s="21"/>
      <c r="AR45" s="21"/>
    </row>
    <row r="46" spans="1:57" s="1" customFormat="1" ht="14.45" customHeight="1">
      <c r="B46" s="21"/>
      <c r="AR46" s="21"/>
    </row>
    <row r="47" spans="1:57" s="1" customFormat="1" ht="14.45" customHeight="1">
      <c r="B47" s="21"/>
      <c r="AR47" s="21"/>
    </row>
    <row r="48" spans="1:57" s="1" customFormat="1" ht="14.45" customHeight="1">
      <c r="B48" s="21"/>
      <c r="AR48" s="21"/>
    </row>
    <row r="49" spans="1:57" s="2" customFormat="1" ht="14.45" customHeight="1">
      <c r="B49" s="43"/>
      <c r="D49" s="44" t="s">
        <v>53</v>
      </c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45"/>
      <c r="Z49" s="45"/>
      <c r="AA49" s="45"/>
      <c r="AB49" s="45"/>
      <c r="AC49" s="45"/>
      <c r="AD49" s="45"/>
      <c r="AE49" s="45"/>
      <c r="AF49" s="45"/>
      <c r="AG49" s="45"/>
      <c r="AH49" s="44" t="s">
        <v>54</v>
      </c>
      <c r="AI49" s="45"/>
      <c r="AJ49" s="45"/>
      <c r="AK49" s="45"/>
      <c r="AL49" s="45"/>
      <c r="AM49" s="45"/>
      <c r="AN49" s="45"/>
      <c r="AO49" s="45"/>
      <c r="AR49" s="43"/>
    </row>
    <row r="50" spans="1:57">
      <c r="B50" s="21"/>
      <c r="AR50" s="21"/>
    </row>
    <row r="51" spans="1:57">
      <c r="B51" s="21"/>
      <c r="AR51" s="21"/>
    </row>
    <row r="52" spans="1:57">
      <c r="B52" s="21"/>
      <c r="AR52" s="21"/>
    </row>
    <row r="53" spans="1:57">
      <c r="B53" s="21"/>
      <c r="AR53" s="21"/>
    </row>
    <row r="54" spans="1:57">
      <c r="B54" s="21"/>
      <c r="AR54" s="21"/>
    </row>
    <row r="55" spans="1:57">
      <c r="B55" s="21"/>
      <c r="AR55" s="21"/>
    </row>
    <row r="56" spans="1:57">
      <c r="B56" s="21"/>
      <c r="AR56" s="21"/>
    </row>
    <row r="57" spans="1:57">
      <c r="B57" s="21"/>
      <c r="AR57" s="21"/>
    </row>
    <row r="58" spans="1:57">
      <c r="B58" s="21"/>
      <c r="AR58" s="21"/>
    </row>
    <row r="59" spans="1:57">
      <c r="B59" s="21"/>
      <c r="AR59" s="21"/>
    </row>
    <row r="60" spans="1:57" s="2" customFormat="1" ht="12.75">
      <c r="A60" s="33"/>
      <c r="B60" s="34"/>
      <c r="C60" s="33"/>
      <c r="D60" s="46" t="s">
        <v>55</v>
      </c>
      <c r="E60" s="36"/>
      <c r="F60" s="36"/>
      <c r="G60" s="36"/>
      <c r="H60" s="36"/>
      <c r="I60" s="36"/>
      <c r="J60" s="36"/>
      <c r="K60" s="36"/>
      <c r="L60" s="36"/>
      <c r="M60" s="36"/>
      <c r="N60" s="36"/>
      <c r="O60" s="36"/>
      <c r="P60" s="36"/>
      <c r="Q60" s="36"/>
      <c r="R60" s="36"/>
      <c r="S60" s="36"/>
      <c r="T60" s="36"/>
      <c r="U60" s="36"/>
      <c r="V60" s="46" t="s">
        <v>56</v>
      </c>
      <c r="W60" s="36"/>
      <c r="X60" s="36"/>
      <c r="Y60" s="36"/>
      <c r="Z60" s="36"/>
      <c r="AA60" s="36"/>
      <c r="AB60" s="36"/>
      <c r="AC60" s="36"/>
      <c r="AD60" s="36"/>
      <c r="AE60" s="36"/>
      <c r="AF60" s="36"/>
      <c r="AG60" s="36"/>
      <c r="AH60" s="46" t="s">
        <v>55</v>
      </c>
      <c r="AI60" s="36"/>
      <c r="AJ60" s="36"/>
      <c r="AK60" s="36"/>
      <c r="AL60" s="36"/>
      <c r="AM60" s="46" t="s">
        <v>56</v>
      </c>
      <c r="AN60" s="36"/>
      <c r="AO60" s="36"/>
      <c r="AP60" s="33"/>
      <c r="AQ60" s="33"/>
      <c r="AR60" s="34"/>
      <c r="BE60" s="33"/>
    </row>
    <row r="61" spans="1:57">
      <c r="B61" s="21"/>
      <c r="AR61" s="21"/>
    </row>
    <row r="62" spans="1:57">
      <c r="B62" s="21"/>
      <c r="AR62" s="21"/>
    </row>
    <row r="63" spans="1:57">
      <c r="B63" s="21"/>
      <c r="AR63" s="21"/>
    </row>
    <row r="64" spans="1:57" s="2" customFormat="1" ht="12.75">
      <c r="A64" s="33"/>
      <c r="B64" s="34"/>
      <c r="C64" s="33"/>
      <c r="D64" s="44" t="s">
        <v>57</v>
      </c>
      <c r="E64" s="47"/>
      <c r="F64" s="47"/>
      <c r="G64" s="47"/>
      <c r="H64" s="47"/>
      <c r="I64" s="47"/>
      <c r="J64" s="47"/>
      <c r="K64" s="47"/>
      <c r="L64" s="47"/>
      <c r="M64" s="47"/>
      <c r="N64" s="47"/>
      <c r="O64" s="47"/>
      <c r="P64" s="47"/>
      <c r="Q64" s="47"/>
      <c r="R64" s="47"/>
      <c r="S64" s="47"/>
      <c r="T64" s="47"/>
      <c r="U64" s="47"/>
      <c r="V64" s="47"/>
      <c r="W64" s="47"/>
      <c r="X64" s="47"/>
      <c r="Y64" s="47"/>
      <c r="Z64" s="47"/>
      <c r="AA64" s="47"/>
      <c r="AB64" s="47"/>
      <c r="AC64" s="47"/>
      <c r="AD64" s="47"/>
      <c r="AE64" s="47"/>
      <c r="AF64" s="47"/>
      <c r="AG64" s="47"/>
      <c r="AH64" s="44" t="s">
        <v>58</v>
      </c>
      <c r="AI64" s="47"/>
      <c r="AJ64" s="47"/>
      <c r="AK64" s="47"/>
      <c r="AL64" s="47"/>
      <c r="AM64" s="47"/>
      <c r="AN64" s="47"/>
      <c r="AO64" s="47"/>
      <c r="AP64" s="33"/>
      <c r="AQ64" s="33"/>
      <c r="AR64" s="34"/>
      <c r="BE64" s="33"/>
    </row>
    <row r="65" spans="1:57">
      <c r="B65" s="21"/>
      <c r="AR65" s="21"/>
    </row>
    <row r="66" spans="1:57">
      <c r="B66" s="21"/>
      <c r="AR66" s="21"/>
    </row>
    <row r="67" spans="1:57">
      <c r="B67" s="21"/>
      <c r="AR67" s="21"/>
    </row>
    <row r="68" spans="1:57">
      <c r="B68" s="21"/>
      <c r="AR68" s="21"/>
    </row>
    <row r="69" spans="1:57">
      <c r="B69" s="21"/>
      <c r="AR69" s="21"/>
    </row>
    <row r="70" spans="1:57">
      <c r="B70" s="21"/>
      <c r="AR70" s="21"/>
    </row>
    <row r="71" spans="1:57">
      <c r="B71" s="21"/>
      <c r="AR71" s="21"/>
    </row>
    <row r="72" spans="1:57">
      <c r="B72" s="21"/>
      <c r="AR72" s="21"/>
    </row>
    <row r="73" spans="1:57">
      <c r="B73" s="21"/>
      <c r="AR73" s="21"/>
    </row>
    <row r="74" spans="1:57">
      <c r="B74" s="21"/>
      <c r="AR74" s="21"/>
    </row>
    <row r="75" spans="1:57" s="2" customFormat="1" ht="12.75">
      <c r="A75" s="33"/>
      <c r="B75" s="34"/>
      <c r="C75" s="33"/>
      <c r="D75" s="46" t="s">
        <v>55</v>
      </c>
      <c r="E75" s="36"/>
      <c r="F75" s="36"/>
      <c r="G75" s="36"/>
      <c r="H75" s="36"/>
      <c r="I75" s="36"/>
      <c r="J75" s="36"/>
      <c r="K75" s="36"/>
      <c r="L75" s="36"/>
      <c r="M75" s="36"/>
      <c r="N75" s="36"/>
      <c r="O75" s="36"/>
      <c r="P75" s="36"/>
      <c r="Q75" s="36"/>
      <c r="R75" s="36"/>
      <c r="S75" s="36"/>
      <c r="T75" s="36"/>
      <c r="U75" s="36"/>
      <c r="V75" s="46" t="s">
        <v>56</v>
      </c>
      <c r="W75" s="36"/>
      <c r="X75" s="36"/>
      <c r="Y75" s="36"/>
      <c r="Z75" s="36"/>
      <c r="AA75" s="36"/>
      <c r="AB75" s="36"/>
      <c r="AC75" s="36"/>
      <c r="AD75" s="36"/>
      <c r="AE75" s="36"/>
      <c r="AF75" s="36"/>
      <c r="AG75" s="36"/>
      <c r="AH75" s="46" t="s">
        <v>55</v>
      </c>
      <c r="AI75" s="36"/>
      <c r="AJ75" s="36"/>
      <c r="AK75" s="36"/>
      <c r="AL75" s="36"/>
      <c r="AM75" s="46" t="s">
        <v>56</v>
      </c>
      <c r="AN75" s="36"/>
      <c r="AO75" s="36"/>
      <c r="AP75" s="33"/>
      <c r="AQ75" s="33"/>
      <c r="AR75" s="34"/>
      <c r="BE75" s="33"/>
    </row>
    <row r="76" spans="1:57" s="2" customFormat="1">
      <c r="A76" s="33"/>
      <c r="B76" s="34"/>
      <c r="C76" s="33"/>
      <c r="D76" s="33"/>
      <c r="E76" s="33"/>
      <c r="F76" s="33"/>
      <c r="G76" s="33"/>
      <c r="H76" s="33"/>
      <c r="I76" s="33"/>
      <c r="J76" s="33"/>
      <c r="K76" s="33"/>
      <c r="L76" s="33"/>
      <c r="M76" s="33"/>
      <c r="N76" s="33"/>
      <c r="O76" s="33"/>
      <c r="P76" s="33"/>
      <c r="Q76" s="33"/>
      <c r="R76" s="33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  <c r="AF76" s="33"/>
      <c r="AG76" s="33"/>
      <c r="AH76" s="33"/>
      <c r="AI76" s="33"/>
      <c r="AJ76" s="33"/>
      <c r="AK76" s="33"/>
      <c r="AL76" s="33"/>
      <c r="AM76" s="33"/>
      <c r="AN76" s="33"/>
      <c r="AO76" s="33"/>
      <c r="AP76" s="33"/>
      <c r="AQ76" s="33"/>
      <c r="AR76" s="34"/>
      <c r="BE76" s="33"/>
    </row>
    <row r="77" spans="1:57" s="2" customFormat="1" ht="6.95" customHeight="1">
      <c r="A77" s="33"/>
      <c r="B77" s="48"/>
      <c r="C77" s="49"/>
      <c r="D77" s="49"/>
      <c r="E77" s="49"/>
      <c r="F77" s="49"/>
      <c r="G77" s="49"/>
      <c r="H77" s="49"/>
      <c r="I77" s="49"/>
      <c r="J77" s="49"/>
      <c r="K77" s="49"/>
      <c r="L77" s="49"/>
      <c r="M77" s="49"/>
      <c r="N77" s="49"/>
      <c r="O77" s="49"/>
      <c r="P77" s="49"/>
      <c r="Q77" s="49"/>
      <c r="R77" s="49"/>
      <c r="S77" s="49"/>
      <c r="T77" s="49"/>
      <c r="U77" s="49"/>
      <c r="V77" s="49"/>
      <c r="W77" s="49"/>
      <c r="X77" s="49"/>
      <c r="Y77" s="49"/>
      <c r="Z77" s="49"/>
      <c r="AA77" s="49"/>
      <c r="AB77" s="49"/>
      <c r="AC77" s="49"/>
      <c r="AD77" s="49"/>
      <c r="AE77" s="49"/>
      <c r="AF77" s="49"/>
      <c r="AG77" s="49"/>
      <c r="AH77" s="49"/>
      <c r="AI77" s="49"/>
      <c r="AJ77" s="49"/>
      <c r="AK77" s="49"/>
      <c r="AL77" s="49"/>
      <c r="AM77" s="49"/>
      <c r="AN77" s="49"/>
      <c r="AO77" s="49"/>
      <c r="AP77" s="49"/>
      <c r="AQ77" s="49"/>
      <c r="AR77" s="34"/>
      <c r="BE77" s="33"/>
    </row>
    <row r="81" spans="1:91" s="2" customFormat="1" ht="6.95" customHeight="1">
      <c r="A81" s="33"/>
      <c r="B81" s="50"/>
      <c r="C81" s="51"/>
      <c r="D81" s="51"/>
      <c r="E81" s="51"/>
      <c r="F81" s="51"/>
      <c r="G81" s="51"/>
      <c r="H81" s="51"/>
      <c r="I81" s="51"/>
      <c r="J81" s="51"/>
      <c r="K81" s="51"/>
      <c r="L81" s="51"/>
      <c r="M81" s="51"/>
      <c r="N81" s="51"/>
      <c r="O81" s="51"/>
      <c r="P81" s="51"/>
      <c r="Q81" s="51"/>
      <c r="R81" s="51"/>
      <c r="S81" s="51"/>
      <c r="T81" s="51"/>
      <c r="U81" s="51"/>
      <c r="V81" s="51"/>
      <c r="W81" s="51"/>
      <c r="X81" s="51"/>
      <c r="Y81" s="51"/>
      <c r="Z81" s="51"/>
      <c r="AA81" s="51"/>
      <c r="AB81" s="51"/>
      <c r="AC81" s="51"/>
      <c r="AD81" s="51"/>
      <c r="AE81" s="51"/>
      <c r="AF81" s="51"/>
      <c r="AG81" s="51"/>
      <c r="AH81" s="51"/>
      <c r="AI81" s="51"/>
      <c r="AJ81" s="51"/>
      <c r="AK81" s="51"/>
      <c r="AL81" s="51"/>
      <c r="AM81" s="51"/>
      <c r="AN81" s="51"/>
      <c r="AO81" s="51"/>
      <c r="AP81" s="51"/>
      <c r="AQ81" s="51"/>
      <c r="AR81" s="34"/>
      <c r="BE81" s="33"/>
    </row>
    <row r="82" spans="1:91" s="2" customFormat="1" ht="24.95" customHeight="1">
      <c r="A82" s="33"/>
      <c r="B82" s="34"/>
      <c r="C82" s="22" t="s">
        <v>59</v>
      </c>
      <c r="D82" s="33"/>
      <c r="E82" s="33"/>
      <c r="F82" s="33"/>
      <c r="G82" s="33"/>
      <c r="H82" s="33"/>
      <c r="I82" s="33"/>
      <c r="J82" s="33"/>
      <c r="K82" s="33"/>
      <c r="L82" s="33"/>
      <c r="M82" s="33"/>
      <c r="N82" s="33"/>
      <c r="O82" s="33"/>
      <c r="P82" s="33"/>
      <c r="Q82" s="33"/>
      <c r="R82" s="33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  <c r="AF82" s="33"/>
      <c r="AG82" s="33"/>
      <c r="AH82" s="33"/>
      <c r="AI82" s="33"/>
      <c r="AJ82" s="33"/>
      <c r="AK82" s="33"/>
      <c r="AL82" s="33"/>
      <c r="AM82" s="33"/>
      <c r="AN82" s="33"/>
      <c r="AO82" s="33"/>
      <c r="AP82" s="33"/>
      <c r="AQ82" s="33"/>
      <c r="AR82" s="34"/>
      <c r="BE82" s="33"/>
    </row>
    <row r="83" spans="1:91" s="2" customFormat="1" ht="6.95" customHeight="1">
      <c r="A83" s="33"/>
      <c r="B83" s="34"/>
      <c r="C83" s="33"/>
      <c r="D83" s="33"/>
      <c r="E83" s="33"/>
      <c r="F83" s="33"/>
      <c r="G83" s="33"/>
      <c r="H83" s="33"/>
      <c r="I83" s="33"/>
      <c r="J83" s="33"/>
      <c r="K83" s="33"/>
      <c r="L83" s="33"/>
      <c r="M83" s="33"/>
      <c r="N83" s="33"/>
      <c r="O83" s="33"/>
      <c r="P83" s="33"/>
      <c r="Q83" s="33"/>
      <c r="R83" s="33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  <c r="AF83" s="33"/>
      <c r="AG83" s="33"/>
      <c r="AH83" s="33"/>
      <c r="AI83" s="33"/>
      <c r="AJ83" s="33"/>
      <c r="AK83" s="33"/>
      <c r="AL83" s="33"/>
      <c r="AM83" s="33"/>
      <c r="AN83" s="33"/>
      <c r="AO83" s="33"/>
      <c r="AP83" s="33"/>
      <c r="AQ83" s="33"/>
      <c r="AR83" s="34"/>
      <c r="BE83" s="33"/>
    </row>
    <row r="84" spans="1:91" s="4" customFormat="1" ht="12" customHeight="1">
      <c r="B84" s="52"/>
      <c r="C84" s="28" t="s">
        <v>13</v>
      </c>
      <c r="L84" s="4" t="str">
        <f>K5</f>
        <v>20-007</v>
      </c>
      <c r="AR84" s="52"/>
    </row>
    <row r="85" spans="1:91" s="5" customFormat="1" ht="36.950000000000003" customHeight="1">
      <c r="B85" s="53"/>
      <c r="C85" s="54" t="s">
        <v>16</v>
      </c>
      <c r="L85" s="238" t="str">
        <f>K6</f>
        <v>Brno, Komárovská - rekonstrukce vodovodu</v>
      </c>
      <c r="M85" s="239"/>
      <c r="N85" s="239"/>
      <c r="O85" s="239"/>
      <c r="P85" s="239"/>
      <c r="Q85" s="239"/>
      <c r="R85" s="239"/>
      <c r="S85" s="239"/>
      <c r="T85" s="239"/>
      <c r="U85" s="239"/>
      <c r="V85" s="239"/>
      <c r="W85" s="239"/>
      <c r="X85" s="239"/>
      <c r="Y85" s="239"/>
      <c r="Z85" s="239"/>
      <c r="AA85" s="239"/>
      <c r="AB85" s="239"/>
      <c r="AC85" s="239"/>
      <c r="AD85" s="239"/>
      <c r="AE85" s="239"/>
      <c r="AF85" s="239"/>
      <c r="AG85" s="239"/>
      <c r="AH85" s="239"/>
      <c r="AI85" s="239"/>
      <c r="AJ85" s="239"/>
      <c r="AR85" s="53"/>
    </row>
    <row r="86" spans="1:91" s="2" customFormat="1" ht="6.95" customHeight="1">
      <c r="A86" s="33"/>
      <c r="B86" s="34"/>
      <c r="C86" s="33"/>
      <c r="D86" s="33"/>
      <c r="E86" s="33"/>
      <c r="F86" s="33"/>
      <c r="G86" s="33"/>
      <c r="H86" s="33"/>
      <c r="I86" s="33"/>
      <c r="J86" s="33"/>
      <c r="K86" s="33"/>
      <c r="L86" s="33"/>
      <c r="M86" s="33"/>
      <c r="N86" s="33"/>
      <c r="O86" s="33"/>
      <c r="P86" s="33"/>
      <c r="Q86" s="33"/>
      <c r="R86" s="33"/>
      <c r="S86" s="33"/>
      <c r="T86" s="33"/>
      <c r="U86" s="33"/>
      <c r="V86" s="33"/>
      <c r="W86" s="33"/>
      <c r="X86" s="33"/>
      <c r="Y86" s="33"/>
      <c r="Z86" s="33"/>
      <c r="AA86" s="33"/>
      <c r="AB86" s="33"/>
      <c r="AC86" s="33"/>
      <c r="AD86" s="33"/>
      <c r="AE86" s="33"/>
      <c r="AF86" s="33"/>
      <c r="AG86" s="33"/>
      <c r="AH86" s="33"/>
      <c r="AI86" s="33"/>
      <c r="AJ86" s="33"/>
      <c r="AK86" s="33"/>
      <c r="AL86" s="33"/>
      <c r="AM86" s="33"/>
      <c r="AN86" s="33"/>
      <c r="AO86" s="33"/>
      <c r="AP86" s="33"/>
      <c r="AQ86" s="33"/>
      <c r="AR86" s="34"/>
      <c r="BE86" s="33"/>
    </row>
    <row r="87" spans="1:91" s="2" customFormat="1" ht="12" customHeight="1">
      <c r="A87" s="33"/>
      <c r="B87" s="34"/>
      <c r="C87" s="28" t="s">
        <v>20</v>
      </c>
      <c r="D87" s="33"/>
      <c r="E87" s="33"/>
      <c r="F87" s="33"/>
      <c r="G87" s="33"/>
      <c r="H87" s="33"/>
      <c r="I87" s="33"/>
      <c r="J87" s="33"/>
      <c r="K87" s="33"/>
      <c r="L87" s="55" t="str">
        <f>IF(K8="","",K8)</f>
        <v>Brno</v>
      </c>
      <c r="M87" s="33"/>
      <c r="N87" s="33"/>
      <c r="O87" s="33"/>
      <c r="P87" s="33"/>
      <c r="Q87" s="33"/>
      <c r="R87" s="33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  <c r="AF87" s="33"/>
      <c r="AG87" s="33"/>
      <c r="AH87" s="33"/>
      <c r="AI87" s="28" t="s">
        <v>22</v>
      </c>
      <c r="AJ87" s="33"/>
      <c r="AK87" s="33"/>
      <c r="AL87" s="33"/>
      <c r="AM87" s="240" t="str">
        <f>IF(AN8= "","",AN8)</f>
        <v/>
      </c>
      <c r="AN87" s="240"/>
      <c r="AO87" s="33"/>
      <c r="AP87" s="33"/>
      <c r="AQ87" s="33"/>
      <c r="AR87" s="34"/>
      <c r="BE87" s="33"/>
    </row>
    <row r="88" spans="1:91" s="2" customFormat="1" ht="6.95" customHeight="1">
      <c r="A88" s="33"/>
      <c r="B88" s="34"/>
      <c r="C88" s="33"/>
      <c r="D88" s="33"/>
      <c r="E88" s="33"/>
      <c r="F88" s="33"/>
      <c r="G88" s="33"/>
      <c r="H88" s="33"/>
      <c r="I88" s="33"/>
      <c r="J88" s="33"/>
      <c r="K88" s="33"/>
      <c r="L88" s="33"/>
      <c r="M88" s="33"/>
      <c r="N88" s="33"/>
      <c r="O88" s="33"/>
      <c r="P88" s="33"/>
      <c r="Q88" s="33"/>
      <c r="R88" s="33"/>
      <c r="S88" s="33"/>
      <c r="T88" s="33"/>
      <c r="U88" s="33"/>
      <c r="V88" s="33"/>
      <c r="W88" s="33"/>
      <c r="X88" s="33"/>
      <c r="Y88" s="33"/>
      <c r="Z88" s="33"/>
      <c r="AA88" s="33"/>
      <c r="AB88" s="33"/>
      <c r="AC88" s="33"/>
      <c r="AD88" s="33"/>
      <c r="AE88" s="33"/>
      <c r="AF88" s="33"/>
      <c r="AG88" s="33"/>
      <c r="AH88" s="33"/>
      <c r="AI88" s="33"/>
      <c r="AJ88" s="33"/>
      <c r="AK88" s="33"/>
      <c r="AL88" s="33"/>
      <c r="AM88" s="33"/>
      <c r="AN88" s="33"/>
      <c r="AO88" s="33"/>
      <c r="AP88" s="33"/>
      <c r="AQ88" s="33"/>
      <c r="AR88" s="34"/>
      <c r="BE88" s="33"/>
    </row>
    <row r="89" spans="1:91" s="2" customFormat="1" ht="15.2" customHeight="1">
      <c r="A89" s="33"/>
      <c r="B89" s="34"/>
      <c r="C89" s="28" t="s">
        <v>23</v>
      </c>
      <c r="D89" s="33"/>
      <c r="E89" s="33"/>
      <c r="F89" s="33"/>
      <c r="G89" s="33"/>
      <c r="H89" s="33"/>
      <c r="I89" s="33"/>
      <c r="J89" s="33"/>
      <c r="K89" s="33"/>
      <c r="L89" s="4" t="str">
        <f>IF(E11= "","",E11)</f>
        <v>Brněnské vodárny a kanalizace a.s.</v>
      </c>
      <c r="M89" s="33"/>
      <c r="N89" s="33"/>
      <c r="O89" s="33"/>
      <c r="P89" s="33"/>
      <c r="Q89" s="33"/>
      <c r="R89" s="33"/>
      <c r="S89" s="33"/>
      <c r="T89" s="33"/>
      <c r="U89" s="33"/>
      <c r="V89" s="33"/>
      <c r="W89" s="33"/>
      <c r="X89" s="33"/>
      <c r="Y89" s="33"/>
      <c r="Z89" s="33"/>
      <c r="AA89" s="33"/>
      <c r="AB89" s="33"/>
      <c r="AC89" s="33"/>
      <c r="AD89" s="33"/>
      <c r="AE89" s="33"/>
      <c r="AF89" s="33"/>
      <c r="AG89" s="33"/>
      <c r="AH89" s="33"/>
      <c r="AI89" s="28" t="s">
        <v>31</v>
      </c>
      <c r="AJ89" s="33"/>
      <c r="AK89" s="33"/>
      <c r="AL89" s="33"/>
      <c r="AM89" s="241" t="str">
        <f>IF(E17="","",E17)</f>
        <v>PROVO, spol. s r.o.</v>
      </c>
      <c r="AN89" s="242"/>
      <c r="AO89" s="242"/>
      <c r="AP89" s="242"/>
      <c r="AQ89" s="33"/>
      <c r="AR89" s="34"/>
      <c r="AS89" s="243" t="s">
        <v>60</v>
      </c>
      <c r="AT89" s="244"/>
      <c r="AU89" s="57"/>
      <c r="AV89" s="57"/>
      <c r="AW89" s="57"/>
      <c r="AX89" s="57"/>
      <c r="AY89" s="57"/>
      <c r="AZ89" s="57"/>
      <c r="BA89" s="57"/>
      <c r="BB89" s="57"/>
      <c r="BC89" s="57"/>
      <c r="BD89" s="58"/>
      <c r="BE89" s="33"/>
    </row>
    <row r="90" spans="1:91" s="2" customFormat="1" ht="15.2" customHeight="1">
      <c r="A90" s="33"/>
      <c r="B90" s="34"/>
      <c r="C90" s="28" t="s">
        <v>29</v>
      </c>
      <c r="D90" s="33"/>
      <c r="E90" s="33"/>
      <c r="F90" s="33"/>
      <c r="G90" s="33"/>
      <c r="H90" s="33"/>
      <c r="I90" s="33"/>
      <c r="J90" s="33"/>
      <c r="K90" s="33"/>
      <c r="L90" s="4" t="str">
        <f>IF(E14= "Vyplň údaj","",E14)</f>
        <v/>
      </c>
      <c r="M90" s="33"/>
      <c r="N90" s="33"/>
      <c r="O90" s="33"/>
      <c r="P90" s="33"/>
      <c r="Q90" s="33"/>
      <c r="R90" s="33"/>
      <c r="S90" s="33"/>
      <c r="T90" s="33"/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  <c r="AF90" s="33"/>
      <c r="AG90" s="33"/>
      <c r="AH90" s="33"/>
      <c r="AI90" s="28" t="s">
        <v>37</v>
      </c>
      <c r="AJ90" s="33"/>
      <c r="AK90" s="33"/>
      <c r="AL90" s="33"/>
      <c r="AM90" s="241" t="str">
        <f>IF(E20="","",E20)</f>
        <v xml:space="preserve"> </v>
      </c>
      <c r="AN90" s="242"/>
      <c r="AO90" s="242"/>
      <c r="AP90" s="242"/>
      <c r="AQ90" s="33"/>
      <c r="AR90" s="34"/>
      <c r="AS90" s="245"/>
      <c r="AT90" s="246"/>
      <c r="AU90" s="59"/>
      <c r="AV90" s="59"/>
      <c r="AW90" s="59"/>
      <c r="AX90" s="59"/>
      <c r="AY90" s="59"/>
      <c r="AZ90" s="59"/>
      <c r="BA90" s="59"/>
      <c r="BB90" s="59"/>
      <c r="BC90" s="59"/>
      <c r="BD90" s="60"/>
      <c r="BE90" s="33"/>
    </row>
    <row r="91" spans="1:91" s="2" customFormat="1" ht="10.9" customHeight="1">
      <c r="A91" s="33"/>
      <c r="B91" s="34"/>
      <c r="C91" s="33"/>
      <c r="D91" s="33"/>
      <c r="E91" s="33"/>
      <c r="F91" s="33"/>
      <c r="G91" s="33"/>
      <c r="H91" s="33"/>
      <c r="I91" s="33"/>
      <c r="J91" s="33"/>
      <c r="K91" s="33"/>
      <c r="L91" s="33"/>
      <c r="M91" s="33"/>
      <c r="N91" s="33"/>
      <c r="O91" s="33"/>
      <c r="P91" s="33"/>
      <c r="Q91" s="33"/>
      <c r="R91" s="33"/>
      <c r="S91" s="33"/>
      <c r="T91" s="33"/>
      <c r="U91" s="33"/>
      <c r="V91" s="33"/>
      <c r="W91" s="33"/>
      <c r="X91" s="33"/>
      <c r="Y91" s="33"/>
      <c r="Z91" s="33"/>
      <c r="AA91" s="33"/>
      <c r="AB91" s="33"/>
      <c r="AC91" s="33"/>
      <c r="AD91" s="33"/>
      <c r="AE91" s="33"/>
      <c r="AF91" s="33"/>
      <c r="AG91" s="33"/>
      <c r="AH91" s="33"/>
      <c r="AI91" s="33"/>
      <c r="AJ91" s="33"/>
      <c r="AK91" s="33"/>
      <c r="AL91" s="33"/>
      <c r="AM91" s="33"/>
      <c r="AN91" s="33"/>
      <c r="AO91" s="33"/>
      <c r="AP91" s="33"/>
      <c r="AQ91" s="33"/>
      <c r="AR91" s="34"/>
      <c r="AS91" s="245"/>
      <c r="AT91" s="246"/>
      <c r="AU91" s="59"/>
      <c r="AV91" s="59"/>
      <c r="AW91" s="59"/>
      <c r="AX91" s="59"/>
      <c r="AY91" s="59"/>
      <c r="AZ91" s="59"/>
      <c r="BA91" s="59"/>
      <c r="BB91" s="59"/>
      <c r="BC91" s="59"/>
      <c r="BD91" s="60"/>
      <c r="BE91" s="33"/>
    </row>
    <row r="92" spans="1:91" s="2" customFormat="1" ht="29.25" customHeight="1">
      <c r="A92" s="33"/>
      <c r="B92" s="34"/>
      <c r="C92" s="233" t="s">
        <v>61</v>
      </c>
      <c r="D92" s="234"/>
      <c r="E92" s="234"/>
      <c r="F92" s="234"/>
      <c r="G92" s="234"/>
      <c r="H92" s="61"/>
      <c r="I92" s="236" t="s">
        <v>62</v>
      </c>
      <c r="J92" s="234"/>
      <c r="K92" s="234"/>
      <c r="L92" s="234"/>
      <c r="M92" s="234"/>
      <c r="N92" s="234"/>
      <c r="O92" s="234"/>
      <c r="P92" s="234"/>
      <c r="Q92" s="234"/>
      <c r="R92" s="234"/>
      <c r="S92" s="234"/>
      <c r="T92" s="234"/>
      <c r="U92" s="234"/>
      <c r="V92" s="234"/>
      <c r="W92" s="234"/>
      <c r="X92" s="234"/>
      <c r="Y92" s="234"/>
      <c r="Z92" s="234"/>
      <c r="AA92" s="234"/>
      <c r="AB92" s="234"/>
      <c r="AC92" s="234"/>
      <c r="AD92" s="234"/>
      <c r="AE92" s="234"/>
      <c r="AF92" s="234"/>
      <c r="AG92" s="235" t="s">
        <v>63</v>
      </c>
      <c r="AH92" s="234"/>
      <c r="AI92" s="234"/>
      <c r="AJ92" s="234"/>
      <c r="AK92" s="234"/>
      <c r="AL92" s="234"/>
      <c r="AM92" s="234"/>
      <c r="AN92" s="236" t="s">
        <v>64</v>
      </c>
      <c r="AO92" s="234"/>
      <c r="AP92" s="237"/>
      <c r="AQ92" s="62" t="s">
        <v>65</v>
      </c>
      <c r="AR92" s="34"/>
      <c r="AS92" s="63" t="s">
        <v>66</v>
      </c>
      <c r="AT92" s="64" t="s">
        <v>67</v>
      </c>
      <c r="AU92" s="64" t="s">
        <v>68</v>
      </c>
      <c r="AV92" s="64" t="s">
        <v>69</v>
      </c>
      <c r="AW92" s="64" t="s">
        <v>70</v>
      </c>
      <c r="AX92" s="64" t="s">
        <v>71</v>
      </c>
      <c r="AY92" s="64" t="s">
        <v>72</v>
      </c>
      <c r="AZ92" s="64" t="s">
        <v>73</v>
      </c>
      <c r="BA92" s="64" t="s">
        <v>74</v>
      </c>
      <c r="BB92" s="64" t="s">
        <v>75</v>
      </c>
      <c r="BC92" s="64" t="s">
        <v>76</v>
      </c>
      <c r="BD92" s="65" t="s">
        <v>77</v>
      </c>
      <c r="BE92" s="33"/>
    </row>
    <row r="93" spans="1:91" s="2" customFormat="1" ht="10.9" customHeight="1">
      <c r="A93" s="33"/>
      <c r="B93" s="34"/>
      <c r="C93" s="33"/>
      <c r="D93" s="33"/>
      <c r="E93" s="33"/>
      <c r="F93" s="33"/>
      <c r="G93" s="33"/>
      <c r="H93" s="33"/>
      <c r="I93" s="33"/>
      <c r="J93" s="33"/>
      <c r="K93" s="33"/>
      <c r="L93" s="33"/>
      <c r="M93" s="33"/>
      <c r="N93" s="33"/>
      <c r="O93" s="33"/>
      <c r="P93" s="33"/>
      <c r="Q93" s="33"/>
      <c r="R93" s="33"/>
      <c r="S93" s="33"/>
      <c r="T93" s="33"/>
      <c r="U93" s="33"/>
      <c r="V93" s="33"/>
      <c r="W93" s="33"/>
      <c r="X93" s="33"/>
      <c r="Y93" s="33"/>
      <c r="Z93" s="33"/>
      <c r="AA93" s="33"/>
      <c r="AB93" s="33"/>
      <c r="AC93" s="33"/>
      <c r="AD93" s="33"/>
      <c r="AE93" s="33"/>
      <c r="AF93" s="33"/>
      <c r="AG93" s="33"/>
      <c r="AH93" s="33"/>
      <c r="AI93" s="33"/>
      <c r="AJ93" s="33"/>
      <c r="AK93" s="33"/>
      <c r="AL93" s="33"/>
      <c r="AM93" s="33"/>
      <c r="AN93" s="33"/>
      <c r="AO93" s="33"/>
      <c r="AP93" s="33"/>
      <c r="AQ93" s="33"/>
      <c r="AR93" s="34"/>
      <c r="AS93" s="66"/>
      <c r="AT93" s="67"/>
      <c r="AU93" s="67"/>
      <c r="AV93" s="67"/>
      <c r="AW93" s="67"/>
      <c r="AX93" s="67"/>
      <c r="AY93" s="67"/>
      <c r="AZ93" s="67"/>
      <c r="BA93" s="67"/>
      <c r="BB93" s="67"/>
      <c r="BC93" s="67"/>
      <c r="BD93" s="68"/>
      <c r="BE93" s="33"/>
    </row>
    <row r="94" spans="1:91" s="6" customFormat="1" ht="32.450000000000003" customHeight="1">
      <c r="B94" s="69"/>
      <c r="C94" s="70" t="s">
        <v>78</v>
      </c>
      <c r="D94" s="71"/>
      <c r="E94" s="71"/>
      <c r="F94" s="71"/>
      <c r="G94" s="71"/>
      <c r="H94" s="71"/>
      <c r="I94" s="71"/>
      <c r="J94" s="71"/>
      <c r="K94" s="71"/>
      <c r="L94" s="71"/>
      <c r="M94" s="71"/>
      <c r="N94" s="71"/>
      <c r="O94" s="71"/>
      <c r="P94" s="71"/>
      <c r="Q94" s="71"/>
      <c r="R94" s="71"/>
      <c r="S94" s="71"/>
      <c r="T94" s="71"/>
      <c r="U94" s="71"/>
      <c r="V94" s="71"/>
      <c r="W94" s="71"/>
      <c r="X94" s="71"/>
      <c r="Y94" s="71"/>
      <c r="Z94" s="71"/>
      <c r="AA94" s="71"/>
      <c r="AB94" s="71"/>
      <c r="AC94" s="71"/>
      <c r="AD94" s="71"/>
      <c r="AE94" s="71"/>
      <c r="AF94" s="71"/>
      <c r="AG94" s="231">
        <f>ROUND(SUM(AG95:AG98),0)</f>
        <v>0</v>
      </c>
      <c r="AH94" s="231"/>
      <c r="AI94" s="231"/>
      <c r="AJ94" s="231"/>
      <c r="AK94" s="231"/>
      <c r="AL94" s="231"/>
      <c r="AM94" s="231"/>
      <c r="AN94" s="232">
        <f>SUM(AG94,AT94)</f>
        <v>0</v>
      </c>
      <c r="AO94" s="232"/>
      <c r="AP94" s="232"/>
      <c r="AQ94" s="73" t="s">
        <v>1</v>
      </c>
      <c r="AR94" s="69"/>
      <c r="AS94" s="74">
        <f>ROUND(SUM(AS95:AS98),0)</f>
        <v>0</v>
      </c>
      <c r="AT94" s="75">
        <f>ROUND(SUM(AV94:AW94),0)</f>
        <v>0</v>
      </c>
      <c r="AU94" s="76">
        <f>ROUND(SUM(AU95:AU98),5)</f>
        <v>0</v>
      </c>
      <c r="AV94" s="75">
        <f>ROUND(AZ94*L29,0)</f>
        <v>0</v>
      </c>
      <c r="AW94" s="75">
        <f>ROUND(BA94*L30,0)</f>
        <v>0</v>
      </c>
      <c r="AX94" s="75">
        <f>ROUND(BB94*L29,0)</f>
        <v>0</v>
      </c>
      <c r="AY94" s="75">
        <f>ROUND(BC94*L30,0)</f>
        <v>0</v>
      </c>
      <c r="AZ94" s="75">
        <f>ROUND(SUM(AZ95:AZ98),0)</f>
        <v>0</v>
      </c>
      <c r="BA94" s="75">
        <f>ROUND(SUM(BA95:BA98),0)</f>
        <v>0</v>
      </c>
      <c r="BB94" s="75">
        <f>ROUND(SUM(BB95:BB98),0)</f>
        <v>0</v>
      </c>
      <c r="BC94" s="75">
        <f>ROUND(SUM(BC95:BC98),0)</f>
        <v>0</v>
      </c>
      <c r="BD94" s="77">
        <f>ROUND(SUM(BD95:BD98),0)</f>
        <v>0</v>
      </c>
      <c r="BS94" s="78" t="s">
        <v>79</v>
      </c>
      <c r="BT94" s="78" t="s">
        <v>80</v>
      </c>
      <c r="BU94" s="79" t="s">
        <v>81</v>
      </c>
      <c r="BV94" s="78" t="s">
        <v>82</v>
      </c>
      <c r="BW94" s="78" t="s">
        <v>4</v>
      </c>
      <c r="BX94" s="78" t="s">
        <v>83</v>
      </c>
      <c r="CL94" s="78" t="s">
        <v>1</v>
      </c>
    </row>
    <row r="95" spans="1:91" s="7" customFormat="1" ht="16.5" customHeight="1">
      <c r="A95" s="80" t="s">
        <v>84</v>
      </c>
      <c r="B95" s="81"/>
      <c r="C95" s="82"/>
      <c r="D95" s="230" t="s">
        <v>85</v>
      </c>
      <c r="E95" s="230"/>
      <c r="F95" s="230"/>
      <c r="G95" s="230"/>
      <c r="H95" s="230"/>
      <c r="I95" s="83"/>
      <c r="J95" s="230" t="s">
        <v>86</v>
      </c>
      <c r="K95" s="230"/>
      <c r="L95" s="230"/>
      <c r="M95" s="230"/>
      <c r="N95" s="230"/>
      <c r="O95" s="230"/>
      <c r="P95" s="230"/>
      <c r="Q95" s="230"/>
      <c r="R95" s="230"/>
      <c r="S95" s="230"/>
      <c r="T95" s="230"/>
      <c r="U95" s="230"/>
      <c r="V95" s="230"/>
      <c r="W95" s="230"/>
      <c r="X95" s="230"/>
      <c r="Y95" s="230"/>
      <c r="Z95" s="230"/>
      <c r="AA95" s="230"/>
      <c r="AB95" s="230"/>
      <c r="AC95" s="230"/>
      <c r="AD95" s="230"/>
      <c r="AE95" s="230"/>
      <c r="AF95" s="230"/>
      <c r="AG95" s="228">
        <f>'SO 091 - Náhradní výsadba'!J30</f>
        <v>0</v>
      </c>
      <c r="AH95" s="229"/>
      <c r="AI95" s="229"/>
      <c r="AJ95" s="229"/>
      <c r="AK95" s="229"/>
      <c r="AL95" s="229"/>
      <c r="AM95" s="229"/>
      <c r="AN95" s="228">
        <f>SUM(AG95,AT95)</f>
        <v>0</v>
      </c>
      <c r="AO95" s="229"/>
      <c r="AP95" s="229"/>
      <c r="AQ95" s="84" t="s">
        <v>87</v>
      </c>
      <c r="AR95" s="81"/>
      <c r="AS95" s="85">
        <v>0</v>
      </c>
      <c r="AT95" s="86">
        <f>ROUND(SUM(AV95:AW95),0)</f>
        <v>0</v>
      </c>
      <c r="AU95" s="87">
        <f>'SO 091 - Náhradní výsadba'!P119</f>
        <v>0</v>
      </c>
      <c r="AV95" s="86">
        <f>'SO 091 - Náhradní výsadba'!J33</f>
        <v>0</v>
      </c>
      <c r="AW95" s="86">
        <f>'SO 091 - Náhradní výsadba'!J34</f>
        <v>0</v>
      </c>
      <c r="AX95" s="86">
        <f>'SO 091 - Náhradní výsadba'!J35</f>
        <v>0</v>
      </c>
      <c r="AY95" s="86">
        <f>'SO 091 - Náhradní výsadba'!J36</f>
        <v>0</v>
      </c>
      <c r="AZ95" s="86">
        <f>'SO 091 - Náhradní výsadba'!F33</f>
        <v>0</v>
      </c>
      <c r="BA95" s="86">
        <f>'SO 091 - Náhradní výsadba'!F34</f>
        <v>0</v>
      </c>
      <c r="BB95" s="86">
        <f>'SO 091 - Náhradní výsadba'!F35</f>
        <v>0</v>
      </c>
      <c r="BC95" s="86">
        <f>'SO 091 - Náhradní výsadba'!F36</f>
        <v>0</v>
      </c>
      <c r="BD95" s="88">
        <f>'SO 091 - Náhradní výsadba'!F37</f>
        <v>0</v>
      </c>
      <c r="BT95" s="89" t="s">
        <v>36</v>
      </c>
      <c r="BV95" s="89" t="s">
        <v>82</v>
      </c>
      <c r="BW95" s="89" t="s">
        <v>88</v>
      </c>
      <c r="BX95" s="89" t="s">
        <v>4</v>
      </c>
      <c r="CL95" s="89" t="s">
        <v>1</v>
      </c>
      <c r="CM95" s="89" t="s">
        <v>89</v>
      </c>
    </row>
    <row r="96" spans="1:91" s="7" customFormat="1" ht="16.5" customHeight="1">
      <c r="A96" s="80" t="s">
        <v>84</v>
      </c>
      <c r="B96" s="81"/>
      <c r="C96" s="82"/>
      <c r="D96" s="230" t="s">
        <v>90</v>
      </c>
      <c r="E96" s="230"/>
      <c r="F96" s="230"/>
      <c r="G96" s="230"/>
      <c r="H96" s="230"/>
      <c r="I96" s="83"/>
      <c r="J96" s="230" t="s">
        <v>91</v>
      </c>
      <c r="K96" s="230"/>
      <c r="L96" s="230"/>
      <c r="M96" s="230"/>
      <c r="N96" s="230"/>
      <c r="O96" s="230"/>
      <c r="P96" s="230"/>
      <c r="Q96" s="230"/>
      <c r="R96" s="230"/>
      <c r="S96" s="230"/>
      <c r="T96" s="230"/>
      <c r="U96" s="230"/>
      <c r="V96" s="230"/>
      <c r="W96" s="230"/>
      <c r="X96" s="230"/>
      <c r="Y96" s="230"/>
      <c r="Z96" s="230"/>
      <c r="AA96" s="230"/>
      <c r="AB96" s="230"/>
      <c r="AC96" s="230"/>
      <c r="AD96" s="230"/>
      <c r="AE96" s="230"/>
      <c r="AF96" s="230"/>
      <c r="AG96" s="228">
        <f>'SO 330 - Vodovodní řad'!J30</f>
        <v>0</v>
      </c>
      <c r="AH96" s="229"/>
      <c r="AI96" s="229"/>
      <c r="AJ96" s="229"/>
      <c r="AK96" s="229"/>
      <c r="AL96" s="229"/>
      <c r="AM96" s="229"/>
      <c r="AN96" s="228">
        <f>SUM(AG96,AT96)</f>
        <v>0</v>
      </c>
      <c r="AO96" s="229"/>
      <c r="AP96" s="229"/>
      <c r="AQ96" s="84" t="s">
        <v>87</v>
      </c>
      <c r="AR96" s="81"/>
      <c r="AS96" s="85">
        <v>0</v>
      </c>
      <c r="AT96" s="86">
        <f>ROUND(SUM(AV96:AW96),0)</f>
        <v>0</v>
      </c>
      <c r="AU96" s="87">
        <f>'SO 330 - Vodovodní řad'!P125</f>
        <v>0</v>
      </c>
      <c r="AV96" s="86">
        <f>'SO 330 - Vodovodní řad'!J33</f>
        <v>0</v>
      </c>
      <c r="AW96" s="86">
        <f>'SO 330 - Vodovodní řad'!J34</f>
        <v>0</v>
      </c>
      <c r="AX96" s="86">
        <f>'SO 330 - Vodovodní řad'!J35</f>
        <v>0</v>
      </c>
      <c r="AY96" s="86">
        <f>'SO 330 - Vodovodní řad'!J36</f>
        <v>0</v>
      </c>
      <c r="AZ96" s="86">
        <f>'SO 330 - Vodovodní řad'!F33</f>
        <v>0</v>
      </c>
      <c r="BA96" s="86">
        <f>'SO 330 - Vodovodní řad'!F34</f>
        <v>0</v>
      </c>
      <c r="BB96" s="86">
        <f>'SO 330 - Vodovodní řad'!F35</f>
        <v>0</v>
      </c>
      <c r="BC96" s="86">
        <f>'SO 330 - Vodovodní řad'!F36</f>
        <v>0</v>
      </c>
      <c r="BD96" s="88">
        <f>'SO 330 - Vodovodní řad'!F37</f>
        <v>0</v>
      </c>
      <c r="BT96" s="89" t="s">
        <v>36</v>
      </c>
      <c r="BV96" s="89" t="s">
        <v>82</v>
      </c>
      <c r="BW96" s="89" t="s">
        <v>92</v>
      </c>
      <c r="BX96" s="89" t="s">
        <v>4</v>
      </c>
      <c r="CL96" s="89" t="s">
        <v>1</v>
      </c>
      <c r="CM96" s="89" t="s">
        <v>89</v>
      </c>
    </row>
    <row r="97" spans="1:91" s="7" customFormat="1" ht="16.5" customHeight="1">
      <c r="A97" s="80" t="s">
        <v>84</v>
      </c>
      <c r="B97" s="81"/>
      <c r="C97" s="82"/>
      <c r="D97" s="230" t="s">
        <v>93</v>
      </c>
      <c r="E97" s="230"/>
      <c r="F97" s="230"/>
      <c r="G97" s="230"/>
      <c r="H97" s="230"/>
      <c r="I97" s="83"/>
      <c r="J97" s="230" t="s">
        <v>94</v>
      </c>
      <c r="K97" s="230"/>
      <c r="L97" s="230"/>
      <c r="M97" s="230"/>
      <c r="N97" s="230"/>
      <c r="O97" s="230"/>
      <c r="P97" s="230"/>
      <c r="Q97" s="230"/>
      <c r="R97" s="230"/>
      <c r="S97" s="230"/>
      <c r="T97" s="230"/>
      <c r="U97" s="230"/>
      <c r="V97" s="230"/>
      <c r="W97" s="230"/>
      <c r="X97" s="230"/>
      <c r="Y97" s="230"/>
      <c r="Z97" s="230"/>
      <c r="AA97" s="230"/>
      <c r="AB97" s="230"/>
      <c r="AC97" s="230"/>
      <c r="AD97" s="230"/>
      <c r="AE97" s="230"/>
      <c r="AF97" s="230"/>
      <c r="AG97" s="228">
        <f>'SO 340 - Vodovodní přípojky'!J30</f>
        <v>0</v>
      </c>
      <c r="AH97" s="229"/>
      <c r="AI97" s="229"/>
      <c r="AJ97" s="229"/>
      <c r="AK97" s="229"/>
      <c r="AL97" s="229"/>
      <c r="AM97" s="229"/>
      <c r="AN97" s="228">
        <f>SUM(AG97,AT97)</f>
        <v>0</v>
      </c>
      <c r="AO97" s="229"/>
      <c r="AP97" s="229"/>
      <c r="AQ97" s="84" t="s">
        <v>87</v>
      </c>
      <c r="AR97" s="81"/>
      <c r="AS97" s="85">
        <v>0</v>
      </c>
      <c r="AT97" s="86">
        <f>ROUND(SUM(AV97:AW97),0)</f>
        <v>0</v>
      </c>
      <c r="AU97" s="87">
        <f>'SO 340 - Vodovodní přípojky'!P125</f>
        <v>0</v>
      </c>
      <c r="AV97" s="86">
        <f>'SO 340 - Vodovodní přípojky'!J33</f>
        <v>0</v>
      </c>
      <c r="AW97" s="86">
        <f>'SO 340 - Vodovodní přípojky'!J34</f>
        <v>0</v>
      </c>
      <c r="AX97" s="86">
        <f>'SO 340 - Vodovodní přípojky'!J35</f>
        <v>0</v>
      </c>
      <c r="AY97" s="86">
        <f>'SO 340 - Vodovodní přípojky'!J36</f>
        <v>0</v>
      </c>
      <c r="AZ97" s="86">
        <f>'SO 340 - Vodovodní přípojky'!F33</f>
        <v>0</v>
      </c>
      <c r="BA97" s="86">
        <f>'SO 340 - Vodovodní přípojky'!F34</f>
        <v>0</v>
      </c>
      <c r="BB97" s="86">
        <f>'SO 340 - Vodovodní přípojky'!F35</f>
        <v>0</v>
      </c>
      <c r="BC97" s="86">
        <f>'SO 340 - Vodovodní přípojky'!F36</f>
        <v>0</v>
      </c>
      <c r="BD97" s="88">
        <f>'SO 340 - Vodovodní přípojky'!F37</f>
        <v>0</v>
      </c>
      <c r="BT97" s="89" t="s">
        <v>36</v>
      </c>
      <c r="BV97" s="89" t="s">
        <v>82</v>
      </c>
      <c r="BW97" s="89" t="s">
        <v>95</v>
      </c>
      <c r="BX97" s="89" t="s">
        <v>4</v>
      </c>
      <c r="CL97" s="89" t="s">
        <v>1</v>
      </c>
      <c r="CM97" s="89" t="s">
        <v>89</v>
      </c>
    </row>
    <row r="98" spans="1:91" s="7" customFormat="1" ht="16.5" customHeight="1">
      <c r="A98" s="80" t="s">
        <v>84</v>
      </c>
      <c r="B98" s="81"/>
      <c r="C98" s="82"/>
      <c r="D98" s="230" t="s">
        <v>96</v>
      </c>
      <c r="E98" s="230"/>
      <c r="F98" s="230"/>
      <c r="G98" s="230"/>
      <c r="H98" s="230"/>
      <c r="I98" s="83"/>
      <c r="J98" s="230" t="s">
        <v>97</v>
      </c>
      <c r="K98" s="230"/>
      <c r="L98" s="230"/>
      <c r="M98" s="230"/>
      <c r="N98" s="230"/>
      <c r="O98" s="230"/>
      <c r="P98" s="230"/>
      <c r="Q98" s="230"/>
      <c r="R98" s="230"/>
      <c r="S98" s="230"/>
      <c r="T98" s="230"/>
      <c r="U98" s="230"/>
      <c r="V98" s="230"/>
      <c r="W98" s="230"/>
      <c r="X98" s="230"/>
      <c r="Y98" s="230"/>
      <c r="Z98" s="230"/>
      <c r="AA98" s="230"/>
      <c r="AB98" s="230"/>
      <c r="AC98" s="230"/>
      <c r="AD98" s="230"/>
      <c r="AE98" s="230"/>
      <c r="AF98" s="230"/>
      <c r="AG98" s="228">
        <f>'SO 090 - Vedlejší a ostat...'!J30</f>
        <v>0</v>
      </c>
      <c r="AH98" s="229"/>
      <c r="AI98" s="229"/>
      <c r="AJ98" s="229"/>
      <c r="AK98" s="229"/>
      <c r="AL98" s="229"/>
      <c r="AM98" s="229"/>
      <c r="AN98" s="228">
        <f>SUM(AG98,AT98)</f>
        <v>0</v>
      </c>
      <c r="AO98" s="229"/>
      <c r="AP98" s="229"/>
      <c r="AQ98" s="84" t="s">
        <v>87</v>
      </c>
      <c r="AR98" s="81"/>
      <c r="AS98" s="90">
        <v>0</v>
      </c>
      <c r="AT98" s="91">
        <f>ROUND(SUM(AV98:AW98),0)</f>
        <v>0</v>
      </c>
      <c r="AU98" s="92">
        <f>'SO 090 - Vedlejší a ostat...'!P118</f>
        <v>0</v>
      </c>
      <c r="AV98" s="91">
        <f>'SO 090 - Vedlejší a ostat...'!J33</f>
        <v>0</v>
      </c>
      <c r="AW98" s="91">
        <f>'SO 090 - Vedlejší a ostat...'!J34</f>
        <v>0</v>
      </c>
      <c r="AX98" s="91">
        <f>'SO 090 - Vedlejší a ostat...'!J35</f>
        <v>0</v>
      </c>
      <c r="AY98" s="91">
        <f>'SO 090 - Vedlejší a ostat...'!J36</f>
        <v>0</v>
      </c>
      <c r="AZ98" s="91">
        <f>'SO 090 - Vedlejší a ostat...'!F33</f>
        <v>0</v>
      </c>
      <c r="BA98" s="91">
        <f>'SO 090 - Vedlejší a ostat...'!F34</f>
        <v>0</v>
      </c>
      <c r="BB98" s="91">
        <f>'SO 090 - Vedlejší a ostat...'!F35</f>
        <v>0</v>
      </c>
      <c r="BC98" s="91">
        <f>'SO 090 - Vedlejší a ostat...'!F36</f>
        <v>0</v>
      </c>
      <c r="BD98" s="93">
        <f>'SO 090 - Vedlejší a ostat...'!F37</f>
        <v>0</v>
      </c>
      <c r="BT98" s="89" t="s">
        <v>36</v>
      </c>
      <c r="BV98" s="89" t="s">
        <v>82</v>
      </c>
      <c r="BW98" s="89" t="s">
        <v>98</v>
      </c>
      <c r="BX98" s="89" t="s">
        <v>4</v>
      </c>
      <c r="CL98" s="89" t="s">
        <v>1</v>
      </c>
      <c r="CM98" s="89" t="s">
        <v>89</v>
      </c>
    </row>
    <row r="99" spans="1:91" s="2" customFormat="1" ht="30" customHeight="1">
      <c r="A99" s="33"/>
      <c r="B99" s="34"/>
      <c r="C99" s="33"/>
      <c r="D99" s="33"/>
      <c r="E99" s="33"/>
      <c r="F99" s="33"/>
      <c r="G99" s="33"/>
      <c r="H99" s="33"/>
      <c r="I99" s="33"/>
      <c r="J99" s="33"/>
      <c r="K99" s="33"/>
      <c r="L99" s="33"/>
      <c r="M99" s="33"/>
      <c r="N99" s="33"/>
      <c r="O99" s="33"/>
      <c r="P99" s="33"/>
      <c r="Q99" s="33"/>
      <c r="R99" s="33"/>
      <c r="S99" s="33"/>
      <c r="T99" s="33"/>
      <c r="U99" s="33"/>
      <c r="V99" s="33"/>
      <c r="W99" s="33"/>
      <c r="X99" s="33"/>
      <c r="Y99" s="33"/>
      <c r="Z99" s="33"/>
      <c r="AA99" s="33"/>
      <c r="AB99" s="33"/>
      <c r="AC99" s="33"/>
      <c r="AD99" s="33"/>
      <c r="AE99" s="33"/>
      <c r="AF99" s="33"/>
      <c r="AG99" s="33"/>
      <c r="AH99" s="33"/>
      <c r="AI99" s="33"/>
      <c r="AJ99" s="33"/>
      <c r="AK99" s="33"/>
      <c r="AL99" s="33"/>
      <c r="AM99" s="33"/>
      <c r="AN99" s="33"/>
      <c r="AO99" s="33"/>
      <c r="AP99" s="33"/>
      <c r="AQ99" s="33"/>
      <c r="AR99" s="34"/>
      <c r="AS99" s="33"/>
      <c r="AT99" s="33"/>
      <c r="AU99" s="33"/>
      <c r="AV99" s="33"/>
      <c r="AW99" s="33"/>
      <c r="AX99" s="33"/>
      <c r="AY99" s="33"/>
      <c r="AZ99" s="33"/>
      <c r="BA99" s="33"/>
      <c r="BB99" s="33"/>
      <c r="BC99" s="33"/>
      <c r="BD99" s="33"/>
      <c r="BE99" s="33"/>
    </row>
    <row r="100" spans="1:91" s="2" customFormat="1" ht="6.95" customHeight="1">
      <c r="A100" s="33"/>
      <c r="B100" s="48"/>
      <c r="C100" s="49"/>
      <c r="D100" s="49"/>
      <c r="E100" s="49"/>
      <c r="F100" s="49"/>
      <c r="G100" s="49"/>
      <c r="H100" s="49"/>
      <c r="I100" s="49"/>
      <c r="J100" s="49"/>
      <c r="K100" s="49"/>
      <c r="L100" s="49"/>
      <c r="M100" s="49"/>
      <c r="N100" s="49"/>
      <c r="O100" s="49"/>
      <c r="P100" s="49"/>
      <c r="Q100" s="49"/>
      <c r="R100" s="49"/>
      <c r="S100" s="49"/>
      <c r="T100" s="49"/>
      <c r="U100" s="49"/>
      <c r="V100" s="49"/>
      <c r="W100" s="49"/>
      <c r="X100" s="49"/>
      <c r="Y100" s="49"/>
      <c r="Z100" s="49"/>
      <c r="AA100" s="49"/>
      <c r="AB100" s="49"/>
      <c r="AC100" s="49"/>
      <c r="AD100" s="49"/>
      <c r="AE100" s="49"/>
      <c r="AF100" s="49"/>
      <c r="AG100" s="49"/>
      <c r="AH100" s="49"/>
      <c r="AI100" s="49"/>
      <c r="AJ100" s="49"/>
      <c r="AK100" s="49"/>
      <c r="AL100" s="49"/>
      <c r="AM100" s="49"/>
      <c r="AN100" s="49"/>
      <c r="AO100" s="49"/>
      <c r="AP100" s="49"/>
      <c r="AQ100" s="49"/>
      <c r="AR100" s="34"/>
      <c r="AS100" s="33"/>
      <c r="AT100" s="33"/>
      <c r="AU100" s="33"/>
      <c r="AV100" s="33"/>
      <c r="AW100" s="33"/>
      <c r="AX100" s="33"/>
      <c r="AY100" s="33"/>
      <c r="AZ100" s="33"/>
      <c r="BA100" s="33"/>
      <c r="BB100" s="33"/>
      <c r="BC100" s="33"/>
      <c r="BD100" s="33"/>
      <c r="BE100" s="33"/>
    </row>
  </sheetData>
  <mergeCells count="54">
    <mergeCell ref="AS89:AT91"/>
    <mergeCell ref="AM90:AP90"/>
    <mergeCell ref="C92:G92"/>
    <mergeCell ref="AG92:AM92"/>
    <mergeCell ref="I92:AF92"/>
    <mergeCell ref="AN92:AP92"/>
    <mergeCell ref="D95:H95"/>
    <mergeCell ref="AG95:AM95"/>
    <mergeCell ref="J95:AF95"/>
    <mergeCell ref="AN95:AP95"/>
    <mergeCell ref="D98:H98"/>
    <mergeCell ref="J98:AF98"/>
    <mergeCell ref="AG94:AM94"/>
    <mergeCell ref="AN94:AP94"/>
    <mergeCell ref="J96:AF96"/>
    <mergeCell ref="D96:H96"/>
    <mergeCell ref="AG96:AM96"/>
    <mergeCell ref="AN96:AP96"/>
    <mergeCell ref="AN97:AP97"/>
    <mergeCell ref="D97:H97"/>
    <mergeCell ref="J97:AF97"/>
    <mergeCell ref="AG97:AM97"/>
    <mergeCell ref="AK30:AO30"/>
    <mergeCell ref="L30:P30"/>
    <mergeCell ref="W30:AE30"/>
    <mergeCell ref="L31:P31"/>
    <mergeCell ref="AN98:AP98"/>
    <mergeCell ref="AG98:AM98"/>
    <mergeCell ref="L85:AJ85"/>
    <mergeCell ref="AM87:AN87"/>
    <mergeCell ref="AM89:AP89"/>
    <mergeCell ref="AK26:AO26"/>
    <mergeCell ref="L28:P28"/>
    <mergeCell ref="W28:AE28"/>
    <mergeCell ref="AK28:AO28"/>
    <mergeCell ref="W29:AE29"/>
    <mergeCell ref="L29:P29"/>
    <mergeCell ref="AK29:AO29"/>
    <mergeCell ref="AR2:BE2"/>
    <mergeCell ref="AK33:AO33"/>
    <mergeCell ref="L33:P33"/>
    <mergeCell ref="W33:AE33"/>
    <mergeCell ref="AK35:AO35"/>
    <mergeCell ref="X35:AB35"/>
    <mergeCell ref="W31:AE31"/>
    <mergeCell ref="AK31:AO31"/>
    <mergeCell ref="AK32:AO32"/>
    <mergeCell ref="L32:P32"/>
    <mergeCell ref="W32:AE32"/>
    <mergeCell ref="BE5:BE34"/>
    <mergeCell ref="K5:AJ5"/>
    <mergeCell ref="K6:AJ6"/>
    <mergeCell ref="E14:AJ14"/>
    <mergeCell ref="E23:AN23"/>
  </mergeCells>
  <hyperlinks>
    <hyperlink ref="A95" location="'SO 091 - Náhradní výsadba'!C2" display="/"/>
    <hyperlink ref="A96" location="'SO 330 - Vodovodní řad'!C2" display="/"/>
    <hyperlink ref="A97" location="'SO 340 - Vodovodní přípojky'!C2" display="/"/>
    <hyperlink ref="A98" location="'SO 090 - Vedlejší a ostat...'!C2" display="/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49"/>
  <sheetViews>
    <sheetView showGridLines="0" workbookViewId="0">
      <selection activeCell="I122" sqref="I122"/>
    </sheetView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08" t="s">
        <v>5</v>
      </c>
      <c r="M2" s="209"/>
      <c r="N2" s="209"/>
      <c r="O2" s="209"/>
      <c r="P2" s="209"/>
      <c r="Q2" s="209"/>
      <c r="R2" s="209"/>
      <c r="S2" s="209"/>
      <c r="T2" s="209"/>
      <c r="U2" s="209"/>
      <c r="V2" s="209"/>
      <c r="AT2" s="18" t="s">
        <v>88</v>
      </c>
    </row>
    <row r="3" spans="1:46" s="1" customFormat="1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89</v>
      </c>
    </row>
    <row r="4" spans="1:46" s="1" customFormat="1" ht="24.95" customHeight="1">
      <c r="B4" s="21"/>
      <c r="D4" s="22" t="s">
        <v>99</v>
      </c>
      <c r="L4" s="21"/>
      <c r="M4" s="94" t="s">
        <v>10</v>
      </c>
      <c r="AT4" s="18" t="s">
        <v>3</v>
      </c>
    </row>
    <row r="5" spans="1:46" s="1" customFormat="1" ht="6.95" customHeight="1">
      <c r="B5" s="21"/>
      <c r="L5" s="21"/>
    </row>
    <row r="6" spans="1:46" s="1" customFormat="1" ht="12" customHeight="1">
      <c r="B6" s="21"/>
      <c r="D6" s="28" t="s">
        <v>16</v>
      </c>
      <c r="L6" s="21"/>
    </row>
    <row r="7" spans="1:46" s="1" customFormat="1" ht="16.5" customHeight="1">
      <c r="B7" s="21"/>
      <c r="E7" s="248" t="str">
        <f>'Rekapitulace stavby'!K6</f>
        <v>Brno, Komárovská - rekonstrukce vodovodu</v>
      </c>
      <c r="F7" s="249"/>
      <c r="G7" s="249"/>
      <c r="H7" s="249"/>
      <c r="L7" s="21"/>
    </row>
    <row r="8" spans="1:46" s="2" customFormat="1" ht="12" customHeight="1">
      <c r="A8" s="33"/>
      <c r="B8" s="34"/>
      <c r="C8" s="33"/>
      <c r="D8" s="28" t="s">
        <v>100</v>
      </c>
      <c r="E8" s="33"/>
      <c r="F8" s="33"/>
      <c r="G8" s="33"/>
      <c r="H8" s="33"/>
      <c r="I8" s="33"/>
      <c r="J8" s="33"/>
      <c r="K8" s="33"/>
      <c r="L8" s="43"/>
      <c r="S8" s="33"/>
      <c r="T8" s="33"/>
      <c r="U8" s="33"/>
      <c r="V8" s="33"/>
      <c r="W8" s="33"/>
      <c r="X8" s="33"/>
      <c r="Y8" s="33"/>
      <c r="Z8" s="33"/>
      <c r="AA8" s="33"/>
      <c r="AB8" s="33"/>
      <c r="AC8" s="33"/>
      <c r="AD8" s="33"/>
      <c r="AE8" s="33"/>
    </row>
    <row r="9" spans="1:46" s="2" customFormat="1" ht="16.5" customHeight="1">
      <c r="A9" s="33"/>
      <c r="B9" s="34"/>
      <c r="C9" s="33"/>
      <c r="D9" s="33"/>
      <c r="E9" s="238" t="s">
        <v>101</v>
      </c>
      <c r="F9" s="247"/>
      <c r="G9" s="247"/>
      <c r="H9" s="247"/>
      <c r="I9" s="33"/>
      <c r="J9" s="33"/>
      <c r="K9" s="33"/>
      <c r="L9" s="43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</row>
    <row r="10" spans="1:46" s="2" customFormat="1">
      <c r="A10" s="33"/>
      <c r="B10" s="34"/>
      <c r="C10" s="33"/>
      <c r="D10" s="33"/>
      <c r="E10" s="33"/>
      <c r="F10" s="33"/>
      <c r="G10" s="33"/>
      <c r="H10" s="33"/>
      <c r="I10" s="33"/>
      <c r="J10" s="33"/>
      <c r="K10" s="33"/>
      <c r="L10" s="43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</row>
    <row r="11" spans="1:46" s="2" customFormat="1" ht="12" customHeight="1">
      <c r="A11" s="33"/>
      <c r="B11" s="34"/>
      <c r="C11" s="33"/>
      <c r="D11" s="28" t="s">
        <v>18</v>
      </c>
      <c r="E11" s="33"/>
      <c r="F11" s="26" t="s">
        <v>1</v>
      </c>
      <c r="G11" s="33"/>
      <c r="H11" s="33"/>
      <c r="I11" s="28" t="s">
        <v>19</v>
      </c>
      <c r="J11" s="26" t="s">
        <v>1</v>
      </c>
      <c r="K11" s="33"/>
      <c r="L11" s="43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</row>
    <row r="12" spans="1:46" s="2" customFormat="1" ht="12" customHeight="1">
      <c r="A12" s="33"/>
      <c r="B12" s="34"/>
      <c r="C12" s="33"/>
      <c r="D12" s="28" t="s">
        <v>20</v>
      </c>
      <c r="E12" s="33"/>
      <c r="F12" s="26" t="s">
        <v>21</v>
      </c>
      <c r="G12" s="33"/>
      <c r="H12" s="33"/>
      <c r="I12" s="28" t="s">
        <v>22</v>
      </c>
      <c r="J12" s="56"/>
      <c r="K12" s="33"/>
      <c r="L12" s="43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</row>
    <row r="13" spans="1:46" s="2" customFormat="1" ht="10.9" customHeight="1">
      <c r="A13" s="33"/>
      <c r="B13" s="34"/>
      <c r="C13" s="33"/>
      <c r="D13" s="33"/>
      <c r="E13" s="33"/>
      <c r="F13" s="33"/>
      <c r="G13" s="33"/>
      <c r="H13" s="33"/>
      <c r="I13" s="33"/>
      <c r="J13" s="33"/>
      <c r="K13" s="33"/>
      <c r="L13" s="43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</row>
    <row r="14" spans="1:46" s="2" customFormat="1" ht="12" customHeight="1">
      <c r="A14" s="33"/>
      <c r="B14" s="34"/>
      <c r="C14" s="33"/>
      <c r="D14" s="28" t="s">
        <v>23</v>
      </c>
      <c r="E14" s="33"/>
      <c r="F14" s="33"/>
      <c r="G14" s="33"/>
      <c r="H14" s="33"/>
      <c r="I14" s="28" t="s">
        <v>24</v>
      </c>
      <c r="J14" s="26" t="s">
        <v>25</v>
      </c>
      <c r="K14" s="33"/>
      <c r="L14" s="43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</row>
    <row r="15" spans="1:46" s="2" customFormat="1" ht="18" customHeight="1">
      <c r="A15" s="33"/>
      <c r="B15" s="34"/>
      <c r="C15" s="33"/>
      <c r="D15" s="33"/>
      <c r="E15" s="26" t="s">
        <v>26</v>
      </c>
      <c r="F15" s="33"/>
      <c r="G15" s="33"/>
      <c r="H15" s="33"/>
      <c r="I15" s="28" t="s">
        <v>27</v>
      </c>
      <c r="J15" s="26" t="s">
        <v>28</v>
      </c>
      <c r="K15" s="33"/>
      <c r="L15" s="4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</row>
    <row r="16" spans="1:46" s="2" customFormat="1" ht="6.95" customHeight="1">
      <c r="A16" s="33"/>
      <c r="B16" s="34"/>
      <c r="C16" s="33"/>
      <c r="D16" s="33"/>
      <c r="E16" s="33"/>
      <c r="F16" s="33"/>
      <c r="G16" s="33"/>
      <c r="H16" s="33"/>
      <c r="I16" s="33"/>
      <c r="J16" s="33"/>
      <c r="K16" s="33"/>
      <c r="L16" s="4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</row>
    <row r="17" spans="1:31" s="2" customFormat="1" ht="12" customHeight="1">
      <c r="A17" s="33"/>
      <c r="B17" s="34"/>
      <c r="C17" s="33"/>
      <c r="D17" s="28" t="s">
        <v>29</v>
      </c>
      <c r="E17" s="33"/>
      <c r="F17" s="33"/>
      <c r="G17" s="33"/>
      <c r="H17" s="33"/>
      <c r="I17" s="28" t="s">
        <v>24</v>
      </c>
      <c r="J17" s="29" t="str">
        <f>'Rekapitulace stavby'!AN13</f>
        <v>Vyplň údaj</v>
      </c>
      <c r="K17" s="33"/>
      <c r="L17" s="4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</row>
    <row r="18" spans="1:31" s="2" customFormat="1" ht="18" customHeight="1">
      <c r="A18" s="33"/>
      <c r="B18" s="34"/>
      <c r="C18" s="33"/>
      <c r="D18" s="33"/>
      <c r="E18" s="250" t="str">
        <f>'Rekapitulace stavby'!E14</f>
        <v>Vyplň údaj</v>
      </c>
      <c r="F18" s="220"/>
      <c r="G18" s="220"/>
      <c r="H18" s="220"/>
      <c r="I18" s="28" t="s">
        <v>27</v>
      </c>
      <c r="J18" s="29" t="str">
        <f>'Rekapitulace stavby'!AN14</f>
        <v>Vyplň údaj</v>
      </c>
      <c r="K18" s="33"/>
      <c r="L18" s="4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</row>
    <row r="19" spans="1:31" s="2" customFormat="1" ht="6.95" customHeight="1">
      <c r="A19" s="33"/>
      <c r="B19" s="34"/>
      <c r="C19" s="33"/>
      <c r="D19" s="33"/>
      <c r="E19" s="33"/>
      <c r="F19" s="33"/>
      <c r="G19" s="33"/>
      <c r="H19" s="33"/>
      <c r="I19" s="33"/>
      <c r="J19" s="33"/>
      <c r="K19" s="33"/>
      <c r="L19" s="43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</row>
    <row r="20" spans="1:31" s="2" customFormat="1" ht="12" customHeight="1">
      <c r="A20" s="33"/>
      <c r="B20" s="34"/>
      <c r="C20" s="33"/>
      <c r="D20" s="28" t="s">
        <v>31</v>
      </c>
      <c r="E20" s="33"/>
      <c r="F20" s="33"/>
      <c r="G20" s="33"/>
      <c r="H20" s="33"/>
      <c r="I20" s="28" t="s">
        <v>24</v>
      </c>
      <c r="J20" s="26" t="s">
        <v>32</v>
      </c>
      <c r="K20" s="33"/>
      <c r="L20" s="43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</row>
    <row r="21" spans="1:31" s="2" customFormat="1" ht="18" customHeight="1">
      <c r="A21" s="33"/>
      <c r="B21" s="34"/>
      <c r="C21" s="33"/>
      <c r="D21" s="33"/>
      <c r="E21" s="26" t="s">
        <v>33</v>
      </c>
      <c r="F21" s="33"/>
      <c r="G21" s="33"/>
      <c r="H21" s="33"/>
      <c r="I21" s="28" t="s">
        <v>27</v>
      </c>
      <c r="J21" s="26" t="s">
        <v>34</v>
      </c>
      <c r="K21" s="33"/>
      <c r="L21" s="4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</row>
    <row r="22" spans="1:31" s="2" customFormat="1" ht="6.95" customHeight="1">
      <c r="A22" s="33"/>
      <c r="B22" s="34"/>
      <c r="C22" s="33"/>
      <c r="D22" s="33"/>
      <c r="E22" s="33"/>
      <c r="F22" s="33"/>
      <c r="G22" s="33"/>
      <c r="H22" s="33"/>
      <c r="I22" s="33"/>
      <c r="J22" s="33"/>
      <c r="K22" s="33"/>
      <c r="L22" s="4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</row>
    <row r="23" spans="1:31" s="2" customFormat="1" ht="12" customHeight="1">
      <c r="A23" s="33"/>
      <c r="B23" s="34"/>
      <c r="C23" s="33"/>
      <c r="D23" s="28" t="s">
        <v>37</v>
      </c>
      <c r="E23" s="33"/>
      <c r="F23" s="33"/>
      <c r="G23" s="33"/>
      <c r="H23" s="33"/>
      <c r="I23" s="28" t="s">
        <v>24</v>
      </c>
      <c r="J23" s="26" t="str">
        <f>IF('Rekapitulace stavby'!AN19="","",'Rekapitulace stavby'!AN19)</f>
        <v/>
      </c>
      <c r="K23" s="33"/>
      <c r="L23" s="4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</row>
    <row r="24" spans="1:31" s="2" customFormat="1" ht="18" customHeight="1">
      <c r="A24" s="33"/>
      <c r="B24" s="34"/>
      <c r="C24" s="33"/>
      <c r="D24" s="33"/>
      <c r="E24" s="26" t="str">
        <f>IF('Rekapitulace stavby'!E20="","",'Rekapitulace stavby'!E20)</f>
        <v xml:space="preserve"> </v>
      </c>
      <c r="F24" s="33"/>
      <c r="G24" s="33"/>
      <c r="H24" s="33"/>
      <c r="I24" s="28" t="s">
        <v>27</v>
      </c>
      <c r="J24" s="26" t="str">
        <f>IF('Rekapitulace stavby'!AN20="","",'Rekapitulace stavby'!AN20)</f>
        <v/>
      </c>
      <c r="K24" s="33"/>
      <c r="L24" s="4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</row>
    <row r="25" spans="1:31" s="2" customFormat="1" ht="6.95" customHeight="1">
      <c r="A25" s="33"/>
      <c r="B25" s="34"/>
      <c r="C25" s="33"/>
      <c r="D25" s="33"/>
      <c r="E25" s="33"/>
      <c r="F25" s="33"/>
      <c r="G25" s="33"/>
      <c r="H25" s="33"/>
      <c r="I25" s="33"/>
      <c r="J25" s="33"/>
      <c r="K25" s="33"/>
      <c r="L25" s="4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</row>
    <row r="26" spans="1:31" s="2" customFormat="1" ht="12" customHeight="1">
      <c r="A26" s="33"/>
      <c r="B26" s="34"/>
      <c r="C26" s="33"/>
      <c r="D26" s="28" t="s">
        <v>39</v>
      </c>
      <c r="E26" s="33"/>
      <c r="F26" s="33"/>
      <c r="G26" s="33"/>
      <c r="H26" s="33"/>
      <c r="I26" s="33"/>
      <c r="J26" s="33"/>
      <c r="K26" s="33"/>
      <c r="L26" s="4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</row>
    <row r="27" spans="1:31" s="8" customFormat="1" ht="16.5" customHeight="1">
      <c r="A27" s="95"/>
      <c r="B27" s="96"/>
      <c r="C27" s="95"/>
      <c r="D27" s="95"/>
      <c r="E27" s="224" t="s">
        <v>1</v>
      </c>
      <c r="F27" s="224"/>
      <c r="G27" s="224"/>
      <c r="H27" s="224"/>
      <c r="I27" s="95"/>
      <c r="J27" s="95"/>
      <c r="K27" s="95"/>
      <c r="L27" s="97"/>
      <c r="S27" s="95"/>
      <c r="T27" s="95"/>
      <c r="U27" s="95"/>
      <c r="V27" s="95"/>
      <c r="W27" s="95"/>
      <c r="X27" s="95"/>
      <c r="Y27" s="95"/>
      <c r="Z27" s="95"/>
      <c r="AA27" s="95"/>
      <c r="AB27" s="95"/>
      <c r="AC27" s="95"/>
      <c r="AD27" s="95"/>
      <c r="AE27" s="95"/>
    </row>
    <row r="28" spans="1:31" s="2" customFormat="1" ht="6.95" customHeight="1">
      <c r="A28" s="33"/>
      <c r="B28" s="34"/>
      <c r="C28" s="33"/>
      <c r="D28" s="33"/>
      <c r="E28" s="33"/>
      <c r="F28" s="33"/>
      <c r="G28" s="33"/>
      <c r="H28" s="33"/>
      <c r="I28" s="33"/>
      <c r="J28" s="33"/>
      <c r="K28" s="33"/>
      <c r="L28" s="4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</row>
    <row r="29" spans="1:31" s="2" customFormat="1" ht="6.95" customHeight="1">
      <c r="A29" s="33"/>
      <c r="B29" s="34"/>
      <c r="C29" s="33"/>
      <c r="D29" s="67"/>
      <c r="E29" s="67"/>
      <c r="F29" s="67"/>
      <c r="G29" s="67"/>
      <c r="H29" s="67"/>
      <c r="I29" s="67"/>
      <c r="J29" s="67"/>
      <c r="K29" s="67"/>
      <c r="L29" s="43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</row>
    <row r="30" spans="1:31" s="2" customFormat="1" ht="25.35" customHeight="1">
      <c r="A30" s="33"/>
      <c r="B30" s="34"/>
      <c r="C30" s="33"/>
      <c r="D30" s="98" t="s">
        <v>40</v>
      </c>
      <c r="E30" s="33"/>
      <c r="F30" s="33"/>
      <c r="G30" s="33"/>
      <c r="H30" s="33"/>
      <c r="I30" s="33"/>
      <c r="J30" s="72">
        <f>ROUND(J119, 0)</f>
        <v>0</v>
      </c>
      <c r="K30" s="33"/>
      <c r="L30" s="43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</row>
    <row r="31" spans="1:31" s="2" customFormat="1" ht="6.95" customHeight="1">
      <c r="A31" s="33"/>
      <c r="B31" s="34"/>
      <c r="C31" s="33"/>
      <c r="D31" s="67"/>
      <c r="E31" s="67"/>
      <c r="F31" s="67"/>
      <c r="G31" s="67"/>
      <c r="H31" s="67"/>
      <c r="I31" s="67"/>
      <c r="J31" s="67"/>
      <c r="K31" s="67"/>
      <c r="L31" s="43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</row>
    <row r="32" spans="1:31" s="2" customFormat="1" ht="14.45" customHeight="1">
      <c r="A32" s="33"/>
      <c r="B32" s="34"/>
      <c r="C32" s="33"/>
      <c r="D32" s="33"/>
      <c r="E32" s="33"/>
      <c r="F32" s="37" t="s">
        <v>42</v>
      </c>
      <c r="G32" s="33"/>
      <c r="H32" s="33"/>
      <c r="I32" s="37" t="s">
        <v>41</v>
      </c>
      <c r="J32" s="37" t="s">
        <v>43</v>
      </c>
      <c r="K32" s="33"/>
      <c r="L32" s="43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</row>
    <row r="33" spans="1:31" s="2" customFormat="1" ht="14.45" customHeight="1">
      <c r="A33" s="33"/>
      <c r="B33" s="34"/>
      <c r="C33" s="33"/>
      <c r="D33" s="99" t="s">
        <v>44</v>
      </c>
      <c r="E33" s="28" t="s">
        <v>45</v>
      </c>
      <c r="F33" s="100">
        <f>ROUND((SUM(BE119:BE148)),  0)</f>
        <v>0</v>
      </c>
      <c r="G33" s="33"/>
      <c r="H33" s="33"/>
      <c r="I33" s="101">
        <v>0.21</v>
      </c>
      <c r="J33" s="100">
        <f>ROUND(((SUM(BE119:BE148))*I33),  0)</f>
        <v>0</v>
      </c>
      <c r="K33" s="33"/>
      <c r="L33" s="43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</row>
    <row r="34" spans="1:31" s="2" customFormat="1" ht="14.45" customHeight="1">
      <c r="A34" s="33"/>
      <c r="B34" s="34"/>
      <c r="C34" s="33"/>
      <c r="D34" s="33"/>
      <c r="E34" s="28" t="s">
        <v>46</v>
      </c>
      <c r="F34" s="100">
        <f>ROUND((SUM(BF119:BF148)),  0)</f>
        <v>0</v>
      </c>
      <c r="G34" s="33"/>
      <c r="H34" s="33"/>
      <c r="I34" s="101">
        <v>0.15</v>
      </c>
      <c r="J34" s="100">
        <f>ROUND(((SUM(BF119:BF148))*I34),  0)</f>
        <v>0</v>
      </c>
      <c r="K34" s="33"/>
      <c r="L34" s="43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</row>
    <row r="35" spans="1:31" s="2" customFormat="1" ht="14.45" hidden="1" customHeight="1">
      <c r="A35" s="33"/>
      <c r="B35" s="34"/>
      <c r="C35" s="33"/>
      <c r="D35" s="33"/>
      <c r="E35" s="28" t="s">
        <v>47</v>
      </c>
      <c r="F35" s="100">
        <f>ROUND((SUM(BG119:BG148)),  0)</f>
        <v>0</v>
      </c>
      <c r="G35" s="33"/>
      <c r="H35" s="33"/>
      <c r="I35" s="101">
        <v>0.21</v>
      </c>
      <c r="J35" s="100">
        <f>0</f>
        <v>0</v>
      </c>
      <c r="K35" s="33"/>
      <c r="L35" s="43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</row>
    <row r="36" spans="1:31" s="2" customFormat="1" ht="14.45" hidden="1" customHeight="1">
      <c r="A36" s="33"/>
      <c r="B36" s="34"/>
      <c r="C36" s="33"/>
      <c r="D36" s="33"/>
      <c r="E36" s="28" t="s">
        <v>48</v>
      </c>
      <c r="F36" s="100">
        <f>ROUND((SUM(BH119:BH148)),  0)</f>
        <v>0</v>
      </c>
      <c r="G36" s="33"/>
      <c r="H36" s="33"/>
      <c r="I36" s="101">
        <v>0.15</v>
      </c>
      <c r="J36" s="100">
        <f>0</f>
        <v>0</v>
      </c>
      <c r="K36" s="33"/>
      <c r="L36" s="43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</row>
    <row r="37" spans="1:31" s="2" customFormat="1" ht="14.45" hidden="1" customHeight="1">
      <c r="A37" s="33"/>
      <c r="B37" s="34"/>
      <c r="C37" s="33"/>
      <c r="D37" s="33"/>
      <c r="E37" s="28" t="s">
        <v>49</v>
      </c>
      <c r="F37" s="100">
        <f>ROUND((SUM(BI119:BI148)),  0)</f>
        <v>0</v>
      </c>
      <c r="G37" s="33"/>
      <c r="H37" s="33"/>
      <c r="I37" s="101">
        <v>0</v>
      </c>
      <c r="J37" s="100">
        <f>0</f>
        <v>0</v>
      </c>
      <c r="K37" s="33"/>
      <c r="L37" s="43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</row>
    <row r="38" spans="1:31" s="2" customFormat="1" ht="6.95" customHeight="1">
      <c r="A38" s="33"/>
      <c r="B38" s="34"/>
      <c r="C38" s="33"/>
      <c r="D38" s="33"/>
      <c r="E38" s="33"/>
      <c r="F38" s="33"/>
      <c r="G38" s="33"/>
      <c r="H38" s="33"/>
      <c r="I38" s="33"/>
      <c r="J38" s="33"/>
      <c r="K38" s="33"/>
      <c r="L38" s="43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</row>
    <row r="39" spans="1:31" s="2" customFormat="1" ht="25.35" customHeight="1">
      <c r="A39" s="33"/>
      <c r="B39" s="34"/>
      <c r="C39" s="102"/>
      <c r="D39" s="103" t="s">
        <v>50</v>
      </c>
      <c r="E39" s="61"/>
      <c r="F39" s="61"/>
      <c r="G39" s="104" t="s">
        <v>51</v>
      </c>
      <c r="H39" s="105" t="s">
        <v>52</v>
      </c>
      <c r="I39" s="61"/>
      <c r="J39" s="106">
        <f>SUM(J30:J37)</f>
        <v>0</v>
      </c>
      <c r="K39" s="107"/>
      <c r="L39" s="43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</row>
    <row r="40" spans="1:31" s="2" customFormat="1" ht="14.45" customHeight="1">
      <c r="A40" s="33"/>
      <c r="B40" s="34"/>
      <c r="C40" s="33"/>
      <c r="D40" s="33"/>
      <c r="E40" s="33"/>
      <c r="F40" s="33"/>
      <c r="G40" s="33"/>
      <c r="H40" s="33"/>
      <c r="I40" s="33"/>
      <c r="J40" s="33"/>
      <c r="K40" s="33"/>
      <c r="L40" s="4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</row>
    <row r="41" spans="1:31" s="1" customFormat="1" ht="14.45" customHeight="1">
      <c r="B41" s="21"/>
      <c r="L41" s="21"/>
    </row>
    <row r="42" spans="1:31" s="1" customFormat="1" ht="14.45" customHeight="1">
      <c r="B42" s="21"/>
      <c r="L42" s="21"/>
    </row>
    <row r="43" spans="1:31" s="1" customFormat="1" ht="14.45" customHeight="1">
      <c r="B43" s="21"/>
      <c r="L43" s="21"/>
    </row>
    <row r="44" spans="1:31" s="1" customFormat="1" ht="14.45" customHeight="1">
      <c r="B44" s="21"/>
      <c r="L44" s="21"/>
    </row>
    <row r="45" spans="1:31" s="1" customFormat="1" ht="14.45" customHeight="1">
      <c r="B45" s="21"/>
      <c r="L45" s="21"/>
    </row>
    <row r="46" spans="1:31" s="1" customFormat="1" ht="14.45" customHeight="1">
      <c r="B46" s="21"/>
      <c r="L46" s="21"/>
    </row>
    <row r="47" spans="1:31" s="1" customFormat="1" ht="14.45" customHeight="1">
      <c r="B47" s="21"/>
      <c r="L47" s="21"/>
    </row>
    <row r="48" spans="1:31" s="1" customFormat="1" ht="14.45" customHeight="1">
      <c r="B48" s="21"/>
      <c r="L48" s="21"/>
    </row>
    <row r="49" spans="1:31" s="1" customFormat="1" ht="14.45" customHeight="1">
      <c r="B49" s="21"/>
      <c r="L49" s="21"/>
    </row>
    <row r="50" spans="1:31" s="2" customFormat="1" ht="14.45" customHeight="1">
      <c r="B50" s="43"/>
      <c r="D50" s="44" t="s">
        <v>53</v>
      </c>
      <c r="E50" s="45"/>
      <c r="F50" s="45"/>
      <c r="G50" s="44" t="s">
        <v>54</v>
      </c>
      <c r="H50" s="45"/>
      <c r="I50" s="45"/>
      <c r="J50" s="45"/>
      <c r="K50" s="45"/>
      <c r="L50" s="43"/>
    </row>
    <row r="51" spans="1:31">
      <c r="B51" s="21"/>
      <c r="L51" s="21"/>
    </row>
    <row r="52" spans="1:31">
      <c r="B52" s="21"/>
      <c r="L52" s="21"/>
    </row>
    <row r="53" spans="1:31">
      <c r="B53" s="21"/>
      <c r="L53" s="21"/>
    </row>
    <row r="54" spans="1:31">
      <c r="B54" s="21"/>
      <c r="L54" s="21"/>
    </row>
    <row r="55" spans="1:31">
      <c r="B55" s="21"/>
      <c r="L55" s="21"/>
    </row>
    <row r="56" spans="1:31">
      <c r="B56" s="21"/>
      <c r="L56" s="21"/>
    </row>
    <row r="57" spans="1:31">
      <c r="B57" s="21"/>
      <c r="L57" s="21"/>
    </row>
    <row r="58" spans="1:31">
      <c r="B58" s="21"/>
      <c r="L58" s="21"/>
    </row>
    <row r="59" spans="1:31">
      <c r="B59" s="21"/>
      <c r="L59" s="21"/>
    </row>
    <row r="60" spans="1:31">
      <c r="B60" s="21"/>
      <c r="L60" s="21"/>
    </row>
    <row r="61" spans="1:31" s="2" customFormat="1" ht="12.75">
      <c r="A61" s="33"/>
      <c r="B61" s="34"/>
      <c r="C61" s="33"/>
      <c r="D61" s="46" t="s">
        <v>55</v>
      </c>
      <c r="E61" s="36"/>
      <c r="F61" s="108" t="s">
        <v>56</v>
      </c>
      <c r="G61" s="46" t="s">
        <v>55</v>
      </c>
      <c r="H61" s="36"/>
      <c r="I61" s="36"/>
      <c r="J61" s="109" t="s">
        <v>56</v>
      </c>
      <c r="K61" s="36"/>
      <c r="L61" s="43"/>
      <c r="S61" s="33"/>
      <c r="T61" s="33"/>
      <c r="U61" s="33"/>
      <c r="V61" s="33"/>
      <c r="W61" s="33"/>
      <c r="X61" s="33"/>
      <c r="Y61" s="33"/>
      <c r="Z61" s="33"/>
      <c r="AA61" s="33"/>
      <c r="AB61" s="33"/>
      <c r="AC61" s="33"/>
      <c r="AD61" s="33"/>
      <c r="AE61" s="33"/>
    </row>
    <row r="62" spans="1:31">
      <c r="B62" s="21"/>
      <c r="L62" s="21"/>
    </row>
    <row r="63" spans="1:31">
      <c r="B63" s="21"/>
      <c r="L63" s="21"/>
    </row>
    <row r="64" spans="1:31">
      <c r="B64" s="21"/>
      <c r="L64" s="21"/>
    </row>
    <row r="65" spans="1:31" s="2" customFormat="1" ht="12.75">
      <c r="A65" s="33"/>
      <c r="B65" s="34"/>
      <c r="C65" s="33"/>
      <c r="D65" s="44" t="s">
        <v>57</v>
      </c>
      <c r="E65" s="47"/>
      <c r="F65" s="47"/>
      <c r="G65" s="44" t="s">
        <v>58</v>
      </c>
      <c r="H65" s="47"/>
      <c r="I65" s="47"/>
      <c r="J65" s="47"/>
      <c r="K65" s="47"/>
      <c r="L65" s="43"/>
      <c r="S65" s="33"/>
      <c r="T65" s="33"/>
      <c r="U65" s="33"/>
      <c r="V65" s="33"/>
      <c r="W65" s="33"/>
      <c r="X65" s="33"/>
      <c r="Y65" s="33"/>
      <c r="Z65" s="33"/>
      <c r="AA65" s="33"/>
      <c r="AB65" s="33"/>
      <c r="AC65" s="33"/>
      <c r="AD65" s="33"/>
      <c r="AE65" s="33"/>
    </row>
    <row r="66" spans="1:31">
      <c r="B66" s="21"/>
      <c r="L66" s="21"/>
    </row>
    <row r="67" spans="1:31">
      <c r="B67" s="21"/>
      <c r="L67" s="21"/>
    </row>
    <row r="68" spans="1:31">
      <c r="B68" s="21"/>
      <c r="L68" s="21"/>
    </row>
    <row r="69" spans="1:31">
      <c r="B69" s="21"/>
      <c r="L69" s="21"/>
    </row>
    <row r="70" spans="1:31">
      <c r="B70" s="21"/>
      <c r="L70" s="21"/>
    </row>
    <row r="71" spans="1:31">
      <c r="B71" s="21"/>
      <c r="L71" s="21"/>
    </row>
    <row r="72" spans="1:31">
      <c r="B72" s="21"/>
      <c r="L72" s="21"/>
    </row>
    <row r="73" spans="1:31">
      <c r="B73" s="21"/>
      <c r="L73" s="21"/>
    </row>
    <row r="74" spans="1:31">
      <c r="B74" s="21"/>
      <c r="L74" s="21"/>
    </row>
    <row r="75" spans="1:31">
      <c r="B75" s="21"/>
      <c r="L75" s="21"/>
    </row>
    <row r="76" spans="1:31" s="2" customFormat="1" ht="12.75">
      <c r="A76" s="33"/>
      <c r="B76" s="34"/>
      <c r="C76" s="33"/>
      <c r="D76" s="46" t="s">
        <v>55</v>
      </c>
      <c r="E76" s="36"/>
      <c r="F76" s="108" t="s">
        <v>56</v>
      </c>
      <c r="G76" s="46" t="s">
        <v>55</v>
      </c>
      <c r="H76" s="36"/>
      <c r="I76" s="36"/>
      <c r="J76" s="109" t="s">
        <v>56</v>
      </c>
      <c r="K76" s="36"/>
      <c r="L76" s="43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</row>
    <row r="77" spans="1:31" s="2" customFormat="1" ht="14.45" customHeight="1">
      <c r="A77" s="33"/>
      <c r="B77" s="48"/>
      <c r="C77" s="49"/>
      <c r="D77" s="49"/>
      <c r="E77" s="49"/>
      <c r="F77" s="49"/>
      <c r="G77" s="49"/>
      <c r="H77" s="49"/>
      <c r="I77" s="49"/>
      <c r="J77" s="49"/>
      <c r="K77" s="49"/>
      <c r="L77" s="43"/>
      <c r="S77" s="33"/>
      <c r="T77" s="33"/>
      <c r="U77" s="33"/>
      <c r="V77" s="33"/>
      <c r="W77" s="33"/>
      <c r="X77" s="33"/>
      <c r="Y77" s="33"/>
      <c r="Z77" s="33"/>
      <c r="AA77" s="33"/>
      <c r="AB77" s="33"/>
      <c r="AC77" s="33"/>
      <c r="AD77" s="33"/>
      <c r="AE77" s="33"/>
    </row>
    <row r="81" spans="1:47" s="2" customFormat="1" ht="6.95" customHeight="1">
      <c r="A81" s="33"/>
      <c r="B81" s="50"/>
      <c r="C81" s="51"/>
      <c r="D81" s="51"/>
      <c r="E81" s="51"/>
      <c r="F81" s="51"/>
      <c r="G81" s="51"/>
      <c r="H81" s="51"/>
      <c r="I81" s="51"/>
      <c r="J81" s="51"/>
      <c r="K81" s="51"/>
      <c r="L81" s="43"/>
      <c r="S81" s="33"/>
      <c r="T81" s="33"/>
      <c r="U81" s="33"/>
      <c r="V81" s="33"/>
      <c r="W81" s="33"/>
      <c r="X81" s="33"/>
      <c r="Y81" s="33"/>
      <c r="Z81" s="33"/>
      <c r="AA81" s="33"/>
      <c r="AB81" s="33"/>
      <c r="AC81" s="33"/>
      <c r="AD81" s="33"/>
      <c r="AE81" s="33"/>
    </row>
    <row r="82" spans="1:47" s="2" customFormat="1" ht="24.95" customHeight="1">
      <c r="A82" s="33"/>
      <c r="B82" s="34"/>
      <c r="C82" s="22" t="s">
        <v>102</v>
      </c>
      <c r="D82" s="33"/>
      <c r="E82" s="33"/>
      <c r="F82" s="33"/>
      <c r="G82" s="33"/>
      <c r="H82" s="33"/>
      <c r="I82" s="33"/>
      <c r="J82" s="33"/>
      <c r="K82" s="33"/>
      <c r="L82" s="43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</row>
    <row r="83" spans="1:47" s="2" customFormat="1" ht="6.95" customHeight="1">
      <c r="A83" s="33"/>
      <c r="B83" s="34"/>
      <c r="C83" s="33"/>
      <c r="D83" s="33"/>
      <c r="E83" s="33"/>
      <c r="F83" s="33"/>
      <c r="G83" s="33"/>
      <c r="H83" s="33"/>
      <c r="I83" s="33"/>
      <c r="J83" s="33"/>
      <c r="K83" s="33"/>
      <c r="L83" s="43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</row>
    <row r="84" spans="1:47" s="2" customFormat="1" ht="12" customHeight="1">
      <c r="A84" s="33"/>
      <c r="B84" s="34"/>
      <c r="C84" s="28" t="s">
        <v>16</v>
      </c>
      <c r="D84" s="33"/>
      <c r="E84" s="33"/>
      <c r="F84" s="33"/>
      <c r="G84" s="33"/>
      <c r="H84" s="33"/>
      <c r="I84" s="33"/>
      <c r="J84" s="33"/>
      <c r="K84" s="33"/>
      <c r="L84" s="43"/>
      <c r="S84" s="33"/>
      <c r="T84" s="33"/>
      <c r="U84" s="33"/>
      <c r="V84" s="33"/>
      <c r="W84" s="33"/>
      <c r="X84" s="33"/>
      <c r="Y84" s="33"/>
      <c r="Z84" s="33"/>
      <c r="AA84" s="33"/>
      <c r="AB84" s="33"/>
      <c r="AC84" s="33"/>
      <c r="AD84" s="33"/>
      <c r="AE84" s="33"/>
    </row>
    <row r="85" spans="1:47" s="2" customFormat="1" ht="16.5" customHeight="1">
      <c r="A85" s="33"/>
      <c r="B85" s="34"/>
      <c r="C85" s="33"/>
      <c r="D85" s="33"/>
      <c r="E85" s="248" t="str">
        <f>E7</f>
        <v>Brno, Komárovská - rekonstrukce vodovodu</v>
      </c>
      <c r="F85" s="249"/>
      <c r="G85" s="249"/>
      <c r="H85" s="249"/>
      <c r="I85" s="33"/>
      <c r="J85" s="33"/>
      <c r="K85" s="33"/>
      <c r="L85" s="43"/>
      <c r="S85" s="33"/>
      <c r="T85" s="33"/>
      <c r="U85" s="33"/>
      <c r="V85" s="33"/>
      <c r="W85" s="33"/>
      <c r="X85" s="33"/>
      <c r="Y85" s="33"/>
      <c r="Z85" s="33"/>
      <c r="AA85" s="33"/>
      <c r="AB85" s="33"/>
      <c r="AC85" s="33"/>
      <c r="AD85" s="33"/>
      <c r="AE85" s="33"/>
    </row>
    <row r="86" spans="1:47" s="2" customFormat="1" ht="12" customHeight="1">
      <c r="A86" s="33"/>
      <c r="B86" s="34"/>
      <c r="C86" s="28" t="s">
        <v>100</v>
      </c>
      <c r="D86" s="33"/>
      <c r="E86" s="33"/>
      <c r="F86" s="33"/>
      <c r="G86" s="33"/>
      <c r="H86" s="33"/>
      <c r="I86" s="33"/>
      <c r="J86" s="33"/>
      <c r="K86" s="33"/>
      <c r="L86" s="43"/>
      <c r="S86" s="33"/>
      <c r="T86" s="33"/>
      <c r="U86" s="33"/>
      <c r="V86" s="33"/>
      <c r="W86" s="33"/>
      <c r="X86" s="33"/>
      <c r="Y86" s="33"/>
      <c r="Z86" s="33"/>
      <c r="AA86" s="33"/>
      <c r="AB86" s="33"/>
      <c r="AC86" s="33"/>
      <c r="AD86" s="33"/>
      <c r="AE86" s="33"/>
    </row>
    <row r="87" spans="1:47" s="2" customFormat="1" ht="16.5" customHeight="1">
      <c r="A87" s="33"/>
      <c r="B87" s="34"/>
      <c r="C87" s="33"/>
      <c r="D87" s="33"/>
      <c r="E87" s="238" t="str">
        <f>E9</f>
        <v>SO 091 - Náhradní výsadba</v>
      </c>
      <c r="F87" s="247"/>
      <c r="G87" s="247"/>
      <c r="H87" s="247"/>
      <c r="I87" s="33"/>
      <c r="J87" s="33"/>
      <c r="K87" s="33"/>
      <c r="L87" s="43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</row>
    <row r="88" spans="1:47" s="2" customFormat="1" ht="6.95" customHeight="1">
      <c r="A88" s="33"/>
      <c r="B88" s="34"/>
      <c r="C88" s="33"/>
      <c r="D88" s="33"/>
      <c r="E88" s="33"/>
      <c r="F88" s="33"/>
      <c r="G88" s="33"/>
      <c r="H88" s="33"/>
      <c r="I88" s="33"/>
      <c r="J88" s="33"/>
      <c r="K88" s="33"/>
      <c r="L88" s="43"/>
      <c r="S88" s="33"/>
      <c r="T88" s="33"/>
      <c r="U88" s="33"/>
      <c r="V88" s="33"/>
      <c r="W88" s="33"/>
      <c r="X88" s="33"/>
      <c r="Y88" s="33"/>
      <c r="Z88" s="33"/>
      <c r="AA88" s="33"/>
      <c r="AB88" s="33"/>
      <c r="AC88" s="33"/>
      <c r="AD88" s="33"/>
      <c r="AE88" s="33"/>
    </row>
    <row r="89" spans="1:47" s="2" customFormat="1" ht="12" customHeight="1">
      <c r="A89" s="33"/>
      <c r="B89" s="34"/>
      <c r="C89" s="28" t="s">
        <v>20</v>
      </c>
      <c r="D89" s="33"/>
      <c r="E89" s="33"/>
      <c r="F89" s="26" t="str">
        <f>F12</f>
        <v>Brno</v>
      </c>
      <c r="G89" s="33"/>
      <c r="H89" s="33"/>
      <c r="I89" s="28" t="s">
        <v>22</v>
      </c>
      <c r="J89" s="56" t="str">
        <f>IF(J12="","",J12)</f>
        <v/>
      </c>
      <c r="K89" s="33"/>
      <c r="L89" s="43"/>
      <c r="S89" s="33"/>
      <c r="T89" s="33"/>
      <c r="U89" s="33"/>
      <c r="V89" s="33"/>
      <c r="W89" s="33"/>
      <c r="X89" s="33"/>
      <c r="Y89" s="33"/>
      <c r="Z89" s="33"/>
      <c r="AA89" s="33"/>
      <c r="AB89" s="33"/>
      <c r="AC89" s="33"/>
      <c r="AD89" s="33"/>
      <c r="AE89" s="33"/>
    </row>
    <row r="90" spans="1:47" s="2" customFormat="1" ht="6.95" customHeight="1">
      <c r="A90" s="33"/>
      <c r="B90" s="34"/>
      <c r="C90" s="33"/>
      <c r="D90" s="33"/>
      <c r="E90" s="33"/>
      <c r="F90" s="33"/>
      <c r="G90" s="33"/>
      <c r="H90" s="33"/>
      <c r="I90" s="33"/>
      <c r="J90" s="33"/>
      <c r="K90" s="33"/>
      <c r="L90" s="43"/>
      <c r="S90" s="33"/>
      <c r="T90" s="33"/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</row>
    <row r="91" spans="1:47" s="2" customFormat="1" ht="15.2" customHeight="1">
      <c r="A91" s="33"/>
      <c r="B91" s="34"/>
      <c r="C91" s="28" t="s">
        <v>23</v>
      </c>
      <c r="D91" s="33"/>
      <c r="E91" s="33"/>
      <c r="F91" s="26" t="str">
        <f>E15</f>
        <v>Brněnské vodárny a kanalizace a.s.</v>
      </c>
      <c r="G91" s="33"/>
      <c r="H91" s="33"/>
      <c r="I91" s="28" t="s">
        <v>31</v>
      </c>
      <c r="J91" s="31" t="str">
        <f>E21</f>
        <v>PROVO, spol. s r.o.</v>
      </c>
      <c r="K91" s="33"/>
      <c r="L91" s="43"/>
      <c r="S91" s="33"/>
      <c r="T91" s="33"/>
      <c r="U91" s="33"/>
      <c r="V91" s="33"/>
      <c r="W91" s="33"/>
      <c r="X91" s="33"/>
      <c r="Y91" s="33"/>
      <c r="Z91" s="33"/>
      <c r="AA91" s="33"/>
      <c r="AB91" s="33"/>
      <c r="AC91" s="33"/>
      <c r="AD91" s="33"/>
      <c r="AE91" s="33"/>
    </row>
    <row r="92" spans="1:47" s="2" customFormat="1" ht="15.2" customHeight="1">
      <c r="A92" s="33"/>
      <c r="B92" s="34"/>
      <c r="C92" s="28" t="s">
        <v>29</v>
      </c>
      <c r="D92" s="33"/>
      <c r="E92" s="33"/>
      <c r="F92" s="26" t="str">
        <f>IF(E18="","",E18)</f>
        <v>Vyplň údaj</v>
      </c>
      <c r="G92" s="33"/>
      <c r="H92" s="33"/>
      <c r="I92" s="28" t="s">
        <v>37</v>
      </c>
      <c r="J92" s="31" t="str">
        <f>E24</f>
        <v xml:space="preserve"> </v>
      </c>
      <c r="K92" s="33"/>
      <c r="L92" s="43"/>
      <c r="S92" s="33"/>
      <c r="T92" s="33"/>
      <c r="U92" s="33"/>
      <c r="V92" s="33"/>
      <c r="W92" s="33"/>
      <c r="X92" s="33"/>
      <c r="Y92" s="33"/>
      <c r="Z92" s="33"/>
      <c r="AA92" s="33"/>
      <c r="AB92" s="33"/>
      <c r="AC92" s="33"/>
      <c r="AD92" s="33"/>
      <c r="AE92" s="33"/>
    </row>
    <row r="93" spans="1:47" s="2" customFormat="1" ht="10.35" customHeight="1">
      <c r="A93" s="33"/>
      <c r="B93" s="34"/>
      <c r="C93" s="33"/>
      <c r="D93" s="33"/>
      <c r="E93" s="33"/>
      <c r="F93" s="33"/>
      <c r="G93" s="33"/>
      <c r="H93" s="33"/>
      <c r="I93" s="33"/>
      <c r="J93" s="33"/>
      <c r="K93" s="33"/>
      <c r="L93" s="43"/>
      <c r="S93" s="33"/>
      <c r="T93" s="33"/>
      <c r="U93" s="33"/>
      <c r="V93" s="33"/>
      <c r="W93" s="33"/>
      <c r="X93" s="33"/>
      <c r="Y93" s="33"/>
      <c r="Z93" s="33"/>
      <c r="AA93" s="33"/>
      <c r="AB93" s="33"/>
      <c r="AC93" s="33"/>
      <c r="AD93" s="33"/>
      <c r="AE93" s="33"/>
    </row>
    <row r="94" spans="1:47" s="2" customFormat="1" ht="29.25" customHeight="1">
      <c r="A94" s="33"/>
      <c r="B94" s="34"/>
      <c r="C94" s="110" t="s">
        <v>103</v>
      </c>
      <c r="D94" s="102"/>
      <c r="E94" s="102"/>
      <c r="F94" s="102"/>
      <c r="G94" s="102"/>
      <c r="H94" s="102"/>
      <c r="I94" s="102"/>
      <c r="J94" s="111" t="s">
        <v>104</v>
      </c>
      <c r="K94" s="102"/>
      <c r="L94" s="43"/>
      <c r="S94" s="33"/>
      <c r="T94" s="33"/>
      <c r="U94" s="33"/>
      <c r="V94" s="33"/>
      <c r="W94" s="33"/>
      <c r="X94" s="33"/>
      <c r="Y94" s="33"/>
      <c r="Z94" s="33"/>
      <c r="AA94" s="33"/>
      <c r="AB94" s="33"/>
      <c r="AC94" s="33"/>
      <c r="AD94" s="33"/>
      <c r="AE94" s="33"/>
    </row>
    <row r="95" spans="1:47" s="2" customFormat="1" ht="10.35" customHeight="1">
      <c r="A95" s="33"/>
      <c r="B95" s="34"/>
      <c r="C95" s="33"/>
      <c r="D95" s="33"/>
      <c r="E95" s="33"/>
      <c r="F95" s="33"/>
      <c r="G95" s="33"/>
      <c r="H95" s="33"/>
      <c r="I95" s="33"/>
      <c r="J95" s="33"/>
      <c r="K95" s="33"/>
      <c r="L95" s="43"/>
      <c r="S95" s="33"/>
      <c r="T95" s="33"/>
      <c r="U95" s="33"/>
      <c r="V95" s="33"/>
      <c r="W95" s="33"/>
      <c r="X95" s="33"/>
      <c r="Y95" s="33"/>
      <c r="Z95" s="33"/>
      <c r="AA95" s="33"/>
      <c r="AB95" s="33"/>
      <c r="AC95" s="33"/>
      <c r="AD95" s="33"/>
      <c r="AE95" s="33"/>
    </row>
    <row r="96" spans="1:47" s="2" customFormat="1" ht="22.9" customHeight="1">
      <c r="A96" s="33"/>
      <c r="B96" s="34"/>
      <c r="C96" s="112" t="s">
        <v>105</v>
      </c>
      <c r="D96" s="33"/>
      <c r="E96" s="33"/>
      <c r="F96" s="33"/>
      <c r="G96" s="33"/>
      <c r="H96" s="33"/>
      <c r="I96" s="33"/>
      <c r="J96" s="72">
        <f>J119</f>
        <v>0</v>
      </c>
      <c r="K96" s="33"/>
      <c r="L96" s="43"/>
      <c r="S96" s="33"/>
      <c r="T96" s="33"/>
      <c r="U96" s="33"/>
      <c r="V96" s="33"/>
      <c r="W96" s="33"/>
      <c r="X96" s="33"/>
      <c r="Y96" s="33"/>
      <c r="Z96" s="33"/>
      <c r="AA96" s="33"/>
      <c r="AB96" s="33"/>
      <c r="AC96" s="33"/>
      <c r="AD96" s="33"/>
      <c r="AE96" s="33"/>
      <c r="AU96" s="18" t="s">
        <v>106</v>
      </c>
    </row>
    <row r="97" spans="1:31" s="9" customFormat="1" ht="24.95" customHeight="1">
      <c r="B97" s="113"/>
      <c r="D97" s="114" t="s">
        <v>107</v>
      </c>
      <c r="E97" s="115"/>
      <c r="F97" s="115"/>
      <c r="G97" s="115"/>
      <c r="H97" s="115"/>
      <c r="I97" s="115"/>
      <c r="J97" s="116">
        <f>J120</f>
        <v>0</v>
      </c>
      <c r="L97" s="113"/>
    </row>
    <row r="98" spans="1:31" s="10" customFormat="1" ht="19.899999999999999" customHeight="1">
      <c r="B98" s="117"/>
      <c r="D98" s="118" t="s">
        <v>108</v>
      </c>
      <c r="E98" s="119"/>
      <c r="F98" s="119"/>
      <c r="G98" s="119"/>
      <c r="H98" s="119"/>
      <c r="I98" s="119"/>
      <c r="J98" s="120">
        <f>J121</f>
        <v>0</v>
      </c>
      <c r="L98" s="117"/>
    </row>
    <row r="99" spans="1:31" s="10" customFormat="1" ht="19.899999999999999" customHeight="1">
      <c r="B99" s="117"/>
      <c r="D99" s="118" t="s">
        <v>109</v>
      </c>
      <c r="E99" s="119"/>
      <c r="F99" s="119"/>
      <c r="G99" s="119"/>
      <c r="H99" s="119"/>
      <c r="I99" s="119"/>
      <c r="J99" s="120">
        <f>J147</f>
        <v>0</v>
      </c>
      <c r="L99" s="117"/>
    </row>
    <row r="100" spans="1:31" s="2" customFormat="1" ht="21.75" customHeight="1">
      <c r="A100" s="33"/>
      <c r="B100" s="34"/>
      <c r="C100" s="33"/>
      <c r="D100" s="33"/>
      <c r="E100" s="33"/>
      <c r="F100" s="33"/>
      <c r="G100" s="33"/>
      <c r="H100" s="33"/>
      <c r="I100" s="33"/>
      <c r="J100" s="33"/>
      <c r="K100" s="33"/>
      <c r="L100" s="43"/>
      <c r="S100" s="33"/>
      <c r="T100" s="33"/>
      <c r="U100" s="33"/>
      <c r="V100" s="33"/>
      <c r="W100" s="33"/>
      <c r="X100" s="33"/>
      <c r="Y100" s="33"/>
      <c r="Z100" s="33"/>
      <c r="AA100" s="33"/>
      <c r="AB100" s="33"/>
      <c r="AC100" s="33"/>
      <c r="AD100" s="33"/>
      <c r="AE100" s="33"/>
    </row>
    <row r="101" spans="1:31" s="2" customFormat="1" ht="6.95" customHeight="1">
      <c r="A101" s="33"/>
      <c r="B101" s="48"/>
      <c r="C101" s="49"/>
      <c r="D101" s="49"/>
      <c r="E101" s="49"/>
      <c r="F101" s="49"/>
      <c r="G101" s="49"/>
      <c r="H101" s="49"/>
      <c r="I101" s="49"/>
      <c r="J101" s="49"/>
      <c r="K101" s="49"/>
      <c r="L101" s="43"/>
      <c r="S101" s="33"/>
      <c r="T101" s="33"/>
      <c r="U101" s="33"/>
      <c r="V101" s="33"/>
      <c r="W101" s="33"/>
      <c r="X101" s="33"/>
      <c r="Y101" s="33"/>
      <c r="Z101" s="33"/>
      <c r="AA101" s="33"/>
      <c r="AB101" s="33"/>
      <c r="AC101" s="33"/>
      <c r="AD101" s="33"/>
      <c r="AE101" s="33"/>
    </row>
    <row r="105" spans="1:31" s="2" customFormat="1" ht="6.95" customHeight="1">
      <c r="A105" s="33"/>
      <c r="B105" s="50"/>
      <c r="C105" s="51"/>
      <c r="D105" s="51"/>
      <c r="E105" s="51"/>
      <c r="F105" s="51"/>
      <c r="G105" s="51"/>
      <c r="H105" s="51"/>
      <c r="I105" s="51"/>
      <c r="J105" s="51"/>
      <c r="K105" s="51"/>
      <c r="L105" s="43"/>
      <c r="S105" s="33"/>
      <c r="T105" s="33"/>
      <c r="U105" s="33"/>
      <c r="V105" s="33"/>
      <c r="W105" s="33"/>
      <c r="X105" s="33"/>
      <c r="Y105" s="33"/>
      <c r="Z105" s="33"/>
      <c r="AA105" s="33"/>
      <c r="AB105" s="33"/>
      <c r="AC105" s="33"/>
      <c r="AD105" s="33"/>
      <c r="AE105" s="33"/>
    </row>
    <row r="106" spans="1:31" s="2" customFormat="1" ht="24.95" customHeight="1">
      <c r="A106" s="33"/>
      <c r="B106" s="34"/>
      <c r="C106" s="22" t="s">
        <v>110</v>
      </c>
      <c r="D106" s="33"/>
      <c r="E106" s="33"/>
      <c r="F106" s="33"/>
      <c r="G106" s="33"/>
      <c r="H106" s="33"/>
      <c r="I106" s="33"/>
      <c r="J106" s="33"/>
      <c r="K106" s="33"/>
      <c r="L106" s="43"/>
      <c r="S106" s="33"/>
      <c r="T106" s="33"/>
      <c r="U106" s="33"/>
      <c r="V106" s="33"/>
      <c r="W106" s="33"/>
      <c r="X106" s="33"/>
      <c r="Y106" s="33"/>
      <c r="Z106" s="33"/>
      <c r="AA106" s="33"/>
      <c r="AB106" s="33"/>
      <c r="AC106" s="33"/>
      <c r="AD106" s="33"/>
      <c r="AE106" s="33"/>
    </row>
    <row r="107" spans="1:31" s="2" customFormat="1" ht="6.95" customHeight="1">
      <c r="A107" s="33"/>
      <c r="B107" s="34"/>
      <c r="C107" s="33"/>
      <c r="D107" s="33"/>
      <c r="E107" s="33"/>
      <c r="F107" s="33"/>
      <c r="G107" s="33"/>
      <c r="H107" s="33"/>
      <c r="I107" s="33"/>
      <c r="J107" s="33"/>
      <c r="K107" s="33"/>
      <c r="L107" s="43"/>
      <c r="S107" s="33"/>
      <c r="T107" s="33"/>
      <c r="U107" s="33"/>
      <c r="V107" s="33"/>
      <c r="W107" s="33"/>
      <c r="X107" s="33"/>
      <c r="Y107" s="33"/>
      <c r="Z107" s="33"/>
      <c r="AA107" s="33"/>
      <c r="AB107" s="33"/>
      <c r="AC107" s="33"/>
      <c r="AD107" s="33"/>
      <c r="AE107" s="33"/>
    </row>
    <row r="108" spans="1:31" s="2" customFormat="1" ht="12" customHeight="1">
      <c r="A108" s="33"/>
      <c r="B108" s="34"/>
      <c r="C108" s="28" t="s">
        <v>16</v>
      </c>
      <c r="D108" s="33"/>
      <c r="E108" s="33"/>
      <c r="F108" s="33"/>
      <c r="G108" s="33"/>
      <c r="H108" s="33"/>
      <c r="I108" s="33"/>
      <c r="J108" s="33"/>
      <c r="K108" s="33"/>
      <c r="L108" s="43"/>
      <c r="S108" s="33"/>
      <c r="T108" s="33"/>
      <c r="U108" s="33"/>
      <c r="V108" s="33"/>
      <c r="W108" s="33"/>
      <c r="X108" s="33"/>
      <c r="Y108" s="33"/>
      <c r="Z108" s="33"/>
      <c r="AA108" s="33"/>
      <c r="AB108" s="33"/>
      <c r="AC108" s="33"/>
      <c r="AD108" s="33"/>
      <c r="AE108" s="33"/>
    </row>
    <row r="109" spans="1:31" s="2" customFormat="1" ht="16.5" customHeight="1">
      <c r="A109" s="33"/>
      <c r="B109" s="34"/>
      <c r="C109" s="33"/>
      <c r="D109" s="33"/>
      <c r="E109" s="248" t="str">
        <f>E7</f>
        <v>Brno, Komárovská - rekonstrukce vodovodu</v>
      </c>
      <c r="F109" s="249"/>
      <c r="G109" s="249"/>
      <c r="H109" s="249"/>
      <c r="I109" s="33"/>
      <c r="J109" s="33"/>
      <c r="K109" s="33"/>
      <c r="L109" s="43"/>
      <c r="S109" s="33"/>
      <c r="T109" s="33"/>
      <c r="U109" s="33"/>
      <c r="V109" s="33"/>
      <c r="W109" s="33"/>
      <c r="X109" s="33"/>
      <c r="Y109" s="33"/>
      <c r="Z109" s="33"/>
      <c r="AA109" s="33"/>
      <c r="AB109" s="33"/>
      <c r="AC109" s="33"/>
      <c r="AD109" s="33"/>
      <c r="AE109" s="33"/>
    </row>
    <row r="110" spans="1:31" s="2" customFormat="1" ht="12" customHeight="1">
      <c r="A110" s="33"/>
      <c r="B110" s="34"/>
      <c r="C110" s="28" t="s">
        <v>100</v>
      </c>
      <c r="D110" s="33"/>
      <c r="E110" s="33"/>
      <c r="F110" s="33"/>
      <c r="G110" s="33"/>
      <c r="H110" s="33"/>
      <c r="I110" s="33"/>
      <c r="J110" s="33"/>
      <c r="K110" s="33"/>
      <c r="L110" s="43"/>
      <c r="S110" s="33"/>
      <c r="T110" s="33"/>
      <c r="U110" s="33"/>
      <c r="V110" s="33"/>
      <c r="W110" s="33"/>
      <c r="X110" s="33"/>
      <c r="Y110" s="33"/>
      <c r="Z110" s="33"/>
      <c r="AA110" s="33"/>
      <c r="AB110" s="33"/>
      <c r="AC110" s="33"/>
      <c r="AD110" s="33"/>
      <c r="AE110" s="33"/>
    </row>
    <row r="111" spans="1:31" s="2" customFormat="1" ht="16.5" customHeight="1">
      <c r="A111" s="33"/>
      <c r="B111" s="34"/>
      <c r="C111" s="33"/>
      <c r="D111" s="33"/>
      <c r="E111" s="238" t="str">
        <f>E9</f>
        <v>SO 091 - Náhradní výsadba</v>
      </c>
      <c r="F111" s="247"/>
      <c r="G111" s="247"/>
      <c r="H111" s="247"/>
      <c r="I111" s="33"/>
      <c r="J111" s="33"/>
      <c r="K111" s="33"/>
      <c r="L111" s="43"/>
      <c r="S111" s="33"/>
      <c r="T111" s="33"/>
      <c r="U111" s="33"/>
      <c r="V111" s="33"/>
      <c r="W111" s="33"/>
      <c r="X111" s="33"/>
      <c r="Y111" s="33"/>
      <c r="Z111" s="33"/>
      <c r="AA111" s="33"/>
      <c r="AB111" s="33"/>
      <c r="AC111" s="33"/>
      <c r="AD111" s="33"/>
      <c r="AE111" s="33"/>
    </row>
    <row r="112" spans="1:31" s="2" customFormat="1" ht="6.95" customHeight="1">
      <c r="A112" s="33"/>
      <c r="B112" s="34"/>
      <c r="C112" s="33"/>
      <c r="D112" s="33"/>
      <c r="E112" s="33"/>
      <c r="F112" s="33"/>
      <c r="G112" s="33"/>
      <c r="H112" s="33"/>
      <c r="I112" s="33"/>
      <c r="J112" s="33"/>
      <c r="K112" s="33"/>
      <c r="L112" s="43"/>
      <c r="S112" s="33"/>
      <c r="T112" s="33"/>
      <c r="U112" s="33"/>
      <c r="V112" s="33"/>
      <c r="W112" s="33"/>
      <c r="X112" s="33"/>
      <c r="Y112" s="33"/>
      <c r="Z112" s="33"/>
      <c r="AA112" s="33"/>
      <c r="AB112" s="33"/>
      <c r="AC112" s="33"/>
      <c r="AD112" s="33"/>
      <c r="AE112" s="33"/>
    </row>
    <row r="113" spans="1:65" s="2" customFormat="1" ht="12" customHeight="1">
      <c r="A113" s="33"/>
      <c r="B113" s="34"/>
      <c r="C113" s="28" t="s">
        <v>20</v>
      </c>
      <c r="D113" s="33"/>
      <c r="E113" s="33"/>
      <c r="F113" s="26" t="str">
        <f>F12</f>
        <v>Brno</v>
      </c>
      <c r="G113" s="33"/>
      <c r="H113" s="33"/>
      <c r="I113" s="28" t="s">
        <v>22</v>
      </c>
      <c r="J113" s="56" t="str">
        <f>IF(J12="","",J12)</f>
        <v/>
      </c>
      <c r="K113" s="33"/>
      <c r="L113" s="43"/>
      <c r="S113" s="33"/>
      <c r="T113" s="33"/>
      <c r="U113" s="33"/>
      <c r="V113" s="33"/>
      <c r="W113" s="33"/>
      <c r="X113" s="33"/>
      <c r="Y113" s="33"/>
      <c r="Z113" s="33"/>
      <c r="AA113" s="33"/>
      <c r="AB113" s="33"/>
      <c r="AC113" s="33"/>
      <c r="AD113" s="33"/>
      <c r="AE113" s="33"/>
    </row>
    <row r="114" spans="1:65" s="2" customFormat="1" ht="6.95" customHeight="1">
      <c r="A114" s="33"/>
      <c r="B114" s="34"/>
      <c r="C114" s="33"/>
      <c r="D114" s="33"/>
      <c r="E114" s="33"/>
      <c r="F114" s="33"/>
      <c r="G114" s="33"/>
      <c r="H114" s="33"/>
      <c r="I114" s="33"/>
      <c r="J114" s="33"/>
      <c r="K114" s="33"/>
      <c r="L114" s="43"/>
      <c r="S114" s="33"/>
      <c r="T114" s="33"/>
      <c r="U114" s="33"/>
      <c r="V114" s="33"/>
      <c r="W114" s="33"/>
      <c r="X114" s="33"/>
      <c r="Y114" s="33"/>
      <c r="Z114" s="33"/>
      <c r="AA114" s="33"/>
      <c r="AB114" s="33"/>
      <c r="AC114" s="33"/>
      <c r="AD114" s="33"/>
      <c r="AE114" s="33"/>
    </row>
    <row r="115" spans="1:65" s="2" customFormat="1" ht="15.2" customHeight="1">
      <c r="A115" s="33"/>
      <c r="B115" s="34"/>
      <c r="C115" s="28" t="s">
        <v>23</v>
      </c>
      <c r="D115" s="33"/>
      <c r="E115" s="33"/>
      <c r="F115" s="26" t="str">
        <f>E15</f>
        <v>Brněnské vodárny a kanalizace a.s.</v>
      </c>
      <c r="G115" s="33"/>
      <c r="H115" s="33"/>
      <c r="I115" s="28" t="s">
        <v>31</v>
      </c>
      <c r="J115" s="31" t="str">
        <f>E21</f>
        <v>PROVO, spol. s r.o.</v>
      </c>
      <c r="K115" s="33"/>
      <c r="L115" s="43"/>
      <c r="S115" s="33"/>
      <c r="T115" s="33"/>
      <c r="U115" s="33"/>
      <c r="V115" s="33"/>
      <c r="W115" s="33"/>
      <c r="X115" s="33"/>
      <c r="Y115" s="33"/>
      <c r="Z115" s="33"/>
      <c r="AA115" s="33"/>
      <c r="AB115" s="33"/>
      <c r="AC115" s="33"/>
      <c r="AD115" s="33"/>
      <c r="AE115" s="33"/>
    </row>
    <row r="116" spans="1:65" s="2" customFormat="1" ht="15.2" customHeight="1">
      <c r="A116" s="33"/>
      <c r="B116" s="34"/>
      <c r="C116" s="28" t="s">
        <v>29</v>
      </c>
      <c r="D116" s="33"/>
      <c r="E116" s="33"/>
      <c r="F116" s="26" t="str">
        <f>IF(E18="","",E18)</f>
        <v>Vyplň údaj</v>
      </c>
      <c r="G116" s="33"/>
      <c r="H116" s="33"/>
      <c r="I116" s="28" t="s">
        <v>37</v>
      </c>
      <c r="J116" s="31" t="str">
        <f>E24</f>
        <v xml:space="preserve"> </v>
      </c>
      <c r="K116" s="33"/>
      <c r="L116" s="43"/>
      <c r="S116" s="33"/>
      <c r="T116" s="33"/>
      <c r="U116" s="33"/>
      <c r="V116" s="33"/>
      <c r="W116" s="33"/>
      <c r="X116" s="33"/>
      <c r="Y116" s="33"/>
      <c r="Z116" s="33"/>
      <c r="AA116" s="33"/>
      <c r="AB116" s="33"/>
      <c r="AC116" s="33"/>
      <c r="AD116" s="33"/>
      <c r="AE116" s="33"/>
    </row>
    <row r="117" spans="1:65" s="2" customFormat="1" ht="10.35" customHeight="1">
      <c r="A117" s="33"/>
      <c r="B117" s="34"/>
      <c r="C117" s="33"/>
      <c r="D117" s="33"/>
      <c r="E117" s="33"/>
      <c r="F117" s="33"/>
      <c r="G117" s="33"/>
      <c r="H117" s="33"/>
      <c r="I117" s="33"/>
      <c r="J117" s="33"/>
      <c r="K117" s="33"/>
      <c r="L117" s="43"/>
      <c r="S117" s="33"/>
      <c r="T117" s="33"/>
      <c r="U117" s="33"/>
      <c r="V117" s="33"/>
      <c r="W117" s="33"/>
      <c r="X117" s="33"/>
      <c r="Y117" s="33"/>
      <c r="Z117" s="33"/>
      <c r="AA117" s="33"/>
      <c r="AB117" s="33"/>
      <c r="AC117" s="33"/>
      <c r="AD117" s="33"/>
      <c r="AE117" s="33"/>
    </row>
    <row r="118" spans="1:65" s="11" customFormat="1" ht="29.25" customHeight="1">
      <c r="A118" s="121"/>
      <c r="B118" s="122"/>
      <c r="C118" s="123" t="s">
        <v>111</v>
      </c>
      <c r="D118" s="124" t="s">
        <v>65</v>
      </c>
      <c r="E118" s="124" t="s">
        <v>61</v>
      </c>
      <c r="F118" s="124" t="s">
        <v>62</v>
      </c>
      <c r="G118" s="124" t="s">
        <v>112</v>
      </c>
      <c r="H118" s="124" t="s">
        <v>113</v>
      </c>
      <c r="I118" s="124" t="s">
        <v>114</v>
      </c>
      <c r="J118" s="124" t="s">
        <v>104</v>
      </c>
      <c r="K118" s="125" t="s">
        <v>115</v>
      </c>
      <c r="L118" s="126"/>
      <c r="M118" s="63" t="s">
        <v>1</v>
      </c>
      <c r="N118" s="64" t="s">
        <v>44</v>
      </c>
      <c r="O118" s="64" t="s">
        <v>116</v>
      </c>
      <c r="P118" s="64" t="s">
        <v>117</v>
      </c>
      <c r="Q118" s="64" t="s">
        <v>118</v>
      </c>
      <c r="R118" s="64" t="s">
        <v>119</v>
      </c>
      <c r="S118" s="64" t="s">
        <v>120</v>
      </c>
      <c r="T118" s="65" t="s">
        <v>121</v>
      </c>
      <c r="U118" s="121"/>
      <c r="V118" s="121"/>
      <c r="W118" s="121"/>
      <c r="X118" s="121"/>
      <c r="Y118" s="121"/>
      <c r="Z118" s="121"/>
      <c r="AA118" s="121"/>
      <c r="AB118" s="121"/>
      <c r="AC118" s="121"/>
      <c r="AD118" s="121"/>
      <c r="AE118" s="121"/>
    </row>
    <row r="119" spans="1:65" s="2" customFormat="1" ht="22.9" customHeight="1">
      <c r="A119" s="33"/>
      <c r="B119" s="34"/>
      <c r="C119" s="70" t="s">
        <v>122</v>
      </c>
      <c r="D119" s="33"/>
      <c r="E119" s="33"/>
      <c r="F119" s="33"/>
      <c r="G119" s="33"/>
      <c r="H119" s="33"/>
      <c r="I119" s="33"/>
      <c r="J119" s="127">
        <f>BK119</f>
        <v>0</v>
      </c>
      <c r="K119" s="33"/>
      <c r="L119" s="34"/>
      <c r="M119" s="66"/>
      <c r="N119" s="57"/>
      <c r="O119" s="67"/>
      <c r="P119" s="128">
        <f>P120</f>
        <v>0</v>
      </c>
      <c r="Q119" s="67"/>
      <c r="R119" s="128">
        <f>R120</f>
        <v>0.97458</v>
      </c>
      <c r="S119" s="67"/>
      <c r="T119" s="129">
        <f>T120</f>
        <v>0</v>
      </c>
      <c r="U119" s="33"/>
      <c r="V119" s="33"/>
      <c r="W119" s="33"/>
      <c r="X119" s="33"/>
      <c r="Y119" s="33"/>
      <c r="Z119" s="33"/>
      <c r="AA119" s="33"/>
      <c r="AB119" s="33"/>
      <c r="AC119" s="33"/>
      <c r="AD119" s="33"/>
      <c r="AE119" s="33"/>
      <c r="AT119" s="18" t="s">
        <v>79</v>
      </c>
      <c r="AU119" s="18" t="s">
        <v>106</v>
      </c>
      <c r="BK119" s="130">
        <f>BK120</f>
        <v>0</v>
      </c>
    </row>
    <row r="120" spans="1:65" s="12" customFormat="1" ht="25.9" customHeight="1">
      <c r="B120" s="131"/>
      <c r="D120" s="132" t="s">
        <v>79</v>
      </c>
      <c r="E120" s="133" t="s">
        <v>123</v>
      </c>
      <c r="F120" s="133" t="s">
        <v>124</v>
      </c>
      <c r="I120" s="134"/>
      <c r="J120" s="135">
        <f>BK120</f>
        <v>0</v>
      </c>
      <c r="L120" s="131"/>
      <c r="M120" s="136"/>
      <c r="N120" s="137"/>
      <c r="O120" s="137"/>
      <c r="P120" s="138">
        <f>P121+P147</f>
        <v>0</v>
      </c>
      <c r="Q120" s="137"/>
      <c r="R120" s="138">
        <f>R121+R147</f>
        <v>0.97458</v>
      </c>
      <c r="S120" s="137"/>
      <c r="T120" s="139">
        <f>T121+T147</f>
        <v>0</v>
      </c>
      <c r="AR120" s="132" t="s">
        <v>36</v>
      </c>
      <c r="AT120" s="140" t="s">
        <v>79</v>
      </c>
      <c r="AU120" s="140" t="s">
        <v>80</v>
      </c>
      <c r="AY120" s="132" t="s">
        <v>125</v>
      </c>
      <c r="BK120" s="141">
        <f>BK121+BK147</f>
        <v>0</v>
      </c>
    </row>
    <row r="121" spans="1:65" s="12" customFormat="1" ht="22.9" customHeight="1">
      <c r="B121" s="131"/>
      <c r="D121" s="132" t="s">
        <v>79</v>
      </c>
      <c r="E121" s="142" t="s">
        <v>36</v>
      </c>
      <c r="F121" s="142" t="s">
        <v>126</v>
      </c>
      <c r="I121" s="134"/>
      <c r="J121" s="143">
        <f>BK121</f>
        <v>0</v>
      </c>
      <c r="L121" s="131"/>
      <c r="M121" s="136"/>
      <c r="N121" s="137"/>
      <c r="O121" s="137"/>
      <c r="P121" s="138">
        <f>SUM(P122:P146)</f>
        <v>0</v>
      </c>
      <c r="Q121" s="137"/>
      <c r="R121" s="138">
        <f>SUM(R122:R146)</f>
        <v>0.97458</v>
      </c>
      <c r="S121" s="137"/>
      <c r="T121" s="139">
        <f>SUM(T122:T146)</f>
        <v>0</v>
      </c>
      <c r="AR121" s="132" t="s">
        <v>36</v>
      </c>
      <c r="AT121" s="140" t="s">
        <v>79</v>
      </c>
      <c r="AU121" s="140" t="s">
        <v>36</v>
      </c>
      <c r="AY121" s="132" t="s">
        <v>125</v>
      </c>
      <c r="BK121" s="141">
        <f>SUM(BK122:BK146)</f>
        <v>0</v>
      </c>
    </row>
    <row r="122" spans="1:65" s="2" customFormat="1" ht="24.2" customHeight="1">
      <c r="A122" s="33"/>
      <c r="B122" s="144"/>
      <c r="C122" s="145" t="s">
        <v>36</v>
      </c>
      <c r="D122" s="145" t="s">
        <v>127</v>
      </c>
      <c r="E122" s="146" t="s">
        <v>128</v>
      </c>
      <c r="F122" s="147" t="s">
        <v>129</v>
      </c>
      <c r="G122" s="148" t="s">
        <v>130</v>
      </c>
      <c r="H122" s="149">
        <v>3</v>
      </c>
      <c r="I122" s="150"/>
      <c r="J122" s="151">
        <f>ROUND(I122*H122,2)</f>
        <v>0</v>
      </c>
      <c r="K122" s="147" t="s">
        <v>131</v>
      </c>
      <c r="L122" s="34"/>
      <c r="M122" s="152" t="s">
        <v>1</v>
      </c>
      <c r="N122" s="153" t="s">
        <v>45</v>
      </c>
      <c r="O122" s="59"/>
      <c r="P122" s="154">
        <f>O122*H122</f>
        <v>0</v>
      </c>
      <c r="Q122" s="154">
        <v>0</v>
      </c>
      <c r="R122" s="154">
        <f>Q122*H122</f>
        <v>0</v>
      </c>
      <c r="S122" s="154">
        <v>0</v>
      </c>
      <c r="T122" s="155">
        <f>S122*H122</f>
        <v>0</v>
      </c>
      <c r="U122" s="33"/>
      <c r="V122" s="33"/>
      <c r="W122" s="33"/>
      <c r="X122" s="33"/>
      <c r="Y122" s="33"/>
      <c r="Z122" s="33"/>
      <c r="AA122" s="33"/>
      <c r="AB122" s="33"/>
      <c r="AC122" s="33"/>
      <c r="AD122" s="33"/>
      <c r="AE122" s="33"/>
      <c r="AR122" s="156" t="s">
        <v>132</v>
      </c>
      <c r="AT122" s="156" t="s">
        <v>127</v>
      </c>
      <c r="AU122" s="156" t="s">
        <v>89</v>
      </c>
      <c r="AY122" s="18" t="s">
        <v>125</v>
      </c>
      <c r="BE122" s="157">
        <f>IF(N122="základní",J122,0)</f>
        <v>0</v>
      </c>
      <c r="BF122" s="157">
        <f>IF(N122="snížená",J122,0)</f>
        <v>0</v>
      </c>
      <c r="BG122" s="157">
        <f>IF(N122="zákl. přenesená",J122,0)</f>
        <v>0</v>
      </c>
      <c r="BH122" s="157">
        <f>IF(N122="sníž. přenesená",J122,0)</f>
        <v>0</v>
      </c>
      <c r="BI122" s="157">
        <f>IF(N122="nulová",J122,0)</f>
        <v>0</v>
      </c>
      <c r="BJ122" s="18" t="s">
        <v>36</v>
      </c>
      <c r="BK122" s="157">
        <f>ROUND(I122*H122,2)</f>
        <v>0</v>
      </c>
      <c r="BL122" s="18" t="s">
        <v>132</v>
      </c>
      <c r="BM122" s="156" t="s">
        <v>133</v>
      </c>
    </row>
    <row r="123" spans="1:65" s="2" customFormat="1" ht="16.5" customHeight="1">
      <c r="A123" s="33"/>
      <c r="B123" s="144"/>
      <c r="C123" s="158" t="s">
        <v>89</v>
      </c>
      <c r="D123" s="158" t="s">
        <v>134</v>
      </c>
      <c r="E123" s="159" t="s">
        <v>135</v>
      </c>
      <c r="F123" s="160" t="s">
        <v>136</v>
      </c>
      <c r="G123" s="161" t="s">
        <v>137</v>
      </c>
      <c r="H123" s="162">
        <v>1.2</v>
      </c>
      <c r="I123" s="163"/>
      <c r="J123" s="164">
        <f>ROUND(I123*H123,2)</f>
        <v>0</v>
      </c>
      <c r="K123" s="160" t="s">
        <v>131</v>
      </c>
      <c r="L123" s="165"/>
      <c r="M123" s="166" t="s">
        <v>1</v>
      </c>
      <c r="N123" s="167" t="s">
        <v>45</v>
      </c>
      <c r="O123" s="59"/>
      <c r="P123" s="154">
        <f>O123*H123</f>
        <v>0</v>
      </c>
      <c r="Q123" s="154">
        <v>0.22</v>
      </c>
      <c r="R123" s="154">
        <f>Q123*H123</f>
        <v>0.26400000000000001</v>
      </c>
      <c r="S123" s="154">
        <v>0</v>
      </c>
      <c r="T123" s="155">
        <f>S123*H123</f>
        <v>0</v>
      </c>
      <c r="U123" s="33"/>
      <c r="V123" s="33"/>
      <c r="W123" s="33"/>
      <c r="X123" s="33"/>
      <c r="Y123" s="33"/>
      <c r="Z123" s="33"/>
      <c r="AA123" s="33"/>
      <c r="AB123" s="33"/>
      <c r="AC123" s="33"/>
      <c r="AD123" s="33"/>
      <c r="AE123" s="33"/>
      <c r="AR123" s="156" t="s">
        <v>138</v>
      </c>
      <c r="AT123" s="156" t="s">
        <v>134</v>
      </c>
      <c r="AU123" s="156" t="s">
        <v>89</v>
      </c>
      <c r="AY123" s="18" t="s">
        <v>125</v>
      </c>
      <c r="BE123" s="157">
        <f>IF(N123="základní",J123,0)</f>
        <v>0</v>
      </c>
      <c r="BF123" s="157">
        <f>IF(N123="snížená",J123,0)</f>
        <v>0</v>
      </c>
      <c r="BG123" s="157">
        <f>IF(N123="zákl. přenesená",J123,0)</f>
        <v>0</v>
      </c>
      <c r="BH123" s="157">
        <f>IF(N123="sníž. přenesená",J123,0)</f>
        <v>0</v>
      </c>
      <c r="BI123" s="157">
        <f>IF(N123="nulová",J123,0)</f>
        <v>0</v>
      </c>
      <c r="BJ123" s="18" t="s">
        <v>36</v>
      </c>
      <c r="BK123" s="157">
        <f>ROUND(I123*H123,2)</f>
        <v>0</v>
      </c>
      <c r="BL123" s="18" t="s">
        <v>132</v>
      </c>
      <c r="BM123" s="156" t="s">
        <v>139</v>
      </c>
    </row>
    <row r="124" spans="1:65" s="13" customFormat="1">
      <c r="B124" s="168"/>
      <c r="D124" s="169" t="s">
        <v>140</v>
      </c>
      <c r="E124" s="170" t="s">
        <v>1</v>
      </c>
      <c r="F124" s="171" t="s">
        <v>141</v>
      </c>
      <c r="H124" s="170" t="s">
        <v>1</v>
      </c>
      <c r="I124" s="172"/>
      <c r="L124" s="168"/>
      <c r="M124" s="173"/>
      <c r="N124" s="174"/>
      <c r="O124" s="174"/>
      <c r="P124" s="174"/>
      <c r="Q124" s="174"/>
      <c r="R124" s="174"/>
      <c r="S124" s="174"/>
      <c r="T124" s="175"/>
      <c r="AT124" s="170" t="s">
        <v>140</v>
      </c>
      <c r="AU124" s="170" t="s">
        <v>89</v>
      </c>
      <c r="AV124" s="13" t="s">
        <v>36</v>
      </c>
      <c r="AW124" s="13" t="s">
        <v>35</v>
      </c>
      <c r="AX124" s="13" t="s">
        <v>80</v>
      </c>
      <c r="AY124" s="170" t="s">
        <v>125</v>
      </c>
    </row>
    <row r="125" spans="1:65" s="14" customFormat="1">
      <c r="B125" s="176"/>
      <c r="D125" s="169" t="s">
        <v>140</v>
      </c>
      <c r="E125" s="177" t="s">
        <v>1</v>
      </c>
      <c r="F125" s="178" t="s">
        <v>142</v>
      </c>
      <c r="H125" s="179">
        <v>1.2</v>
      </c>
      <c r="I125" s="180"/>
      <c r="L125" s="176"/>
      <c r="M125" s="181"/>
      <c r="N125" s="182"/>
      <c r="O125" s="182"/>
      <c r="P125" s="182"/>
      <c r="Q125" s="182"/>
      <c r="R125" s="182"/>
      <c r="S125" s="182"/>
      <c r="T125" s="183"/>
      <c r="AT125" s="177" t="s">
        <v>140</v>
      </c>
      <c r="AU125" s="177" t="s">
        <v>89</v>
      </c>
      <c r="AV125" s="14" t="s">
        <v>89</v>
      </c>
      <c r="AW125" s="14" t="s">
        <v>35</v>
      </c>
      <c r="AX125" s="14" t="s">
        <v>80</v>
      </c>
      <c r="AY125" s="177" t="s">
        <v>125</v>
      </c>
    </row>
    <row r="126" spans="1:65" s="2" customFormat="1" ht="16.5" customHeight="1">
      <c r="A126" s="33"/>
      <c r="B126" s="144"/>
      <c r="C126" s="145" t="s">
        <v>143</v>
      </c>
      <c r="D126" s="145" t="s">
        <v>127</v>
      </c>
      <c r="E126" s="146" t="s">
        <v>144</v>
      </c>
      <c r="F126" s="147" t="s">
        <v>145</v>
      </c>
      <c r="G126" s="148" t="s">
        <v>130</v>
      </c>
      <c r="H126" s="149">
        <v>3</v>
      </c>
      <c r="I126" s="150"/>
      <c r="J126" s="151">
        <f>ROUND(I126*H126,2)</f>
        <v>0</v>
      </c>
      <c r="K126" s="147" t="s">
        <v>131</v>
      </c>
      <c r="L126" s="34"/>
      <c r="M126" s="152" t="s">
        <v>1</v>
      </c>
      <c r="N126" s="153" t="s">
        <v>45</v>
      </c>
      <c r="O126" s="59"/>
      <c r="P126" s="154">
        <f>O126*H126</f>
        <v>0</v>
      </c>
      <c r="Q126" s="154">
        <v>0</v>
      </c>
      <c r="R126" s="154">
        <f>Q126*H126</f>
        <v>0</v>
      </c>
      <c r="S126" s="154">
        <v>0</v>
      </c>
      <c r="T126" s="155">
        <f>S126*H126</f>
        <v>0</v>
      </c>
      <c r="U126" s="33"/>
      <c r="V126" s="33"/>
      <c r="W126" s="33"/>
      <c r="X126" s="33"/>
      <c r="Y126" s="33"/>
      <c r="Z126" s="33"/>
      <c r="AA126" s="33"/>
      <c r="AB126" s="33"/>
      <c r="AC126" s="33"/>
      <c r="AD126" s="33"/>
      <c r="AE126" s="33"/>
      <c r="AR126" s="156" t="s">
        <v>132</v>
      </c>
      <c r="AT126" s="156" t="s">
        <v>127</v>
      </c>
      <c r="AU126" s="156" t="s">
        <v>89</v>
      </c>
      <c r="AY126" s="18" t="s">
        <v>125</v>
      </c>
      <c r="BE126" s="157">
        <f>IF(N126="základní",J126,0)</f>
        <v>0</v>
      </c>
      <c r="BF126" s="157">
        <f>IF(N126="snížená",J126,0)</f>
        <v>0</v>
      </c>
      <c r="BG126" s="157">
        <f>IF(N126="zákl. přenesená",J126,0)</f>
        <v>0</v>
      </c>
      <c r="BH126" s="157">
        <f>IF(N126="sníž. přenesená",J126,0)</f>
        <v>0</v>
      </c>
      <c r="BI126" s="157">
        <f>IF(N126="nulová",J126,0)</f>
        <v>0</v>
      </c>
      <c r="BJ126" s="18" t="s">
        <v>36</v>
      </c>
      <c r="BK126" s="157">
        <f>ROUND(I126*H126,2)</f>
        <v>0</v>
      </c>
      <c r="BL126" s="18" t="s">
        <v>132</v>
      </c>
      <c r="BM126" s="156" t="s">
        <v>146</v>
      </c>
    </row>
    <row r="127" spans="1:65" s="2" customFormat="1" ht="16.5" customHeight="1">
      <c r="A127" s="33"/>
      <c r="B127" s="144"/>
      <c r="C127" s="158" t="s">
        <v>132</v>
      </c>
      <c r="D127" s="158" t="s">
        <v>134</v>
      </c>
      <c r="E127" s="159" t="s">
        <v>147</v>
      </c>
      <c r="F127" s="160" t="s">
        <v>148</v>
      </c>
      <c r="G127" s="161" t="s">
        <v>149</v>
      </c>
      <c r="H127" s="162">
        <v>3</v>
      </c>
      <c r="I127" s="163"/>
      <c r="J127" s="164">
        <f>ROUND(I127*H127,2)</f>
        <v>0</v>
      </c>
      <c r="K127" s="160" t="s">
        <v>1</v>
      </c>
      <c r="L127" s="165"/>
      <c r="M127" s="166" t="s">
        <v>1</v>
      </c>
      <c r="N127" s="167" t="s">
        <v>45</v>
      </c>
      <c r="O127" s="59"/>
      <c r="P127" s="154">
        <f>O127*H127</f>
        <v>0</v>
      </c>
      <c r="Q127" s="154">
        <v>0.22</v>
      </c>
      <c r="R127" s="154">
        <f>Q127*H127</f>
        <v>0.66</v>
      </c>
      <c r="S127" s="154">
        <v>0</v>
      </c>
      <c r="T127" s="155">
        <f>S127*H127</f>
        <v>0</v>
      </c>
      <c r="U127" s="33"/>
      <c r="V127" s="33"/>
      <c r="W127" s="33"/>
      <c r="X127" s="33"/>
      <c r="Y127" s="33"/>
      <c r="Z127" s="33"/>
      <c r="AA127" s="33"/>
      <c r="AB127" s="33"/>
      <c r="AC127" s="33"/>
      <c r="AD127" s="33"/>
      <c r="AE127" s="33"/>
      <c r="AR127" s="156" t="s">
        <v>138</v>
      </c>
      <c r="AT127" s="156" t="s">
        <v>134</v>
      </c>
      <c r="AU127" s="156" t="s">
        <v>89</v>
      </c>
      <c r="AY127" s="18" t="s">
        <v>125</v>
      </c>
      <c r="BE127" s="157">
        <f>IF(N127="základní",J127,0)</f>
        <v>0</v>
      </c>
      <c r="BF127" s="157">
        <f>IF(N127="snížená",J127,0)</f>
        <v>0</v>
      </c>
      <c r="BG127" s="157">
        <f>IF(N127="zákl. přenesená",J127,0)</f>
        <v>0</v>
      </c>
      <c r="BH127" s="157">
        <f>IF(N127="sníž. přenesená",J127,0)</f>
        <v>0</v>
      </c>
      <c r="BI127" s="157">
        <f>IF(N127="nulová",J127,0)</f>
        <v>0</v>
      </c>
      <c r="BJ127" s="18" t="s">
        <v>36</v>
      </c>
      <c r="BK127" s="157">
        <f>ROUND(I127*H127,2)</f>
        <v>0</v>
      </c>
      <c r="BL127" s="18" t="s">
        <v>132</v>
      </c>
      <c r="BM127" s="156" t="s">
        <v>150</v>
      </c>
    </row>
    <row r="128" spans="1:65" s="13" customFormat="1">
      <c r="B128" s="168"/>
      <c r="D128" s="169" t="s">
        <v>140</v>
      </c>
      <c r="E128" s="170" t="s">
        <v>1</v>
      </c>
      <c r="F128" s="171" t="s">
        <v>151</v>
      </c>
      <c r="H128" s="170" t="s">
        <v>1</v>
      </c>
      <c r="I128" s="172"/>
      <c r="L128" s="168"/>
      <c r="M128" s="173"/>
      <c r="N128" s="174"/>
      <c r="O128" s="174"/>
      <c r="P128" s="174"/>
      <c r="Q128" s="174"/>
      <c r="R128" s="174"/>
      <c r="S128" s="174"/>
      <c r="T128" s="175"/>
      <c r="AT128" s="170" t="s">
        <v>140</v>
      </c>
      <c r="AU128" s="170" t="s">
        <v>89</v>
      </c>
      <c r="AV128" s="13" t="s">
        <v>36</v>
      </c>
      <c r="AW128" s="13" t="s">
        <v>35</v>
      </c>
      <c r="AX128" s="13" t="s">
        <v>80</v>
      </c>
      <c r="AY128" s="170" t="s">
        <v>125</v>
      </c>
    </row>
    <row r="129" spans="1:65" s="14" customFormat="1">
      <c r="B129" s="176"/>
      <c r="D129" s="169" t="s">
        <v>140</v>
      </c>
      <c r="E129" s="177" t="s">
        <v>1</v>
      </c>
      <c r="F129" s="178" t="s">
        <v>143</v>
      </c>
      <c r="H129" s="179">
        <v>3</v>
      </c>
      <c r="I129" s="180"/>
      <c r="L129" s="176"/>
      <c r="M129" s="181"/>
      <c r="N129" s="182"/>
      <c r="O129" s="182"/>
      <c r="P129" s="182"/>
      <c r="Q129" s="182"/>
      <c r="R129" s="182"/>
      <c r="S129" s="182"/>
      <c r="T129" s="183"/>
      <c r="AT129" s="177" t="s">
        <v>140</v>
      </c>
      <c r="AU129" s="177" t="s">
        <v>89</v>
      </c>
      <c r="AV129" s="14" t="s">
        <v>89</v>
      </c>
      <c r="AW129" s="14" t="s">
        <v>35</v>
      </c>
      <c r="AX129" s="14" t="s">
        <v>80</v>
      </c>
      <c r="AY129" s="177" t="s">
        <v>125</v>
      </c>
    </row>
    <row r="130" spans="1:65" s="2" customFormat="1" ht="16.5" customHeight="1">
      <c r="A130" s="33"/>
      <c r="B130" s="144"/>
      <c r="C130" s="145" t="s">
        <v>152</v>
      </c>
      <c r="D130" s="145" t="s">
        <v>127</v>
      </c>
      <c r="E130" s="146" t="s">
        <v>153</v>
      </c>
      <c r="F130" s="147" t="s">
        <v>154</v>
      </c>
      <c r="G130" s="148" t="s">
        <v>130</v>
      </c>
      <c r="H130" s="149">
        <v>3</v>
      </c>
      <c r="I130" s="150"/>
      <c r="J130" s="151">
        <f>ROUND(I130*H130,2)</f>
        <v>0</v>
      </c>
      <c r="K130" s="147" t="s">
        <v>1</v>
      </c>
      <c r="L130" s="34"/>
      <c r="M130" s="152" t="s">
        <v>1</v>
      </c>
      <c r="N130" s="153" t="s">
        <v>45</v>
      </c>
      <c r="O130" s="59"/>
      <c r="P130" s="154">
        <f>O130*H130</f>
        <v>0</v>
      </c>
      <c r="Q130" s="154">
        <v>6.0000000000000002E-5</v>
      </c>
      <c r="R130" s="154">
        <f>Q130*H130</f>
        <v>1.8000000000000001E-4</v>
      </c>
      <c r="S130" s="154">
        <v>0</v>
      </c>
      <c r="T130" s="155">
        <f>S130*H130</f>
        <v>0</v>
      </c>
      <c r="U130" s="33"/>
      <c r="V130" s="33"/>
      <c r="W130" s="33"/>
      <c r="X130" s="33"/>
      <c r="Y130" s="33"/>
      <c r="Z130" s="33"/>
      <c r="AA130" s="33"/>
      <c r="AB130" s="33"/>
      <c r="AC130" s="33"/>
      <c r="AD130" s="33"/>
      <c r="AE130" s="33"/>
      <c r="AR130" s="156" t="s">
        <v>132</v>
      </c>
      <c r="AT130" s="156" t="s">
        <v>127</v>
      </c>
      <c r="AU130" s="156" t="s">
        <v>89</v>
      </c>
      <c r="AY130" s="18" t="s">
        <v>125</v>
      </c>
      <c r="BE130" s="157">
        <f>IF(N130="základní",J130,0)</f>
        <v>0</v>
      </c>
      <c r="BF130" s="157">
        <f>IF(N130="snížená",J130,0)</f>
        <v>0</v>
      </c>
      <c r="BG130" s="157">
        <f>IF(N130="zákl. přenesená",J130,0)</f>
        <v>0</v>
      </c>
      <c r="BH130" s="157">
        <f>IF(N130="sníž. přenesená",J130,0)</f>
        <v>0</v>
      </c>
      <c r="BI130" s="157">
        <f>IF(N130="nulová",J130,0)</f>
        <v>0</v>
      </c>
      <c r="BJ130" s="18" t="s">
        <v>36</v>
      </c>
      <c r="BK130" s="157">
        <f>ROUND(I130*H130,2)</f>
        <v>0</v>
      </c>
      <c r="BL130" s="18" t="s">
        <v>132</v>
      </c>
      <c r="BM130" s="156" t="s">
        <v>155</v>
      </c>
    </row>
    <row r="131" spans="1:65" s="2" customFormat="1" ht="16.5" customHeight="1">
      <c r="A131" s="33"/>
      <c r="B131" s="144"/>
      <c r="C131" s="145" t="s">
        <v>156</v>
      </c>
      <c r="D131" s="145" t="s">
        <v>127</v>
      </c>
      <c r="E131" s="146" t="s">
        <v>157</v>
      </c>
      <c r="F131" s="147" t="s">
        <v>158</v>
      </c>
      <c r="G131" s="148" t="s">
        <v>130</v>
      </c>
      <c r="H131" s="149">
        <v>3</v>
      </c>
      <c r="I131" s="150"/>
      <c r="J131" s="151">
        <f>ROUND(I131*H131,2)</f>
        <v>0</v>
      </c>
      <c r="K131" s="147" t="s">
        <v>131</v>
      </c>
      <c r="L131" s="34"/>
      <c r="M131" s="152" t="s">
        <v>1</v>
      </c>
      <c r="N131" s="153" t="s">
        <v>45</v>
      </c>
      <c r="O131" s="59"/>
      <c r="P131" s="154">
        <f>O131*H131</f>
        <v>0</v>
      </c>
      <c r="Q131" s="154">
        <v>0</v>
      </c>
      <c r="R131" s="154">
        <f>Q131*H131</f>
        <v>0</v>
      </c>
      <c r="S131" s="154">
        <v>0</v>
      </c>
      <c r="T131" s="155">
        <f>S131*H131</f>
        <v>0</v>
      </c>
      <c r="U131" s="33"/>
      <c r="V131" s="33"/>
      <c r="W131" s="33"/>
      <c r="X131" s="33"/>
      <c r="Y131" s="33"/>
      <c r="Z131" s="33"/>
      <c r="AA131" s="33"/>
      <c r="AB131" s="33"/>
      <c r="AC131" s="33"/>
      <c r="AD131" s="33"/>
      <c r="AE131" s="33"/>
      <c r="AR131" s="156" t="s">
        <v>132</v>
      </c>
      <c r="AT131" s="156" t="s">
        <v>127</v>
      </c>
      <c r="AU131" s="156" t="s">
        <v>89</v>
      </c>
      <c r="AY131" s="18" t="s">
        <v>125</v>
      </c>
      <c r="BE131" s="157">
        <f>IF(N131="základní",J131,0)</f>
        <v>0</v>
      </c>
      <c r="BF131" s="157">
        <f>IF(N131="snížená",J131,0)</f>
        <v>0</v>
      </c>
      <c r="BG131" s="157">
        <f>IF(N131="zákl. přenesená",J131,0)</f>
        <v>0</v>
      </c>
      <c r="BH131" s="157">
        <f>IF(N131="sníž. přenesená",J131,0)</f>
        <v>0</v>
      </c>
      <c r="BI131" s="157">
        <f>IF(N131="nulová",J131,0)</f>
        <v>0</v>
      </c>
      <c r="BJ131" s="18" t="s">
        <v>36</v>
      </c>
      <c r="BK131" s="157">
        <f>ROUND(I131*H131,2)</f>
        <v>0</v>
      </c>
      <c r="BL131" s="18" t="s">
        <v>132</v>
      </c>
      <c r="BM131" s="156" t="s">
        <v>159</v>
      </c>
    </row>
    <row r="132" spans="1:65" s="2" customFormat="1" ht="16.5" customHeight="1">
      <c r="A132" s="33"/>
      <c r="B132" s="144"/>
      <c r="C132" s="145" t="s">
        <v>160</v>
      </c>
      <c r="D132" s="145" t="s">
        <v>127</v>
      </c>
      <c r="E132" s="146" t="s">
        <v>161</v>
      </c>
      <c r="F132" s="147" t="s">
        <v>162</v>
      </c>
      <c r="G132" s="148" t="s">
        <v>130</v>
      </c>
      <c r="H132" s="149">
        <v>3</v>
      </c>
      <c r="I132" s="150"/>
      <c r="J132" s="151">
        <f>ROUND(I132*H132,2)</f>
        <v>0</v>
      </c>
      <c r="K132" s="147" t="s">
        <v>1</v>
      </c>
      <c r="L132" s="34"/>
      <c r="M132" s="152" t="s">
        <v>1</v>
      </c>
      <c r="N132" s="153" t="s">
        <v>45</v>
      </c>
      <c r="O132" s="59"/>
      <c r="P132" s="154">
        <f>O132*H132</f>
        <v>0</v>
      </c>
      <c r="Q132" s="154">
        <v>0</v>
      </c>
      <c r="R132" s="154">
        <f>Q132*H132</f>
        <v>0</v>
      </c>
      <c r="S132" s="154">
        <v>0</v>
      </c>
      <c r="T132" s="155">
        <f>S132*H132</f>
        <v>0</v>
      </c>
      <c r="U132" s="33"/>
      <c r="V132" s="33"/>
      <c r="W132" s="33"/>
      <c r="X132" s="33"/>
      <c r="Y132" s="33"/>
      <c r="Z132" s="33"/>
      <c r="AA132" s="33"/>
      <c r="AB132" s="33"/>
      <c r="AC132" s="33"/>
      <c r="AD132" s="33"/>
      <c r="AE132" s="33"/>
      <c r="AR132" s="156" t="s">
        <v>132</v>
      </c>
      <c r="AT132" s="156" t="s">
        <v>127</v>
      </c>
      <c r="AU132" s="156" t="s">
        <v>89</v>
      </c>
      <c r="AY132" s="18" t="s">
        <v>125</v>
      </c>
      <c r="BE132" s="157">
        <f>IF(N132="základní",J132,0)</f>
        <v>0</v>
      </c>
      <c r="BF132" s="157">
        <f>IF(N132="snížená",J132,0)</f>
        <v>0</v>
      </c>
      <c r="BG132" s="157">
        <f>IF(N132="zákl. přenesená",J132,0)</f>
        <v>0</v>
      </c>
      <c r="BH132" s="157">
        <f>IF(N132="sníž. přenesená",J132,0)</f>
        <v>0</v>
      </c>
      <c r="BI132" s="157">
        <f>IF(N132="nulová",J132,0)</f>
        <v>0</v>
      </c>
      <c r="BJ132" s="18" t="s">
        <v>36</v>
      </c>
      <c r="BK132" s="157">
        <f>ROUND(I132*H132,2)</f>
        <v>0</v>
      </c>
      <c r="BL132" s="18" t="s">
        <v>132</v>
      </c>
      <c r="BM132" s="156" t="s">
        <v>163</v>
      </c>
    </row>
    <row r="133" spans="1:65" s="2" customFormat="1" ht="16.5" customHeight="1">
      <c r="A133" s="33"/>
      <c r="B133" s="144"/>
      <c r="C133" s="145" t="s">
        <v>138</v>
      </c>
      <c r="D133" s="145" t="s">
        <v>127</v>
      </c>
      <c r="E133" s="146" t="s">
        <v>164</v>
      </c>
      <c r="F133" s="147" t="s">
        <v>165</v>
      </c>
      <c r="G133" s="148" t="s">
        <v>149</v>
      </c>
      <c r="H133" s="149">
        <v>3</v>
      </c>
      <c r="I133" s="150"/>
      <c r="J133" s="151">
        <f>ROUND(I133*H133,2)</f>
        <v>0</v>
      </c>
      <c r="K133" s="147" t="s">
        <v>1</v>
      </c>
      <c r="L133" s="34"/>
      <c r="M133" s="152" t="s">
        <v>1</v>
      </c>
      <c r="N133" s="153" t="s">
        <v>45</v>
      </c>
      <c r="O133" s="59"/>
      <c r="P133" s="154">
        <f>O133*H133</f>
        <v>0</v>
      </c>
      <c r="Q133" s="154">
        <v>0</v>
      </c>
      <c r="R133" s="154">
        <f>Q133*H133</f>
        <v>0</v>
      </c>
      <c r="S133" s="154">
        <v>0</v>
      </c>
      <c r="T133" s="155">
        <f>S133*H133</f>
        <v>0</v>
      </c>
      <c r="U133" s="33"/>
      <c r="V133" s="33"/>
      <c r="W133" s="33"/>
      <c r="X133" s="33"/>
      <c r="Y133" s="33"/>
      <c r="Z133" s="33"/>
      <c r="AA133" s="33"/>
      <c r="AB133" s="33"/>
      <c r="AC133" s="33"/>
      <c r="AD133" s="33"/>
      <c r="AE133" s="33"/>
      <c r="AR133" s="156" t="s">
        <v>132</v>
      </c>
      <c r="AT133" s="156" t="s">
        <v>127</v>
      </c>
      <c r="AU133" s="156" t="s">
        <v>89</v>
      </c>
      <c r="AY133" s="18" t="s">
        <v>125</v>
      </c>
      <c r="BE133" s="157">
        <f>IF(N133="základní",J133,0)</f>
        <v>0</v>
      </c>
      <c r="BF133" s="157">
        <f>IF(N133="snížená",J133,0)</f>
        <v>0</v>
      </c>
      <c r="BG133" s="157">
        <f>IF(N133="zákl. přenesená",J133,0)</f>
        <v>0</v>
      </c>
      <c r="BH133" s="157">
        <f>IF(N133="sníž. přenesená",J133,0)</f>
        <v>0</v>
      </c>
      <c r="BI133" s="157">
        <f>IF(N133="nulová",J133,0)</f>
        <v>0</v>
      </c>
      <c r="BJ133" s="18" t="s">
        <v>36</v>
      </c>
      <c r="BK133" s="157">
        <f>ROUND(I133*H133,2)</f>
        <v>0</v>
      </c>
      <c r="BL133" s="18" t="s">
        <v>132</v>
      </c>
      <c r="BM133" s="156" t="s">
        <v>166</v>
      </c>
    </row>
    <row r="134" spans="1:65" s="2" customFormat="1" ht="16.5" customHeight="1">
      <c r="A134" s="33"/>
      <c r="B134" s="144"/>
      <c r="C134" s="145" t="s">
        <v>167</v>
      </c>
      <c r="D134" s="145" t="s">
        <v>127</v>
      </c>
      <c r="E134" s="146" t="s">
        <v>168</v>
      </c>
      <c r="F134" s="147" t="s">
        <v>169</v>
      </c>
      <c r="G134" s="148" t="s">
        <v>130</v>
      </c>
      <c r="H134" s="149">
        <v>6</v>
      </c>
      <c r="I134" s="150"/>
      <c r="J134" s="151">
        <f>ROUND(I134*H134,2)</f>
        <v>0</v>
      </c>
      <c r="K134" s="147" t="s">
        <v>131</v>
      </c>
      <c r="L134" s="34"/>
      <c r="M134" s="152" t="s">
        <v>1</v>
      </c>
      <c r="N134" s="153" t="s">
        <v>45</v>
      </c>
      <c r="O134" s="59"/>
      <c r="P134" s="154">
        <f>O134*H134</f>
        <v>0</v>
      </c>
      <c r="Q134" s="154">
        <v>0</v>
      </c>
      <c r="R134" s="154">
        <f>Q134*H134</f>
        <v>0</v>
      </c>
      <c r="S134" s="154">
        <v>0</v>
      </c>
      <c r="T134" s="155">
        <f>S134*H134</f>
        <v>0</v>
      </c>
      <c r="U134" s="33"/>
      <c r="V134" s="33"/>
      <c r="W134" s="33"/>
      <c r="X134" s="33"/>
      <c r="Y134" s="33"/>
      <c r="Z134" s="33"/>
      <c r="AA134" s="33"/>
      <c r="AB134" s="33"/>
      <c r="AC134" s="33"/>
      <c r="AD134" s="33"/>
      <c r="AE134" s="33"/>
      <c r="AR134" s="156" t="s">
        <v>132</v>
      </c>
      <c r="AT134" s="156" t="s">
        <v>127</v>
      </c>
      <c r="AU134" s="156" t="s">
        <v>89</v>
      </c>
      <c r="AY134" s="18" t="s">
        <v>125</v>
      </c>
      <c r="BE134" s="157">
        <f>IF(N134="základní",J134,0)</f>
        <v>0</v>
      </c>
      <c r="BF134" s="157">
        <f>IF(N134="snížená",J134,0)</f>
        <v>0</v>
      </c>
      <c r="BG134" s="157">
        <f>IF(N134="zákl. přenesená",J134,0)</f>
        <v>0</v>
      </c>
      <c r="BH134" s="157">
        <f>IF(N134="sníž. přenesená",J134,0)</f>
        <v>0</v>
      </c>
      <c r="BI134" s="157">
        <f>IF(N134="nulová",J134,0)</f>
        <v>0</v>
      </c>
      <c r="BJ134" s="18" t="s">
        <v>36</v>
      </c>
      <c r="BK134" s="157">
        <f>ROUND(I134*H134,2)</f>
        <v>0</v>
      </c>
      <c r="BL134" s="18" t="s">
        <v>132</v>
      </c>
      <c r="BM134" s="156" t="s">
        <v>170</v>
      </c>
    </row>
    <row r="135" spans="1:65" s="14" customFormat="1">
      <c r="B135" s="176"/>
      <c r="D135" s="169" t="s">
        <v>140</v>
      </c>
      <c r="E135" s="177" t="s">
        <v>1</v>
      </c>
      <c r="F135" s="178" t="s">
        <v>171</v>
      </c>
      <c r="H135" s="179">
        <v>6</v>
      </c>
      <c r="I135" s="180"/>
      <c r="L135" s="176"/>
      <c r="M135" s="181"/>
      <c r="N135" s="182"/>
      <c r="O135" s="182"/>
      <c r="P135" s="182"/>
      <c r="Q135" s="182"/>
      <c r="R135" s="182"/>
      <c r="S135" s="182"/>
      <c r="T135" s="183"/>
      <c r="AT135" s="177" t="s">
        <v>140</v>
      </c>
      <c r="AU135" s="177" t="s">
        <v>89</v>
      </c>
      <c r="AV135" s="14" t="s">
        <v>89</v>
      </c>
      <c r="AW135" s="14" t="s">
        <v>35</v>
      </c>
      <c r="AX135" s="14" t="s">
        <v>80</v>
      </c>
      <c r="AY135" s="177" t="s">
        <v>125</v>
      </c>
    </row>
    <row r="136" spans="1:65" s="2" customFormat="1" ht="16.5" customHeight="1">
      <c r="A136" s="33"/>
      <c r="B136" s="144"/>
      <c r="C136" s="145" t="s">
        <v>172</v>
      </c>
      <c r="D136" s="145" t="s">
        <v>127</v>
      </c>
      <c r="E136" s="146" t="s">
        <v>173</v>
      </c>
      <c r="F136" s="147" t="s">
        <v>174</v>
      </c>
      <c r="G136" s="148" t="s">
        <v>175</v>
      </c>
      <c r="H136" s="149">
        <v>2.4</v>
      </c>
      <c r="I136" s="150"/>
      <c r="J136" s="151">
        <f>ROUND(I136*H136,2)</f>
        <v>0</v>
      </c>
      <c r="K136" s="147" t="s">
        <v>131</v>
      </c>
      <c r="L136" s="34"/>
      <c r="M136" s="152" t="s">
        <v>1</v>
      </c>
      <c r="N136" s="153" t="s">
        <v>45</v>
      </c>
      <c r="O136" s="59"/>
      <c r="P136" s="154">
        <f>O136*H136</f>
        <v>0</v>
      </c>
      <c r="Q136" s="154">
        <v>0</v>
      </c>
      <c r="R136" s="154">
        <f>Q136*H136</f>
        <v>0</v>
      </c>
      <c r="S136" s="154">
        <v>0</v>
      </c>
      <c r="T136" s="155">
        <f>S136*H136</f>
        <v>0</v>
      </c>
      <c r="U136" s="33"/>
      <c r="V136" s="33"/>
      <c r="W136" s="33"/>
      <c r="X136" s="33"/>
      <c r="Y136" s="33"/>
      <c r="Z136" s="33"/>
      <c r="AA136" s="33"/>
      <c r="AB136" s="33"/>
      <c r="AC136" s="33"/>
      <c r="AD136" s="33"/>
      <c r="AE136" s="33"/>
      <c r="AR136" s="156" t="s">
        <v>132</v>
      </c>
      <c r="AT136" s="156" t="s">
        <v>127</v>
      </c>
      <c r="AU136" s="156" t="s">
        <v>89</v>
      </c>
      <c r="AY136" s="18" t="s">
        <v>125</v>
      </c>
      <c r="BE136" s="157">
        <f>IF(N136="základní",J136,0)</f>
        <v>0</v>
      </c>
      <c r="BF136" s="157">
        <f>IF(N136="snížená",J136,0)</f>
        <v>0</v>
      </c>
      <c r="BG136" s="157">
        <f>IF(N136="zákl. přenesená",J136,0)</f>
        <v>0</v>
      </c>
      <c r="BH136" s="157">
        <f>IF(N136="sníž. přenesená",J136,0)</f>
        <v>0</v>
      </c>
      <c r="BI136" s="157">
        <f>IF(N136="nulová",J136,0)</f>
        <v>0</v>
      </c>
      <c r="BJ136" s="18" t="s">
        <v>36</v>
      </c>
      <c r="BK136" s="157">
        <f>ROUND(I136*H136,2)</f>
        <v>0</v>
      </c>
      <c r="BL136" s="18" t="s">
        <v>132</v>
      </c>
      <c r="BM136" s="156" t="s">
        <v>176</v>
      </c>
    </row>
    <row r="137" spans="1:65" s="14" customFormat="1">
      <c r="B137" s="176"/>
      <c r="D137" s="169" t="s">
        <v>140</v>
      </c>
      <c r="E137" s="177" t="s">
        <v>1</v>
      </c>
      <c r="F137" s="178" t="s">
        <v>177</v>
      </c>
      <c r="H137" s="179">
        <v>2.4</v>
      </c>
      <c r="I137" s="180"/>
      <c r="L137" s="176"/>
      <c r="M137" s="181"/>
      <c r="N137" s="182"/>
      <c r="O137" s="182"/>
      <c r="P137" s="182"/>
      <c r="Q137" s="182"/>
      <c r="R137" s="182"/>
      <c r="S137" s="182"/>
      <c r="T137" s="183"/>
      <c r="AT137" s="177" t="s">
        <v>140</v>
      </c>
      <c r="AU137" s="177" t="s">
        <v>89</v>
      </c>
      <c r="AV137" s="14" t="s">
        <v>89</v>
      </c>
      <c r="AW137" s="14" t="s">
        <v>35</v>
      </c>
      <c r="AX137" s="14" t="s">
        <v>80</v>
      </c>
      <c r="AY137" s="177" t="s">
        <v>125</v>
      </c>
    </row>
    <row r="138" spans="1:65" s="2" customFormat="1" ht="16.5" customHeight="1">
      <c r="A138" s="33"/>
      <c r="B138" s="144"/>
      <c r="C138" s="158" t="s">
        <v>178</v>
      </c>
      <c r="D138" s="158" t="s">
        <v>134</v>
      </c>
      <c r="E138" s="159" t="s">
        <v>179</v>
      </c>
      <c r="F138" s="160" t="s">
        <v>180</v>
      </c>
      <c r="G138" s="161" t="s">
        <v>137</v>
      </c>
      <c r="H138" s="162">
        <v>0.252</v>
      </c>
      <c r="I138" s="163"/>
      <c r="J138" s="164">
        <f>ROUND(I138*H138,2)</f>
        <v>0</v>
      </c>
      <c r="K138" s="160" t="s">
        <v>131</v>
      </c>
      <c r="L138" s="165"/>
      <c r="M138" s="166" t="s">
        <v>1</v>
      </c>
      <c r="N138" s="167" t="s">
        <v>45</v>
      </c>
      <c r="O138" s="59"/>
      <c r="P138" s="154">
        <f>O138*H138</f>
        <v>0</v>
      </c>
      <c r="Q138" s="154">
        <v>0.2</v>
      </c>
      <c r="R138" s="154">
        <f>Q138*H138</f>
        <v>5.04E-2</v>
      </c>
      <c r="S138" s="154">
        <v>0</v>
      </c>
      <c r="T138" s="155">
        <f>S138*H138</f>
        <v>0</v>
      </c>
      <c r="U138" s="33"/>
      <c r="V138" s="33"/>
      <c r="W138" s="33"/>
      <c r="X138" s="33"/>
      <c r="Y138" s="33"/>
      <c r="Z138" s="33"/>
      <c r="AA138" s="33"/>
      <c r="AB138" s="33"/>
      <c r="AC138" s="33"/>
      <c r="AD138" s="33"/>
      <c r="AE138" s="33"/>
      <c r="AR138" s="156" t="s">
        <v>138</v>
      </c>
      <c r="AT138" s="156" t="s">
        <v>134</v>
      </c>
      <c r="AU138" s="156" t="s">
        <v>89</v>
      </c>
      <c r="AY138" s="18" t="s">
        <v>125</v>
      </c>
      <c r="BE138" s="157">
        <f>IF(N138="základní",J138,0)</f>
        <v>0</v>
      </c>
      <c r="BF138" s="157">
        <f>IF(N138="snížená",J138,0)</f>
        <v>0</v>
      </c>
      <c r="BG138" s="157">
        <f>IF(N138="zákl. přenesená",J138,0)</f>
        <v>0</v>
      </c>
      <c r="BH138" s="157">
        <f>IF(N138="sníž. přenesená",J138,0)</f>
        <v>0</v>
      </c>
      <c r="BI138" s="157">
        <f>IF(N138="nulová",J138,0)</f>
        <v>0</v>
      </c>
      <c r="BJ138" s="18" t="s">
        <v>36</v>
      </c>
      <c r="BK138" s="157">
        <f>ROUND(I138*H138,2)</f>
        <v>0</v>
      </c>
      <c r="BL138" s="18" t="s">
        <v>132</v>
      </c>
      <c r="BM138" s="156" t="s">
        <v>181</v>
      </c>
    </row>
    <row r="139" spans="1:65" s="14" customFormat="1">
      <c r="B139" s="176"/>
      <c r="D139" s="169" t="s">
        <v>140</v>
      </c>
      <c r="E139" s="177" t="s">
        <v>1</v>
      </c>
      <c r="F139" s="178" t="s">
        <v>182</v>
      </c>
      <c r="H139" s="179">
        <v>0.252</v>
      </c>
      <c r="I139" s="180"/>
      <c r="L139" s="176"/>
      <c r="M139" s="181"/>
      <c r="N139" s="182"/>
      <c r="O139" s="182"/>
      <c r="P139" s="182"/>
      <c r="Q139" s="182"/>
      <c r="R139" s="182"/>
      <c r="S139" s="182"/>
      <c r="T139" s="183"/>
      <c r="AT139" s="177" t="s">
        <v>140</v>
      </c>
      <c r="AU139" s="177" t="s">
        <v>89</v>
      </c>
      <c r="AV139" s="14" t="s">
        <v>89</v>
      </c>
      <c r="AW139" s="14" t="s">
        <v>35</v>
      </c>
      <c r="AX139" s="14" t="s">
        <v>80</v>
      </c>
      <c r="AY139" s="177" t="s">
        <v>125</v>
      </c>
    </row>
    <row r="140" spans="1:65" s="2" customFormat="1" ht="16.5" customHeight="1">
      <c r="A140" s="33"/>
      <c r="B140" s="144"/>
      <c r="C140" s="145" t="s">
        <v>183</v>
      </c>
      <c r="D140" s="145" t="s">
        <v>127</v>
      </c>
      <c r="E140" s="146" t="s">
        <v>184</v>
      </c>
      <c r="F140" s="147" t="s">
        <v>185</v>
      </c>
      <c r="G140" s="148" t="s">
        <v>186</v>
      </c>
      <c r="H140" s="149">
        <v>3.0000000000000001E-3</v>
      </c>
      <c r="I140" s="150"/>
      <c r="J140" s="151">
        <f>ROUND(I140*H140,2)</f>
        <v>0</v>
      </c>
      <c r="K140" s="147" t="s">
        <v>131</v>
      </c>
      <c r="L140" s="34"/>
      <c r="M140" s="152" t="s">
        <v>1</v>
      </c>
      <c r="N140" s="153" t="s">
        <v>45</v>
      </c>
      <c r="O140" s="59"/>
      <c r="P140" s="154">
        <f>O140*H140</f>
        <v>0</v>
      </c>
      <c r="Q140" s="154">
        <v>0</v>
      </c>
      <c r="R140" s="154">
        <f>Q140*H140</f>
        <v>0</v>
      </c>
      <c r="S140" s="154">
        <v>0</v>
      </c>
      <c r="T140" s="155">
        <f>S140*H140</f>
        <v>0</v>
      </c>
      <c r="U140" s="33"/>
      <c r="V140" s="33"/>
      <c r="W140" s="33"/>
      <c r="X140" s="33"/>
      <c r="Y140" s="33"/>
      <c r="Z140" s="33"/>
      <c r="AA140" s="33"/>
      <c r="AB140" s="33"/>
      <c r="AC140" s="33"/>
      <c r="AD140" s="33"/>
      <c r="AE140" s="33"/>
      <c r="AR140" s="156" t="s">
        <v>132</v>
      </c>
      <c r="AT140" s="156" t="s">
        <v>127</v>
      </c>
      <c r="AU140" s="156" t="s">
        <v>89</v>
      </c>
      <c r="AY140" s="18" t="s">
        <v>125</v>
      </c>
      <c r="BE140" s="157">
        <f>IF(N140="základní",J140,0)</f>
        <v>0</v>
      </c>
      <c r="BF140" s="157">
        <f>IF(N140="snížená",J140,0)</f>
        <v>0</v>
      </c>
      <c r="BG140" s="157">
        <f>IF(N140="zákl. přenesená",J140,0)</f>
        <v>0</v>
      </c>
      <c r="BH140" s="157">
        <f>IF(N140="sníž. přenesená",J140,0)</f>
        <v>0</v>
      </c>
      <c r="BI140" s="157">
        <f>IF(N140="nulová",J140,0)</f>
        <v>0</v>
      </c>
      <c r="BJ140" s="18" t="s">
        <v>36</v>
      </c>
      <c r="BK140" s="157">
        <f>ROUND(I140*H140,2)</f>
        <v>0</v>
      </c>
      <c r="BL140" s="18" t="s">
        <v>132</v>
      </c>
      <c r="BM140" s="156" t="s">
        <v>187</v>
      </c>
    </row>
    <row r="141" spans="1:65" s="2" customFormat="1" ht="16.5" customHeight="1">
      <c r="A141" s="33"/>
      <c r="B141" s="144"/>
      <c r="C141" s="145" t="s">
        <v>188</v>
      </c>
      <c r="D141" s="145" t="s">
        <v>127</v>
      </c>
      <c r="E141" s="146" t="s">
        <v>189</v>
      </c>
      <c r="F141" s="147" t="s">
        <v>190</v>
      </c>
      <c r="G141" s="148" t="s">
        <v>137</v>
      </c>
      <c r="H141" s="149">
        <v>7.2</v>
      </c>
      <c r="I141" s="150"/>
      <c r="J141" s="151">
        <f>ROUND(I141*H141,2)</f>
        <v>0</v>
      </c>
      <c r="K141" s="147" t="s">
        <v>131</v>
      </c>
      <c r="L141" s="34"/>
      <c r="M141" s="152" t="s">
        <v>1</v>
      </c>
      <c r="N141" s="153" t="s">
        <v>45</v>
      </c>
      <c r="O141" s="59"/>
      <c r="P141" s="154">
        <f>O141*H141</f>
        <v>0</v>
      </c>
      <c r="Q141" s="154">
        <v>0</v>
      </c>
      <c r="R141" s="154">
        <f>Q141*H141</f>
        <v>0</v>
      </c>
      <c r="S141" s="154">
        <v>0</v>
      </c>
      <c r="T141" s="155">
        <f>S141*H141</f>
        <v>0</v>
      </c>
      <c r="U141" s="33"/>
      <c r="V141" s="33"/>
      <c r="W141" s="33"/>
      <c r="X141" s="33"/>
      <c r="Y141" s="33"/>
      <c r="Z141" s="33"/>
      <c r="AA141" s="33"/>
      <c r="AB141" s="33"/>
      <c r="AC141" s="33"/>
      <c r="AD141" s="33"/>
      <c r="AE141" s="33"/>
      <c r="AR141" s="156" t="s">
        <v>132</v>
      </c>
      <c r="AT141" s="156" t="s">
        <v>127</v>
      </c>
      <c r="AU141" s="156" t="s">
        <v>89</v>
      </c>
      <c r="AY141" s="18" t="s">
        <v>125</v>
      </c>
      <c r="BE141" s="157">
        <f>IF(N141="základní",J141,0)</f>
        <v>0</v>
      </c>
      <c r="BF141" s="157">
        <f>IF(N141="snížená",J141,0)</f>
        <v>0</v>
      </c>
      <c r="BG141" s="157">
        <f>IF(N141="zákl. přenesená",J141,0)</f>
        <v>0</v>
      </c>
      <c r="BH141" s="157">
        <f>IF(N141="sníž. přenesená",J141,0)</f>
        <v>0</v>
      </c>
      <c r="BI141" s="157">
        <f>IF(N141="nulová",J141,0)</f>
        <v>0</v>
      </c>
      <c r="BJ141" s="18" t="s">
        <v>36</v>
      </c>
      <c r="BK141" s="157">
        <f>ROUND(I141*H141,2)</f>
        <v>0</v>
      </c>
      <c r="BL141" s="18" t="s">
        <v>132</v>
      </c>
      <c r="BM141" s="156" t="s">
        <v>191</v>
      </c>
    </row>
    <row r="142" spans="1:65" s="13" customFormat="1">
      <c r="B142" s="168"/>
      <c r="D142" s="169" t="s">
        <v>140</v>
      </c>
      <c r="E142" s="170" t="s">
        <v>1</v>
      </c>
      <c r="F142" s="171" t="s">
        <v>192</v>
      </c>
      <c r="H142" s="170" t="s">
        <v>1</v>
      </c>
      <c r="I142" s="172"/>
      <c r="L142" s="168"/>
      <c r="M142" s="173"/>
      <c r="N142" s="174"/>
      <c r="O142" s="174"/>
      <c r="P142" s="174"/>
      <c r="Q142" s="174"/>
      <c r="R142" s="174"/>
      <c r="S142" s="174"/>
      <c r="T142" s="175"/>
      <c r="AT142" s="170" t="s">
        <v>140</v>
      </c>
      <c r="AU142" s="170" t="s">
        <v>89</v>
      </c>
      <c r="AV142" s="13" t="s">
        <v>36</v>
      </c>
      <c r="AW142" s="13" t="s">
        <v>35</v>
      </c>
      <c r="AX142" s="13" t="s">
        <v>80</v>
      </c>
      <c r="AY142" s="170" t="s">
        <v>125</v>
      </c>
    </row>
    <row r="143" spans="1:65" s="14" customFormat="1">
      <c r="B143" s="176"/>
      <c r="D143" s="169" t="s">
        <v>140</v>
      </c>
      <c r="E143" s="177" t="s">
        <v>1</v>
      </c>
      <c r="F143" s="178" t="s">
        <v>193</v>
      </c>
      <c r="H143" s="179">
        <v>7.2</v>
      </c>
      <c r="I143" s="180"/>
      <c r="L143" s="176"/>
      <c r="M143" s="181"/>
      <c r="N143" s="182"/>
      <c r="O143" s="182"/>
      <c r="P143" s="182"/>
      <c r="Q143" s="182"/>
      <c r="R143" s="182"/>
      <c r="S143" s="182"/>
      <c r="T143" s="183"/>
      <c r="AT143" s="177" t="s">
        <v>140</v>
      </c>
      <c r="AU143" s="177" t="s">
        <v>89</v>
      </c>
      <c r="AV143" s="14" t="s">
        <v>89</v>
      </c>
      <c r="AW143" s="14" t="s">
        <v>35</v>
      </c>
      <c r="AX143" s="14" t="s">
        <v>80</v>
      </c>
      <c r="AY143" s="177" t="s">
        <v>125</v>
      </c>
    </row>
    <row r="144" spans="1:65" s="2" customFormat="1" ht="16.5" customHeight="1">
      <c r="A144" s="33"/>
      <c r="B144" s="144"/>
      <c r="C144" s="145" t="s">
        <v>194</v>
      </c>
      <c r="D144" s="145" t="s">
        <v>127</v>
      </c>
      <c r="E144" s="146" t="s">
        <v>195</v>
      </c>
      <c r="F144" s="147" t="s">
        <v>196</v>
      </c>
      <c r="G144" s="148" t="s">
        <v>149</v>
      </c>
      <c r="H144" s="149">
        <v>3</v>
      </c>
      <c r="I144" s="150"/>
      <c r="J144" s="151">
        <f>ROUND(I144*H144,2)</f>
        <v>0</v>
      </c>
      <c r="K144" s="147" t="s">
        <v>1</v>
      </c>
      <c r="L144" s="34"/>
      <c r="M144" s="152" t="s">
        <v>1</v>
      </c>
      <c r="N144" s="153" t="s">
        <v>45</v>
      </c>
      <c r="O144" s="59"/>
      <c r="P144" s="154">
        <f>O144*H144</f>
        <v>0</v>
      </c>
      <c r="Q144" s="154">
        <v>0</v>
      </c>
      <c r="R144" s="154">
        <f>Q144*H144</f>
        <v>0</v>
      </c>
      <c r="S144" s="154">
        <v>0</v>
      </c>
      <c r="T144" s="155">
        <f>S144*H144</f>
        <v>0</v>
      </c>
      <c r="U144" s="33"/>
      <c r="V144" s="33"/>
      <c r="W144" s="33"/>
      <c r="X144" s="33"/>
      <c r="Y144" s="33"/>
      <c r="Z144" s="33"/>
      <c r="AA144" s="33"/>
      <c r="AB144" s="33"/>
      <c r="AC144" s="33"/>
      <c r="AD144" s="33"/>
      <c r="AE144" s="33"/>
      <c r="AR144" s="156" t="s">
        <v>132</v>
      </c>
      <c r="AT144" s="156" t="s">
        <v>127</v>
      </c>
      <c r="AU144" s="156" t="s">
        <v>89</v>
      </c>
      <c r="AY144" s="18" t="s">
        <v>125</v>
      </c>
      <c r="BE144" s="157">
        <f>IF(N144="základní",J144,0)</f>
        <v>0</v>
      </c>
      <c r="BF144" s="157">
        <f>IF(N144="snížená",J144,0)</f>
        <v>0</v>
      </c>
      <c r="BG144" s="157">
        <f>IF(N144="zákl. přenesená",J144,0)</f>
        <v>0</v>
      </c>
      <c r="BH144" s="157">
        <f>IF(N144="sníž. přenesená",J144,0)</f>
        <v>0</v>
      </c>
      <c r="BI144" s="157">
        <f>IF(N144="nulová",J144,0)</f>
        <v>0</v>
      </c>
      <c r="BJ144" s="18" t="s">
        <v>36</v>
      </c>
      <c r="BK144" s="157">
        <f>ROUND(I144*H144,2)</f>
        <v>0</v>
      </c>
      <c r="BL144" s="18" t="s">
        <v>132</v>
      </c>
      <c r="BM144" s="156" t="s">
        <v>197</v>
      </c>
    </row>
    <row r="145" spans="1:65" s="2" customFormat="1" ht="16.5" customHeight="1">
      <c r="A145" s="33"/>
      <c r="B145" s="144"/>
      <c r="C145" s="145" t="s">
        <v>8</v>
      </c>
      <c r="D145" s="145" t="s">
        <v>127</v>
      </c>
      <c r="E145" s="146" t="s">
        <v>198</v>
      </c>
      <c r="F145" s="147" t="s">
        <v>199</v>
      </c>
      <c r="G145" s="148" t="s">
        <v>137</v>
      </c>
      <c r="H145" s="149">
        <v>7.2</v>
      </c>
      <c r="I145" s="150"/>
      <c r="J145" s="151">
        <f>ROUND(I145*H145,2)</f>
        <v>0</v>
      </c>
      <c r="K145" s="147" t="s">
        <v>131</v>
      </c>
      <c r="L145" s="34"/>
      <c r="M145" s="152" t="s">
        <v>1</v>
      </c>
      <c r="N145" s="153" t="s">
        <v>45</v>
      </c>
      <c r="O145" s="59"/>
      <c r="P145" s="154">
        <f>O145*H145</f>
        <v>0</v>
      </c>
      <c r="Q145" s="154">
        <v>0</v>
      </c>
      <c r="R145" s="154">
        <f>Q145*H145</f>
        <v>0</v>
      </c>
      <c r="S145" s="154">
        <v>0</v>
      </c>
      <c r="T145" s="155">
        <f>S145*H145</f>
        <v>0</v>
      </c>
      <c r="U145" s="33"/>
      <c r="V145" s="33"/>
      <c r="W145" s="33"/>
      <c r="X145" s="33"/>
      <c r="Y145" s="33"/>
      <c r="Z145" s="33"/>
      <c r="AA145" s="33"/>
      <c r="AB145" s="33"/>
      <c r="AC145" s="33"/>
      <c r="AD145" s="33"/>
      <c r="AE145" s="33"/>
      <c r="AR145" s="156" t="s">
        <v>132</v>
      </c>
      <c r="AT145" s="156" t="s">
        <v>127</v>
      </c>
      <c r="AU145" s="156" t="s">
        <v>89</v>
      </c>
      <c r="AY145" s="18" t="s">
        <v>125</v>
      </c>
      <c r="BE145" s="157">
        <f>IF(N145="základní",J145,0)</f>
        <v>0</v>
      </c>
      <c r="BF145" s="157">
        <f>IF(N145="snížená",J145,0)</f>
        <v>0</v>
      </c>
      <c r="BG145" s="157">
        <f>IF(N145="zákl. přenesená",J145,0)</f>
        <v>0</v>
      </c>
      <c r="BH145" s="157">
        <f>IF(N145="sníž. přenesená",J145,0)</f>
        <v>0</v>
      </c>
      <c r="BI145" s="157">
        <f>IF(N145="nulová",J145,0)</f>
        <v>0</v>
      </c>
      <c r="BJ145" s="18" t="s">
        <v>36</v>
      </c>
      <c r="BK145" s="157">
        <f>ROUND(I145*H145,2)</f>
        <v>0</v>
      </c>
      <c r="BL145" s="18" t="s">
        <v>132</v>
      </c>
      <c r="BM145" s="156" t="s">
        <v>200</v>
      </c>
    </row>
    <row r="146" spans="1:65" s="14" customFormat="1">
      <c r="B146" s="176"/>
      <c r="D146" s="169" t="s">
        <v>140</v>
      </c>
      <c r="E146" s="177" t="s">
        <v>1</v>
      </c>
      <c r="F146" s="178" t="s">
        <v>193</v>
      </c>
      <c r="H146" s="179">
        <v>7.2</v>
      </c>
      <c r="I146" s="180"/>
      <c r="L146" s="176"/>
      <c r="M146" s="181"/>
      <c r="N146" s="182"/>
      <c r="O146" s="182"/>
      <c r="P146" s="182"/>
      <c r="Q146" s="182"/>
      <c r="R146" s="182"/>
      <c r="S146" s="182"/>
      <c r="T146" s="183"/>
      <c r="AT146" s="177" t="s">
        <v>140</v>
      </c>
      <c r="AU146" s="177" t="s">
        <v>89</v>
      </c>
      <c r="AV146" s="14" t="s">
        <v>89</v>
      </c>
      <c r="AW146" s="14" t="s">
        <v>35</v>
      </c>
      <c r="AX146" s="14" t="s">
        <v>80</v>
      </c>
      <c r="AY146" s="177" t="s">
        <v>125</v>
      </c>
    </row>
    <row r="147" spans="1:65" s="12" customFormat="1" ht="22.9" customHeight="1">
      <c r="B147" s="131"/>
      <c r="D147" s="132" t="s">
        <v>79</v>
      </c>
      <c r="E147" s="142" t="s">
        <v>201</v>
      </c>
      <c r="F147" s="142" t="s">
        <v>202</v>
      </c>
      <c r="I147" s="134"/>
      <c r="J147" s="143">
        <f>BK147</f>
        <v>0</v>
      </c>
      <c r="L147" s="131"/>
      <c r="M147" s="136"/>
      <c r="N147" s="137"/>
      <c r="O147" s="137"/>
      <c r="P147" s="138">
        <f>P148</f>
        <v>0</v>
      </c>
      <c r="Q147" s="137"/>
      <c r="R147" s="138">
        <f>R148</f>
        <v>0</v>
      </c>
      <c r="S147" s="137"/>
      <c r="T147" s="139">
        <f>T148</f>
        <v>0</v>
      </c>
      <c r="AR147" s="132" t="s">
        <v>36</v>
      </c>
      <c r="AT147" s="140" t="s">
        <v>79</v>
      </c>
      <c r="AU147" s="140" t="s">
        <v>36</v>
      </c>
      <c r="AY147" s="132" t="s">
        <v>125</v>
      </c>
      <c r="BK147" s="141">
        <f>BK148</f>
        <v>0</v>
      </c>
    </row>
    <row r="148" spans="1:65" s="2" customFormat="1" ht="16.5" customHeight="1">
      <c r="A148" s="33"/>
      <c r="B148" s="144"/>
      <c r="C148" s="145" t="s">
        <v>203</v>
      </c>
      <c r="D148" s="145" t="s">
        <v>127</v>
      </c>
      <c r="E148" s="146" t="s">
        <v>204</v>
      </c>
      <c r="F148" s="147" t="s">
        <v>205</v>
      </c>
      <c r="G148" s="148" t="s">
        <v>186</v>
      </c>
      <c r="H148" s="149">
        <v>0.97499999999999998</v>
      </c>
      <c r="I148" s="150"/>
      <c r="J148" s="151">
        <f>ROUND(I148*H148,2)</f>
        <v>0</v>
      </c>
      <c r="K148" s="147" t="s">
        <v>131</v>
      </c>
      <c r="L148" s="34"/>
      <c r="M148" s="184" t="s">
        <v>1</v>
      </c>
      <c r="N148" s="185" t="s">
        <v>45</v>
      </c>
      <c r="O148" s="186"/>
      <c r="P148" s="187">
        <f>O148*H148</f>
        <v>0</v>
      </c>
      <c r="Q148" s="187">
        <v>0</v>
      </c>
      <c r="R148" s="187">
        <f>Q148*H148</f>
        <v>0</v>
      </c>
      <c r="S148" s="187">
        <v>0</v>
      </c>
      <c r="T148" s="188">
        <f>S148*H148</f>
        <v>0</v>
      </c>
      <c r="U148" s="33"/>
      <c r="V148" s="33"/>
      <c r="W148" s="33"/>
      <c r="X148" s="33"/>
      <c r="Y148" s="33"/>
      <c r="Z148" s="33"/>
      <c r="AA148" s="33"/>
      <c r="AB148" s="33"/>
      <c r="AC148" s="33"/>
      <c r="AD148" s="33"/>
      <c r="AE148" s="33"/>
      <c r="AR148" s="156" t="s">
        <v>132</v>
      </c>
      <c r="AT148" s="156" t="s">
        <v>127</v>
      </c>
      <c r="AU148" s="156" t="s">
        <v>89</v>
      </c>
      <c r="AY148" s="18" t="s">
        <v>125</v>
      </c>
      <c r="BE148" s="157">
        <f>IF(N148="základní",J148,0)</f>
        <v>0</v>
      </c>
      <c r="BF148" s="157">
        <f>IF(N148="snížená",J148,0)</f>
        <v>0</v>
      </c>
      <c r="BG148" s="157">
        <f>IF(N148="zákl. přenesená",J148,0)</f>
        <v>0</v>
      </c>
      <c r="BH148" s="157">
        <f>IF(N148="sníž. přenesená",J148,0)</f>
        <v>0</v>
      </c>
      <c r="BI148" s="157">
        <f>IF(N148="nulová",J148,0)</f>
        <v>0</v>
      </c>
      <c r="BJ148" s="18" t="s">
        <v>36</v>
      </c>
      <c r="BK148" s="157">
        <f>ROUND(I148*H148,2)</f>
        <v>0</v>
      </c>
      <c r="BL148" s="18" t="s">
        <v>132</v>
      </c>
      <c r="BM148" s="156" t="s">
        <v>206</v>
      </c>
    </row>
    <row r="149" spans="1:65" s="2" customFormat="1" ht="6.95" customHeight="1">
      <c r="A149" s="33"/>
      <c r="B149" s="48"/>
      <c r="C149" s="49"/>
      <c r="D149" s="49"/>
      <c r="E149" s="49"/>
      <c r="F149" s="49"/>
      <c r="G149" s="49"/>
      <c r="H149" s="49"/>
      <c r="I149" s="49"/>
      <c r="J149" s="49"/>
      <c r="K149" s="49"/>
      <c r="L149" s="34"/>
      <c r="M149" s="33"/>
      <c r="O149" s="33"/>
      <c r="P149" s="33"/>
      <c r="Q149" s="33"/>
      <c r="R149" s="33"/>
      <c r="S149" s="33"/>
      <c r="T149" s="33"/>
      <c r="U149" s="33"/>
      <c r="V149" s="33"/>
      <c r="W149" s="33"/>
      <c r="X149" s="33"/>
      <c r="Y149" s="33"/>
      <c r="Z149" s="33"/>
      <c r="AA149" s="33"/>
      <c r="AB149" s="33"/>
      <c r="AC149" s="33"/>
      <c r="AD149" s="33"/>
      <c r="AE149" s="33"/>
    </row>
  </sheetData>
  <autoFilter ref="C118:K148"/>
  <mergeCells count="9">
    <mergeCell ref="E87:H87"/>
    <mergeCell ref="E109:H109"/>
    <mergeCell ref="E111:H111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537"/>
  <sheetViews>
    <sheetView showGridLines="0" workbookViewId="0">
      <selection activeCell="J12" sqref="J12"/>
    </sheetView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08" t="s">
        <v>5</v>
      </c>
      <c r="M2" s="209"/>
      <c r="N2" s="209"/>
      <c r="O2" s="209"/>
      <c r="P2" s="209"/>
      <c r="Q2" s="209"/>
      <c r="R2" s="209"/>
      <c r="S2" s="209"/>
      <c r="T2" s="209"/>
      <c r="U2" s="209"/>
      <c r="V2" s="209"/>
      <c r="AT2" s="18" t="s">
        <v>92</v>
      </c>
    </row>
    <row r="3" spans="1:46" s="1" customFormat="1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89</v>
      </c>
    </row>
    <row r="4" spans="1:46" s="1" customFormat="1" ht="24.95" customHeight="1">
      <c r="B4" s="21"/>
      <c r="D4" s="22" t="s">
        <v>99</v>
      </c>
      <c r="L4" s="21"/>
      <c r="M4" s="94" t="s">
        <v>10</v>
      </c>
      <c r="AT4" s="18" t="s">
        <v>3</v>
      </c>
    </row>
    <row r="5" spans="1:46" s="1" customFormat="1" ht="6.95" customHeight="1">
      <c r="B5" s="21"/>
      <c r="L5" s="21"/>
    </row>
    <row r="6" spans="1:46" s="1" customFormat="1" ht="12" customHeight="1">
      <c r="B6" s="21"/>
      <c r="D6" s="28" t="s">
        <v>16</v>
      </c>
      <c r="L6" s="21"/>
    </row>
    <row r="7" spans="1:46" s="1" customFormat="1" ht="16.5" customHeight="1">
      <c r="B7" s="21"/>
      <c r="E7" s="248" t="str">
        <f>'Rekapitulace stavby'!K6</f>
        <v>Brno, Komárovská - rekonstrukce vodovodu</v>
      </c>
      <c r="F7" s="249"/>
      <c r="G7" s="249"/>
      <c r="H7" s="249"/>
      <c r="L7" s="21"/>
    </row>
    <row r="8" spans="1:46" s="2" customFormat="1" ht="12" customHeight="1">
      <c r="A8" s="33"/>
      <c r="B8" s="34"/>
      <c r="C8" s="33"/>
      <c r="D8" s="28" t="s">
        <v>100</v>
      </c>
      <c r="E8" s="33"/>
      <c r="F8" s="33"/>
      <c r="G8" s="33"/>
      <c r="H8" s="33"/>
      <c r="I8" s="33"/>
      <c r="J8" s="33"/>
      <c r="K8" s="33"/>
      <c r="L8" s="43"/>
      <c r="S8" s="33"/>
      <c r="T8" s="33"/>
      <c r="U8" s="33"/>
      <c r="V8" s="33"/>
      <c r="W8" s="33"/>
      <c r="X8" s="33"/>
      <c r="Y8" s="33"/>
      <c r="Z8" s="33"/>
      <c r="AA8" s="33"/>
      <c r="AB8" s="33"/>
      <c r="AC8" s="33"/>
      <c r="AD8" s="33"/>
      <c r="AE8" s="33"/>
    </row>
    <row r="9" spans="1:46" s="2" customFormat="1" ht="16.5" customHeight="1">
      <c r="A9" s="33"/>
      <c r="B9" s="34"/>
      <c r="C9" s="33"/>
      <c r="D9" s="33"/>
      <c r="E9" s="238" t="s">
        <v>207</v>
      </c>
      <c r="F9" s="247"/>
      <c r="G9" s="247"/>
      <c r="H9" s="247"/>
      <c r="I9" s="33"/>
      <c r="J9" s="33"/>
      <c r="K9" s="33"/>
      <c r="L9" s="43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</row>
    <row r="10" spans="1:46" s="2" customFormat="1">
      <c r="A10" s="33"/>
      <c r="B10" s="34"/>
      <c r="C10" s="33"/>
      <c r="D10" s="33"/>
      <c r="E10" s="33"/>
      <c r="F10" s="33"/>
      <c r="G10" s="33"/>
      <c r="H10" s="33"/>
      <c r="I10" s="33"/>
      <c r="J10" s="33"/>
      <c r="K10" s="33"/>
      <c r="L10" s="43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</row>
    <row r="11" spans="1:46" s="2" customFormat="1" ht="12" customHeight="1">
      <c r="A11" s="33"/>
      <c r="B11" s="34"/>
      <c r="C11" s="33"/>
      <c r="D11" s="28" t="s">
        <v>18</v>
      </c>
      <c r="E11" s="33"/>
      <c r="F11" s="26" t="s">
        <v>1</v>
      </c>
      <c r="G11" s="33"/>
      <c r="H11" s="33"/>
      <c r="I11" s="28" t="s">
        <v>19</v>
      </c>
      <c r="J11" s="26" t="s">
        <v>1</v>
      </c>
      <c r="K11" s="33"/>
      <c r="L11" s="43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</row>
    <row r="12" spans="1:46" s="2" customFormat="1" ht="12" customHeight="1">
      <c r="A12" s="33"/>
      <c r="B12" s="34"/>
      <c r="C12" s="33"/>
      <c r="D12" s="28" t="s">
        <v>20</v>
      </c>
      <c r="E12" s="33"/>
      <c r="F12" s="26" t="s">
        <v>21</v>
      </c>
      <c r="G12" s="33"/>
      <c r="H12" s="33"/>
      <c r="I12" s="28" t="s">
        <v>22</v>
      </c>
      <c r="J12" s="56"/>
      <c r="K12" s="33"/>
      <c r="L12" s="43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</row>
    <row r="13" spans="1:46" s="2" customFormat="1" ht="10.9" customHeight="1">
      <c r="A13" s="33"/>
      <c r="B13" s="34"/>
      <c r="C13" s="33"/>
      <c r="D13" s="33"/>
      <c r="E13" s="33"/>
      <c r="F13" s="33"/>
      <c r="G13" s="33"/>
      <c r="H13" s="33"/>
      <c r="I13" s="33"/>
      <c r="J13" s="33"/>
      <c r="K13" s="33"/>
      <c r="L13" s="43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</row>
    <row r="14" spans="1:46" s="2" customFormat="1" ht="12" customHeight="1">
      <c r="A14" s="33"/>
      <c r="B14" s="34"/>
      <c r="C14" s="33"/>
      <c r="D14" s="28" t="s">
        <v>23</v>
      </c>
      <c r="E14" s="33"/>
      <c r="F14" s="33"/>
      <c r="G14" s="33"/>
      <c r="H14" s="33"/>
      <c r="I14" s="28" t="s">
        <v>24</v>
      </c>
      <c r="J14" s="26" t="s">
        <v>25</v>
      </c>
      <c r="K14" s="33"/>
      <c r="L14" s="43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</row>
    <row r="15" spans="1:46" s="2" customFormat="1" ht="18" customHeight="1">
      <c r="A15" s="33"/>
      <c r="B15" s="34"/>
      <c r="C15" s="33"/>
      <c r="D15" s="33"/>
      <c r="E15" s="26" t="s">
        <v>26</v>
      </c>
      <c r="F15" s="33"/>
      <c r="G15" s="33"/>
      <c r="H15" s="33"/>
      <c r="I15" s="28" t="s">
        <v>27</v>
      </c>
      <c r="J15" s="26" t="s">
        <v>28</v>
      </c>
      <c r="K15" s="33"/>
      <c r="L15" s="4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</row>
    <row r="16" spans="1:46" s="2" customFormat="1" ht="6.95" customHeight="1">
      <c r="A16" s="33"/>
      <c r="B16" s="34"/>
      <c r="C16" s="33"/>
      <c r="D16" s="33"/>
      <c r="E16" s="33"/>
      <c r="F16" s="33"/>
      <c r="G16" s="33"/>
      <c r="H16" s="33"/>
      <c r="I16" s="33"/>
      <c r="J16" s="33"/>
      <c r="K16" s="33"/>
      <c r="L16" s="4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</row>
    <row r="17" spans="1:31" s="2" customFormat="1" ht="12" customHeight="1">
      <c r="A17" s="33"/>
      <c r="B17" s="34"/>
      <c r="C17" s="33"/>
      <c r="D17" s="28" t="s">
        <v>29</v>
      </c>
      <c r="E17" s="33"/>
      <c r="F17" s="33"/>
      <c r="G17" s="33"/>
      <c r="H17" s="33"/>
      <c r="I17" s="28" t="s">
        <v>24</v>
      </c>
      <c r="J17" s="29" t="str">
        <f>'Rekapitulace stavby'!AN13</f>
        <v>Vyplň údaj</v>
      </c>
      <c r="K17" s="33"/>
      <c r="L17" s="4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</row>
    <row r="18" spans="1:31" s="2" customFormat="1" ht="18" customHeight="1">
      <c r="A18" s="33"/>
      <c r="B18" s="34"/>
      <c r="C18" s="33"/>
      <c r="D18" s="33"/>
      <c r="E18" s="250" t="str">
        <f>'Rekapitulace stavby'!E14</f>
        <v>Vyplň údaj</v>
      </c>
      <c r="F18" s="220"/>
      <c r="G18" s="220"/>
      <c r="H18" s="220"/>
      <c r="I18" s="28" t="s">
        <v>27</v>
      </c>
      <c r="J18" s="29" t="str">
        <f>'Rekapitulace stavby'!AN14</f>
        <v>Vyplň údaj</v>
      </c>
      <c r="K18" s="33"/>
      <c r="L18" s="4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</row>
    <row r="19" spans="1:31" s="2" customFormat="1" ht="6.95" customHeight="1">
      <c r="A19" s="33"/>
      <c r="B19" s="34"/>
      <c r="C19" s="33"/>
      <c r="D19" s="33"/>
      <c r="E19" s="33"/>
      <c r="F19" s="33"/>
      <c r="G19" s="33"/>
      <c r="H19" s="33"/>
      <c r="I19" s="33"/>
      <c r="J19" s="33"/>
      <c r="K19" s="33"/>
      <c r="L19" s="43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</row>
    <row r="20" spans="1:31" s="2" customFormat="1" ht="12" customHeight="1">
      <c r="A20" s="33"/>
      <c r="B20" s="34"/>
      <c r="C20" s="33"/>
      <c r="D20" s="28" t="s">
        <v>31</v>
      </c>
      <c r="E20" s="33"/>
      <c r="F20" s="33"/>
      <c r="G20" s="33"/>
      <c r="H20" s="33"/>
      <c r="I20" s="28" t="s">
        <v>24</v>
      </c>
      <c r="J20" s="26" t="s">
        <v>32</v>
      </c>
      <c r="K20" s="33"/>
      <c r="L20" s="43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</row>
    <row r="21" spans="1:31" s="2" customFormat="1" ht="18" customHeight="1">
      <c r="A21" s="33"/>
      <c r="B21" s="34"/>
      <c r="C21" s="33"/>
      <c r="D21" s="33"/>
      <c r="E21" s="26" t="s">
        <v>33</v>
      </c>
      <c r="F21" s="33"/>
      <c r="G21" s="33"/>
      <c r="H21" s="33"/>
      <c r="I21" s="28" t="s">
        <v>27</v>
      </c>
      <c r="J21" s="26" t="s">
        <v>34</v>
      </c>
      <c r="K21" s="33"/>
      <c r="L21" s="4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</row>
    <row r="22" spans="1:31" s="2" customFormat="1" ht="6.95" customHeight="1">
      <c r="A22" s="33"/>
      <c r="B22" s="34"/>
      <c r="C22" s="33"/>
      <c r="D22" s="33"/>
      <c r="E22" s="33"/>
      <c r="F22" s="33"/>
      <c r="G22" s="33"/>
      <c r="H22" s="33"/>
      <c r="I22" s="33"/>
      <c r="J22" s="33"/>
      <c r="K22" s="33"/>
      <c r="L22" s="4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</row>
    <row r="23" spans="1:31" s="2" customFormat="1" ht="12" customHeight="1">
      <c r="A23" s="33"/>
      <c r="B23" s="34"/>
      <c r="C23" s="33"/>
      <c r="D23" s="28" t="s">
        <v>37</v>
      </c>
      <c r="E23" s="33"/>
      <c r="F23" s="33"/>
      <c r="G23" s="33"/>
      <c r="H23" s="33"/>
      <c r="I23" s="28" t="s">
        <v>24</v>
      </c>
      <c r="J23" s="26" t="str">
        <f>IF('Rekapitulace stavby'!AN19="","",'Rekapitulace stavby'!AN19)</f>
        <v/>
      </c>
      <c r="K23" s="33"/>
      <c r="L23" s="4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</row>
    <row r="24" spans="1:31" s="2" customFormat="1" ht="18" customHeight="1">
      <c r="A24" s="33"/>
      <c r="B24" s="34"/>
      <c r="C24" s="33"/>
      <c r="D24" s="33"/>
      <c r="E24" s="26" t="str">
        <f>IF('Rekapitulace stavby'!E20="","",'Rekapitulace stavby'!E20)</f>
        <v xml:space="preserve"> </v>
      </c>
      <c r="F24" s="33"/>
      <c r="G24" s="33"/>
      <c r="H24" s="33"/>
      <c r="I24" s="28" t="s">
        <v>27</v>
      </c>
      <c r="J24" s="26" t="str">
        <f>IF('Rekapitulace stavby'!AN20="","",'Rekapitulace stavby'!AN20)</f>
        <v/>
      </c>
      <c r="K24" s="33"/>
      <c r="L24" s="4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</row>
    <row r="25" spans="1:31" s="2" customFormat="1" ht="6.95" customHeight="1">
      <c r="A25" s="33"/>
      <c r="B25" s="34"/>
      <c r="C25" s="33"/>
      <c r="D25" s="33"/>
      <c r="E25" s="33"/>
      <c r="F25" s="33"/>
      <c r="G25" s="33"/>
      <c r="H25" s="33"/>
      <c r="I25" s="33"/>
      <c r="J25" s="33"/>
      <c r="K25" s="33"/>
      <c r="L25" s="4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</row>
    <row r="26" spans="1:31" s="2" customFormat="1" ht="12" customHeight="1">
      <c r="A26" s="33"/>
      <c r="B26" s="34"/>
      <c r="C26" s="33"/>
      <c r="D26" s="28" t="s">
        <v>39</v>
      </c>
      <c r="E26" s="33"/>
      <c r="F26" s="33"/>
      <c r="G26" s="33"/>
      <c r="H26" s="33"/>
      <c r="I26" s="33"/>
      <c r="J26" s="33"/>
      <c r="K26" s="33"/>
      <c r="L26" s="4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</row>
    <row r="27" spans="1:31" s="8" customFormat="1" ht="16.5" customHeight="1">
      <c r="A27" s="95"/>
      <c r="B27" s="96"/>
      <c r="C27" s="95"/>
      <c r="D27" s="95"/>
      <c r="E27" s="224" t="s">
        <v>1</v>
      </c>
      <c r="F27" s="224"/>
      <c r="G27" s="224"/>
      <c r="H27" s="224"/>
      <c r="I27" s="95"/>
      <c r="J27" s="95"/>
      <c r="K27" s="95"/>
      <c r="L27" s="97"/>
      <c r="S27" s="95"/>
      <c r="T27" s="95"/>
      <c r="U27" s="95"/>
      <c r="V27" s="95"/>
      <c r="W27" s="95"/>
      <c r="X27" s="95"/>
      <c r="Y27" s="95"/>
      <c r="Z27" s="95"/>
      <c r="AA27" s="95"/>
      <c r="AB27" s="95"/>
      <c r="AC27" s="95"/>
      <c r="AD27" s="95"/>
      <c r="AE27" s="95"/>
    </row>
    <row r="28" spans="1:31" s="2" customFormat="1" ht="6.95" customHeight="1">
      <c r="A28" s="33"/>
      <c r="B28" s="34"/>
      <c r="C28" s="33"/>
      <c r="D28" s="33"/>
      <c r="E28" s="33"/>
      <c r="F28" s="33"/>
      <c r="G28" s="33"/>
      <c r="H28" s="33"/>
      <c r="I28" s="33"/>
      <c r="J28" s="33"/>
      <c r="K28" s="33"/>
      <c r="L28" s="4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</row>
    <row r="29" spans="1:31" s="2" customFormat="1" ht="6.95" customHeight="1">
      <c r="A29" s="33"/>
      <c r="B29" s="34"/>
      <c r="C29" s="33"/>
      <c r="D29" s="67"/>
      <c r="E29" s="67"/>
      <c r="F29" s="67"/>
      <c r="G29" s="67"/>
      <c r="H29" s="67"/>
      <c r="I29" s="67"/>
      <c r="J29" s="67"/>
      <c r="K29" s="67"/>
      <c r="L29" s="43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</row>
    <row r="30" spans="1:31" s="2" customFormat="1" ht="25.35" customHeight="1">
      <c r="A30" s="33"/>
      <c r="B30" s="34"/>
      <c r="C30" s="33"/>
      <c r="D30" s="98" t="s">
        <v>40</v>
      </c>
      <c r="E30" s="33"/>
      <c r="F30" s="33"/>
      <c r="G30" s="33"/>
      <c r="H30" s="33"/>
      <c r="I30" s="33"/>
      <c r="J30" s="72">
        <f>ROUND(J125, 0)</f>
        <v>0</v>
      </c>
      <c r="K30" s="33"/>
      <c r="L30" s="43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</row>
    <row r="31" spans="1:31" s="2" customFormat="1" ht="6.95" customHeight="1">
      <c r="A31" s="33"/>
      <c r="B31" s="34"/>
      <c r="C31" s="33"/>
      <c r="D31" s="67"/>
      <c r="E31" s="67"/>
      <c r="F31" s="67"/>
      <c r="G31" s="67"/>
      <c r="H31" s="67"/>
      <c r="I31" s="67"/>
      <c r="J31" s="67"/>
      <c r="K31" s="67"/>
      <c r="L31" s="43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</row>
    <row r="32" spans="1:31" s="2" customFormat="1" ht="14.45" customHeight="1">
      <c r="A32" s="33"/>
      <c r="B32" s="34"/>
      <c r="C32" s="33"/>
      <c r="D32" s="33"/>
      <c r="E32" s="33"/>
      <c r="F32" s="37" t="s">
        <v>42</v>
      </c>
      <c r="G32" s="33"/>
      <c r="H32" s="33"/>
      <c r="I32" s="37" t="s">
        <v>41</v>
      </c>
      <c r="J32" s="37" t="s">
        <v>43</v>
      </c>
      <c r="K32" s="33"/>
      <c r="L32" s="43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</row>
    <row r="33" spans="1:31" s="2" customFormat="1" ht="14.45" customHeight="1">
      <c r="A33" s="33"/>
      <c r="B33" s="34"/>
      <c r="C33" s="33"/>
      <c r="D33" s="99" t="s">
        <v>44</v>
      </c>
      <c r="E33" s="28" t="s">
        <v>45</v>
      </c>
      <c r="F33" s="100">
        <f>ROUND((SUM(BE125:BE536)),  0)</f>
        <v>0</v>
      </c>
      <c r="G33" s="33"/>
      <c r="H33" s="33"/>
      <c r="I33" s="101">
        <v>0.21</v>
      </c>
      <c r="J33" s="100">
        <f>ROUND(((SUM(BE125:BE536))*I33),  0)</f>
        <v>0</v>
      </c>
      <c r="K33" s="33"/>
      <c r="L33" s="43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</row>
    <row r="34" spans="1:31" s="2" customFormat="1" ht="14.45" customHeight="1">
      <c r="A34" s="33"/>
      <c r="B34" s="34"/>
      <c r="C34" s="33"/>
      <c r="D34" s="33"/>
      <c r="E34" s="28" t="s">
        <v>46</v>
      </c>
      <c r="F34" s="100">
        <f>ROUND((SUM(BF125:BF536)),  0)</f>
        <v>0</v>
      </c>
      <c r="G34" s="33"/>
      <c r="H34" s="33"/>
      <c r="I34" s="101">
        <v>0.15</v>
      </c>
      <c r="J34" s="100">
        <f>ROUND(((SUM(BF125:BF536))*I34),  0)</f>
        <v>0</v>
      </c>
      <c r="K34" s="33"/>
      <c r="L34" s="43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</row>
    <row r="35" spans="1:31" s="2" customFormat="1" ht="14.45" hidden="1" customHeight="1">
      <c r="A35" s="33"/>
      <c r="B35" s="34"/>
      <c r="C35" s="33"/>
      <c r="D35" s="33"/>
      <c r="E35" s="28" t="s">
        <v>47</v>
      </c>
      <c r="F35" s="100">
        <f>ROUND((SUM(BG125:BG536)),  0)</f>
        <v>0</v>
      </c>
      <c r="G35" s="33"/>
      <c r="H35" s="33"/>
      <c r="I35" s="101">
        <v>0.21</v>
      </c>
      <c r="J35" s="100">
        <f>0</f>
        <v>0</v>
      </c>
      <c r="K35" s="33"/>
      <c r="L35" s="43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</row>
    <row r="36" spans="1:31" s="2" customFormat="1" ht="14.45" hidden="1" customHeight="1">
      <c r="A36" s="33"/>
      <c r="B36" s="34"/>
      <c r="C36" s="33"/>
      <c r="D36" s="33"/>
      <c r="E36" s="28" t="s">
        <v>48</v>
      </c>
      <c r="F36" s="100">
        <f>ROUND((SUM(BH125:BH536)),  0)</f>
        <v>0</v>
      </c>
      <c r="G36" s="33"/>
      <c r="H36" s="33"/>
      <c r="I36" s="101">
        <v>0.15</v>
      </c>
      <c r="J36" s="100">
        <f>0</f>
        <v>0</v>
      </c>
      <c r="K36" s="33"/>
      <c r="L36" s="43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</row>
    <row r="37" spans="1:31" s="2" customFormat="1" ht="14.45" hidden="1" customHeight="1">
      <c r="A37" s="33"/>
      <c r="B37" s="34"/>
      <c r="C37" s="33"/>
      <c r="D37" s="33"/>
      <c r="E37" s="28" t="s">
        <v>49</v>
      </c>
      <c r="F37" s="100">
        <f>ROUND((SUM(BI125:BI536)),  0)</f>
        <v>0</v>
      </c>
      <c r="G37" s="33"/>
      <c r="H37" s="33"/>
      <c r="I37" s="101">
        <v>0</v>
      </c>
      <c r="J37" s="100">
        <f>0</f>
        <v>0</v>
      </c>
      <c r="K37" s="33"/>
      <c r="L37" s="43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</row>
    <row r="38" spans="1:31" s="2" customFormat="1" ht="6.95" customHeight="1">
      <c r="A38" s="33"/>
      <c r="B38" s="34"/>
      <c r="C38" s="33"/>
      <c r="D38" s="33"/>
      <c r="E38" s="33"/>
      <c r="F38" s="33"/>
      <c r="G38" s="33"/>
      <c r="H38" s="33"/>
      <c r="I38" s="33"/>
      <c r="J38" s="33"/>
      <c r="K38" s="33"/>
      <c r="L38" s="43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</row>
    <row r="39" spans="1:31" s="2" customFormat="1" ht="25.35" customHeight="1">
      <c r="A39" s="33"/>
      <c r="B39" s="34"/>
      <c r="C39" s="102"/>
      <c r="D39" s="103" t="s">
        <v>50</v>
      </c>
      <c r="E39" s="61"/>
      <c r="F39" s="61"/>
      <c r="G39" s="104" t="s">
        <v>51</v>
      </c>
      <c r="H39" s="105" t="s">
        <v>52</v>
      </c>
      <c r="I39" s="61"/>
      <c r="J39" s="106">
        <f>SUM(J30:J37)</f>
        <v>0</v>
      </c>
      <c r="K39" s="107"/>
      <c r="L39" s="43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</row>
    <row r="40" spans="1:31" s="2" customFormat="1" ht="14.45" customHeight="1">
      <c r="A40" s="33"/>
      <c r="B40" s="34"/>
      <c r="C40" s="33"/>
      <c r="D40" s="33"/>
      <c r="E40" s="33"/>
      <c r="F40" s="33"/>
      <c r="G40" s="33"/>
      <c r="H40" s="33"/>
      <c r="I40" s="33"/>
      <c r="J40" s="33"/>
      <c r="K40" s="33"/>
      <c r="L40" s="4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</row>
    <row r="41" spans="1:31" s="1" customFormat="1" ht="14.45" customHeight="1">
      <c r="B41" s="21"/>
      <c r="L41" s="21"/>
    </row>
    <row r="42" spans="1:31" s="1" customFormat="1" ht="14.45" customHeight="1">
      <c r="B42" s="21"/>
      <c r="L42" s="21"/>
    </row>
    <row r="43" spans="1:31" s="1" customFormat="1" ht="14.45" customHeight="1">
      <c r="B43" s="21"/>
      <c r="L43" s="21"/>
    </row>
    <row r="44" spans="1:31" s="1" customFormat="1" ht="14.45" customHeight="1">
      <c r="B44" s="21"/>
      <c r="L44" s="21"/>
    </row>
    <row r="45" spans="1:31" s="1" customFormat="1" ht="14.45" customHeight="1">
      <c r="B45" s="21"/>
      <c r="L45" s="21"/>
    </row>
    <row r="46" spans="1:31" s="1" customFormat="1" ht="14.45" customHeight="1">
      <c r="B46" s="21"/>
      <c r="L46" s="21"/>
    </row>
    <row r="47" spans="1:31" s="1" customFormat="1" ht="14.45" customHeight="1">
      <c r="B47" s="21"/>
      <c r="L47" s="21"/>
    </row>
    <row r="48" spans="1:31" s="1" customFormat="1" ht="14.45" customHeight="1">
      <c r="B48" s="21"/>
      <c r="L48" s="21"/>
    </row>
    <row r="49" spans="1:31" s="1" customFormat="1" ht="14.45" customHeight="1">
      <c r="B49" s="21"/>
      <c r="L49" s="21"/>
    </row>
    <row r="50" spans="1:31" s="2" customFormat="1" ht="14.45" customHeight="1">
      <c r="B50" s="43"/>
      <c r="D50" s="44" t="s">
        <v>53</v>
      </c>
      <c r="E50" s="45"/>
      <c r="F50" s="45"/>
      <c r="G50" s="44" t="s">
        <v>54</v>
      </c>
      <c r="H50" s="45"/>
      <c r="I50" s="45"/>
      <c r="J50" s="45"/>
      <c r="K50" s="45"/>
      <c r="L50" s="43"/>
    </row>
    <row r="51" spans="1:31">
      <c r="B51" s="21"/>
      <c r="L51" s="21"/>
    </row>
    <row r="52" spans="1:31">
      <c r="B52" s="21"/>
      <c r="L52" s="21"/>
    </row>
    <row r="53" spans="1:31">
      <c r="B53" s="21"/>
      <c r="L53" s="21"/>
    </row>
    <row r="54" spans="1:31">
      <c r="B54" s="21"/>
      <c r="L54" s="21"/>
    </row>
    <row r="55" spans="1:31">
      <c r="B55" s="21"/>
      <c r="L55" s="21"/>
    </row>
    <row r="56" spans="1:31">
      <c r="B56" s="21"/>
      <c r="L56" s="21"/>
    </row>
    <row r="57" spans="1:31">
      <c r="B57" s="21"/>
      <c r="L57" s="21"/>
    </row>
    <row r="58" spans="1:31">
      <c r="B58" s="21"/>
      <c r="L58" s="21"/>
    </row>
    <row r="59" spans="1:31">
      <c r="B59" s="21"/>
      <c r="L59" s="21"/>
    </row>
    <row r="60" spans="1:31">
      <c r="B60" s="21"/>
      <c r="L60" s="21"/>
    </row>
    <row r="61" spans="1:31" s="2" customFormat="1" ht="12.75">
      <c r="A61" s="33"/>
      <c r="B61" s="34"/>
      <c r="C61" s="33"/>
      <c r="D61" s="46" t="s">
        <v>55</v>
      </c>
      <c r="E61" s="36"/>
      <c r="F61" s="108" t="s">
        <v>56</v>
      </c>
      <c r="G61" s="46" t="s">
        <v>55</v>
      </c>
      <c r="H61" s="36"/>
      <c r="I61" s="36"/>
      <c r="J61" s="109" t="s">
        <v>56</v>
      </c>
      <c r="K61" s="36"/>
      <c r="L61" s="43"/>
      <c r="S61" s="33"/>
      <c r="T61" s="33"/>
      <c r="U61" s="33"/>
      <c r="V61" s="33"/>
      <c r="W61" s="33"/>
      <c r="X61" s="33"/>
      <c r="Y61" s="33"/>
      <c r="Z61" s="33"/>
      <c r="AA61" s="33"/>
      <c r="AB61" s="33"/>
      <c r="AC61" s="33"/>
      <c r="AD61" s="33"/>
      <c r="AE61" s="33"/>
    </row>
    <row r="62" spans="1:31">
      <c r="B62" s="21"/>
      <c r="L62" s="21"/>
    </row>
    <row r="63" spans="1:31">
      <c r="B63" s="21"/>
      <c r="L63" s="21"/>
    </row>
    <row r="64" spans="1:31">
      <c r="B64" s="21"/>
      <c r="L64" s="21"/>
    </row>
    <row r="65" spans="1:31" s="2" customFormat="1" ht="12.75">
      <c r="A65" s="33"/>
      <c r="B65" s="34"/>
      <c r="C65" s="33"/>
      <c r="D65" s="44" t="s">
        <v>57</v>
      </c>
      <c r="E65" s="47"/>
      <c r="F65" s="47"/>
      <c r="G65" s="44" t="s">
        <v>58</v>
      </c>
      <c r="H65" s="47"/>
      <c r="I65" s="47"/>
      <c r="J65" s="47"/>
      <c r="K65" s="47"/>
      <c r="L65" s="43"/>
      <c r="S65" s="33"/>
      <c r="T65" s="33"/>
      <c r="U65" s="33"/>
      <c r="V65" s="33"/>
      <c r="W65" s="33"/>
      <c r="X65" s="33"/>
      <c r="Y65" s="33"/>
      <c r="Z65" s="33"/>
      <c r="AA65" s="33"/>
      <c r="AB65" s="33"/>
      <c r="AC65" s="33"/>
      <c r="AD65" s="33"/>
      <c r="AE65" s="33"/>
    </row>
    <row r="66" spans="1:31">
      <c r="B66" s="21"/>
      <c r="L66" s="21"/>
    </row>
    <row r="67" spans="1:31">
      <c r="B67" s="21"/>
      <c r="L67" s="21"/>
    </row>
    <row r="68" spans="1:31">
      <c r="B68" s="21"/>
      <c r="L68" s="21"/>
    </row>
    <row r="69" spans="1:31">
      <c r="B69" s="21"/>
      <c r="L69" s="21"/>
    </row>
    <row r="70" spans="1:31">
      <c r="B70" s="21"/>
      <c r="L70" s="21"/>
    </row>
    <row r="71" spans="1:31">
      <c r="B71" s="21"/>
      <c r="L71" s="21"/>
    </row>
    <row r="72" spans="1:31">
      <c r="B72" s="21"/>
      <c r="L72" s="21"/>
    </row>
    <row r="73" spans="1:31">
      <c r="B73" s="21"/>
      <c r="L73" s="21"/>
    </row>
    <row r="74" spans="1:31">
      <c r="B74" s="21"/>
      <c r="L74" s="21"/>
    </row>
    <row r="75" spans="1:31">
      <c r="B75" s="21"/>
      <c r="L75" s="21"/>
    </row>
    <row r="76" spans="1:31" s="2" customFormat="1" ht="12.75">
      <c r="A76" s="33"/>
      <c r="B76" s="34"/>
      <c r="C76" s="33"/>
      <c r="D76" s="46" t="s">
        <v>55</v>
      </c>
      <c r="E76" s="36"/>
      <c r="F76" s="108" t="s">
        <v>56</v>
      </c>
      <c r="G76" s="46" t="s">
        <v>55</v>
      </c>
      <c r="H76" s="36"/>
      <c r="I76" s="36"/>
      <c r="J76" s="109" t="s">
        <v>56</v>
      </c>
      <c r="K76" s="36"/>
      <c r="L76" s="43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</row>
    <row r="77" spans="1:31" s="2" customFormat="1" ht="14.45" customHeight="1">
      <c r="A77" s="33"/>
      <c r="B77" s="48"/>
      <c r="C77" s="49"/>
      <c r="D77" s="49"/>
      <c r="E77" s="49"/>
      <c r="F77" s="49"/>
      <c r="G77" s="49"/>
      <c r="H77" s="49"/>
      <c r="I77" s="49"/>
      <c r="J77" s="49"/>
      <c r="K77" s="49"/>
      <c r="L77" s="43"/>
      <c r="S77" s="33"/>
      <c r="T77" s="33"/>
      <c r="U77" s="33"/>
      <c r="V77" s="33"/>
      <c r="W77" s="33"/>
      <c r="X77" s="33"/>
      <c r="Y77" s="33"/>
      <c r="Z77" s="33"/>
      <c r="AA77" s="33"/>
      <c r="AB77" s="33"/>
      <c r="AC77" s="33"/>
      <c r="AD77" s="33"/>
      <c r="AE77" s="33"/>
    </row>
    <row r="81" spans="1:47" s="2" customFormat="1" ht="6.95" customHeight="1">
      <c r="A81" s="33"/>
      <c r="B81" s="50"/>
      <c r="C81" s="51"/>
      <c r="D81" s="51"/>
      <c r="E81" s="51"/>
      <c r="F81" s="51"/>
      <c r="G81" s="51"/>
      <c r="H81" s="51"/>
      <c r="I81" s="51"/>
      <c r="J81" s="51"/>
      <c r="K81" s="51"/>
      <c r="L81" s="43"/>
      <c r="S81" s="33"/>
      <c r="T81" s="33"/>
      <c r="U81" s="33"/>
      <c r="V81" s="33"/>
      <c r="W81" s="33"/>
      <c r="X81" s="33"/>
      <c r="Y81" s="33"/>
      <c r="Z81" s="33"/>
      <c r="AA81" s="33"/>
      <c r="AB81" s="33"/>
      <c r="AC81" s="33"/>
      <c r="AD81" s="33"/>
      <c r="AE81" s="33"/>
    </row>
    <row r="82" spans="1:47" s="2" customFormat="1" ht="24.95" customHeight="1">
      <c r="A82" s="33"/>
      <c r="B82" s="34"/>
      <c r="C82" s="22" t="s">
        <v>102</v>
      </c>
      <c r="D82" s="33"/>
      <c r="E82" s="33"/>
      <c r="F82" s="33"/>
      <c r="G82" s="33"/>
      <c r="H82" s="33"/>
      <c r="I82" s="33"/>
      <c r="J82" s="33"/>
      <c r="K82" s="33"/>
      <c r="L82" s="43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</row>
    <row r="83" spans="1:47" s="2" customFormat="1" ht="6.95" customHeight="1">
      <c r="A83" s="33"/>
      <c r="B83" s="34"/>
      <c r="C83" s="33"/>
      <c r="D83" s="33"/>
      <c r="E83" s="33"/>
      <c r="F83" s="33"/>
      <c r="G83" s="33"/>
      <c r="H83" s="33"/>
      <c r="I83" s="33"/>
      <c r="J83" s="33"/>
      <c r="K83" s="33"/>
      <c r="L83" s="43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</row>
    <row r="84" spans="1:47" s="2" customFormat="1" ht="12" customHeight="1">
      <c r="A84" s="33"/>
      <c r="B84" s="34"/>
      <c r="C84" s="28" t="s">
        <v>16</v>
      </c>
      <c r="D84" s="33"/>
      <c r="E84" s="33"/>
      <c r="F84" s="33"/>
      <c r="G84" s="33"/>
      <c r="H84" s="33"/>
      <c r="I84" s="33"/>
      <c r="J84" s="33"/>
      <c r="K84" s="33"/>
      <c r="L84" s="43"/>
      <c r="S84" s="33"/>
      <c r="T84" s="33"/>
      <c r="U84" s="33"/>
      <c r="V84" s="33"/>
      <c r="W84" s="33"/>
      <c r="X84" s="33"/>
      <c r="Y84" s="33"/>
      <c r="Z84" s="33"/>
      <c r="AA84" s="33"/>
      <c r="AB84" s="33"/>
      <c r="AC84" s="33"/>
      <c r="AD84" s="33"/>
      <c r="AE84" s="33"/>
    </row>
    <row r="85" spans="1:47" s="2" customFormat="1" ht="16.5" customHeight="1">
      <c r="A85" s="33"/>
      <c r="B85" s="34"/>
      <c r="C85" s="33"/>
      <c r="D85" s="33"/>
      <c r="E85" s="248" t="str">
        <f>E7</f>
        <v>Brno, Komárovská - rekonstrukce vodovodu</v>
      </c>
      <c r="F85" s="249"/>
      <c r="G85" s="249"/>
      <c r="H85" s="249"/>
      <c r="I85" s="33"/>
      <c r="J85" s="33"/>
      <c r="K85" s="33"/>
      <c r="L85" s="43"/>
      <c r="S85" s="33"/>
      <c r="T85" s="33"/>
      <c r="U85" s="33"/>
      <c r="V85" s="33"/>
      <c r="W85" s="33"/>
      <c r="X85" s="33"/>
      <c r="Y85" s="33"/>
      <c r="Z85" s="33"/>
      <c r="AA85" s="33"/>
      <c r="AB85" s="33"/>
      <c r="AC85" s="33"/>
      <c r="AD85" s="33"/>
      <c r="AE85" s="33"/>
    </row>
    <row r="86" spans="1:47" s="2" customFormat="1" ht="12" customHeight="1">
      <c r="A86" s="33"/>
      <c r="B86" s="34"/>
      <c r="C86" s="28" t="s">
        <v>100</v>
      </c>
      <c r="D86" s="33"/>
      <c r="E86" s="33"/>
      <c r="F86" s="33"/>
      <c r="G86" s="33"/>
      <c r="H86" s="33"/>
      <c r="I86" s="33"/>
      <c r="J86" s="33"/>
      <c r="K86" s="33"/>
      <c r="L86" s="43"/>
      <c r="S86" s="33"/>
      <c r="T86" s="33"/>
      <c r="U86" s="33"/>
      <c r="V86" s="33"/>
      <c r="W86" s="33"/>
      <c r="X86" s="33"/>
      <c r="Y86" s="33"/>
      <c r="Z86" s="33"/>
      <c r="AA86" s="33"/>
      <c r="AB86" s="33"/>
      <c r="AC86" s="33"/>
      <c r="AD86" s="33"/>
      <c r="AE86" s="33"/>
    </row>
    <row r="87" spans="1:47" s="2" customFormat="1" ht="16.5" customHeight="1">
      <c r="A87" s="33"/>
      <c r="B87" s="34"/>
      <c r="C87" s="33"/>
      <c r="D87" s="33"/>
      <c r="E87" s="238" t="str">
        <f>E9</f>
        <v>SO 330 - Vodovodní řad</v>
      </c>
      <c r="F87" s="247"/>
      <c r="G87" s="247"/>
      <c r="H87" s="247"/>
      <c r="I87" s="33"/>
      <c r="J87" s="33"/>
      <c r="K87" s="33"/>
      <c r="L87" s="43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</row>
    <row r="88" spans="1:47" s="2" customFormat="1" ht="6.95" customHeight="1">
      <c r="A88" s="33"/>
      <c r="B88" s="34"/>
      <c r="C88" s="33"/>
      <c r="D88" s="33"/>
      <c r="E88" s="33"/>
      <c r="F88" s="33"/>
      <c r="G88" s="33"/>
      <c r="H88" s="33"/>
      <c r="I88" s="33"/>
      <c r="J88" s="33"/>
      <c r="K88" s="33"/>
      <c r="L88" s="43"/>
      <c r="S88" s="33"/>
      <c r="T88" s="33"/>
      <c r="U88" s="33"/>
      <c r="V88" s="33"/>
      <c r="W88" s="33"/>
      <c r="X88" s="33"/>
      <c r="Y88" s="33"/>
      <c r="Z88" s="33"/>
      <c r="AA88" s="33"/>
      <c r="AB88" s="33"/>
      <c r="AC88" s="33"/>
      <c r="AD88" s="33"/>
      <c r="AE88" s="33"/>
    </row>
    <row r="89" spans="1:47" s="2" customFormat="1" ht="12" customHeight="1">
      <c r="A89" s="33"/>
      <c r="B89" s="34"/>
      <c r="C89" s="28" t="s">
        <v>20</v>
      </c>
      <c r="D89" s="33"/>
      <c r="E89" s="33"/>
      <c r="F89" s="26" t="str">
        <f>F12</f>
        <v>Brno</v>
      </c>
      <c r="G89" s="33"/>
      <c r="H89" s="33"/>
      <c r="I89" s="28" t="s">
        <v>22</v>
      </c>
      <c r="J89" s="56" t="str">
        <f>IF(J12="","",J12)</f>
        <v/>
      </c>
      <c r="K89" s="33"/>
      <c r="L89" s="43"/>
      <c r="S89" s="33"/>
      <c r="T89" s="33"/>
      <c r="U89" s="33"/>
      <c r="V89" s="33"/>
      <c r="W89" s="33"/>
      <c r="X89" s="33"/>
      <c r="Y89" s="33"/>
      <c r="Z89" s="33"/>
      <c r="AA89" s="33"/>
      <c r="AB89" s="33"/>
      <c r="AC89" s="33"/>
      <c r="AD89" s="33"/>
      <c r="AE89" s="33"/>
    </row>
    <row r="90" spans="1:47" s="2" customFormat="1" ht="6.95" customHeight="1">
      <c r="A90" s="33"/>
      <c r="B90" s="34"/>
      <c r="C90" s="33"/>
      <c r="D90" s="33"/>
      <c r="E90" s="33"/>
      <c r="F90" s="33"/>
      <c r="G90" s="33"/>
      <c r="H90" s="33"/>
      <c r="I90" s="33"/>
      <c r="J90" s="33"/>
      <c r="K90" s="33"/>
      <c r="L90" s="43"/>
      <c r="S90" s="33"/>
      <c r="T90" s="33"/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</row>
    <row r="91" spans="1:47" s="2" customFormat="1" ht="15.2" customHeight="1">
      <c r="A91" s="33"/>
      <c r="B91" s="34"/>
      <c r="C91" s="28" t="s">
        <v>23</v>
      </c>
      <c r="D91" s="33"/>
      <c r="E91" s="33"/>
      <c r="F91" s="26" t="str">
        <f>E15</f>
        <v>Brněnské vodárny a kanalizace a.s.</v>
      </c>
      <c r="G91" s="33"/>
      <c r="H91" s="33"/>
      <c r="I91" s="28" t="s">
        <v>31</v>
      </c>
      <c r="J91" s="31" t="str">
        <f>E21</f>
        <v>PROVO, spol. s r.o.</v>
      </c>
      <c r="K91" s="33"/>
      <c r="L91" s="43"/>
      <c r="S91" s="33"/>
      <c r="T91" s="33"/>
      <c r="U91" s="33"/>
      <c r="V91" s="33"/>
      <c r="W91" s="33"/>
      <c r="X91" s="33"/>
      <c r="Y91" s="33"/>
      <c r="Z91" s="33"/>
      <c r="AA91" s="33"/>
      <c r="AB91" s="33"/>
      <c r="AC91" s="33"/>
      <c r="AD91" s="33"/>
      <c r="AE91" s="33"/>
    </row>
    <row r="92" spans="1:47" s="2" customFormat="1" ht="15.2" customHeight="1">
      <c r="A92" s="33"/>
      <c r="B92" s="34"/>
      <c r="C92" s="28" t="s">
        <v>29</v>
      </c>
      <c r="D92" s="33"/>
      <c r="E92" s="33"/>
      <c r="F92" s="26" t="str">
        <f>IF(E18="","",E18)</f>
        <v>Vyplň údaj</v>
      </c>
      <c r="G92" s="33"/>
      <c r="H92" s="33"/>
      <c r="I92" s="28" t="s">
        <v>37</v>
      </c>
      <c r="J92" s="31" t="str">
        <f>E24</f>
        <v xml:space="preserve"> </v>
      </c>
      <c r="K92" s="33"/>
      <c r="L92" s="43"/>
      <c r="S92" s="33"/>
      <c r="T92" s="33"/>
      <c r="U92" s="33"/>
      <c r="V92" s="33"/>
      <c r="W92" s="33"/>
      <c r="X92" s="33"/>
      <c r="Y92" s="33"/>
      <c r="Z92" s="33"/>
      <c r="AA92" s="33"/>
      <c r="AB92" s="33"/>
      <c r="AC92" s="33"/>
      <c r="AD92" s="33"/>
      <c r="AE92" s="33"/>
    </row>
    <row r="93" spans="1:47" s="2" customFormat="1" ht="10.35" customHeight="1">
      <c r="A93" s="33"/>
      <c r="B93" s="34"/>
      <c r="C93" s="33"/>
      <c r="D93" s="33"/>
      <c r="E93" s="33"/>
      <c r="F93" s="33"/>
      <c r="G93" s="33"/>
      <c r="H93" s="33"/>
      <c r="I93" s="33"/>
      <c r="J93" s="33"/>
      <c r="K93" s="33"/>
      <c r="L93" s="43"/>
      <c r="S93" s="33"/>
      <c r="T93" s="33"/>
      <c r="U93" s="33"/>
      <c r="V93" s="33"/>
      <c r="W93" s="33"/>
      <c r="X93" s="33"/>
      <c r="Y93" s="33"/>
      <c r="Z93" s="33"/>
      <c r="AA93" s="33"/>
      <c r="AB93" s="33"/>
      <c r="AC93" s="33"/>
      <c r="AD93" s="33"/>
      <c r="AE93" s="33"/>
    </row>
    <row r="94" spans="1:47" s="2" customFormat="1" ht="29.25" customHeight="1">
      <c r="A94" s="33"/>
      <c r="B94" s="34"/>
      <c r="C94" s="110" t="s">
        <v>103</v>
      </c>
      <c r="D94" s="102"/>
      <c r="E94" s="102"/>
      <c r="F94" s="102"/>
      <c r="G94" s="102"/>
      <c r="H94" s="102"/>
      <c r="I94" s="102"/>
      <c r="J94" s="111" t="s">
        <v>104</v>
      </c>
      <c r="K94" s="102"/>
      <c r="L94" s="43"/>
      <c r="S94" s="33"/>
      <c r="T94" s="33"/>
      <c r="U94" s="33"/>
      <c r="V94" s="33"/>
      <c r="W94" s="33"/>
      <c r="X94" s="33"/>
      <c r="Y94" s="33"/>
      <c r="Z94" s="33"/>
      <c r="AA94" s="33"/>
      <c r="AB94" s="33"/>
      <c r="AC94" s="33"/>
      <c r="AD94" s="33"/>
      <c r="AE94" s="33"/>
    </row>
    <row r="95" spans="1:47" s="2" customFormat="1" ht="10.35" customHeight="1">
      <c r="A95" s="33"/>
      <c r="B95" s="34"/>
      <c r="C95" s="33"/>
      <c r="D95" s="33"/>
      <c r="E95" s="33"/>
      <c r="F95" s="33"/>
      <c r="G95" s="33"/>
      <c r="H95" s="33"/>
      <c r="I95" s="33"/>
      <c r="J95" s="33"/>
      <c r="K95" s="33"/>
      <c r="L95" s="43"/>
      <c r="S95" s="33"/>
      <c r="T95" s="33"/>
      <c r="U95" s="33"/>
      <c r="V95" s="33"/>
      <c r="W95" s="33"/>
      <c r="X95" s="33"/>
      <c r="Y95" s="33"/>
      <c r="Z95" s="33"/>
      <c r="AA95" s="33"/>
      <c r="AB95" s="33"/>
      <c r="AC95" s="33"/>
      <c r="AD95" s="33"/>
      <c r="AE95" s="33"/>
    </row>
    <row r="96" spans="1:47" s="2" customFormat="1" ht="22.9" customHeight="1">
      <c r="A96" s="33"/>
      <c r="B96" s="34"/>
      <c r="C96" s="112" t="s">
        <v>105</v>
      </c>
      <c r="D96" s="33"/>
      <c r="E96" s="33"/>
      <c r="F96" s="33"/>
      <c r="G96" s="33"/>
      <c r="H96" s="33"/>
      <c r="I96" s="33"/>
      <c r="J96" s="72">
        <f>J125</f>
        <v>0</v>
      </c>
      <c r="K96" s="33"/>
      <c r="L96" s="43"/>
      <c r="S96" s="33"/>
      <c r="T96" s="33"/>
      <c r="U96" s="33"/>
      <c r="V96" s="33"/>
      <c r="W96" s="33"/>
      <c r="X96" s="33"/>
      <c r="Y96" s="33"/>
      <c r="Z96" s="33"/>
      <c r="AA96" s="33"/>
      <c r="AB96" s="33"/>
      <c r="AC96" s="33"/>
      <c r="AD96" s="33"/>
      <c r="AE96" s="33"/>
      <c r="AU96" s="18" t="s">
        <v>106</v>
      </c>
    </row>
    <row r="97" spans="1:31" s="9" customFormat="1" ht="24.95" customHeight="1">
      <c r="B97" s="113"/>
      <c r="D97" s="114" t="s">
        <v>107</v>
      </c>
      <c r="E97" s="115"/>
      <c r="F97" s="115"/>
      <c r="G97" s="115"/>
      <c r="H97" s="115"/>
      <c r="I97" s="115"/>
      <c r="J97" s="116">
        <f>J126</f>
        <v>0</v>
      </c>
      <c r="L97" s="113"/>
    </row>
    <row r="98" spans="1:31" s="10" customFormat="1" ht="19.899999999999999" customHeight="1">
      <c r="B98" s="117"/>
      <c r="D98" s="118" t="s">
        <v>108</v>
      </c>
      <c r="E98" s="119"/>
      <c r="F98" s="119"/>
      <c r="G98" s="119"/>
      <c r="H98" s="119"/>
      <c r="I98" s="119"/>
      <c r="J98" s="120">
        <f>J127</f>
        <v>0</v>
      </c>
      <c r="L98" s="117"/>
    </row>
    <row r="99" spans="1:31" s="10" customFormat="1" ht="19.899999999999999" customHeight="1">
      <c r="B99" s="117"/>
      <c r="D99" s="118" t="s">
        <v>208</v>
      </c>
      <c r="E99" s="119"/>
      <c r="F99" s="119"/>
      <c r="G99" s="119"/>
      <c r="H99" s="119"/>
      <c r="I99" s="119"/>
      <c r="J99" s="120">
        <f>J293</f>
        <v>0</v>
      </c>
      <c r="L99" s="117"/>
    </row>
    <row r="100" spans="1:31" s="10" customFormat="1" ht="19.899999999999999" customHeight="1">
      <c r="B100" s="117"/>
      <c r="D100" s="118" t="s">
        <v>209</v>
      </c>
      <c r="E100" s="119"/>
      <c r="F100" s="119"/>
      <c r="G100" s="119"/>
      <c r="H100" s="119"/>
      <c r="I100" s="119"/>
      <c r="J100" s="120">
        <f>J317</f>
        <v>0</v>
      </c>
      <c r="L100" s="117"/>
    </row>
    <row r="101" spans="1:31" s="10" customFormat="1" ht="19.899999999999999" customHeight="1">
      <c r="B101" s="117"/>
      <c r="D101" s="118" t="s">
        <v>210</v>
      </c>
      <c r="E101" s="119"/>
      <c r="F101" s="119"/>
      <c r="G101" s="119"/>
      <c r="H101" s="119"/>
      <c r="I101" s="119"/>
      <c r="J101" s="120">
        <f>J329</f>
        <v>0</v>
      </c>
      <c r="L101" s="117"/>
    </row>
    <row r="102" spans="1:31" s="10" customFormat="1" ht="19.899999999999999" customHeight="1">
      <c r="B102" s="117"/>
      <c r="D102" s="118" t="s">
        <v>211</v>
      </c>
      <c r="E102" s="119"/>
      <c r="F102" s="119"/>
      <c r="G102" s="119"/>
      <c r="H102" s="119"/>
      <c r="I102" s="119"/>
      <c r="J102" s="120">
        <f>J335</f>
        <v>0</v>
      </c>
      <c r="L102" s="117"/>
    </row>
    <row r="103" spans="1:31" s="10" customFormat="1" ht="14.85" customHeight="1">
      <c r="B103" s="117"/>
      <c r="D103" s="118" t="s">
        <v>212</v>
      </c>
      <c r="E103" s="119"/>
      <c r="F103" s="119"/>
      <c r="G103" s="119"/>
      <c r="H103" s="119"/>
      <c r="I103" s="119"/>
      <c r="J103" s="120">
        <f>J336</f>
        <v>0</v>
      </c>
      <c r="L103" s="117"/>
    </row>
    <row r="104" spans="1:31" s="10" customFormat="1" ht="14.85" customHeight="1">
      <c r="B104" s="117"/>
      <c r="D104" s="118" t="s">
        <v>213</v>
      </c>
      <c r="E104" s="119"/>
      <c r="F104" s="119"/>
      <c r="G104" s="119"/>
      <c r="H104" s="119"/>
      <c r="I104" s="119"/>
      <c r="J104" s="120">
        <f>J403</f>
        <v>0</v>
      </c>
      <c r="L104" s="117"/>
    </row>
    <row r="105" spans="1:31" s="10" customFormat="1" ht="19.899999999999999" customHeight="1">
      <c r="B105" s="117"/>
      <c r="D105" s="118" t="s">
        <v>214</v>
      </c>
      <c r="E105" s="119"/>
      <c r="F105" s="119"/>
      <c r="G105" s="119"/>
      <c r="H105" s="119"/>
      <c r="I105" s="119"/>
      <c r="J105" s="120">
        <f>J507</f>
        <v>0</v>
      </c>
      <c r="L105" s="117"/>
    </row>
    <row r="106" spans="1:31" s="2" customFormat="1" ht="21.75" customHeight="1">
      <c r="A106" s="33"/>
      <c r="B106" s="34"/>
      <c r="C106" s="33"/>
      <c r="D106" s="33"/>
      <c r="E106" s="33"/>
      <c r="F106" s="33"/>
      <c r="G106" s="33"/>
      <c r="H106" s="33"/>
      <c r="I106" s="33"/>
      <c r="J106" s="33"/>
      <c r="K106" s="33"/>
      <c r="L106" s="43"/>
      <c r="S106" s="33"/>
      <c r="T106" s="33"/>
      <c r="U106" s="33"/>
      <c r="V106" s="33"/>
      <c r="W106" s="33"/>
      <c r="X106" s="33"/>
      <c r="Y106" s="33"/>
      <c r="Z106" s="33"/>
      <c r="AA106" s="33"/>
      <c r="AB106" s="33"/>
      <c r="AC106" s="33"/>
      <c r="AD106" s="33"/>
      <c r="AE106" s="33"/>
    </row>
    <row r="107" spans="1:31" s="2" customFormat="1" ht="6.95" customHeight="1">
      <c r="A107" s="33"/>
      <c r="B107" s="48"/>
      <c r="C107" s="49"/>
      <c r="D107" s="49"/>
      <c r="E107" s="49"/>
      <c r="F107" s="49"/>
      <c r="G107" s="49"/>
      <c r="H107" s="49"/>
      <c r="I107" s="49"/>
      <c r="J107" s="49"/>
      <c r="K107" s="49"/>
      <c r="L107" s="43"/>
      <c r="S107" s="33"/>
      <c r="T107" s="33"/>
      <c r="U107" s="33"/>
      <c r="V107" s="33"/>
      <c r="W107" s="33"/>
      <c r="X107" s="33"/>
      <c r="Y107" s="33"/>
      <c r="Z107" s="33"/>
      <c r="AA107" s="33"/>
      <c r="AB107" s="33"/>
      <c r="AC107" s="33"/>
      <c r="AD107" s="33"/>
      <c r="AE107" s="33"/>
    </row>
    <row r="111" spans="1:31" s="2" customFormat="1" ht="6.95" customHeight="1">
      <c r="A111" s="33"/>
      <c r="B111" s="50"/>
      <c r="C111" s="51"/>
      <c r="D111" s="51"/>
      <c r="E111" s="51"/>
      <c r="F111" s="51"/>
      <c r="G111" s="51"/>
      <c r="H111" s="51"/>
      <c r="I111" s="51"/>
      <c r="J111" s="51"/>
      <c r="K111" s="51"/>
      <c r="L111" s="43"/>
      <c r="S111" s="33"/>
      <c r="T111" s="33"/>
      <c r="U111" s="33"/>
      <c r="V111" s="33"/>
      <c r="W111" s="33"/>
      <c r="X111" s="33"/>
      <c r="Y111" s="33"/>
      <c r="Z111" s="33"/>
      <c r="AA111" s="33"/>
      <c r="AB111" s="33"/>
      <c r="AC111" s="33"/>
      <c r="AD111" s="33"/>
      <c r="AE111" s="33"/>
    </row>
    <row r="112" spans="1:31" s="2" customFormat="1" ht="24.95" customHeight="1">
      <c r="A112" s="33"/>
      <c r="B112" s="34"/>
      <c r="C112" s="22" t="s">
        <v>110</v>
      </c>
      <c r="D112" s="33"/>
      <c r="E112" s="33"/>
      <c r="F112" s="33"/>
      <c r="G112" s="33"/>
      <c r="H112" s="33"/>
      <c r="I112" s="33"/>
      <c r="J112" s="33"/>
      <c r="K112" s="33"/>
      <c r="L112" s="43"/>
      <c r="S112" s="33"/>
      <c r="T112" s="33"/>
      <c r="U112" s="33"/>
      <c r="V112" s="33"/>
      <c r="W112" s="33"/>
      <c r="X112" s="33"/>
      <c r="Y112" s="33"/>
      <c r="Z112" s="33"/>
      <c r="AA112" s="33"/>
      <c r="AB112" s="33"/>
      <c r="AC112" s="33"/>
      <c r="AD112" s="33"/>
      <c r="AE112" s="33"/>
    </row>
    <row r="113" spans="1:65" s="2" customFormat="1" ht="6.95" customHeight="1">
      <c r="A113" s="33"/>
      <c r="B113" s="34"/>
      <c r="C113" s="33"/>
      <c r="D113" s="33"/>
      <c r="E113" s="33"/>
      <c r="F113" s="33"/>
      <c r="G113" s="33"/>
      <c r="H113" s="33"/>
      <c r="I113" s="33"/>
      <c r="J113" s="33"/>
      <c r="K113" s="33"/>
      <c r="L113" s="43"/>
      <c r="S113" s="33"/>
      <c r="T113" s="33"/>
      <c r="U113" s="33"/>
      <c r="V113" s="33"/>
      <c r="W113" s="33"/>
      <c r="X113" s="33"/>
      <c r="Y113" s="33"/>
      <c r="Z113" s="33"/>
      <c r="AA113" s="33"/>
      <c r="AB113" s="33"/>
      <c r="AC113" s="33"/>
      <c r="AD113" s="33"/>
      <c r="AE113" s="33"/>
    </row>
    <row r="114" spans="1:65" s="2" customFormat="1" ht="12" customHeight="1">
      <c r="A114" s="33"/>
      <c r="B114" s="34"/>
      <c r="C114" s="28" t="s">
        <v>16</v>
      </c>
      <c r="D114" s="33"/>
      <c r="E114" s="33"/>
      <c r="F114" s="33"/>
      <c r="G114" s="33"/>
      <c r="H114" s="33"/>
      <c r="I114" s="33"/>
      <c r="J114" s="33"/>
      <c r="K114" s="33"/>
      <c r="L114" s="43"/>
      <c r="S114" s="33"/>
      <c r="T114" s="33"/>
      <c r="U114" s="33"/>
      <c r="V114" s="33"/>
      <c r="W114" s="33"/>
      <c r="X114" s="33"/>
      <c r="Y114" s="33"/>
      <c r="Z114" s="33"/>
      <c r="AA114" s="33"/>
      <c r="AB114" s="33"/>
      <c r="AC114" s="33"/>
      <c r="AD114" s="33"/>
      <c r="AE114" s="33"/>
    </row>
    <row r="115" spans="1:65" s="2" customFormat="1" ht="16.5" customHeight="1">
      <c r="A115" s="33"/>
      <c r="B115" s="34"/>
      <c r="C115" s="33"/>
      <c r="D115" s="33"/>
      <c r="E115" s="248" t="str">
        <f>E7</f>
        <v>Brno, Komárovská - rekonstrukce vodovodu</v>
      </c>
      <c r="F115" s="249"/>
      <c r="G115" s="249"/>
      <c r="H115" s="249"/>
      <c r="I115" s="33"/>
      <c r="J115" s="33"/>
      <c r="K115" s="33"/>
      <c r="L115" s="43"/>
      <c r="S115" s="33"/>
      <c r="T115" s="33"/>
      <c r="U115" s="33"/>
      <c r="V115" s="33"/>
      <c r="W115" s="33"/>
      <c r="X115" s="33"/>
      <c r="Y115" s="33"/>
      <c r="Z115" s="33"/>
      <c r="AA115" s="33"/>
      <c r="AB115" s="33"/>
      <c r="AC115" s="33"/>
      <c r="AD115" s="33"/>
      <c r="AE115" s="33"/>
    </row>
    <row r="116" spans="1:65" s="2" customFormat="1" ht="12" customHeight="1">
      <c r="A116" s="33"/>
      <c r="B116" s="34"/>
      <c r="C116" s="28" t="s">
        <v>100</v>
      </c>
      <c r="D116" s="33"/>
      <c r="E116" s="33"/>
      <c r="F116" s="33"/>
      <c r="G116" s="33"/>
      <c r="H116" s="33"/>
      <c r="I116" s="33"/>
      <c r="J116" s="33"/>
      <c r="K116" s="33"/>
      <c r="L116" s="43"/>
      <c r="S116" s="33"/>
      <c r="T116" s="33"/>
      <c r="U116" s="33"/>
      <c r="V116" s="33"/>
      <c r="W116" s="33"/>
      <c r="X116" s="33"/>
      <c r="Y116" s="33"/>
      <c r="Z116" s="33"/>
      <c r="AA116" s="33"/>
      <c r="AB116" s="33"/>
      <c r="AC116" s="33"/>
      <c r="AD116" s="33"/>
      <c r="AE116" s="33"/>
    </row>
    <row r="117" spans="1:65" s="2" customFormat="1" ht="16.5" customHeight="1">
      <c r="A117" s="33"/>
      <c r="B117" s="34"/>
      <c r="C117" s="33"/>
      <c r="D117" s="33"/>
      <c r="E117" s="238" t="str">
        <f>E9</f>
        <v>SO 330 - Vodovodní řad</v>
      </c>
      <c r="F117" s="247"/>
      <c r="G117" s="247"/>
      <c r="H117" s="247"/>
      <c r="I117" s="33"/>
      <c r="J117" s="33"/>
      <c r="K117" s="33"/>
      <c r="L117" s="43"/>
      <c r="S117" s="33"/>
      <c r="T117" s="33"/>
      <c r="U117" s="33"/>
      <c r="V117" s="33"/>
      <c r="W117" s="33"/>
      <c r="X117" s="33"/>
      <c r="Y117" s="33"/>
      <c r="Z117" s="33"/>
      <c r="AA117" s="33"/>
      <c r="AB117" s="33"/>
      <c r="AC117" s="33"/>
      <c r="AD117" s="33"/>
      <c r="AE117" s="33"/>
    </row>
    <row r="118" spans="1:65" s="2" customFormat="1" ht="6.95" customHeight="1">
      <c r="A118" s="33"/>
      <c r="B118" s="34"/>
      <c r="C118" s="33"/>
      <c r="D118" s="33"/>
      <c r="E118" s="33"/>
      <c r="F118" s="33"/>
      <c r="G118" s="33"/>
      <c r="H118" s="33"/>
      <c r="I118" s="33"/>
      <c r="J118" s="33"/>
      <c r="K118" s="33"/>
      <c r="L118" s="43"/>
      <c r="S118" s="33"/>
      <c r="T118" s="33"/>
      <c r="U118" s="33"/>
      <c r="V118" s="33"/>
      <c r="W118" s="33"/>
      <c r="X118" s="33"/>
      <c r="Y118" s="33"/>
      <c r="Z118" s="33"/>
      <c r="AA118" s="33"/>
      <c r="AB118" s="33"/>
      <c r="AC118" s="33"/>
      <c r="AD118" s="33"/>
      <c r="AE118" s="33"/>
    </row>
    <row r="119" spans="1:65" s="2" customFormat="1" ht="12" customHeight="1">
      <c r="A119" s="33"/>
      <c r="B119" s="34"/>
      <c r="C119" s="28" t="s">
        <v>20</v>
      </c>
      <c r="D119" s="33"/>
      <c r="E119" s="33"/>
      <c r="F119" s="26" t="str">
        <f>F12</f>
        <v>Brno</v>
      </c>
      <c r="G119" s="33"/>
      <c r="H119" s="33"/>
      <c r="I119" s="28" t="s">
        <v>22</v>
      </c>
      <c r="J119" s="56" t="str">
        <f>IF(J12="","",J12)</f>
        <v/>
      </c>
      <c r="K119" s="33"/>
      <c r="L119" s="43"/>
      <c r="S119" s="33"/>
      <c r="T119" s="33"/>
      <c r="U119" s="33"/>
      <c r="V119" s="33"/>
      <c r="W119" s="33"/>
      <c r="X119" s="33"/>
      <c r="Y119" s="33"/>
      <c r="Z119" s="33"/>
      <c r="AA119" s="33"/>
      <c r="AB119" s="33"/>
      <c r="AC119" s="33"/>
      <c r="AD119" s="33"/>
      <c r="AE119" s="33"/>
    </row>
    <row r="120" spans="1:65" s="2" customFormat="1" ht="6.95" customHeight="1">
      <c r="A120" s="33"/>
      <c r="B120" s="34"/>
      <c r="C120" s="33"/>
      <c r="D120" s="33"/>
      <c r="E120" s="33"/>
      <c r="F120" s="33"/>
      <c r="G120" s="33"/>
      <c r="H120" s="33"/>
      <c r="I120" s="33"/>
      <c r="J120" s="33"/>
      <c r="K120" s="33"/>
      <c r="L120" s="43"/>
      <c r="S120" s="33"/>
      <c r="T120" s="33"/>
      <c r="U120" s="33"/>
      <c r="V120" s="33"/>
      <c r="W120" s="33"/>
      <c r="X120" s="33"/>
      <c r="Y120" s="33"/>
      <c r="Z120" s="33"/>
      <c r="AA120" s="33"/>
      <c r="AB120" s="33"/>
      <c r="AC120" s="33"/>
      <c r="AD120" s="33"/>
      <c r="AE120" s="33"/>
    </row>
    <row r="121" spans="1:65" s="2" customFormat="1" ht="15.2" customHeight="1">
      <c r="A121" s="33"/>
      <c r="B121" s="34"/>
      <c r="C121" s="28" t="s">
        <v>23</v>
      </c>
      <c r="D121" s="33"/>
      <c r="E121" s="33"/>
      <c r="F121" s="26" t="str">
        <f>E15</f>
        <v>Brněnské vodárny a kanalizace a.s.</v>
      </c>
      <c r="G121" s="33"/>
      <c r="H121" s="33"/>
      <c r="I121" s="28" t="s">
        <v>31</v>
      </c>
      <c r="J121" s="31" t="str">
        <f>E21</f>
        <v>PROVO, spol. s r.o.</v>
      </c>
      <c r="K121" s="33"/>
      <c r="L121" s="43"/>
      <c r="S121" s="33"/>
      <c r="T121" s="33"/>
      <c r="U121" s="33"/>
      <c r="V121" s="33"/>
      <c r="W121" s="33"/>
      <c r="X121" s="33"/>
      <c r="Y121" s="33"/>
      <c r="Z121" s="33"/>
      <c r="AA121" s="33"/>
      <c r="AB121" s="33"/>
      <c r="AC121" s="33"/>
      <c r="AD121" s="33"/>
      <c r="AE121" s="33"/>
    </row>
    <row r="122" spans="1:65" s="2" customFormat="1" ht="15.2" customHeight="1">
      <c r="A122" s="33"/>
      <c r="B122" s="34"/>
      <c r="C122" s="28" t="s">
        <v>29</v>
      </c>
      <c r="D122" s="33"/>
      <c r="E122" s="33"/>
      <c r="F122" s="26" t="str">
        <f>IF(E18="","",E18)</f>
        <v>Vyplň údaj</v>
      </c>
      <c r="G122" s="33"/>
      <c r="H122" s="33"/>
      <c r="I122" s="28" t="s">
        <v>37</v>
      </c>
      <c r="J122" s="31" t="str">
        <f>E24</f>
        <v xml:space="preserve"> </v>
      </c>
      <c r="K122" s="33"/>
      <c r="L122" s="43"/>
      <c r="S122" s="33"/>
      <c r="T122" s="33"/>
      <c r="U122" s="33"/>
      <c r="V122" s="33"/>
      <c r="W122" s="33"/>
      <c r="X122" s="33"/>
      <c r="Y122" s="33"/>
      <c r="Z122" s="33"/>
      <c r="AA122" s="33"/>
      <c r="AB122" s="33"/>
      <c r="AC122" s="33"/>
      <c r="AD122" s="33"/>
      <c r="AE122" s="33"/>
    </row>
    <row r="123" spans="1:65" s="2" customFormat="1" ht="10.35" customHeight="1">
      <c r="A123" s="33"/>
      <c r="B123" s="34"/>
      <c r="C123" s="33"/>
      <c r="D123" s="33"/>
      <c r="E123" s="33"/>
      <c r="F123" s="33"/>
      <c r="G123" s="33"/>
      <c r="H123" s="33"/>
      <c r="I123" s="33"/>
      <c r="J123" s="33"/>
      <c r="K123" s="33"/>
      <c r="L123" s="43"/>
      <c r="S123" s="33"/>
      <c r="T123" s="33"/>
      <c r="U123" s="33"/>
      <c r="V123" s="33"/>
      <c r="W123" s="33"/>
      <c r="X123" s="33"/>
      <c r="Y123" s="33"/>
      <c r="Z123" s="33"/>
      <c r="AA123" s="33"/>
      <c r="AB123" s="33"/>
      <c r="AC123" s="33"/>
      <c r="AD123" s="33"/>
      <c r="AE123" s="33"/>
    </row>
    <row r="124" spans="1:65" s="11" customFormat="1" ht="29.25" customHeight="1">
      <c r="A124" s="121"/>
      <c r="B124" s="122"/>
      <c r="C124" s="123" t="s">
        <v>111</v>
      </c>
      <c r="D124" s="124" t="s">
        <v>65</v>
      </c>
      <c r="E124" s="124" t="s">
        <v>61</v>
      </c>
      <c r="F124" s="124" t="s">
        <v>62</v>
      </c>
      <c r="G124" s="124" t="s">
        <v>112</v>
      </c>
      <c r="H124" s="124" t="s">
        <v>113</v>
      </c>
      <c r="I124" s="124" t="s">
        <v>114</v>
      </c>
      <c r="J124" s="124" t="s">
        <v>104</v>
      </c>
      <c r="K124" s="125" t="s">
        <v>115</v>
      </c>
      <c r="L124" s="126"/>
      <c r="M124" s="63" t="s">
        <v>1</v>
      </c>
      <c r="N124" s="64" t="s">
        <v>44</v>
      </c>
      <c r="O124" s="64" t="s">
        <v>116</v>
      </c>
      <c r="P124" s="64" t="s">
        <v>117</v>
      </c>
      <c r="Q124" s="64" t="s">
        <v>118</v>
      </c>
      <c r="R124" s="64" t="s">
        <v>119</v>
      </c>
      <c r="S124" s="64" t="s">
        <v>120</v>
      </c>
      <c r="T124" s="65" t="s">
        <v>121</v>
      </c>
      <c r="U124" s="121"/>
      <c r="V124" s="121"/>
      <c r="W124" s="121"/>
      <c r="X124" s="121"/>
      <c r="Y124" s="121"/>
      <c r="Z124" s="121"/>
      <c r="AA124" s="121"/>
      <c r="AB124" s="121"/>
      <c r="AC124" s="121"/>
      <c r="AD124" s="121"/>
      <c r="AE124" s="121"/>
    </row>
    <row r="125" spans="1:65" s="2" customFormat="1" ht="22.9" customHeight="1">
      <c r="A125" s="33"/>
      <c r="B125" s="34"/>
      <c r="C125" s="70" t="s">
        <v>122</v>
      </c>
      <c r="D125" s="33"/>
      <c r="E125" s="33"/>
      <c r="F125" s="33"/>
      <c r="G125" s="33"/>
      <c r="H125" s="33"/>
      <c r="I125" s="33"/>
      <c r="J125" s="127">
        <f>BK125</f>
        <v>0</v>
      </c>
      <c r="K125" s="33"/>
      <c r="L125" s="34"/>
      <c r="M125" s="66"/>
      <c r="N125" s="57"/>
      <c r="O125" s="67"/>
      <c r="P125" s="128">
        <f>P126</f>
        <v>0</v>
      </c>
      <c r="Q125" s="67"/>
      <c r="R125" s="128">
        <f>R126</f>
        <v>331.7628055326</v>
      </c>
      <c r="S125" s="67"/>
      <c r="T125" s="129">
        <f>T126</f>
        <v>538.41176999999993</v>
      </c>
      <c r="U125" s="33"/>
      <c r="V125" s="33"/>
      <c r="W125" s="33"/>
      <c r="X125" s="33"/>
      <c r="Y125" s="33"/>
      <c r="Z125" s="33"/>
      <c r="AA125" s="33"/>
      <c r="AB125" s="33"/>
      <c r="AC125" s="33"/>
      <c r="AD125" s="33"/>
      <c r="AE125" s="33"/>
      <c r="AT125" s="18" t="s">
        <v>79</v>
      </c>
      <c r="AU125" s="18" t="s">
        <v>106</v>
      </c>
      <c r="BK125" s="130">
        <f>BK126</f>
        <v>0</v>
      </c>
    </row>
    <row r="126" spans="1:65" s="12" customFormat="1" ht="25.9" customHeight="1">
      <c r="B126" s="131"/>
      <c r="D126" s="132" t="s">
        <v>79</v>
      </c>
      <c r="E126" s="133" t="s">
        <v>123</v>
      </c>
      <c r="F126" s="133" t="s">
        <v>124</v>
      </c>
      <c r="I126" s="134"/>
      <c r="J126" s="135">
        <f>BK126</f>
        <v>0</v>
      </c>
      <c r="L126" s="131"/>
      <c r="M126" s="136"/>
      <c r="N126" s="137"/>
      <c r="O126" s="137"/>
      <c r="P126" s="138">
        <f>P127+P293+P317+P329+P335+P507</f>
        <v>0</v>
      </c>
      <c r="Q126" s="137"/>
      <c r="R126" s="138">
        <f>R127+R293+R317+R329+R335+R507</f>
        <v>331.7628055326</v>
      </c>
      <c r="S126" s="137"/>
      <c r="T126" s="139">
        <f>T127+T293+T317+T329+T335+T507</f>
        <v>538.41176999999993</v>
      </c>
      <c r="AR126" s="132" t="s">
        <v>36</v>
      </c>
      <c r="AT126" s="140" t="s">
        <v>79</v>
      </c>
      <c r="AU126" s="140" t="s">
        <v>80</v>
      </c>
      <c r="AY126" s="132" t="s">
        <v>125</v>
      </c>
      <c r="BK126" s="141">
        <f>BK127+BK293+BK317+BK329+BK335+BK507</f>
        <v>0</v>
      </c>
    </row>
    <row r="127" spans="1:65" s="12" customFormat="1" ht="22.9" customHeight="1">
      <c r="B127" s="131"/>
      <c r="D127" s="132" t="s">
        <v>79</v>
      </c>
      <c r="E127" s="142" t="s">
        <v>36</v>
      </c>
      <c r="F127" s="142" t="s">
        <v>126</v>
      </c>
      <c r="I127" s="134"/>
      <c r="J127" s="143">
        <f>BK127</f>
        <v>0</v>
      </c>
      <c r="L127" s="131"/>
      <c r="M127" s="136"/>
      <c r="N127" s="137"/>
      <c r="O127" s="137"/>
      <c r="P127" s="138">
        <f>SUM(P128:P292)</f>
        <v>0</v>
      </c>
      <c r="Q127" s="137"/>
      <c r="R127" s="138">
        <f>SUM(R128:R292)</f>
        <v>2.8033433341200005</v>
      </c>
      <c r="S127" s="137"/>
      <c r="T127" s="139">
        <f>SUM(T128:T292)</f>
        <v>538.41176999999993</v>
      </c>
      <c r="AR127" s="132" t="s">
        <v>36</v>
      </c>
      <c r="AT127" s="140" t="s">
        <v>79</v>
      </c>
      <c r="AU127" s="140" t="s">
        <v>36</v>
      </c>
      <c r="AY127" s="132" t="s">
        <v>125</v>
      </c>
      <c r="BK127" s="141">
        <f>SUM(BK128:BK292)</f>
        <v>0</v>
      </c>
    </row>
    <row r="128" spans="1:65" s="2" customFormat="1" ht="16.5" customHeight="1">
      <c r="A128" s="33"/>
      <c r="B128" s="144"/>
      <c r="C128" s="145" t="s">
        <v>36</v>
      </c>
      <c r="D128" s="145" t="s">
        <v>127</v>
      </c>
      <c r="E128" s="146" t="s">
        <v>215</v>
      </c>
      <c r="F128" s="147" t="s">
        <v>216</v>
      </c>
      <c r="G128" s="148" t="s">
        <v>175</v>
      </c>
      <c r="H128" s="149">
        <v>11.2</v>
      </c>
      <c r="I128" s="150"/>
      <c r="J128" s="151">
        <f>ROUND(I128*H128,2)</f>
        <v>0</v>
      </c>
      <c r="K128" s="147" t="s">
        <v>131</v>
      </c>
      <c r="L128" s="34"/>
      <c r="M128" s="152" t="s">
        <v>1</v>
      </c>
      <c r="N128" s="153" t="s">
        <v>45</v>
      </c>
      <c r="O128" s="59"/>
      <c r="P128" s="154">
        <f>O128*H128</f>
        <v>0</v>
      </c>
      <c r="Q128" s="154">
        <v>0</v>
      </c>
      <c r="R128" s="154">
        <f>Q128*H128</f>
        <v>0</v>
      </c>
      <c r="S128" s="154">
        <v>9.8000000000000004E-2</v>
      </c>
      <c r="T128" s="155">
        <f>S128*H128</f>
        <v>1.0975999999999999</v>
      </c>
      <c r="U128" s="33"/>
      <c r="V128" s="33"/>
      <c r="W128" s="33"/>
      <c r="X128" s="33"/>
      <c r="Y128" s="33"/>
      <c r="Z128" s="33"/>
      <c r="AA128" s="33"/>
      <c r="AB128" s="33"/>
      <c r="AC128" s="33"/>
      <c r="AD128" s="33"/>
      <c r="AE128" s="33"/>
      <c r="AR128" s="156" t="s">
        <v>132</v>
      </c>
      <c r="AT128" s="156" t="s">
        <v>127</v>
      </c>
      <c r="AU128" s="156" t="s">
        <v>89</v>
      </c>
      <c r="AY128" s="18" t="s">
        <v>125</v>
      </c>
      <c r="BE128" s="157">
        <f>IF(N128="základní",J128,0)</f>
        <v>0</v>
      </c>
      <c r="BF128" s="157">
        <f>IF(N128="snížená",J128,0)</f>
        <v>0</v>
      </c>
      <c r="BG128" s="157">
        <f>IF(N128="zákl. přenesená",J128,0)</f>
        <v>0</v>
      </c>
      <c r="BH128" s="157">
        <f>IF(N128="sníž. přenesená",J128,0)</f>
        <v>0</v>
      </c>
      <c r="BI128" s="157">
        <f>IF(N128="nulová",J128,0)</f>
        <v>0</v>
      </c>
      <c r="BJ128" s="18" t="s">
        <v>36</v>
      </c>
      <c r="BK128" s="157">
        <f>ROUND(I128*H128,2)</f>
        <v>0</v>
      </c>
      <c r="BL128" s="18" t="s">
        <v>132</v>
      </c>
      <c r="BM128" s="156" t="s">
        <v>217</v>
      </c>
    </row>
    <row r="129" spans="1:65" s="13" customFormat="1">
      <c r="B129" s="168"/>
      <c r="D129" s="169" t="s">
        <v>140</v>
      </c>
      <c r="E129" s="170" t="s">
        <v>1</v>
      </c>
      <c r="F129" s="171" t="s">
        <v>218</v>
      </c>
      <c r="H129" s="170" t="s">
        <v>1</v>
      </c>
      <c r="I129" s="172"/>
      <c r="L129" s="168"/>
      <c r="M129" s="173"/>
      <c r="N129" s="174"/>
      <c r="O129" s="174"/>
      <c r="P129" s="174"/>
      <c r="Q129" s="174"/>
      <c r="R129" s="174"/>
      <c r="S129" s="174"/>
      <c r="T129" s="175"/>
      <c r="AT129" s="170" t="s">
        <v>140</v>
      </c>
      <c r="AU129" s="170" t="s">
        <v>89</v>
      </c>
      <c r="AV129" s="13" t="s">
        <v>36</v>
      </c>
      <c r="AW129" s="13" t="s">
        <v>35</v>
      </c>
      <c r="AX129" s="13" t="s">
        <v>80</v>
      </c>
      <c r="AY129" s="170" t="s">
        <v>125</v>
      </c>
    </row>
    <row r="130" spans="1:65" s="13" customFormat="1">
      <c r="B130" s="168"/>
      <c r="D130" s="169" t="s">
        <v>140</v>
      </c>
      <c r="E130" s="170" t="s">
        <v>1</v>
      </c>
      <c r="F130" s="171" t="s">
        <v>219</v>
      </c>
      <c r="H130" s="170" t="s">
        <v>1</v>
      </c>
      <c r="I130" s="172"/>
      <c r="L130" s="168"/>
      <c r="M130" s="173"/>
      <c r="N130" s="174"/>
      <c r="O130" s="174"/>
      <c r="P130" s="174"/>
      <c r="Q130" s="174"/>
      <c r="R130" s="174"/>
      <c r="S130" s="174"/>
      <c r="T130" s="175"/>
      <c r="AT130" s="170" t="s">
        <v>140</v>
      </c>
      <c r="AU130" s="170" t="s">
        <v>89</v>
      </c>
      <c r="AV130" s="13" t="s">
        <v>36</v>
      </c>
      <c r="AW130" s="13" t="s">
        <v>35</v>
      </c>
      <c r="AX130" s="13" t="s">
        <v>80</v>
      </c>
      <c r="AY130" s="170" t="s">
        <v>125</v>
      </c>
    </row>
    <row r="131" spans="1:65" s="14" customFormat="1">
      <c r="B131" s="176"/>
      <c r="D131" s="169" t="s">
        <v>140</v>
      </c>
      <c r="E131" s="177" t="s">
        <v>1</v>
      </c>
      <c r="F131" s="178" t="s">
        <v>220</v>
      </c>
      <c r="H131" s="179">
        <v>9.6999999999999993</v>
      </c>
      <c r="I131" s="180"/>
      <c r="L131" s="176"/>
      <c r="M131" s="181"/>
      <c r="N131" s="182"/>
      <c r="O131" s="182"/>
      <c r="P131" s="182"/>
      <c r="Q131" s="182"/>
      <c r="R131" s="182"/>
      <c r="S131" s="182"/>
      <c r="T131" s="183"/>
      <c r="AT131" s="177" t="s">
        <v>140</v>
      </c>
      <c r="AU131" s="177" t="s">
        <v>89</v>
      </c>
      <c r="AV131" s="14" t="s">
        <v>89</v>
      </c>
      <c r="AW131" s="14" t="s">
        <v>35</v>
      </c>
      <c r="AX131" s="14" t="s">
        <v>80</v>
      </c>
      <c r="AY131" s="177" t="s">
        <v>125</v>
      </c>
    </row>
    <row r="132" spans="1:65" s="13" customFormat="1">
      <c r="B132" s="168"/>
      <c r="D132" s="169" t="s">
        <v>140</v>
      </c>
      <c r="E132" s="170" t="s">
        <v>1</v>
      </c>
      <c r="F132" s="171" t="s">
        <v>221</v>
      </c>
      <c r="H132" s="170" t="s">
        <v>1</v>
      </c>
      <c r="I132" s="172"/>
      <c r="L132" s="168"/>
      <c r="M132" s="173"/>
      <c r="N132" s="174"/>
      <c r="O132" s="174"/>
      <c r="P132" s="174"/>
      <c r="Q132" s="174"/>
      <c r="R132" s="174"/>
      <c r="S132" s="174"/>
      <c r="T132" s="175"/>
      <c r="AT132" s="170" t="s">
        <v>140</v>
      </c>
      <c r="AU132" s="170" t="s">
        <v>89</v>
      </c>
      <c r="AV132" s="13" t="s">
        <v>36</v>
      </c>
      <c r="AW132" s="13" t="s">
        <v>35</v>
      </c>
      <c r="AX132" s="13" t="s">
        <v>80</v>
      </c>
      <c r="AY132" s="170" t="s">
        <v>125</v>
      </c>
    </row>
    <row r="133" spans="1:65" s="14" customFormat="1">
      <c r="B133" s="176"/>
      <c r="D133" s="169" t="s">
        <v>140</v>
      </c>
      <c r="E133" s="177" t="s">
        <v>1</v>
      </c>
      <c r="F133" s="178" t="s">
        <v>222</v>
      </c>
      <c r="H133" s="179">
        <v>1.5</v>
      </c>
      <c r="I133" s="180"/>
      <c r="L133" s="176"/>
      <c r="M133" s="181"/>
      <c r="N133" s="182"/>
      <c r="O133" s="182"/>
      <c r="P133" s="182"/>
      <c r="Q133" s="182"/>
      <c r="R133" s="182"/>
      <c r="S133" s="182"/>
      <c r="T133" s="183"/>
      <c r="AT133" s="177" t="s">
        <v>140</v>
      </c>
      <c r="AU133" s="177" t="s">
        <v>89</v>
      </c>
      <c r="AV133" s="14" t="s">
        <v>89</v>
      </c>
      <c r="AW133" s="14" t="s">
        <v>35</v>
      </c>
      <c r="AX133" s="14" t="s">
        <v>80</v>
      </c>
      <c r="AY133" s="177" t="s">
        <v>125</v>
      </c>
    </row>
    <row r="134" spans="1:65" s="15" customFormat="1">
      <c r="B134" s="189"/>
      <c r="D134" s="169" t="s">
        <v>140</v>
      </c>
      <c r="E134" s="190" t="s">
        <v>1</v>
      </c>
      <c r="F134" s="191" t="s">
        <v>223</v>
      </c>
      <c r="H134" s="192">
        <v>11.2</v>
      </c>
      <c r="I134" s="193"/>
      <c r="L134" s="189"/>
      <c r="M134" s="194"/>
      <c r="N134" s="195"/>
      <c r="O134" s="195"/>
      <c r="P134" s="195"/>
      <c r="Q134" s="195"/>
      <c r="R134" s="195"/>
      <c r="S134" s="195"/>
      <c r="T134" s="196"/>
      <c r="AT134" s="190" t="s">
        <v>140</v>
      </c>
      <c r="AU134" s="190" t="s">
        <v>89</v>
      </c>
      <c r="AV134" s="15" t="s">
        <v>132</v>
      </c>
      <c r="AW134" s="15" t="s">
        <v>35</v>
      </c>
      <c r="AX134" s="15" t="s">
        <v>36</v>
      </c>
      <c r="AY134" s="190" t="s">
        <v>125</v>
      </c>
    </row>
    <row r="135" spans="1:65" s="2" customFormat="1" ht="16.5" customHeight="1">
      <c r="A135" s="33"/>
      <c r="B135" s="144"/>
      <c r="C135" s="145" t="s">
        <v>89</v>
      </c>
      <c r="D135" s="145" t="s">
        <v>127</v>
      </c>
      <c r="E135" s="146" t="s">
        <v>224</v>
      </c>
      <c r="F135" s="147" t="s">
        <v>225</v>
      </c>
      <c r="G135" s="148" t="s">
        <v>175</v>
      </c>
      <c r="H135" s="149">
        <v>11.2</v>
      </c>
      <c r="I135" s="150"/>
      <c r="J135" s="151">
        <f>ROUND(I135*H135,2)</f>
        <v>0</v>
      </c>
      <c r="K135" s="147" t="s">
        <v>131</v>
      </c>
      <c r="L135" s="34"/>
      <c r="M135" s="152" t="s">
        <v>1</v>
      </c>
      <c r="N135" s="153" t="s">
        <v>45</v>
      </c>
      <c r="O135" s="59"/>
      <c r="P135" s="154">
        <f>O135*H135</f>
        <v>0</v>
      </c>
      <c r="Q135" s="154">
        <v>0</v>
      </c>
      <c r="R135" s="154">
        <f>Q135*H135</f>
        <v>0</v>
      </c>
      <c r="S135" s="154">
        <v>0.22</v>
      </c>
      <c r="T135" s="155">
        <f>S135*H135</f>
        <v>2.464</v>
      </c>
      <c r="U135" s="33"/>
      <c r="V135" s="33"/>
      <c r="W135" s="33"/>
      <c r="X135" s="33"/>
      <c r="Y135" s="33"/>
      <c r="Z135" s="33"/>
      <c r="AA135" s="33"/>
      <c r="AB135" s="33"/>
      <c r="AC135" s="33"/>
      <c r="AD135" s="33"/>
      <c r="AE135" s="33"/>
      <c r="AR135" s="156" t="s">
        <v>132</v>
      </c>
      <c r="AT135" s="156" t="s">
        <v>127</v>
      </c>
      <c r="AU135" s="156" t="s">
        <v>89</v>
      </c>
      <c r="AY135" s="18" t="s">
        <v>125</v>
      </c>
      <c r="BE135" s="157">
        <f>IF(N135="základní",J135,0)</f>
        <v>0</v>
      </c>
      <c r="BF135" s="157">
        <f>IF(N135="snížená",J135,0)</f>
        <v>0</v>
      </c>
      <c r="BG135" s="157">
        <f>IF(N135="zákl. přenesená",J135,0)</f>
        <v>0</v>
      </c>
      <c r="BH135" s="157">
        <f>IF(N135="sníž. přenesená",J135,0)</f>
        <v>0</v>
      </c>
      <c r="BI135" s="157">
        <f>IF(N135="nulová",J135,0)</f>
        <v>0</v>
      </c>
      <c r="BJ135" s="18" t="s">
        <v>36</v>
      </c>
      <c r="BK135" s="157">
        <f>ROUND(I135*H135,2)</f>
        <v>0</v>
      </c>
      <c r="BL135" s="18" t="s">
        <v>132</v>
      </c>
      <c r="BM135" s="156" t="s">
        <v>226</v>
      </c>
    </row>
    <row r="136" spans="1:65" s="13" customFormat="1">
      <c r="B136" s="168"/>
      <c r="D136" s="169" t="s">
        <v>140</v>
      </c>
      <c r="E136" s="170" t="s">
        <v>1</v>
      </c>
      <c r="F136" s="171" t="s">
        <v>218</v>
      </c>
      <c r="H136" s="170" t="s">
        <v>1</v>
      </c>
      <c r="I136" s="172"/>
      <c r="L136" s="168"/>
      <c r="M136" s="173"/>
      <c r="N136" s="174"/>
      <c r="O136" s="174"/>
      <c r="P136" s="174"/>
      <c r="Q136" s="174"/>
      <c r="R136" s="174"/>
      <c r="S136" s="174"/>
      <c r="T136" s="175"/>
      <c r="AT136" s="170" t="s">
        <v>140</v>
      </c>
      <c r="AU136" s="170" t="s">
        <v>89</v>
      </c>
      <c r="AV136" s="13" t="s">
        <v>36</v>
      </c>
      <c r="AW136" s="13" t="s">
        <v>35</v>
      </c>
      <c r="AX136" s="13" t="s">
        <v>80</v>
      </c>
      <c r="AY136" s="170" t="s">
        <v>125</v>
      </c>
    </row>
    <row r="137" spans="1:65" s="13" customFormat="1">
      <c r="B137" s="168"/>
      <c r="D137" s="169" t="s">
        <v>140</v>
      </c>
      <c r="E137" s="170" t="s">
        <v>1</v>
      </c>
      <c r="F137" s="171" t="s">
        <v>219</v>
      </c>
      <c r="H137" s="170" t="s">
        <v>1</v>
      </c>
      <c r="I137" s="172"/>
      <c r="L137" s="168"/>
      <c r="M137" s="173"/>
      <c r="N137" s="174"/>
      <c r="O137" s="174"/>
      <c r="P137" s="174"/>
      <c r="Q137" s="174"/>
      <c r="R137" s="174"/>
      <c r="S137" s="174"/>
      <c r="T137" s="175"/>
      <c r="AT137" s="170" t="s">
        <v>140</v>
      </c>
      <c r="AU137" s="170" t="s">
        <v>89</v>
      </c>
      <c r="AV137" s="13" t="s">
        <v>36</v>
      </c>
      <c r="AW137" s="13" t="s">
        <v>3</v>
      </c>
      <c r="AX137" s="13" t="s">
        <v>80</v>
      </c>
      <c r="AY137" s="170" t="s">
        <v>125</v>
      </c>
    </row>
    <row r="138" spans="1:65" s="14" customFormat="1">
      <c r="B138" s="176"/>
      <c r="D138" s="169" t="s">
        <v>140</v>
      </c>
      <c r="E138" s="177" t="s">
        <v>1</v>
      </c>
      <c r="F138" s="178" t="s">
        <v>220</v>
      </c>
      <c r="H138" s="179">
        <v>9.6999999999999993</v>
      </c>
      <c r="I138" s="180"/>
      <c r="L138" s="176"/>
      <c r="M138" s="181"/>
      <c r="N138" s="182"/>
      <c r="O138" s="182"/>
      <c r="P138" s="182"/>
      <c r="Q138" s="182"/>
      <c r="R138" s="182"/>
      <c r="S138" s="182"/>
      <c r="T138" s="183"/>
      <c r="AT138" s="177" t="s">
        <v>140</v>
      </c>
      <c r="AU138" s="177" t="s">
        <v>89</v>
      </c>
      <c r="AV138" s="14" t="s">
        <v>89</v>
      </c>
      <c r="AW138" s="14" t="s">
        <v>35</v>
      </c>
      <c r="AX138" s="14" t="s">
        <v>80</v>
      </c>
      <c r="AY138" s="177" t="s">
        <v>125</v>
      </c>
    </row>
    <row r="139" spans="1:65" s="13" customFormat="1">
      <c r="B139" s="168"/>
      <c r="D139" s="169" t="s">
        <v>140</v>
      </c>
      <c r="E139" s="170" t="s">
        <v>1</v>
      </c>
      <c r="F139" s="171" t="s">
        <v>221</v>
      </c>
      <c r="H139" s="170" t="s">
        <v>1</v>
      </c>
      <c r="I139" s="172"/>
      <c r="L139" s="168"/>
      <c r="M139" s="173"/>
      <c r="N139" s="174"/>
      <c r="O139" s="174"/>
      <c r="P139" s="174"/>
      <c r="Q139" s="174"/>
      <c r="R139" s="174"/>
      <c r="S139" s="174"/>
      <c r="T139" s="175"/>
      <c r="AT139" s="170" t="s">
        <v>140</v>
      </c>
      <c r="AU139" s="170" t="s">
        <v>89</v>
      </c>
      <c r="AV139" s="13" t="s">
        <v>36</v>
      </c>
      <c r="AW139" s="13" t="s">
        <v>35</v>
      </c>
      <c r="AX139" s="13" t="s">
        <v>80</v>
      </c>
      <c r="AY139" s="170" t="s">
        <v>125</v>
      </c>
    </row>
    <row r="140" spans="1:65" s="14" customFormat="1">
      <c r="B140" s="176"/>
      <c r="D140" s="169" t="s">
        <v>140</v>
      </c>
      <c r="E140" s="177" t="s">
        <v>1</v>
      </c>
      <c r="F140" s="178" t="s">
        <v>222</v>
      </c>
      <c r="H140" s="179">
        <v>1.5</v>
      </c>
      <c r="I140" s="180"/>
      <c r="L140" s="176"/>
      <c r="M140" s="181"/>
      <c r="N140" s="182"/>
      <c r="O140" s="182"/>
      <c r="P140" s="182"/>
      <c r="Q140" s="182"/>
      <c r="R140" s="182"/>
      <c r="S140" s="182"/>
      <c r="T140" s="183"/>
      <c r="AT140" s="177" t="s">
        <v>140</v>
      </c>
      <c r="AU140" s="177" t="s">
        <v>89</v>
      </c>
      <c r="AV140" s="14" t="s">
        <v>89</v>
      </c>
      <c r="AW140" s="14" t="s">
        <v>35</v>
      </c>
      <c r="AX140" s="14" t="s">
        <v>80</v>
      </c>
      <c r="AY140" s="177" t="s">
        <v>125</v>
      </c>
    </row>
    <row r="141" spans="1:65" s="15" customFormat="1">
      <c r="B141" s="189"/>
      <c r="D141" s="169" t="s">
        <v>140</v>
      </c>
      <c r="E141" s="190" t="s">
        <v>1</v>
      </c>
      <c r="F141" s="191" t="s">
        <v>223</v>
      </c>
      <c r="H141" s="192">
        <v>11.2</v>
      </c>
      <c r="I141" s="193"/>
      <c r="L141" s="189"/>
      <c r="M141" s="194"/>
      <c r="N141" s="195"/>
      <c r="O141" s="195"/>
      <c r="P141" s="195"/>
      <c r="Q141" s="195"/>
      <c r="R141" s="195"/>
      <c r="S141" s="195"/>
      <c r="T141" s="196"/>
      <c r="AT141" s="190" t="s">
        <v>140</v>
      </c>
      <c r="AU141" s="190" t="s">
        <v>89</v>
      </c>
      <c r="AV141" s="15" t="s">
        <v>132</v>
      </c>
      <c r="AW141" s="15" t="s">
        <v>35</v>
      </c>
      <c r="AX141" s="15" t="s">
        <v>36</v>
      </c>
      <c r="AY141" s="190" t="s">
        <v>125</v>
      </c>
    </row>
    <row r="142" spans="1:65" s="2" customFormat="1" ht="16.5" customHeight="1">
      <c r="A142" s="33"/>
      <c r="B142" s="144"/>
      <c r="C142" s="145" t="s">
        <v>143</v>
      </c>
      <c r="D142" s="145" t="s">
        <v>127</v>
      </c>
      <c r="E142" s="146" t="s">
        <v>227</v>
      </c>
      <c r="F142" s="147" t="s">
        <v>228</v>
      </c>
      <c r="G142" s="148" t="s">
        <v>175</v>
      </c>
      <c r="H142" s="149">
        <v>13.52</v>
      </c>
      <c r="I142" s="150"/>
      <c r="J142" s="151">
        <f>ROUND(I142*H142,2)</f>
        <v>0</v>
      </c>
      <c r="K142" s="147" t="s">
        <v>131</v>
      </c>
      <c r="L142" s="34"/>
      <c r="M142" s="152" t="s">
        <v>1</v>
      </c>
      <c r="N142" s="153" t="s">
        <v>45</v>
      </c>
      <c r="O142" s="59"/>
      <c r="P142" s="154">
        <f>O142*H142</f>
        <v>0</v>
      </c>
      <c r="Q142" s="154">
        <v>0</v>
      </c>
      <c r="R142" s="154">
        <f>Q142*H142</f>
        <v>0</v>
      </c>
      <c r="S142" s="154">
        <v>0.28999999999999998</v>
      </c>
      <c r="T142" s="155">
        <f>S142*H142</f>
        <v>3.9207999999999994</v>
      </c>
      <c r="U142" s="33"/>
      <c r="V142" s="33"/>
      <c r="W142" s="33"/>
      <c r="X142" s="33"/>
      <c r="Y142" s="33"/>
      <c r="Z142" s="33"/>
      <c r="AA142" s="33"/>
      <c r="AB142" s="33"/>
      <c r="AC142" s="33"/>
      <c r="AD142" s="33"/>
      <c r="AE142" s="33"/>
      <c r="AR142" s="156" t="s">
        <v>132</v>
      </c>
      <c r="AT142" s="156" t="s">
        <v>127</v>
      </c>
      <c r="AU142" s="156" t="s">
        <v>89</v>
      </c>
      <c r="AY142" s="18" t="s">
        <v>125</v>
      </c>
      <c r="BE142" s="157">
        <f>IF(N142="základní",J142,0)</f>
        <v>0</v>
      </c>
      <c r="BF142" s="157">
        <f>IF(N142="snížená",J142,0)</f>
        <v>0</v>
      </c>
      <c r="BG142" s="157">
        <f>IF(N142="zákl. přenesená",J142,0)</f>
        <v>0</v>
      </c>
      <c r="BH142" s="157">
        <f>IF(N142="sníž. přenesená",J142,0)</f>
        <v>0</v>
      </c>
      <c r="BI142" s="157">
        <f>IF(N142="nulová",J142,0)</f>
        <v>0</v>
      </c>
      <c r="BJ142" s="18" t="s">
        <v>36</v>
      </c>
      <c r="BK142" s="157">
        <f>ROUND(I142*H142,2)</f>
        <v>0</v>
      </c>
      <c r="BL142" s="18" t="s">
        <v>132</v>
      </c>
      <c r="BM142" s="156" t="s">
        <v>229</v>
      </c>
    </row>
    <row r="143" spans="1:65" s="13" customFormat="1">
      <c r="B143" s="168"/>
      <c r="D143" s="169" t="s">
        <v>140</v>
      </c>
      <c r="E143" s="170" t="s">
        <v>1</v>
      </c>
      <c r="F143" s="171" t="s">
        <v>218</v>
      </c>
      <c r="H143" s="170" t="s">
        <v>1</v>
      </c>
      <c r="I143" s="172"/>
      <c r="L143" s="168"/>
      <c r="M143" s="173"/>
      <c r="N143" s="174"/>
      <c r="O143" s="174"/>
      <c r="P143" s="174"/>
      <c r="Q143" s="174"/>
      <c r="R143" s="174"/>
      <c r="S143" s="174"/>
      <c r="T143" s="175"/>
      <c r="AT143" s="170" t="s">
        <v>140</v>
      </c>
      <c r="AU143" s="170" t="s">
        <v>89</v>
      </c>
      <c r="AV143" s="13" t="s">
        <v>36</v>
      </c>
      <c r="AW143" s="13" t="s">
        <v>35</v>
      </c>
      <c r="AX143" s="13" t="s">
        <v>80</v>
      </c>
      <c r="AY143" s="170" t="s">
        <v>125</v>
      </c>
    </row>
    <row r="144" spans="1:65" s="13" customFormat="1">
      <c r="B144" s="168"/>
      <c r="D144" s="169" t="s">
        <v>140</v>
      </c>
      <c r="E144" s="170" t="s">
        <v>1</v>
      </c>
      <c r="F144" s="171" t="s">
        <v>219</v>
      </c>
      <c r="H144" s="170" t="s">
        <v>1</v>
      </c>
      <c r="I144" s="172"/>
      <c r="L144" s="168"/>
      <c r="M144" s="173"/>
      <c r="N144" s="174"/>
      <c r="O144" s="174"/>
      <c r="P144" s="174"/>
      <c r="Q144" s="174"/>
      <c r="R144" s="174"/>
      <c r="S144" s="174"/>
      <c r="T144" s="175"/>
      <c r="AT144" s="170" t="s">
        <v>140</v>
      </c>
      <c r="AU144" s="170" t="s">
        <v>89</v>
      </c>
      <c r="AV144" s="13" t="s">
        <v>36</v>
      </c>
      <c r="AW144" s="13" t="s">
        <v>3</v>
      </c>
      <c r="AX144" s="13" t="s">
        <v>80</v>
      </c>
      <c r="AY144" s="170" t="s">
        <v>125</v>
      </c>
    </row>
    <row r="145" spans="1:65" s="14" customFormat="1">
      <c r="B145" s="176"/>
      <c r="D145" s="169" t="s">
        <v>140</v>
      </c>
      <c r="E145" s="177" t="s">
        <v>1</v>
      </c>
      <c r="F145" s="178" t="s">
        <v>220</v>
      </c>
      <c r="H145" s="179">
        <v>9.6999999999999993</v>
      </c>
      <c r="I145" s="180"/>
      <c r="L145" s="176"/>
      <c r="M145" s="181"/>
      <c r="N145" s="182"/>
      <c r="O145" s="182"/>
      <c r="P145" s="182"/>
      <c r="Q145" s="182"/>
      <c r="R145" s="182"/>
      <c r="S145" s="182"/>
      <c r="T145" s="183"/>
      <c r="AT145" s="177" t="s">
        <v>140</v>
      </c>
      <c r="AU145" s="177" t="s">
        <v>89</v>
      </c>
      <c r="AV145" s="14" t="s">
        <v>89</v>
      </c>
      <c r="AW145" s="14" t="s">
        <v>35</v>
      </c>
      <c r="AX145" s="14" t="s">
        <v>80</v>
      </c>
      <c r="AY145" s="177" t="s">
        <v>125</v>
      </c>
    </row>
    <row r="146" spans="1:65" s="13" customFormat="1">
      <c r="B146" s="168"/>
      <c r="D146" s="169" t="s">
        <v>140</v>
      </c>
      <c r="E146" s="170" t="s">
        <v>1</v>
      </c>
      <c r="F146" s="171" t="s">
        <v>221</v>
      </c>
      <c r="H146" s="170" t="s">
        <v>1</v>
      </c>
      <c r="I146" s="172"/>
      <c r="L146" s="168"/>
      <c r="M146" s="173"/>
      <c r="N146" s="174"/>
      <c r="O146" s="174"/>
      <c r="P146" s="174"/>
      <c r="Q146" s="174"/>
      <c r="R146" s="174"/>
      <c r="S146" s="174"/>
      <c r="T146" s="175"/>
      <c r="AT146" s="170" t="s">
        <v>140</v>
      </c>
      <c r="AU146" s="170" t="s">
        <v>89</v>
      </c>
      <c r="AV146" s="13" t="s">
        <v>36</v>
      </c>
      <c r="AW146" s="13" t="s">
        <v>3</v>
      </c>
      <c r="AX146" s="13" t="s">
        <v>80</v>
      </c>
      <c r="AY146" s="170" t="s">
        <v>125</v>
      </c>
    </row>
    <row r="147" spans="1:65" s="14" customFormat="1">
      <c r="B147" s="176"/>
      <c r="D147" s="169" t="s">
        <v>140</v>
      </c>
      <c r="E147" s="177" t="s">
        <v>1</v>
      </c>
      <c r="F147" s="178" t="s">
        <v>222</v>
      </c>
      <c r="H147" s="179">
        <v>1.5</v>
      </c>
      <c r="I147" s="180"/>
      <c r="L147" s="176"/>
      <c r="M147" s="181"/>
      <c r="N147" s="182"/>
      <c r="O147" s="182"/>
      <c r="P147" s="182"/>
      <c r="Q147" s="182"/>
      <c r="R147" s="182"/>
      <c r="S147" s="182"/>
      <c r="T147" s="183"/>
      <c r="AT147" s="177" t="s">
        <v>140</v>
      </c>
      <c r="AU147" s="177" t="s">
        <v>89</v>
      </c>
      <c r="AV147" s="14" t="s">
        <v>89</v>
      </c>
      <c r="AW147" s="14" t="s">
        <v>35</v>
      </c>
      <c r="AX147" s="14" t="s">
        <v>80</v>
      </c>
      <c r="AY147" s="177" t="s">
        <v>125</v>
      </c>
    </row>
    <row r="148" spans="1:65" s="13" customFormat="1">
      <c r="B148" s="168"/>
      <c r="D148" s="169" t="s">
        <v>140</v>
      </c>
      <c r="E148" s="170" t="s">
        <v>1</v>
      </c>
      <c r="F148" s="171" t="s">
        <v>230</v>
      </c>
      <c r="H148" s="170" t="s">
        <v>1</v>
      </c>
      <c r="I148" s="172"/>
      <c r="L148" s="168"/>
      <c r="M148" s="173"/>
      <c r="N148" s="174"/>
      <c r="O148" s="174"/>
      <c r="P148" s="174"/>
      <c r="Q148" s="174"/>
      <c r="R148" s="174"/>
      <c r="S148" s="174"/>
      <c r="T148" s="175"/>
      <c r="AT148" s="170" t="s">
        <v>140</v>
      </c>
      <c r="AU148" s="170" t="s">
        <v>89</v>
      </c>
      <c r="AV148" s="13" t="s">
        <v>36</v>
      </c>
      <c r="AW148" s="13" t="s">
        <v>3</v>
      </c>
      <c r="AX148" s="13" t="s">
        <v>80</v>
      </c>
      <c r="AY148" s="170" t="s">
        <v>125</v>
      </c>
    </row>
    <row r="149" spans="1:65" s="14" customFormat="1">
      <c r="B149" s="176"/>
      <c r="D149" s="169" t="s">
        <v>140</v>
      </c>
      <c r="E149" s="177" t="s">
        <v>1</v>
      </c>
      <c r="F149" s="178" t="s">
        <v>231</v>
      </c>
      <c r="H149" s="179">
        <v>2.3199999999999998</v>
      </c>
      <c r="I149" s="180"/>
      <c r="L149" s="176"/>
      <c r="M149" s="181"/>
      <c r="N149" s="182"/>
      <c r="O149" s="182"/>
      <c r="P149" s="182"/>
      <c r="Q149" s="182"/>
      <c r="R149" s="182"/>
      <c r="S149" s="182"/>
      <c r="T149" s="183"/>
      <c r="AT149" s="177" t="s">
        <v>140</v>
      </c>
      <c r="AU149" s="177" t="s">
        <v>89</v>
      </c>
      <c r="AV149" s="14" t="s">
        <v>89</v>
      </c>
      <c r="AW149" s="14" t="s">
        <v>35</v>
      </c>
      <c r="AX149" s="14" t="s">
        <v>80</v>
      </c>
      <c r="AY149" s="177" t="s">
        <v>125</v>
      </c>
    </row>
    <row r="150" spans="1:65" s="15" customFormat="1">
      <c r="B150" s="189"/>
      <c r="D150" s="169" t="s">
        <v>140</v>
      </c>
      <c r="E150" s="190" t="s">
        <v>1</v>
      </c>
      <c r="F150" s="191" t="s">
        <v>223</v>
      </c>
      <c r="H150" s="192">
        <v>13.52</v>
      </c>
      <c r="I150" s="193"/>
      <c r="L150" s="189"/>
      <c r="M150" s="194"/>
      <c r="N150" s="195"/>
      <c r="O150" s="195"/>
      <c r="P150" s="195"/>
      <c r="Q150" s="195"/>
      <c r="R150" s="195"/>
      <c r="S150" s="195"/>
      <c r="T150" s="196"/>
      <c r="AT150" s="190" t="s">
        <v>140</v>
      </c>
      <c r="AU150" s="190" t="s">
        <v>89</v>
      </c>
      <c r="AV150" s="15" t="s">
        <v>132</v>
      </c>
      <c r="AW150" s="15" t="s">
        <v>35</v>
      </c>
      <c r="AX150" s="15" t="s">
        <v>36</v>
      </c>
      <c r="AY150" s="190" t="s">
        <v>125</v>
      </c>
    </row>
    <row r="151" spans="1:65" s="2" customFormat="1" ht="16.5" customHeight="1">
      <c r="A151" s="33"/>
      <c r="B151" s="144"/>
      <c r="C151" s="145" t="s">
        <v>132</v>
      </c>
      <c r="D151" s="145" t="s">
        <v>127</v>
      </c>
      <c r="E151" s="146" t="s">
        <v>232</v>
      </c>
      <c r="F151" s="147" t="s">
        <v>233</v>
      </c>
      <c r="G151" s="148" t="s">
        <v>175</v>
      </c>
      <c r="H151" s="149">
        <v>302.83</v>
      </c>
      <c r="I151" s="150"/>
      <c r="J151" s="151">
        <f>ROUND(I151*H151,2)</f>
        <v>0</v>
      </c>
      <c r="K151" s="147" t="s">
        <v>131</v>
      </c>
      <c r="L151" s="34"/>
      <c r="M151" s="152" t="s">
        <v>1</v>
      </c>
      <c r="N151" s="153" t="s">
        <v>45</v>
      </c>
      <c r="O151" s="59"/>
      <c r="P151" s="154">
        <f>O151*H151</f>
        <v>0</v>
      </c>
      <c r="Q151" s="154">
        <v>0</v>
      </c>
      <c r="R151" s="154">
        <f>Q151*H151</f>
        <v>0</v>
      </c>
      <c r="S151" s="154">
        <v>0.45</v>
      </c>
      <c r="T151" s="155">
        <f>S151*H151</f>
        <v>136.27349999999998</v>
      </c>
      <c r="U151" s="33"/>
      <c r="V151" s="33"/>
      <c r="W151" s="33"/>
      <c r="X151" s="33"/>
      <c r="Y151" s="33"/>
      <c r="Z151" s="33"/>
      <c r="AA151" s="33"/>
      <c r="AB151" s="33"/>
      <c r="AC151" s="33"/>
      <c r="AD151" s="33"/>
      <c r="AE151" s="33"/>
      <c r="AR151" s="156" t="s">
        <v>132</v>
      </c>
      <c r="AT151" s="156" t="s">
        <v>127</v>
      </c>
      <c r="AU151" s="156" t="s">
        <v>89</v>
      </c>
      <c r="AY151" s="18" t="s">
        <v>125</v>
      </c>
      <c r="BE151" s="157">
        <f>IF(N151="základní",J151,0)</f>
        <v>0</v>
      </c>
      <c r="BF151" s="157">
        <f>IF(N151="snížená",J151,0)</f>
        <v>0</v>
      </c>
      <c r="BG151" s="157">
        <f>IF(N151="zákl. přenesená",J151,0)</f>
        <v>0</v>
      </c>
      <c r="BH151" s="157">
        <f>IF(N151="sníž. přenesená",J151,0)</f>
        <v>0</v>
      </c>
      <c r="BI151" s="157">
        <f>IF(N151="nulová",J151,0)</f>
        <v>0</v>
      </c>
      <c r="BJ151" s="18" t="s">
        <v>36</v>
      </c>
      <c r="BK151" s="157">
        <f>ROUND(I151*H151,2)</f>
        <v>0</v>
      </c>
      <c r="BL151" s="18" t="s">
        <v>132</v>
      </c>
      <c r="BM151" s="156" t="s">
        <v>234</v>
      </c>
    </row>
    <row r="152" spans="1:65" s="14" customFormat="1">
      <c r="B152" s="176"/>
      <c r="D152" s="169" t="s">
        <v>140</v>
      </c>
      <c r="E152" s="177" t="s">
        <v>1</v>
      </c>
      <c r="F152" s="178" t="s">
        <v>235</v>
      </c>
      <c r="H152" s="179">
        <v>293.14999999999998</v>
      </c>
      <c r="I152" s="180"/>
      <c r="L152" s="176"/>
      <c r="M152" s="181"/>
      <c r="N152" s="182"/>
      <c r="O152" s="182"/>
      <c r="P152" s="182"/>
      <c r="Q152" s="182"/>
      <c r="R152" s="182"/>
      <c r="S152" s="182"/>
      <c r="T152" s="183"/>
      <c r="AT152" s="177" t="s">
        <v>140</v>
      </c>
      <c r="AU152" s="177" t="s">
        <v>89</v>
      </c>
      <c r="AV152" s="14" t="s">
        <v>89</v>
      </c>
      <c r="AW152" s="14" t="s">
        <v>35</v>
      </c>
      <c r="AX152" s="14" t="s">
        <v>80</v>
      </c>
      <c r="AY152" s="177" t="s">
        <v>125</v>
      </c>
    </row>
    <row r="153" spans="1:65" s="14" customFormat="1">
      <c r="B153" s="176"/>
      <c r="D153" s="169" t="s">
        <v>140</v>
      </c>
      <c r="E153" s="177" t="s">
        <v>1</v>
      </c>
      <c r="F153" s="178" t="s">
        <v>236</v>
      </c>
      <c r="H153" s="179">
        <v>0.28000000000000003</v>
      </c>
      <c r="I153" s="180"/>
      <c r="L153" s="176"/>
      <c r="M153" s="181"/>
      <c r="N153" s="182"/>
      <c r="O153" s="182"/>
      <c r="P153" s="182"/>
      <c r="Q153" s="182"/>
      <c r="R153" s="182"/>
      <c r="S153" s="182"/>
      <c r="T153" s="183"/>
      <c r="AT153" s="177" t="s">
        <v>140</v>
      </c>
      <c r="AU153" s="177" t="s">
        <v>89</v>
      </c>
      <c r="AV153" s="14" t="s">
        <v>89</v>
      </c>
      <c r="AW153" s="14" t="s">
        <v>35</v>
      </c>
      <c r="AX153" s="14" t="s">
        <v>80</v>
      </c>
      <c r="AY153" s="177" t="s">
        <v>125</v>
      </c>
    </row>
    <row r="154" spans="1:65" s="14" customFormat="1">
      <c r="B154" s="176"/>
      <c r="D154" s="169" t="s">
        <v>140</v>
      </c>
      <c r="E154" s="177" t="s">
        <v>1</v>
      </c>
      <c r="F154" s="178" t="s">
        <v>237</v>
      </c>
      <c r="H154" s="179">
        <v>5.4</v>
      </c>
      <c r="I154" s="180"/>
      <c r="L154" s="176"/>
      <c r="M154" s="181"/>
      <c r="N154" s="182"/>
      <c r="O154" s="182"/>
      <c r="P154" s="182"/>
      <c r="Q154" s="182"/>
      <c r="R154" s="182"/>
      <c r="S154" s="182"/>
      <c r="T154" s="183"/>
      <c r="AT154" s="177" t="s">
        <v>140</v>
      </c>
      <c r="AU154" s="177" t="s">
        <v>89</v>
      </c>
      <c r="AV154" s="14" t="s">
        <v>89</v>
      </c>
      <c r="AW154" s="14" t="s">
        <v>35</v>
      </c>
      <c r="AX154" s="14" t="s">
        <v>80</v>
      </c>
      <c r="AY154" s="177" t="s">
        <v>125</v>
      </c>
    </row>
    <row r="155" spans="1:65" s="14" customFormat="1">
      <c r="B155" s="176"/>
      <c r="D155" s="169" t="s">
        <v>140</v>
      </c>
      <c r="E155" s="177" t="s">
        <v>1</v>
      </c>
      <c r="F155" s="178" t="s">
        <v>238</v>
      </c>
      <c r="H155" s="179">
        <v>4</v>
      </c>
      <c r="I155" s="180"/>
      <c r="L155" s="176"/>
      <c r="M155" s="181"/>
      <c r="N155" s="182"/>
      <c r="O155" s="182"/>
      <c r="P155" s="182"/>
      <c r="Q155" s="182"/>
      <c r="R155" s="182"/>
      <c r="S155" s="182"/>
      <c r="T155" s="183"/>
      <c r="AT155" s="177" t="s">
        <v>140</v>
      </c>
      <c r="AU155" s="177" t="s">
        <v>89</v>
      </c>
      <c r="AV155" s="14" t="s">
        <v>89</v>
      </c>
      <c r="AW155" s="14" t="s">
        <v>35</v>
      </c>
      <c r="AX155" s="14" t="s">
        <v>80</v>
      </c>
      <c r="AY155" s="177" t="s">
        <v>125</v>
      </c>
    </row>
    <row r="156" spans="1:65" s="15" customFormat="1">
      <c r="B156" s="189"/>
      <c r="D156" s="169" t="s">
        <v>140</v>
      </c>
      <c r="E156" s="190" t="s">
        <v>1</v>
      </c>
      <c r="F156" s="191" t="s">
        <v>223</v>
      </c>
      <c r="H156" s="192">
        <v>302.83</v>
      </c>
      <c r="I156" s="193"/>
      <c r="L156" s="189"/>
      <c r="M156" s="194"/>
      <c r="N156" s="195"/>
      <c r="O156" s="195"/>
      <c r="P156" s="195"/>
      <c r="Q156" s="195"/>
      <c r="R156" s="195"/>
      <c r="S156" s="195"/>
      <c r="T156" s="196"/>
      <c r="AT156" s="190" t="s">
        <v>140</v>
      </c>
      <c r="AU156" s="190" t="s">
        <v>89</v>
      </c>
      <c r="AV156" s="15" t="s">
        <v>132</v>
      </c>
      <c r="AW156" s="15" t="s">
        <v>35</v>
      </c>
      <c r="AX156" s="15" t="s">
        <v>36</v>
      </c>
      <c r="AY156" s="190" t="s">
        <v>125</v>
      </c>
    </row>
    <row r="157" spans="1:65" s="2" customFormat="1" ht="16.5" customHeight="1">
      <c r="A157" s="33"/>
      <c r="B157" s="144"/>
      <c r="C157" s="145" t="s">
        <v>152</v>
      </c>
      <c r="D157" s="145" t="s">
        <v>127</v>
      </c>
      <c r="E157" s="146" t="s">
        <v>239</v>
      </c>
      <c r="F157" s="147" t="s">
        <v>240</v>
      </c>
      <c r="G157" s="148" t="s">
        <v>175</v>
      </c>
      <c r="H157" s="149">
        <v>302.83</v>
      </c>
      <c r="I157" s="150"/>
      <c r="J157" s="151">
        <f>ROUND(I157*H157,2)</f>
        <v>0</v>
      </c>
      <c r="K157" s="147" t="s">
        <v>131</v>
      </c>
      <c r="L157" s="34"/>
      <c r="M157" s="152" t="s">
        <v>1</v>
      </c>
      <c r="N157" s="153" t="s">
        <v>45</v>
      </c>
      <c r="O157" s="59"/>
      <c r="P157" s="154">
        <f>O157*H157</f>
        <v>0</v>
      </c>
      <c r="Q157" s="154">
        <v>0</v>
      </c>
      <c r="R157" s="154">
        <f>Q157*H157</f>
        <v>0</v>
      </c>
      <c r="S157" s="154">
        <v>0.70899999999999996</v>
      </c>
      <c r="T157" s="155">
        <f>S157*H157</f>
        <v>214.70646999999997</v>
      </c>
      <c r="U157" s="33"/>
      <c r="V157" s="33"/>
      <c r="W157" s="33"/>
      <c r="X157" s="33"/>
      <c r="Y157" s="33"/>
      <c r="Z157" s="33"/>
      <c r="AA157" s="33"/>
      <c r="AB157" s="33"/>
      <c r="AC157" s="33"/>
      <c r="AD157" s="33"/>
      <c r="AE157" s="33"/>
      <c r="AR157" s="156" t="s">
        <v>132</v>
      </c>
      <c r="AT157" s="156" t="s">
        <v>127</v>
      </c>
      <c r="AU157" s="156" t="s">
        <v>89</v>
      </c>
      <c r="AY157" s="18" t="s">
        <v>125</v>
      </c>
      <c r="BE157" s="157">
        <f>IF(N157="základní",J157,0)</f>
        <v>0</v>
      </c>
      <c r="BF157" s="157">
        <f>IF(N157="snížená",J157,0)</f>
        <v>0</v>
      </c>
      <c r="BG157" s="157">
        <f>IF(N157="zákl. přenesená",J157,0)</f>
        <v>0</v>
      </c>
      <c r="BH157" s="157">
        <f>IF(N157="sníž. přenesená",J157,0)</f>
        <v>0</v>
      </c>
      <c r="BI157" s="157">
        <f>IF(N157="nulová",J157,0)</f>
        <v>0</v>
      </c>
      <c r="BJ157" s="18" t="s">
        <v>36</v>
      </c>
      <c r="BK157" s="157">
        <f>ROUND(I157*H157,2)</f>
        <v>0</v>
      </c>
      <c r="BL157" s="18" t="s">
        <v>132</v>
      </c>
      <c r="BM157" s="156" t="s">
        <v>241</v>
      </c>
    </row>
    <row r="158" spans="1:65" s="14" customFormat="1">
      <c r="B158" s="176"/>
      <c r="D158" s="169" t="s">
        <v>140</v>
      </c>
      <c r="E158" s="177" t="s">
        <v>1</v>
      </c>
      <c r="F158" s="178" t="s">
        <v>242</v>
      </c>
      <c r="H158" s="179">
        <v>302.83</v>
      </c>
      <c r="I158" s="180"/>
      <c r="L158" s="176"/>
      <c r="M158" s="181"/>
      <c r="N158" s="182"/>
      <c r="O158" s="182"/>
      <c r="P158" s="182"/>
      <c r="Q158" s="182"/>
      <c r="R158" s="182"/>
      <c r="S158" s="182"/>
      <c r="T158" s="183"/>
      <c r="AT158" s="177" t="s">
        <v>140</v>
      </c>
      <c r="AU158" s="177" t="s">
        <v>89</v>
      </c>
      <c r="AV158" s="14" t="s">
        <v>89</v>
      </c>
      <c r="AW158" s="14" t="s">
        <v>35</v>
      </c>
      <c r="AX158" s="14" t="s">
        <v>36</v>
      </c>
      <c r="AY158" s="177" t="s">
        <v>125</v>
      </c>
    </row>
    <row r="159" spans="1:65" s="2" customFormat="1" ht="16.5" customHeight="1">
      <c r="A159" s="33"/>
      <c r="B159" s="144"/>
      <c r="C159" s="145" t="s">
        <v>156</v>
      </c>
      <c r="D159" s="145" t="s">
        <v>127</v>
      </c>
      <c r="E159" s="146" t="s">
        <v>243</v>
      </c>
      <c r="F159" s="147" t="s">
        <v>244</v>
      </c>
      <c r="G159" s="148" t="s">
        <v>175</v>
      </c>
      <c r="H159" s="149">
        <v>302.83</v>
      </c>
      <c r="I159" s="150"/>
      <c r="J159" s="151">
        <f>ROUND(I159*H159,2)</f>
        <v>0</v>
      </c>
      <c r="K159" s="147" t="s">
        <v>131</v>
      </c>
      <c r="L159" s="34"/>
      <c r="M159" s="152" t="s">
        <v>1</v>
      </c>
      <c r="N159" s="153" t="s">
        <v>45</v>
      </c>
      <c r="O159" s="59"/>
      <c r="P159" s="154">
        <f>O159*H159</f>
        <v>0</v>
      </c>
      <c r="Q159" s="154">
        <v>0</v>
      </c>
      <c r="R159" s="154">
        <f>Q159*H159</f>
        <v>0</v>
      </c>
      <c r="S159" s="154">
        <v>0.57999999999999996</v>
      </c>
      <c r="T159" s="155">
        <f>S159*H159</f>
        <v>175.64139999999998</v>
      </c>
      <c r="U159" s="33"/>
      <c r="V159" s="33"/>
      <c r="W159" s="33"/>
      <c r="X159" s="33"/>
      <c r="Y159" s="33"/>
      <c r="Z159" s="33"/>
      <c r="AA159" s="33"/>
      <c r="AB159" s="33"/>
      <c r="AC159" s="33"/>
      <c r="AD159" s="33"/>
      <c r="AE159" s="33"/>
      <c r="AR159" s="156" t="s">
        <v>132</v>
      </c>
      <c r="AT159" s="156" t="s">
        <v>127</v>
      </c>
      <c r="AU159" s="156" t="s">
        <v>89</v>
      </c>
      <c r="AY159" s="18" t="s">
        <v>125</v>
      </c>
      <c r="BE159" s="157">
        <f>IF(N159="základní",J159,0)</f>
        <v>0</v>
      </c>
      <c r="BF159" s="157">
        <f>IF(N159="snížená",J159,0)</f>
        <v>0</v>
      </c>
      <c r="BG159" s="157">
        <f>IF(N159="zákl. přenesená",J159,0)</f>
        <v>0</v>
      </c>
      <c r="BH159" s="157">
        <f>IF(N159="sníž. přenesená",J159,0)</f>
        <v>0</v>
      </c>
      <c r="BI159" s="157">
        <f>IF(N159="nulová",J159,0)</f>
        <v>0</v>
      </c>
      <c r="BJ159" s="18" t="s">
        <v>36</v>
      </c>
      <c r="BK159" s="157">
        <f>ROUND(I159*H159,2)</f>
        <v>0</v>
      </c>
      <c r="BL159" s="18" t="s">
        <v>132</v>
      </c>
      <c r="BM159" s="156" t="s">
        <v>245</v>
      </c>
    </row>
    <row r="160" spans="1:65" s="14" customFormat="1">
      <c r="B160" s="176"/>
      <c r="D160" s="169" t="s">
        <v>140</v>
      </c>
      <c r="E160" s="177" t="s">
        <v>1</v>
      </c>
      <c r="F160" s="178" t="s">
        <v>242</v>
      </c>
      <c r="H160" s="179">
        <v>302.83</v>
      </c>
      <c r="I160" s="180"/>
      <c r="L160" s="176"/>
      <c r="M160" s="181"/>
      <c r="N160" s="182"/>
      <c r="O160" s="182"/>
      <c r="P160" s="182"/>
      <c r="Q160" s="182"/>
      <c r="R160" s="182"/>
      <c r="S160" s="182"/>
      <c r="T160" s="183"/>
      <c r="AT160" s="177" t="s">
        <v>140</v>
      </c>
      <c r="AU160" s="177" t="s">
        <v>89</v>
      </c>
      <c r="AV160" s="14" t="s">
        <v>89</v>
      </c>
      <c r="AW160" s="14" t="s">
        <v>35</v>
      </c>
      <c r="AX160" s="14" t="s">
        <v>36</v>
      </c>
      <c r="AY160" s="177" t="s">
        <v>125</v>
      </c>
    </row>
    <row r="161" spans="1:65" s="2" customFormat="1" ht="16.5" customHeight="1">
      <c r="A161" s="33"/>
      <c r="B161" s="144"/>
      <c r="C161" s="145" t="s">
        <v>160</v>
      </c>
      <c r="D161" s="145" t="s">
        <v>127</v>
      </c>
      <c r="E161" s="146" t="s">
        <v>246</v>
      </c>
      <c r="F161" s="147" t="s">
        <v>247</v>
      </c>
      <c r="G161" s="148" t="s">
        <v>248</v>
      </c>
      <c r="H161" s="149">
        <v>8</v>
      </c>
      <c r="I161" s="150"/>
      <c r="J161" s="151">
        <f>ROUND(I161*H161,2)</f>
        <v>0</v>
      </c>
      <c r="K161" s="147" t="s">
        <v>131</v>
      </c>
      <c r="L161" s="34"/>
      <c r="M161" s="152" t="s">
        <v>1</v>
      </c>
      <c r="N161" s="153" t="s">
        <v>45</v>
      </c>
      <c r="O161" s="59"/>
      <c r="P161" s="154">
        <f>O161*H161</f>
        <v>0</v>
      </c>
      <c r="Q161" s="154">
        <v>0</v>
      </c>
      <c r="R161" s="154">
        <f>Q161*H161</f>
        <v>0</v>
      </c>
      <c r="S161" s="154">
        <v>0.20499999999999999</v>
      </c>
      <c r="T161" s="155">
        <f>S161*H161</f>
        <v>1.64</v>
      </c>
      <c r="U161" s="33"/>
      <c r="V161" s="33"/>
      <c r="W161" s="33"/>
      <c r="X161" s="33"/>
      <c r="Y161" s="33"/>
      <c r="Z161" s="33"/>
      <c r="AA161" s="33"/>
      <c r="AB161" s="33"/>
      <c r="AC161" s="33"/>
      <c r="AD161" s="33"/>
      <c r="AE161" s="33"/>
      <c r="AR161" s="156" t="s">
        <v>132</v>
      </c>
      <c r="AT161" s="156" t="s">
        <v>127</v>
      </c>
      <c r="AU161" s="156" t="s">
        <v>89</v>
      </c>
      <c r="AY161" s="18" t="s">
        <v>125</v>
      </c>
      <c r="BE161" s="157">
        <f>IF(N161="základní",J161,0)</f>
        <v>0</v>
      </c>
      <c r="BF161" s="157">
        <f>IF(N161="snížená",J161,0)</f>
        <v>0</v>
      </c>
      <c r="BG161" s="157">
        <f>IF(N161="zákl. přenesená",J161,0)</f>
        <v>0</v>
      </c>
      <c r="BH161" s="157">
        <f>IF(N161="sníž. přenesená",J161,0)</f>
        <v>0</v>
      </c>
      <c r="BI161" s="157">
        <f>IF(N161="nulová",J161,0)</f>
        <v>0</v>
      </c>
      <c r="BJ161" s="18" t="s">
        <v>36</v>
      </c>
      <c r="BK161" s="157">
        <f>ROUND(I161*H161,2)</f>
        <v>0</v>
      </c>
      <c r="BL161" s="18" t="s">
        <v>132</v>
      </c>
      <c r="BM161" s="156" t="s">
        <v>249</v>
      </c>
    </row>
    <row r="162" spans="1:65" s="14" customFormat="1">
      <c r="B162" s="176"/>
      <c r="D162" s="169" t="s">
        <v>140</v>
      </c>
      <c r="E162" s="177" t="s">
        <v>1</v>
      </c>
      <c r="F162" s="178" t="s">
        <v>138</v>
      </c>
      <c r="H162" s="179">
        <v>8</v>
      </c>
      <c r="I162" s="180"/>
      <c r="L162" s="176"/>
      <c r="M162" s="181"/>
      <c r="N162" s="182"/>
      <c r="O162" s="182"/>
      <c r="P162" s="182"/>
      <c r="Q162" s="182"/>
      <c r="R162" s="182"/>
      <c r="S162" s="182"/>
      <c r="T162" s="183"/>
      <c r="AT162" s="177" t="s">
        <v>140</v>
      </c>
      <c r="AU162" s="177" t="s">
        <v>89</v>
      </c>
      <c r="AV162" s="14" t="s">
        <v>89</v>
      </c>
      <c r="AW162" s="14" t="s">
        <v>35</v>
      </c>
      <c r="AX162" s="14" t="s">
        <v>80</v>
      </c>
      <c r="AY162" s="177" t="s">
        <v>125</v>
      </c>
    </row>
    <row r="163" spans="1:65" s="2" customFormat="1" ht="16.5" customHeight="1">
      <c r="A163" s="33"/>
      <c r="B163" s="144"/>
      <c r="C163" s="145" t="s">
        <v>138</v>
      </c>
      <c r="D163" s="145" t="s">
        <v>127</v>
      </c>
      <c r="E163" s="146" t="s">
        <v>250</v>
      </c>
      <c r="F163" s="147" t="s">
        <v>251</v>
      </c>
      <c r="G163" s="148" t="s">
        <v>248</v>
      </c>
      <c r="H163" s="149">
        <v>23.2</v>
      </c>
      <c r="I163" s="150"/>
      <c r="J163" s="151">
        <f>ROUND(I163*H163,2)</f>
        <v>0</v>
      </c>
      <c r="K163" s="147" t="s">
        <v>131</v>
      </c>
      <c r="L163" s="34"/>
      <c r="M163" s="152" t="s">
        <v>1</v>
      </c>
      <c r="N163" s="153" t="s">
        <v>45</v>
      </c>
      <c r="O163" s="59"/>
      <c r="P163" s="154">
        <f>O163*H163</f>
        <v>0</v>
      </c>
      <c r="Q163" s="154">
        <v>0</v>
      </c>
      <c r="R163" s="154">
        <f>Q163*H163</f>
        <v>0</v>
      </c>
      <c r="S163" s="154">
        <v>0.115</v>
      </c>
      <c r="T163" s="155">
        <f>S163*H163</f>
        <v>2.6680000000000001</v>
      </c>
      <c r="U163" s="33"/>
      <c r="V163" s="33"/>
      <c r="W163" s="33"/>
      <c r="X163" s="33"/>
      <c r="Y163" s="33"/>
      <c r="Z163" s="33"/>
      <c r="AA163" s="33"/>
      <c r="AB163" s="33"/>
      <c r="AC163" s="33"/>
      <c r="AD163" s="33"/>
      <c r="AE163" s="33"/>
      <c r="AR163" s="156" t="s">
        <v>132</v>
      </c>
      <c r="AT163" s="156" t="s">
        <v>127</v>
      </c>
      <c r="AU163" s="156" t="s">
        <v>89</v>
      </c>
      <c r="AY163" s="18" t="s">
        <v>125</v>
      </c>
      <c r="BE163" s="157">
        <f>IF(N163="základní",J163,0)</f>
        <v>0</v>
      </c>
      <c r="BF163" s="157">
        <f>IF(N163="snížená",J163,0)</f>
        <v>0</v>
      </c>
      <c r="BG163" s="157">
        <f>IF(N163="zákl. přenesená",J163,0)</f>
        <v>0</v>
      </c>
      <c r="BH163" s="157">
        <f>IF(N163="sníž. přenesená",J163,0)</f>
        <v>0</v>
      </c>
      <c r="BI163" s="157">
        <f>IF(N163="nulová",J163,0)</f>
        <v>0</v>
      </c>
      <c r="BJ163" s="18" t="s">
        <v>36</v>
      </c>
      <c r="BK163" s="157">
        <f>ROUND(I163*H163,2)</f>
        <v>0</v>
      </c>
      <c r="BL163" s="18" t="s">
        <v>132</v>
      </c>
      <c r="BM163" s="156" t="s">
        <v>252</v>
      </c>
    </row>
    <row r="164" spans="1:65" s="13" customFormat="1">
      <c r="B164" s="168"/>
      <c r="D164" s="169" t="s">
        <v>140</v>
      </c>
      <c r="E164" s="170" t="s">
        <v>1</v>
      </c>
      <c r="F164" s="171" t="s">
        <v>253</v>
      </c>
      <c r="H164" s="170" t="s">
        <v>1</v>
      </c>
      <c r="I164" s="172"/>
      <c r="L164" s="168"/>
      <c r="M164" s="173"/>
      <c r="N164" s="174"/>
      <c r="O164" s="174"/>
      <c r="P164" s="174"/>
      <c r="Q164" s="174"/>
      <c r="R164" s="174"/>
      <c r="S164" s="174"/>
      <c r="T164" s="175"/>
      <c r="AT164" s="170" t="s">
        <v>140</v>
      </c>
      <c r="AU164" s="170" t="s">
        <v>89</v>
      </c>
      <c r="AV164" s="13" t="s">
        <v>36</v>
      </c>
      <c r="AW164" s="13" t="s">
        <v>35</v>
      </c>
      <c r="AX164" s="13" t="s">
        <v>80</v>
      </c>
      <c r="AY164" s="170" t="s">
        <v>125</v>
      </c>
    </row>
    <row r="165" spans="1:65" s="14" customFormat="1">
      <c r="B165" s="176"/>
      <c r="D165" s="169" t="s">
        <v>140</v>
      </c>
      <c r="E165" s="177" t="s">
        <v>1</v>
      </c>
      <c r="F165" s="178" t="s">
        <v>254</v>
      </c>
      <c r="H165" s="179">
        <v>19</v>
      </c>
      <c r="I165" s="180"/>
      <c r="L165" s="176"/>
      <c r="M165" s="181"/>
      <c r="N165" s="182"/>
      <c r="O165" s="182"/>
      <c r="P165" s="182"/>
      <c r="Q165" s="182"/>
      <c r="R165" s="182"/>
      <c r="S165" s="182"/>
      <c r="T165" s="183"/>
      <c r="AT165" s="177" t="s">
        <v>140</v>
      </c>
      <c r="AU165" s="177" t="s">
        <v>89</v>
      </c>
      <c r="AV165" s="14" t="s">
        <v>89</v>
      </c>
      <c r="AW165" s="14" t="s">
        <v>35</v>
      </c>
      <c r="AX165" s="14" t="s">
        <v>80</v>
      </c>
      <c r="AY165" s="177" t="s">
        <v>125</v>
      </c>
    </row>
    <row r="166" spans="1:65" s="13" customFormat="1">
      <c r="B166" s="168"/>
      <c r="D166" s="169" t="s">
        <v>140</v>
      </c>
      <c r="E166" s="170" t="s">
        <v>1</v>
      </c>
      <c r="F166" s="171" t="s">
        <v>255</v>
      </c>
      <c r="H166" s="170" t="s">
        <v>1</v>
      </c>
      <c r="I166" s="172"/>
      <c r="L166" s="168"/>
      <c r="M166" s="173"/>
      <c r="N166" s="174"/>
      <c r="O166" s="174"/>
      <c r="P166" s="174"/>
      <c r="Q166" s="174"/>
      <c r="R166" s="174"/>
      <c r="S166" s="174"/>
      <c r="T166" s="175"/>
      <c r="AT166" s="170" t="s">
        <v>140</v>
      </c>
      <c r="AU166" s="170" t="s">
        <v>89</v>
      </c>
      <c r="AV166" s="13" t="s">
        <v>36</v>
      </c>
      <c r="AW166" s="13" t="s">
        <v>35</v>
      </c>
      <c r="AX166" s="13" t="s">
        <v>80</v>
      </c>
      <c r="AY166" s="170" t="s">
        <v>125</v>
      </c>
    </row>
    <row r="167" spans="1:65" s="14" customFormat="1">
      <c r="B167" s="176"/>
      <c r="D167" s="169" t="s">
        <v>140</v>
      </c>
      <c r="E167" s="177" t="s">
        <v>1</v>
      </c>
      <c r="F167" s="178" t="s">
        <v>256</v>
      </c>
      <c r="H167" s="179">
        <v>4.2</v>
      </c>
      <c r="I167" s="180"/>
      <c r="L167" s="176"/>
      <c r="M167" s="181"/>
      <c r="N167" s="182"/>
      <c r="O167" s="182"/>
      <c r="P167" s="182"/>
      <c r="Q167" s="182"/>
      <c r="R167" s="182"/>
      <c r="S167" s="182"/>
      <c r="T167" s="183"/>
      <c r="AT167" s="177" t="s">
        <v>140</v>
      </c>
      <c r="AU167" s="177" t="s">
        <v>89</v>
      </c>
      <c r="AV167" s="14" t="s">
        <v>89</v>
      </c>
      <c r="AW167" s="14" t="s">
        <v>35</v>
      </c>
      <c r="AX167" s="14" t="s">
        <v>80</v>
      </c>
      <c r="AY167" s="177" t="s">
        <v>125</v>
      </c>
    </row>
    <row r="168" spans="1:65" s="2" customFormat="1" ht="16.5" customHeight="1">
      <c r="A168" s="33"/>
      <c r="B168" s="144"/>
      <c r="C168" s="145" t="s">
        <v>167</v>
      </c>
      <c r="D168" s="145" t="s">
        <v>127</v>
      </c>
      <c r="E168" s="146" t="s">
        <v>257</v>
      </c>
      <c r="F168" s="147" t="s">
        <v>258</v>
      </c>
      <c r="G168" s="148" t="s">
        <v>175</v>
      </c>
      <c r="H168" s="149">
        <v>19.329999999999998</v>
      </c>
      <c r="I168" s="150"/>
      <c r="J168" s="151">
        <f>ROUND(I168*H168,2)</f>
        <v>0</v>
      </c>
      <c r="K168" s="147" t="s">
        <v>131</v>
      </c>
      <c r="L168" s="34"/>
      <c r="M168" s="152" t="s">
        <v>1</v>
      </c>
      <c r="N168" s="153" t="s">
        <v>45</v>
      </c>
      <c r="O168" s="59"/>
      <c r="P168" s="154">
        <f>O168*H168</f>
        <v>0</v>
      </c>
      <c r="Q168" s="154">
        <v>0</v>
      </c>
      <c r="R168" s="154">
        <f>Q168*H168</f>
        <v>0</v>
      </c>
      <c r="S168" s="154">
        <v>0</v>
      </c>
      <c r="T168" s="155">
        <f>S168*H168</f>
        <v>0</v>
      </c>
      <c r="U168" s="33"/>
      <c r="V168" s="33"/>
      <c r="W168" s="33"/>
      <c r="X168" s="33"/>
      <c r="Y168" s="33"/>
      <c r="Z168" s="33"/>
      <c r="AA168" s="33"/>
      <c r="AB168" s="33"/>
      <c r="AC168" s="33"/>
      <c r="AD168" s="33"/>
      <c r="AE168" s="33"/>
      <c r="AR168" s="156" t="s">
        <v>132</v>
      </c>
      <c r="AT168" s="156" t="s">
        <v>127</v>
      </c>
      <c r="AU168" s="156" t="s">
        <v>89</v>
      </c>
      <c r="AY168" s="18" t="s">
        <v>125</v>
      </c>
      <c r="BE168" s="157">
        <f>IF(N168="základní",J168,0)</f>
        <v>0</v>
      </c>
      <c r="BF168" s="157">
        <f>IF(N168="snížená",J168,0)</f>
        <v>0</v>
      </c>
      <c r="BG168" s="157">
        <f>IF(N168="zákl. přenesená",J168,0)</f>
        <v>0</v>
      </c>
      <c r="BH168" s="157">
        <f>IF(N168="sníž. přenesená",J168,0)</f>
        <v>0</v>
      </c>
      <c r="BI168" s="157">
        <f>IF(N168="nulová",J168,0)</f>
        <v>0</v>
      </c>
      <c r="BJ168" s="18" t="s">
        <v>36</v>
      </c>
      <c r="BK168" s="157">
        <f>ROUND(I168*H168,2)</f>
        <v>0</v>
      </c>
      <c r="BL168" s="18" t="s">
        <v>132</v>
      </c>
      <c r="BM168" s="156" t="s">
        <v>259</v>
      </c>
    </row>
    <row r="169" spans="1:65" s="14" customFormat="1">
      <c r="B169" s="176"/>
      <c r="D169" s="169" t="s">
        <v>140</v>
      </c>
      <c r="E169" s="177" t="s">
        <v>1</v>
      </c>
      <c r="F169" s="178" t="s">
        <v>260</v>
      </c>
      <c r="H169" s="179">
        <v>1.93</v>
      </c>
      <c r="I169" s="180"/>
      <c r="L169" s="176"/>
      <c r="M169" s="181"/>
      <c r="N169" s="182"/>
      <c r="O169" s="182"/>
      <c r="P169" s="182"/>
      <c r="Q169" s="182"/>
      <c r="R169" s="182"/>
      <c r="S169" s="182"/>
      <c r="T169" s="183"/>
      <c r="AT169" s="177" t="s">
        <v>140</v>
      </c>
      <c r="AU169" s="177" t="s">
        <v>89</v>
      </c>
      <c r="AV169" s="14" t="s">
        <v>89</v>
      </c>
      <c r="AW169" s="14" t="s">
        <v>35</v>
      </c>
      <c r="AX169" s="14" t="s">
        <v>80</v>
      </c>
      <c r="AY169" s="177" t="s">
        <v>125</v>
      </c>
    </row>
    <row r="170" spans="1:65" s="14" customFormat="1">
      <c r="B170" s="176"/>
      <c r="D170" s="169" t="s">
        <v>140</v>
      </c>
      <c r="E170" s="177" t="s">
        <v>1</v>
      </c>
      <c r="F170" s="178" t="s">
        <v>261</v>
      </c>
      <c r="H170" s="179">
        <v>5.2</v>
      </c>
      <c r="I170" s="180"/>
      <c r="L170" s="176"/>
      <c r="M170" s="181"/>
      <c r="N170" s="182"/>
      <c r="O170" s="182"/>
      <c r="P170" s="182"/>
      <c r="Q170" s="182"/>
      <c r="R170" s="182"/>
      <c r="S170" s="182"/>
      <c r="T170" s="183"/>
      <c r="AT170" s="177" t="s">
        <v>140</v>
      </c>
      <c r="AU170" s="177" t="s">
        <v>89</v>
      </c>
      <c r="AV170" s="14" t="s">
        <v>89</v>
      </c>
      <c r="AW170" s="14" t="s">
        <v>35</v>
      </c>
      <c r="AX170" s="14" t="s">
        <v>80</v>
      </c>
      <c r="AY170" s="177" t="s">
        <v>125</v>
      </c>
    </row>
    <row r="171" spans="1:65" s="14" customFormat="1">
      <c r="B171" s="176"/>
      <c r="D171" s="169" t="s">
        <v>140</v>
      </c>
      <c r="E171" s="177" t="s">
        <v>1</v>
      </c>
      <c r="F171" s="178" t="s">
        <v>262</v>
      </c>
      <c r="H171" s="179">
        <v>10.7</v>
      </c>
      <c r="I171" s="180"/>
      <c r="L171" s="176"/>
      <c r="M171" s="181"/>
      <c r="N171" s="182"/>
      <c r="O171" s="182"/>
      <c r="P171" s="182"/>
      <c r="Q171" s="182"/>
      <c r="R171" s="182"/>
      <c r="S171" s="182"/>
      <c r="T171" s="183"/>
      <c r="AT171" s="177" t="s">
        <v>140</v>
      </c>
      <c r="AU171" s="177" t="s">
        <v>89</v>
      </c>
      <c r="AV171" s="14" t="s">
        <v>89</v>
      </c>
      <c r="AW171" s="14" t="s">
        <v>35</v>
      </c>
      <c r="AX171" s="14" t="s">
        <v>80</v>
      </c>
      <c r="AY171" s="177" t="s">
        <v>125</v>
      </c>
    </row>
    <row r="172" spans="1:65" s="14" customFormat="1">
      <c r="B172" s="176"/>
      <c r="D172" s="169" t="s">
        <v>140</v>
      </c>
      <c r="E172" s="177" t="s">
        <v>1</v>
      </c>
      <c r="F172" s="178" t="s">
        <v>222</v>
      </c>
      <c r="H172" s="179">
        <v>1.5</v>
      </c>
      <c r="I172" s="180"/>
      <c r="L172" s="176"/>
      <c r="M172" s="181"/>
      <c r="N172" s="182"/>
      <c r="O172" s="182"/>
      <c r="P172" s="182"/>
      <c r="Q172" s="182"/>
      <c r="R172" s="182"/>
      <c r="S172" s="182"/>
      <c r="T172" s="183"/>
      <c r="AT172" s="177" t="s">
        <v>140</v>
      </c>
      <c r="AU172" s="177" t="s">
        <v>89</v>
      </c>
      <c r="AV172" s="14" t="s">
        <v>89</v>
      </c>
      <c r="AW172" s="14" t="s">
        <v>35</v>
      </c>
      <c r="AX172" s="14" t="s">
        <v>80</v>
      </c>
      <c r="AY172" s="177" t="s">
        <v>125</v>
      </c>
    </row>
    <row r="173" spans="1:65" s="15" customFormat="1">
      <c r="B173" s="189"/>
      <c r="D173" s="169" t="s">
        <v>140</v>
      </c>
      <c r="E173" s="190" t="s">
        <v>1</v>
      </c>
      <c r="F173" s="191" t="s">
        <v>223</v>
      </c>
      <c r="H173" s="192">
        <v>19.329999999999998</v>
      </c>
      <c r="I173" s="193"/>
      <c r="L173" s="189"/>
      <c r="M173" s="194"/>
      <c r="N173" s="195"/>
      <c r="O173" s="195"/>
      <c r="P173" s="195"/>
      <c r="Q173" s="195"/>
      <c r="R173" s="195"/>
      <c r="S173" s="195"/>
      <c r="T173" s="196"/>
      <c r="AT173" s="190" t="s">
        <v>140</v>
      </c>
      <c r="AU173" s="190" t="s">
        <v>89</v>
      </c>
      <c r="AV173" s="15" t="s">
        <v>132</v>
      </c>
      <c r="AW173" s="15" t="s">
        <v>35</v>
      </c>
      <c r="AX173" s="15" t="s">
        <v>36</v>
      </c>
      <c r="AY173" s="190" t="s">
        <v>125</v>
      </c>
    </row>
    <row r="174" spans="1:65" s="2" customFormat="1" ht="16.5" customHeight="1">
      <c r="A174" s="33"/>
      <c r="B174" s="144"/>
      <c r="C174" s="145" t="s">
        <v>172</v>
      </c>
      <c r="D174" s="145" t="s">
        <v>127</v>
      </c>
      <c r="E174" s="146" t="s">
        <v>263</v>
      </c>
      <c r="F174" s="147" t="s">
        <v>264</v>
      </c>
      <c r="G174" s="148" t="s">
        <v>265</v>
      </c>
      <c r="H174" s="149">
        <v>415</v>
      </c>
      <c r="I174" s="150"/>
      <c r="J174" s="151">
        <f>ROUND(I174*H174,2)</f>
        <v>0</v>
      </c>
      <c r="K174" s="147" t="s">
        <v>131</v>
      </c>
      <c r="L174" s="34"/>
      <c r="M174" s="152" t="s">
        <v>1</v>
      </c>
      <c r="N174" s="153" t="s">
        <v>45</v>
      </c>
      <c r="O174" s="59"/>
      <c r="P174" s="154">
        <f>O174*H174</f>
        <v>0</v>
      </c>
      <c r="Q174" s="154">
        <v>3.2634E-5</v>
      </c>
      <c r="R174" s="154">
        <f>Q174*H174</f>
        <v>1.3543110000000001E-2</v>
      </c>
      <c r="S174" s="154">
        <v>0</v>
      </c>
      <c r="T174" s="155">
        <f>S174*H174</f>
        <v>0</v>
      </c>
      <c r="U174" s="33"/>
      <c r="V174" s="33"/>
      <c r="W174" s="33"/>
      <c r="X174" s="33"/>
      <c r="Y174" s="33"/>
      <c r="Z174" s="33"/>
      <c r="AA174" s="33"/>
      <c r="AB174" s="33"/>
      <c r="AC174" s="33"/>
      <c r="AD174" s="33"/>
      <c r="AE174" s="33"/>
      <c r="AR174" s="156" t="s">
        <v>132</v>
      </c>
      <c r="AT174" s="156" t="s">
        <v>127</v>
      </c>
      <c r="AU174" s="156" t="s">
        <v>89</v>
      </c>
      <c r="AY174" s="18" t="s">
        <v>125</v>
      </c>
      <c r="BE174" s="157">
        <f>IF(N174="základní",J174,0)</f>
        <v>0</v>
      </c>
      <c r="BF174" s="157">
        <f>IF(N174="snížená",J174,0)</f>
        <v>0</v>
      </c>
      <c r="BG174" s="157">
        <f>IF(N174="zákl. přenesená",J174,0)</f>
        <v>0</v>
      </c>
      <c r="BH174" s="157">
        <f>IF(N174="sníž. přenesená",J174,0)</f>
        <v>0</v>
      </c>
      <c r="BI174" s="157">
        <f>IF(N174="nulová",J174,0)</f>
        <v>0</v>
      </c>
      <c r="BJ174" s="18" t="s">
        <v>36</v>
      </c>
      <c r="BK174" s="157">
        <f>ROUND(I174*H174,2)</f>
        <v>0</v>
      </c>
      <c r="BL174" s="18" t="s">
        <v>132</v>
      </c>
      <c r="BM174" s="156" t="s">
        <v>266</v>
      </c>
    </row>
    <row r="175" spans="1:65" s="14" customFormat="1">
      <c r="B175" s="176"/>
      <c r="D175" s="169" t="s">
        <v>140</v>
      </c>
      <c r="E175" s="177" t="s">
        <v>1</v>
      </c>
      <c r="F175" s="178" t="s">
        <v>267</v>
      </c>
      <c r="H175" s="179">
        <v>200</v>
      </c>
      <c r="I175" s="180"/>
      <c r="L175" s="176"/>
      <c r="M175" s="181"/>
      <c r="N175" s="182"/>
      <c r="O175" s="182"/>
      <c r="P175" s="182"/>
      <c r="Q175" s="182"/>
      <c r="R175" s="182"/>
      <c r="S175" s="182"/>
      <c r="T175" s="183"/>
      <c r="AT175" s="177" t="s">
        <v>140</v>
      </c>
      <c r="AU175" s="177" t="s">
        <v>89</v>
      </c>
      <c r="AV175" s="14" t="s">
        <v>89</v>
      </c>
      <c r="AW175" s="14" t="s">
        <v>35</v>
      </c>
      <c r="AX175" s="14" t="s">
        <v>80</v>
      </c>
      <c r="AY175" s="177" t="s">
        <v>125</v>
      </c>
    </row>
    <row r="176" spans="1:65" s="14" customFormat="1">
      <c r="B176" s="176"/>
      <c r="D176" s="169" t="s">
        <v>140</v>
      </c>
      <c r="E176" s="177" t="s">
        <v>1</v>
      </c>
      <c r="F176" s="178" t="s">
        <v>268</v>
      </c>
      <c r="H176" s="179">
        <v>200</v>
      </c>
      <c r="I176" s="180"/>
      <c r="L176" s="176"/>
      <c r="M176" s="181"/>
      <c r="N176" s="182"/>
      <c r="O176" s="182"/>
      <c r="P176" s="182"/>
      <c r="Q176" s="182"/>
      <c r="R176" s="182"/>
      <c r="S176" s="182"/>
      <c r="T176" s="183"/>
      <c r="AT176" s="177" t="s">
        <v>140</v>
      </c>
      <c r="AU176" s="177" t="s">
        <v>89</v>
      </c>
      <c r="AV176" s="14" t="s">
        <v>89</v>
      </c>
      <c r="AW176" s="14" t="s">
        <v>35</v>
      </c>
      <c r="AX176" s="14" t="s">
        <v>80</v>
      </c>
      <c r="AY176" s="177" t="s">
        <v>125</v>
      </c>
    </row>
    <row r="177" spans="1:65" s="14" customFormat="1">
      <c r="B177" s="176"/>
      <c r="D177" s="169" t="s">
        <v>140</v>
      </c>
      <c r="E177" s="177" t="s">
        <v>1</v>
      </c>
      <c r="F177" s="178" t="s">
        <v>269</v>
      </c>
      <c r="H177" s="179">
        <v>15</v>
      </c>
      <c r="I177" s="180"/>
      <c r="L177" s="176"/>
      <c r="M177" s="181"/>
      <c r="N177" s="182"/>
      <c r="O177" s="182"/>
      <c r="P177" s="182"/>
      <c r="Q177" s="182"/>
      <c r="R177" s="182"/>
      <c r="S177" s="182"/>
      <c r="T177" s="183"/>
      <c r="AT177" s="177" t="s">
        <v>140</v>
      </c>
      <c r="AU177" s="177" t="s">
        <v>89</v>
      </c>
      <c r="AV177" s="14" t="s">
        <v>89</v>
      </c>
      <c r="AW177" s="14" t="s">
        <v>35</v>
      </c>
      <c r="AX177" s="14" t="s">
        <v>80</v>
      </c>
      <c r="AY177" s="177" t="s">
        <v>125</v>
      </c>
    </row>
    <row r="178" spans="1:65" s="2" customFormat="1" ht="16.5" customHeight="1">
      <c r="A178" s="33"/>
      <c r="B178" s="144"/>
      <c r="C178" s="145" t="s">
        <v>178</v>
      </c>
      <c r="D178" s="145" t="s">
        <v>127</v>
      </c>
      <c r="E178" s="146" t="s">
        <v>270</v>
      </c>
      <c r="F178" s="147" t="s">
        <v>271</v>
      </c>
      <c r="G178" s="148" t="s">
        <v>272</v>
      </c>
      <c r="H178" s="149">
        <v>75</v>
      </c>
      <c r="I178" s="150"/>
      <c r="J178" s="151">
        <f>ROUND(I178*H178,2)</f>
        <v>0</v>
      </c>
      <c r="K178" s="147" t="s">
        <v>131</v>
      </c>
      <c r="L178" s="34"/>
      <c r="M178" s="152" t="s">
        <v>1</v>
      </c>
      <c r="N178" s="153" t="s">
        <v>45</v>
      </c>
      <c r="O178" s="59"/>
      <c r="P178" s="154">
        <f>O178*H178</f>
        <v>0</v>
      </c>
      <c r="Q178" s="154">
        <v>0</v>
      </c>
      <c r="R178" s="154">
        <f>Q178*H178</f>
        <v>0</v>
      </c>
      <c r="S178" s="154">
        <v>0</v>
      </c>
      <c r="T178" s="155">
        <f>S178*H178</f>
        <v>0</v>
      </c>
      <c r="U178" s="33"/>
      <c r="V178" s="33"/>
      <c r="W178" s="33"/>
      <c r="X178" s="33"/>
      <c r="Y178" s="33"/>
      <c r="Z178" s="33"/>
      <c r="AA178" s="33"/>
      <c r="AB178" s="33"/>
      <c r="AC178" s="33"/>
      <c r="AD178" s="33"/>
      <c r="AE178" s="33"/>
      <c r="AR178" s="156" t="s">
        <v>132</v>
      </c>
      <c r="AT178" s="156" t="s">
        <v>127</v>
      </c>
      <c r="AU178" s="156" t="s">
        <v>89</v>
      </c>
      <c r="AY178" s="18" t="s">
        <v>125</v>
      </c>
      <c r="BE178" s="157">
        <f>IF(N178="základní",J178,0)</f>
        <v>0</v>
      </c>
      <c r="BF178" s="157">
        <f>IF(N178="snížená",J178,0)</f>
        <v>0</v>
      </c>
      <c r="BG178" s="157">
        <f>IF(N178="zákl. přenesená",J178,0)</f>
        <v>0</v>
      </c>
      <c r="BH178" s="157">
        <f>IF(N178="sníž. přenesená",J178,0)</f>
        <v>0</v>
      </c>
      <c r="BI178" s="157">
        <f>IF(N178="nulová",J178,0)</f>
        <v>0</v>
      </c>
      <c r="BJ178" s="18" t="s">
        <v>36</v>
      </c>
      <c r="BK178" s="157">
        <f>ROUND(I178*H178,2)</f>
        <v>0</v>
      </c>
      <c r="BL178" s="18" t="s">
        <v>132</v>
      </c>
      <c r="BM178" s="156" t="s">
        <v>273</v>
      </c>
    </row>
    <row r="179" spans="1:65" s="14" customFormat="1">
      <c r="B179" s="176"/>
      <c r="D179" s="169" t="s">
        <v>140</v>
      </c>
      <c r="E179" s="177" t="s">
        <v>1</v>
      </c>
      <c r="F179" s="178" t="s">
        <v>274</v>
      </c>
      <c r="H179" s="179">
        <v>75</v>
      </c>
      <c r="I179" s="180"/>
      <c r="L179" s="176"/>
      <c r="M179" s="181"/>
      <c r="N179" s="182"/>
      <c r="O179" s="182"/>
      <c r="P179" s="182"/>
      <c r="Q179" s="182"/>
      <c r="R179" s="182"/>
      <c r="S179" s="182"/>
      <c r="T179" s="183"/>
      <c r="AT179" s="177" t="s">
        <v>140</v>
      </c>
      <c r="AU179" s="177" t="s">
        <v>89</v>
      </c>
      <c r="AV179" s="14" t="s">
        <v>89</v>
      </c>
      <c r="AW179" s="14" t="s">
        <v>35</v>
      </c>
      <c r="AX179" s="14" t="s">
        <v>80</v>
      </c>
      <c r="AY179" s="177" t="s">
        <v>125</v>
      </c>
    </row>
    <row r="180" spans="1:65" s="2" customFormat="1" ht="16.5" customHeight="1">
      <c r="A180" s="33"/>
      <c r="B180" s="144"/>
      <c r="C180" s="145" t="s">
        <v>183</v>
      </c>
      <c r="D180" s="145" t="s">
        <v>127</v>
      </c>
      <c r="E180" s="146" t="s">
        <v>275</v>
      </c>
      <c r="F180" s="147" t="s">
        <v>276</v>
      </c>
      <c r="G180" s="148" t="s">
        <v>277</v>
      </c>
      <c r="H180" s="149">
        <v>3</v>
      </c>
      <c r="I180" s="150"/>
      <c r="J180" s="151">
        <f>ROUND(I180*H180,2)</f>
        <v>0</v>
      </c>
      <c r="K180" s="147" t="s">
        <v>1</v>
      </c>
      <c r="L180" s="34"/>
      <c r="M180" s="152" t="s">
        <v>1</v>
      </c>
      <c r="N180" s="153" t="s">
        <v>45</v>
      </c>
      <c r="O180" s="59"/>
      <c r="P180" s="154">
        <f>O180*H180</f>
        <v>0</v>
      </c>
      <c r="Q180" s="154">
        <v>0</v>
      </c>
      <c r="R180" s="154">
        <f>Q180*H180</f>
        <v>0</v>
      </c>
      <c r="S180" s="154">
        <v>0</v>
      </c>
      <c r="T180" s="155">
        <f>S180*H180</f>
        <v>0</v>
      </c>
      <c r="U180" s="33"/>
      <c r="V180" s="33"/>
      <c r="W180" s="33"/>
      <c r="X180" s="33"/>
      <c r="Y180" s="33"/>
      <c r="Z180" s="33"/>
      <c r="AA180" s="33"/>
      <c r="AB180" s="33"/>
      <c r="AC180" s="33"/>
      <c r="AD180" s="33"/>
      <c r="AE180" s="33"/>
      <c r="AR180" s="156" t="s">
        <v>132</v>
      </c>
      <c r="AT180" s="156" t="s">
        <v>127</v>
      </c>
      <c r="AU180" s="156" t="s">
        <v>89</v>
      </c>
      <c r="AY180" s="18" t="s">
        <v>125</v>
      </c>
      <c r="BE180" s="157">
        <f>IF(N180="základní",J180,0)</f>
        <v>0</v>
      </c>
      <c r="BF180" s="157">
        <f>IF(N180="snížená",J180,0)</f>
        <v>0</v>
      </c>
      <c r="BG180" s="157">
        <f>IF(N180="zákl. přenesená",J180,0)</f>
        <v>0</v>
      </c>
      <c r="BH180" s="157">
        <f>IF(N180="sníž. přenesená",J180,0)</f>
        <v>0</v>
      </c>
      <c r="BI180" s="157">
        <f>IF(N180="nulová",J180,0)</f>
        <v>0</v>
      </c>
      <c r="BJ180" s="18" t="s">
        <v>36</v>
      </c>
      <c r="BK180" s="157">
        <f>ROUND(I180*H180,2)</f>
        <v>0</v>
      </c>
      <c r="BL180" s="18" t="s">
        <v>132</v>
      </c>
      <c r="BM180" s="156" t="s">
        <v>278</v>
      </c>
    </row>
    <row r="181" spans="1:65" s="13" customFormat="1">
      <c r="B181" s="168"/>
      <c r="D181" s="169" t="s">
        <v>140</v>
      </c>
      <c r="E181" s="170" t="s">
        <v>1</v>
      </c>
      <c r="F181" s="171" t="s">
        <v>279</v>
      </c>
      <c r="H181" s="170" t="s">
        <v>1</v>
      </c>
      <c r="I181" s="172"/>
      <c r="L181" s="168"/>
      <c r="M181" s="173"/>
      <c r="N181" s="174"/>
      <c r="O181" s="174"/>
      <c r="P181" s="174"/>
      <c r="Q181" s="174"/>
      <c r="R181" s="174"/>
      <c r="S181" s="174"/>
      <c r="T181" s="175"/>
      <c r="AT181" s="170" t="s">
        <v>140</v>
      </c>
      <c r="AU181" s="170" t="s">
        <v>89</v>
      </c>
      <c r="AV181" s="13" t="s">
        <v>36</v>
      </c>
      <c r="AW181" s="13" t="s">
        <v>35</v>
      </c>
      <c r="AX181" s="13" t="s">
        <v>80</v>
      </c>
      <c r="AY181" s="170" t="s">
        <v>125</v>
      </c>
    </row>
    <row r="182" spans="1:65" s="14" customFormat="1">
      <c r="B182" s="176"/>
      <c r="D182" s="169" t="s">
        <v>140</v>
      </c>
      <c r="E182" s="177" t="s">
        <v>1</v>
      </c>
      <c r="F182" s="178" t="s">
        <v>143</v>
      </c>
      <c r="H182" s="179">
        <v>3</v>
      </c>
      <c r="I182" s="180"/>
      <c r="L182" s="176"/>
      <c r="M182" s="181"/>
      <c r="N182" s="182"/>
      <c r="O182" s="182"/>
      <c r="P182" s="182"/>
      <c r="Q182" s="182"/>
      <c r="R182" s="182"/>
      <c r="S182" s="182"/>
      <c r="T182" s="183"/>
      <c r="AT182" s="177" t="s">
        <v>140</v>
      </c>
      <c r="AU182" s="177" t="s">
        <v>89</v>
      </c>
      <c r="AV182" s="14" t="s">
        <v>89</v>
      </c>
      <c r="AW182" s="14" t="s">
        <v>35</v>
      </c>
      <c r="AX182" s="14" t="s">
        <v>80</v>
      </c>
      <c r="AY182" s="177" t="s">
        <v>125</v>
      </c>
    </row>
    <row r="183" spans="1:65" s="15" customFormat="1">
      <c r="B183" s="189"/>
      <c r="D183" s="169" t="s">
        <v>140</v>
      </c>
      <c r="E183" s="190" t="s">
        <v>1</v>
      </c>
      <c r="F183" s="191" t="s">
        <v>223</v>
      </c>
      <c r="H183" s="192">
        <v>3</v>
      </c>
      <c r="I183" s="193"/>
      <c r="L183" s="189"/>
      <c r="M183" s="194"/>
      <c r="N183" s="195"/>
      <c r="O183" s="195"/>
      <c r="P183" s="195"/>
      <c r="Q183" s="195"/>
      <c r="R183" s="195"/>
      <c r="S183" s="195"/>
      <c r="T183" s="196"/>
      <c r="AT183" s="190" t="s">
        <v>140</v>
      </c>
      <c r="AU183" s="190" t="s">
        <v>89</v>
      </c>
      <c r="AV183" s="15" t="s">
        <v>132</v>
      </c>
      <c r="AW183" s="15" t="s">
        <v>35</v>
      </c>
      <c r="AX183" s="15" t="s">
        <v>36</v>
      </c>
      <c r="AY183" s="190" t="s">
        <v>125</v>
      </c>
    </row>
    <row r="184" spans="1:65" s="2" customFormat="1" ht="16.5" customHeight="1">
      <c r="A184" s="33"/>
      <c r="B184" s="144"/>
      <c r="C184" s="145" t="s">
        <v>188</v>
      </c>
      <c r="D184" s="145" t="s">
        <v>127</v>
      </c>
      <c r="E184" s="146" t="s">
        <v>280</v>
      </c>
      <c r="F184" s="147" t="s">
        <v>281</v>
      </c>
      <c r="G184" s="148" t="s">
        <v>248</v>
      </c>
      <c r="H184" s="149">
        <v>8.8000000000000007</v>
      </c>
      <c r="I184" s="150"/>
      <c r="J184" s="151">
        <f>ROUND(I184*H184,2)</f>
        <v>0</v>
      </c>
      <c r="K184" s="147" t="s">
        <v>131</v>
      </c>
      <c r="L184" s="34"/>
      <c r="M184" s="152" t="s">
        <v>1</v>
      </c>
      <c r="N184" s="153" t="s">
        <v>45</v>
      </c>
      <c r="O184" s="59"/>
      <c r="P184" s="154">
        <f>O184*H184</f>
        <v>0</v>
      </c>
      <c r="Q184" s="154">
        <v>8.6800000000000002E-3</v>
      </c>
      <c r="R184" s="154">
        <f>Q184*H184</f>
        <v>7.6384000000000007E-2</v>
      </c>
      <c r="S184" s="154">
        <v>0</v>
      </c>
      <c r="T184" s="155">
        <f>S184*H184</f>
        <v>0</v>
      </c>
      <c r="U184" s="33"/>
      <c r="V184" s="33"/>
      <c r="W184" s="33"/>
      <c r="X184" s="33"/>
      <c r="Y184" s="33"/>
      <c r="Z184" s="33"/>
      <c r="AA184" s="33"/>
      <c r="AB184" s="33"/>
      <c r="AC184" s="33"/>
      <c r="AD184" s="33"/>
      <c r="AE184" s="33"/>
      <c r="AR184" s="156" t="s">
        <v>132</v>
      </c>
      <c r="AT184" s="156" t="s">
        <v>127</v>
      </c>
      <c r="AU184" s="156" t="s">
        <v>89</v>
      </c>
      <c r="AY184" s="18" t="s">
        <v>125</v>
      </c>
      <c r="BE184" s="157">
        <f>IF(N184="základní",J184,0)</f>
        <v>0</v>
      </c>
      <c r="BF184" s="157">
        <f>IF(N184="snížená",J184,0)</f>
        <v>0</v>
      </c>
      <c r="BG184" s="157">
        <f>IF(N184="zákl. přenesená",J184,0)</f>
        <v>0</v>
      </c>
      <c r="BH184" s="157">
        <f>IF(N184="sníž. přenesená",J184,0)</f>
        <v>0</v>
      </c>
      <c r="BI184" s="157">
        <f>IF(N184="nulová",J184,0)</f>
        <v>0</v>
      </c>
      <c r="BJ184" s="18" t="s">
        <v>36</v>
      </c>
      <c r="BK184" s="157">
        <f>ROUND(I184*H184,2)</f>
        <v>0</v>
      </c>
      <c r="BL184" s="18" t="s">
        <v>132</v>
      </c>
      <c r="BM184" s="156" t="s">
        <v>282</v>
      </c>
    </row>
    <row r="185" spans="1:65" s="14" customFormat="1">
      <c r="B185" s="176"/>
      <c r="D185" s="169" t="s">
        <v>140</v>
      </c>
      <c r="E185" s="177" t="s">
        <v>1</v>
      </c>
      <c r="F185" s="178" t="s">
        <v>283</v>
      </c>
      <c r="H185" s="179">
        <v>8.8000000000000007</v>
      </c>
      <c r="I185" s="180"/>
      <c r="L185" s="176"/>
      <c r="M185" s="181"/>
      <c r="N185" s="182"/>
      <c r="O185" s="182"/>
      <c r="P185" s="182"/>
      <c r="Q185" s="182"/>
      <c r="R185" s="182"/>
      <c r="S185" s="182"/>
      <c r="T185" s="183"/>
      <c r="AT185" s="177" t="s">
        <v>140</v>
      </c>
      <c r="AU185" s="177" t="s">
        <v>89</v>
      </c>
      <c r="AV185" s="14" t="s">
        <v>89</v>
      </c>
      <c r="AW185" s="14" t="s">
        <v>35</v>
      </c>
      <c r="AX185" s="14" t="s">
        <v>80</v>
      </c>
      <c r="AY185" s="177" t="s">
        <v>125</v>
      </c>
    </row>
    <row r="186" spans="1:65" s="2" customFormat="1" ht="16.5" customHeight="1">
      <c r="A186" s="33"/>
      <c r="B186" s="144"/>
      <c r="C186" s="145" t="s">
        <v>194</v>
      </c>
      <c r="D186" s="145" t="s">
        <v>127</v>
      </c>
      <c r="E186" s="146" t="s">
        <v>284</v>
      </c>
      <c r="F186" s="147" t="s">
        <v>285</v>
      </c>
      <c r="G186" s="148" t="s">
        <v>248</v>
      </c>
      <c r="H186" s="149">
        <v>31.9</v>
      </c>
      <c r="I186" s="150"/>
      <c r="J186" s="151">
        <f>ROUND(I186*H186,2)</f>
        <v>0</v>
      </c>
      <c r="K186" s="147" t="s">
        <v>131</v>
      </c>
      <c r="L186" s="34"/>
      <c r="M186" s="152" t="s">
        <v>1</v>
      </c>
      <c r="N186" s="153" t="s">
        <v>45</v>
      </c>
      <c r="O186" s="59"/>
      <c r="P186" s="154">
        <f>O186*H186</f>
        <v>0</v>
      </c>
      <c r="Q186" s="154">
        <v>1.068E-2</v>
      </c>
      <c r="R186" s="154">
        <f>Q186*H186</f>
        <v>0.34069199999999999</v>
      </c>
      <c r="S186" s="154">
        <v>0</v>
      </c>
      <c r="T186" s="155">
        <f>S186*H186</f>
        <v>0</v>
      </c>
      <c r="U186" s="33"/>
      <c r="V186" s="33"/>
      <c r="W186" s="33"/>
      <c r="X186" s="33"/>
      <c r="Y186" s="33"/>
      <c r="Z186" s="33"/>
      <c r="AA186" s="33"/>
      <c r="AB186" s="33"/>
      <c r="AC186" s="33"/>
      <c r="AD186" s="33"/>
      <c r="AE186" s="33"/>
      <c r="AR186" s="156" t="s">
        <v>132</v>
      </c>
      <c r="AT186" s="156" t="s">
        <v>127</v>
      </c>
      <c r="AU186" s="156" t="s">
        <v>89</v>
      </c>
      <c r="AY186" s="18" t="s">
        <v>125</v>
      </c>
      <c r="BE186" s="157">
        <f>IF(N186="základní",J186,0)</f>
        <v>0</v>
      </c>
      <c r="BF186" s="157">
        <f>IF(N186="snížená",J186,0)</f>
        <v>0</v>
      </c>
      <c r="BG186" s="157">
        <f>IF(N186="zákl. přenesená",J186,0)</f>
        <v>0</v>
      </c>
      <c r="BH186" s="157">
        <f>IF(N186="sníž. přenesená",J186,0)</f>
        <v>0</v>
      </c>
      <c r="BI186" s="157">
        <f>IF(N186="nulová",J186,0)</f>
        <v>0</v>
      </c>
      <c r="BJ186" s="18" t="s">
        <v>36</v>
      </c>
      <c r="BK186" s="157">
        <f>ROUND(I186*H186,2)</f>
        <v>0</v>
      </c>
      <c r="BL186" s="18" t="s">
        <v>132</v>
      </c>
      <c r="BM186" s="156" t="s">
        <v>286</v>
      </c>
    </row>
    <row r="187" spans="1:65" s="14" customFormat="1">
      <c r="B187" s="176"/>
      <c r="D187" s="169" t="s">
        <v>140</v>
      </c>
      <c r="E187" s="177" t="s">
        <v>1</v>
      </c>
      <c r="F187" s="178" t="s">
        <v>287</v>
      </c>
      <c r="H187" s="179">
        <v>31.9</v>
      </c>
      <c r="I187" s="180"/>
      <c r="L187" s="176"/>
      <c r="M187" s="181"/>
      <c r="N187" s="182"/>
      <c r="O187" s="182"/>
      <c r="P187" s="182"/>
      <c r="Q187" s="182"/>
      <c r="R187" s="182"/>
      <c r="S187" s="182"/>
      <c r="T187" s="183"/>
      <c r="AT187" s="177" t="s">
        <v>140</v>
      </c>
      <c r="AU187" s="177" t="s">
        <v>89</v>
      </c>
      <c r="AV187" s="14" t="s">
        <v>89</v>
      </c>
      <c r="AW187" s="14" t="s">
        <v>35</v>
      </c>
      <c r="AX187" s="14" t="s">
        <v>80</v>
      </c>
      <c r="AY187" s="177" t="s">
        <v>125</v>
      </c>
    </row>
    <row r="188" spans="1:65" s="2" customFormat="1" ht="16.5" customHeight="1">
      <c r="A188" s="33"/>
      <c r="B188" s="144"/>
      <c r="C188" s="145" t="s">
        <v>8</v>
      </c>
      <c r="D188" s="145" t="s">
        <v>127</v>
      </c>
      <c r="E188" s="146" t="s">
        <v>288</v>
      </c>
      <c r="F188" s="147" t="s">
        <v>289</v>
      </c>
      <c r="G188" s="148" t="s">
        <v>248</v>
      </c>
      <c r="H188" s="149">
        <v>8.8000000000000007</v>
      </c>
      <c r="I188" s="150"/>
      <c r="J188" s="151">
        <f>ROUND(I188*H188,2)</f>
        <v>0</v>
      </c>
      <c r="K188" s="147" t="s">
        <v>131</v>
      </c>
      <c r="L188" s="34"/>
      <c r="M188" s="152" t="s">
        <v>1</v>
      </c>
      <c r="N188" s="153" t="s">
        <v>45</v>
      </c>
      <c r="O188" s="59"/>
      <c r="P188" s="154">
        <f>O188*H188</f>
        <v>0</v>
      </c>
      <c r="Q188" s="154">
        <v>3.6904300000000001E-2</v>
      </c>
      <c r="R188" s="154">
        <f>Q188*H188</f>
        <v>0.32475784000000002</v>
      </c>
      <c r="S188" s="154">
        <v>0</v>
      </c>
      <c r="T188" s="155">
        <f>S188*H188</f>
        <v>0</v>
      </c>
      <c r="U188" s="33"/>
      <c r="V188" s="33"/>
      <c r="W188" s="33"/>
      <c r="X188" s="33"/>
      <c r="Y188" s="33"/>
      <c r="Z188" s="33"/>
      <c r="AA188" s="33"/>
      <c r="AB188" s="33"/>
      <c r="AC188" s="33"/>
      <c r="AD188" s="33"/>
      <c r="AE188" s="33"/>
      <c r="AR188" s="156" t="s">
        <v>132</v>
      </c>
      <c r="AT188" s="156" t="s">
        <v>127</v>
      </c>
      <c r="AU188" s="156" t="s">
        <v>89</v>
      </c>
      <c r="AY188" s="18" t="s">
        <v>125</v>
      </c>
      <c r="BE188" s="157">
        <f>IF(N188="základní",J188,0)</f>
        <v>0</v>
      </c>
      <c r="BF188" s="157">
        <f>IF(N188="snížená",J188,0)</f>
        <v>0</v>
      </c>
      <c r="BG188" s="157">
        <f>IF(N188="zákl. přenesená",J188,0)</f>
        <v>0</v>
      </c>
      <c r="BH188" s="157">
        <f>IF(N188="sníž. přenesená",J188,0)</f>
        <v>0</v>
      </c>
      <c r="BI188" s="157">
        <f>IF(N188="nulová",J188,0)</f>
        <v>0</v>
      </c>
      <c r="BJ188" s="18" t="s">
        <v>36</v>
      </c>
      <c r="BK188" s="157">
        <f>ROUND(I188*H188,2)</f>
        <v>0</v>
      </c>
      <c r="BL188" s="18" t="s">
        <v>132</v>
      </c>
      <c r="BM188" s="156" t="s">
        <v>290</v>
      </c>
    </row>
    <row r="189" spans="1:65" s="14" customFormat="1">
      <c r="B189" s="176"/>
      <c r="D189" s="169" t="s">
        <v>140</v>
      </c>
      <c r="E189" s="177" t="s">
        <v>1</v>
      </c>
      <c r="F189" s="178" t="s">
        <v>291</v>
      </c>
      <c r="H189" s="179">
        <v>8.8000000000000007</v>
      </c>
      <c r="I189" s="180"/>
      <c r="L189" s="176"/>
      <c r="M189" s="181"/>
      <c r="N189" s="182"/>
      <c r="O189" s="182"/>
      <c r="P189" s="182"/>
      <c r="Q189" s="182"/>
      <c r="R189" s="182"/>
      <c r="S189" s="182"/>
      <c r="T189" s="183"/>
      <c r="AT189" s="177" t="s">
        <v>140</v>
      </c>
      <c r="AU189" s="177" t="s">
        <v>89</v>
      </c>
      <c r="AV189" s="14" t="s">
        <v>89</v>
      </c>
      <c r="AW189" s="14" t="s">
        <v>35</v>
      </c>
      <c r="AX189" s="14" t="s">
        <v>80</v>
      </c>
      <c r="AY189" s="177" t="s">
        <v>125</v>
      </c>
    </row>
    <row r="190" spans="1:65" s="15" customFormat="1">
      <c r="B190" s="189"/>
      <c r="D190" s="169" t="s">
        <v>140</v>
      </c>
      <c r="E190" s="190" t="s">
        <v>1</v>
      </c>
      <c r="F190" s="191" t="s">
        <v>223</v>
      </c>
      <c r="H190" s="192">
        <v>8.8000000000000007</v>
      </c>
      <c r="I190" s="193"/>
      <c r="L190" s="189"/>
      <c r="M190" s="194"/>
      <c r="N190" s="195"/>
      <c r="O190" s="195"/>
      <c r="P190" s="195"/>
      <c r="Q190" s="195"/>
      <c r="R190" s="195"/>
      <c r="S190" s="195"/>
      <c r="T190" s="196"/>
      <c r="AT190" s="190" t="s">
        <v>140</v>
      </c>
      <c r="AU190" s="190" t="s">
        <v>89</v>
      </c>
      <c r="AV190" s="15" t="s">
        <v>132</v>
      </c>
      <c r="AW190" s="15" t="s">
        <v>35</v>
      </c>
      <c r="AX190" s="15" t="s">
        <v>36</v>
      </c>
      <c r="AY190" s="190" t="s">
        <v>125</v>
      </c>
    </row>
    <row r="191" spans="1:65" s="2" customFormat="1" ht="16.5" customHeight="1">
      <c r="A191" s="33"/>
      <c r="B191" s="144"/>
      <c r="C191" s="145" t="s">
        <v>203</v>
      </c>
      <c r="D191" s="145" t="s">
        <v>127</v>
      </c>
      <c r="E191" s="146" t="s">
        <v>292</v>
      </c>
      <c r="F191" s="147" t="s">
        <v>293</v>
      </c>
      <c r="G191" s="148" t="s">
        <v>248</v>
      </c>
      <c r="H191" s="149">
        <v>16</v>
      </c>
      <c r="I191" s="150"/>
      <c r="J191" s="151">
        <f>ROUND(I191*H191,2)</f>
        <v>0</v>
      </c>
      <c r="K191" s="147" t="s">
        <v>131</v>
      </c>
      <c r="L191" s="34"/>
      <c r="M191" s="152" t="s">
        <v>1</v>
      </c>
      <c r="N191" s="153" t="s">
        <v>45</v>
      </c>
      <c r="O191" s="59"/>
      <c r="P191" s="154">
        <f>O191*H191</f>
        <v>0</v>
      </c>
      <c r="Q191" s="154">
        <v>6.9999999999999994E-5</v>
      </c>
      <c r="R191" s="154">
        <f>Q191*H191</f>
        <v>1.1199999999999999E-3</v>
      </c>
      <c r="S191" s="154">
        <v>0</v>
      </c>
      <c r="T191" s="155">
        <f>S191*H191</f>
        <v>0</v>
      </c>
      <c r="U191" s="33"/>
      <c r="V191" s="33"/>
      <c r="W191" s="33"/>
      <c r="X191" s="33"/>
      <c r="Y191" s="33"/>
      <c r="Z191" s="33"/>
      <c r="AA191" s="33"/>
      <c r="AB191" s="33"/>
      <c r="AC191" s="33"/>
      <c r="AD191" s="33"/>
      <c r="AE191" s="33"/>
      <c r="AR191" s="156" t="s">
        <v>132</v>
      </c>
      <c r="AT191" s="156" t="s">
        <v>127</v>
      </c>
      <c r="AU191" s="156" t="s">
        <v>89</v>
      </c>
      <c r="AY191" s="18" t="s">
        <v>125</v>
      </c>
      <c r="BE191" s="157">
        <f>IF(N191="základní",J191,0)</f>
        <v>0</v>
      </c>
      <c r="BF191" s="157">
        <f>IF(N191="snížená",J191,0)</f>
        <v>0</v>
      </c>
      <c r="BG191" s="157">
        <f>IF(N191="zákl. přenesená",J191,0)</f>
        <v>0</v>
      </c>
      <c r="BH191" s="157">
        <f>IF(N191="sníž. přenesená",J191,0)</f>
        <v>0</v>
      </c>
      <c r="BI191" s="157">
        <f>IF(N191="nulová",J191,0)</f>
        <v>0</v>
      </c>
      <c r="BJ191" s="18" t="s">
        <v>36</v>
      </c>
      <c r="BK191" s="157">
        <f>ROUND(I191*H191,2)</f>
        <v>0</v>
      </c>
      <c r="BL191" s="18" t="s">
        <v>132</v>
      </c>
      <c r="BM191" s="156" t="s">
        <v>294</v>
      </c>
    </row>
    <row r="192" spans="1:65" s="14" customFormat="1">
      <c r="B192" s="176"/>
      <c r="D192" s="169" t="s">
        <v>140</v>
      </c>
      <c r="E192" s="177" t="s">
        <v>1</v>
      </c>
      <c r="F192" s="178" t="s">
        <v>295</v>
      </c>
      <c r="H192" s="179">
        <v>16</v>
      </c>
      <c r="I192" s="180"/>
      <c r="L192" s="176"/>
      <c r="M192" s="181"/>
      <c r="N192" s="182"/>
      <c r="O192" s="182"/>
      <c r="P192" s="182"/>
      <c r="Q192" s="182"/>
      <c r="R192" s="182"/>
      <c r="S192" s="182"/>
      <c r="T192" s="183"/>
      <c r="AT192" s="177" t="s">
        <v>140</v>
      </c>
      <c r="AU192" s="177" t="s">
        <v>89</v>
      </c>
      <c r="AV192" s="14" t="s">
        <v>89</v>
      </c>
      <c r="AW192" s="14" t="s">
        <v>35</v>
      </c>
      <c r="AX192" s="14" t="s">
        <v>80</v>
      </c>
      <c r="AY192" s="177" t="s">
        <v>125</v>
      </c>
    </row>
    <row r="193" spans="1:65" s="15" customFormat="1">
      <c r="B193" s="189"/>
      <c r="D193" s="169" t="s">
        <v>140</v>
      </c>
      <c r="E193" s="190" t="s">
        <v>1</v>
      </c>
      <c r="F193" s="191" t="s">
        <v>223</v>
      </c>
      <c r="H193" s="192">
        <v>16</v>
      </c>
      <c r="I193" s="193"/>
      <c r="L193" s="189"/>
      <c r="M193" s="194"/>
      <c r="N193" s="195"/>
      <c r="O193" s="195"/>
      <c r="P193" s="195"/>
      <c r="Q193" s="195"/>
      <c r="R193" s="195"/>
      <c r="S193" s="195"/>
      <c r="T193" s="196"/>
      <c r="AT193" s="190" t="s">
        <v>140</v>
      </c>
      <c r="AU193" s="190" t="s">
        <v>89</v>
      </c>
      <c r="AV193" s="15" t="s">
        <v>132</v>
      </c>
      <c r="AW193" s="15" t="s">
        <v>35</v>
      </c>
      <c r="AX193" s="15" t="s">
        <v>36</v>
      </c>
      <c r="AY193" s="190" t="s">
        <v>125</v>
      </c>
    </row>
    <row r="194" spans="1:65" s="2" customFormat="1" ht="21.75" customHeight="1">
      <c r="A194" s="33"/>
      <c r="B194" s="144"/>
      <c r="C194" s="145" t="s">
        <v>296</v>
      </c>
      <c r="D194" s="145" t="s">
        <v>127</v>
      </c>
      <c r="E194" s="146" t="s">
        <v>297</v>
      </c>
      <c r="F194" s="147" t="s">
        <v>298</v>
      </c>
      <c r="G194" s="148" t="s">
        <v>248</v>
      </c>
      <c r="H194" s="149">
        <v>16</v>
      </c>
      <c r="I194" s="150"/>
      <c r="J194" s="151">
        <f>ROUND(I194*H194,2)</f>
        <v>0</v>
      </c>
      <c r="K194" s="147" t="s">
        <v>1</v>
      </c>
      <c r="L194" s="34"/>
      <c r="M194" s="152" t="s">
        <v>1</v>
      </c>
      <c r="N194" s="153" t="s">
        <v>45</v>
      </c>
      <c r="O194" s="59"/>
      <c r="P194" s="154">
        <f>O194*H194</f>
        <v>0</v>
      </c>
      <c r="Q194" s="154">
        <v>7.9200000000000007E-2</v>
      </c>
      <c r="R194" s="154">
        <f>Q194*H194</f>
        <v>1.2672000000000001</v>
      </c>
      <c r="S194" s="154">
        <v>0</v>
      </c>
      <c r="T194" s="155">
        <f>S194*H194</f>
        <v>0</v>
      </c>
      <c r="U194" s="33"/>
      <c r="V194" s="33"/>
      <c r="W194" s="33"/>
      <c r="X194" s="33"/>
      <c r="Y194" s="33"/>
      <c r="Z194" s="33"/>
      <c r="AA194" s="33"/>
      <c r="AB194" s="33"/>
      <c r="AC194" s="33"/>
      <c r="AD194" s="33"/>
      <c r="AE194" s="33"/>
      <c r="AR194" s="156" t="s">
        <v>132</v>
      </c>
      <c r="AT194" s="156" t="s">
        <v>127</v>
      </c>
      <c r="AU194" s="156" t="s">
        <v>89</v>
      </c>
      <c r="AY194" s="18" t="s">
        <v>125</v>
      </c>
      <c r="BE194" s="157">
        <f>IF(N194="základní",J194,0)</f>
        <v>0</v>
      </c>
      <c r="BF194" s="157">
        <f>IF(N194="snížená",J194,0)</f>
        <v>0</v>
      </c>
      <c r="BG194" s="157">
        <f>IF(N194="zákl. přenesená",J194,0)</f>
        <v>0</v>
      </c>
      <c r="BH194" s="157">
        <f>IF(N194="sníž. přenesená",J194,0)</f>
        <v>0</v>
      </c>
      <c r="BI194" s="157">
        <f>IF(N194="nulová",J194,0)</f>
        <v>0</v>
      </c>
      <c r="BJ194" s="18" t="s">
        <v>36</v>
      </c>
      <c r="BK194" s="157">
        <f>ROUND(I194*H194,2)</f>
        <v>0</v>
      </c>
      <c r="BL194" s="18" t="s">
        <v>132</v>
      </c>
      <c r="BM194" s="156" t="s">
        <v>299</v>
      </c>
    </row>
    <row r="195" spans="1:65" s="14" customFormat="1">
      <c r="B195" s="176"/>
      <c r="D195" s="169" t="s">
        <v>140</v>
      </c>
      <c r="E195" s="177" t="s">
        <v>1</v>
      </c>
      <c r="F195" s="178" t="s">
        <v>203</v>
      </c>
      <c r="H195" s="179">
        <v>16</v>
      </c>
      <c r="I195" s="180"/>
      <c r="L195" s="176"/>
      <c r="M195" s="181"/>
      <c r="N195" s="182"/>
      <c r="O195" s="182"/>
      <c r="P195" s="182"/>
      <c r="Q195" s="182"/>
      <c r="R195" s="182"/>
      <c r="S195" s="182"/>
      <c r="T195" s="183"/>
      <c r="AT195" s="177" t="s">
        <v>140</v>
      </c>
      <c r="AU195" s="177" t="s">
        <v>89</v>
      </c>
      <c r="AV195" s="14" t="s">
        <v>89</v>
      </c>
      <c r="AW195" s="14" t="s">
        <v>35</v>
      </c>
      <c r="AX195" s="14" t="s">
        <v>36</v>
      </c>
      <c r="AY195" s="177" t="s">
        <v>125</v>
      </c>
    </row>
    <row r="196" spans="1:65" s="2" customFormat="1" ht="16.5" customHeight="1">
      <c r="A196" s="33"/>
      <c r="B196" s="144"/>
      <c r="C196" s="145" t="s">
        <v>300</v>
      </c>
      <c r="D196" s="145" t="s">
        <v>127</v>
      </c>
      <c r="E196" s="146" t="s">
        <v>301</v>
      </c>
      <c r="F196" s="147" t="s">
        <v>302</v>
      </c>
      <c r="G196" s="148" t="s">
        <v>137</v>
      </c>
      <c r="H196" s="149">
        <v>71.599000000000004</v>
      </c>
      <c r="I196" s="150"/>
      <c r="J196" s="151">
        <f>ROUND(I196*H196,2)</f>
        <v>0</v>
      </c>
      <c r="K196" s="147" t="s">
        <v>131</v>
      </c>
      <c r="L196" s="34"/>
      <c r="M196" s="152" t="s">
        <v>1</v>
      </c>
      <c r="N196" s="153" t="s">
        <v>45</v>
      </c>
      <c r="O196" s="59"/>
      <c r="P196" s="154">
        <f>O196*H196</f>
        <v>0</v>
      </c>
      <c r="Q196" s="154">
        <v>0</v>
      </c>
      <c r="R196" s="154">
        <f>Q196*H196</f>
        <v>0</v>
      </c>
      <c r="S196" s="154">
        <v>0</v>
      </c>
      <c r="T196" s="155">
        <f>S196*H196</f>
        <v>0</v>
      </c>
      <c r="U196" s="33"/>
      <c r="V196" s="33"/>
      <c r="W196" s="33"/>
      <c r="X196" s="33"/>
      <c r="Y196" s="33"/>
      <c r="Z196" s="33"/>
      <c r="AA196" s="33"/>
      <c r="AB196" s="33"/>
      <c r="AC196" s="33"/>
      <c r="AD196" s="33"/>
      <c r="AE196" s="33"/>
      <c r="AR196" s="156" t="s">
        <v>132</v>
      </c>
      <c r="AT196" s="156" t="s">
        <v>127</v>
      </c>
      <c r="AU196" s="156" t="s">
        <v>89</v>
      </c>
      <c r="AY196" s="18" t="s">
        <v>125</v>
      </c>
      <c r="BE196" s="157">
        <f>IF(N196="základní",J196,0)</f>
        <v>0</v>
      </c>
      <c r="BF196" s="157">
        <f>IF(N196="snížená",J196,0)</f>
        <v>0</v>
      </c>
      <c r="BG196" s="157">
        <f>IF(N196="zákl. přenesená",J196,0)</f>
        <v>0</v>
      </c>
      <c r="BH196" s="157">
        <f>IF(N196="sníž. přenesená",J196,0)</f>
        <v>0</v>
      </c>
      <c r="BI196" s="157">
        <f>IF(N196="nulová",J196,0)</f>
        <v>0</v>
      </c>
      <c r="BJ196" s="18" t="s">
        <v>36</v>
      </c>
      <c r="BK196" s="157">
        <f>ROUND(I196*H196,2)</f>
        <v>0</v>
      </c>
      <c r="BL196" s="18" t="s">
        <v>132</v>
      </c>
      <c r="BM196" s="156" t="s">
        <v>303</v>
      </c>
    </row>
    <row r="197" spans="1:65" s="14" customFormat="1">
      <c r="B197" s="176"/>
      <c r="D197" s="169" t="s">
        <v>140</v>
      </c>
      <c r="E197" s="177" t="s">
        <v>1</v>
      </c>
      <c r="F197" s="178" t="s">
        <v>304</v>
      </c>
      <c r="H197" s="179">
        <v>71.599000000000004</v>
      </c>
      <c r="I197" s="180"/>
      <c r="L197" s="176"/>
      <c r="M197" s="181"/>
      <c r="N197" s="182"/>
      <c r="O197" s="182"/>
      <c r="P197" s="182"/>
      <c r="Q197" s="182"/>
      <c r="R197" s="182"/>
      <c r="S197" s="182"/>
      <c r="T197" s="183"/>
      <c r="AT197" s="177" t="s">
        <v>140</v>
      </c>
      <c r="AU197" s="177" t="s">
        <v>89</v>
      </c>
      <c r="AV197" s="14" t="s">
        <v>89</v>
      </c>
      <c r="AW197" s="14" t="s">
        <v>35</v>
      </c>
      <c r="AX197" s="14" t="s">
        <v>36</v>
      </c>
      <c r="AY197" s="177" t="s">
        <v>125</v>
      </c>
    </row>
    <row r="198" spans="1:65" s="2" customFormat="1" ht="24.2" customHeight="1">
      <c r="A198" s="33"/>
      <c r="B198" s="144"/>
      <c r="C198" s="145" t="s">
        <v>305</v>
      </c>
      <c r="D198" s="145" t="s">
        <v>127</v>
      </c>
      <c r="E198" s="146" t="s">
        <v>306</v>
      </c>
      <c r="F198" s="147" t="s">
        <v>307</v>
      </c>
      <c r="G198" s="148" t="s">
        <v>137</v>
      </c>
      <c r="H198" s="149">
        <v>37.642000000000003</v>
      </c>
      <c r="I198" s="150"/>
      <c r="J198" s="151">
        <f>ROUND(I198*H198,2)</f>
        <v>0</v>
      </c>
      <c r="K198" s="147" t="s">
        <v>131</v>
      </c>
      <c r="L198" s="34"/>
      <c r="M198" s="152" t="s">
        <v>1</v>
      </c>
      <c r="N198" s="153" t="s">
        <v>45</v>
      </c>
      <c r="O198" s="59"/>
      <c r="P198" s="154">
        <f>O198*H198</f>
        <v>0</v>
      </c>
      <c r="Q198" s="154">
        <v>0</v>
      </c>
      <c r="R198" s="154">
        <f>Q198*H198</f>
        <v>0</v>
      </c>
      <c r="S198" s="154">
        <v>0</v>
      </c>
      <c r="T198" s="155">
        <f>S198*H198</f>
        <v>0</v>
      </c>
      <c r="U198" s="33"/>
      <c r="V198" s="33"/>
      <c r="W198" s="33"/>
      <c r="X198" s="33"/>
      <c r="Y198" s="33"/>
      <c r="Z198" s="33"/>
      <c r="AA198" s="33"/>
      <c r="AB198" s="33"/>
      <c r="AC198" s="33"/>
      <c r="AD198" s="33"/>
      <c r="AE198" s="33"/>
      <c r="AR198" s="156" t="s">
        <v>132</v>
      </c>
      <c r="AT198" s="156" t="s">
        <v>127</v>
      </c>
      <c r="AU198" s="156" t="s">
        <v>89</v>
      </c>
      <c r="AY198" s="18" t="s">
        <v>125</v>
      </c>
      <c r="BE198" s="157">
        <f>IF(N198="základní",J198,0)</f>
        <v>0</v>
      </c>
      <c r="BF198" s="157">
        <f>IF(N198="snížená",J198,0)</f>
        <v>0</v>
      </c>
      <c r="BG198" s="157">
        <f>IF(N198="zákl. přenesená",J198,0)</f>
        <v>0</v>
      </c>
      <c r="BH198" s="157">
        <f>IF(N198="sníž. přenesená",J198,0)</f>
        <v>0</v>
      </c>
      <c r="BI198" s="157">
        <f>IF(N198="nulová",J198,0)</f>
        <v>0</v>
      </c>
      <c r="BJ198" s="18" t="s">
        <v>36</v>
      </c>
      <c r="BK198" s="157">
        <f>ROUND(I198*H198,2)</f>
        <v>0</v>
      </c>
      <c r="BL198" s="18" t="s">
        <v>132</v>
      </c>
      <c r="BM198" s="156" t="s">
        <v>308</v>
      </c>
    </row>
    <row r="199" spans="1:65" s="13" customFormat="1">
      <c r="B199" s="168"/>
      <c r="D199" s="169" t="s">
        <v>140</v>
      </c>
      <c r="E199" s="170" t="s">
        <v>1</v>
      </c>
      <c r="F199" s="171" t="s">
        <v>309</v>
      </c>
      <c r="H199" s="170" t="s">
        <v>1</v>
      </c>
      <c r="I199" s="172"/>
      <c r="L199" s="168"/>
      <c r="M199" s="173"/>
      <c r="N199" s="174"/>
      <c r="O199" s="174"/>
      <c r="P199" s="174"/>
      <c r="Q199" s="174"/>
      <c r="R199" s="174"/>
      <c r="S199" s="174"/>
      <c r="T199" s="175"/>
      <c r="AT199" s="170" t="s">
        <v>140</v>
      </c>
      <c r="AU199" s="170" t="s">
        <v>89</v>
      </c>
      <c r="AV199" s="13" t="s">
        <v>36</v>
      </c>
      <c r="AW199" s="13" t="s">
        <v>35</v>
      </c>
      <c r="AX199" s="13" t="s">
        <v>80</v>
      </c>
      <c r="AY199" s="170" t="s">
        <v>125</v>
      </c>
    </row>
    <row r="200" spans="1:65" s="14" customFormat="1">
      <c r="B200" s="176"/>
      <c r="D200" s="169" t="s">
        <v>140</v>
      </c>
      <c r="E200" s="177" t="s">
        <v>1</v>
      </c>
      <c r="F200" s="178" t="s">
        <v>310</v>
      </c>
      <c r="H200" s="179">
        <v>6</v>
      </c>
      <c r="I200" s="180"/>
      <c r="L200" s="176"/>
      <c r="M200" s="181"/>
      <c r="N200" s="182"/>
      <c r="O200" s="182"/>
      <c r="P200" s="182"/>
      <c r="Q200" s="182"/>
      <c r="R200" s="182"/>
      <c r="S200" s="182"/>
      <c r="T200" s="183"/>
      <c r="AT200" s="177" t="s">
        <v>140</v>
      </c>
      <c r="AU200" s="177" t="s">
        <v>89</v>
      </c>
      <c r="AV200" s="14" t="s">
        <v>89</v>
      </c>
      <c r="AW200" s="14" t="s">
        <v>35</v>
      </c>
      <c r="AX200" s="14" t="s">
        <v>80</v>
      </c>
      <c r="AY200" s="177" t="s">
        <v>125</v>
      </c>
    </row>
    <row r="201" spans="1:65" s="14" customFormat="1">
      <c r="B201" s="176"/>
      <c r="D201" s="169" t="s">
        <v>140</v>
      </c>
      <c r="E201" s="177" t="s">
        <v>1</v>
      </c>
      <c r="F201" s="178" t="s">
        <v>311</v>
      </c>
      <c r="H201" s="179">
        <v>16</v>
      </c>
      <c r="I201" s="180"/>
      <c r="L201" s="176"/>
      <c r="M201" s="181"/>
      <c r="N201" s="182"/>
      <c r="O201" s="182"/>
      <c r="P201" s="182"/>
      <c r="Q201" s="182"/>
      <c r="R201" s="182"/>
      <c r="S201" s="182"/>
      <c r="T201" s="183"/>
      <c r="AT201" s="177" t="s">
        <v>140</v>
      </c>
      <c r="AU201" s="177" t="s">
        <v>89</v>
      </c>
      <c r="AV201" s="14" t="s">
        <v>89</v>
      </c>
      <c r="AW201" s="14" t="s">
        <v>35</v>
      </c>
      <c r="AX201" s="14" t="s">
        <v>80</v>
      </c>
      <c r="AY201" s="177" t="s">
        <v>125</v>
      </c>
    </row>
    <row r="202" spans="1:65" s="14" customFormat="1">
      <c r="B202" s="176"/>
      <c r="D202" s="169" t="s">
        <v>140</v>
      </c>
      <c r="E202" s="177" t="s">
        <v>1</v>
      </c>
      <c r="F202" s="178" t="s">
        <v>312</v>
      </c>
      <c r="H202" s="179">
        <v>7.2</v>
      </c>
      <c r="I202" s="180"/>
      <c r="L202" s="176"/>
      <c r="M202" s="181"/>
      <c r="N202" s="182"/>
      <c r="O202" s="182"/>
      <c r="P202" s="182"/>
      <c r="Q202" s="182"/>
      <c r="R202" s="182"/>
      <c r="S202" s="182"/>
      <c r="T202" s="183"/>
      <c r="AT202" s="177" t="s">
        <v>140</v>
      </c>
      <c r="AU202" s="177" t="s">
        <v>89</v>
      </c>
      <c r="AV202" s="14" t="s">
        <v>89</v>
      </c>
      <c r="AW202" s="14" t="s">
        <v>35</v>
      </c>
      <c r="AX202" s="14" t="s">
        <v>80</v>
      </c>
      <c r="AY202" s="177" t="s">
        <v>125</v>
      </c>
    </row>
    <row r="203" spans="1:65" s="14" customFormat="1">
      <c r="B203" s="176"/>
      <c r="D203" s="169" t="s">
        <v>140</v>
      </c>
      <c r="E203" s="177" t="s">
        <v>1</v>
      </c>
      <c r="F203" s="178" t="s">
        <v>313</v>
      </c>
      <c r="H203" s="179">
        <v>28.672000000000001</v>
      </c>
      <c r="I203" s="180"/>
      <c r="L203" s="176"/>
      <c r="M203" s="181"/>
      <c r="N203" s="182"/>
      <c r="O203" s="182"/>
      <c r="P203" s="182"/>
      <c r="Q203" s="182"/>
      <c r="R203" s="182"/>
      <c r="S203" s="182"/>
      <c r="T203" s="183"/>
      <c r="AT203" s="177" t="s">
        <v>140</v>
      </c>
      <c r="AU203" s="177" t="s">
        <v>89</v>
      </c>
      <c r="AV203" s="14" t="s">
        <v>89</v>
      </c>
      <c r="AW203" s="14" t="s">
        <v>35</v>
      </c>
      <c r="AX203" s="14" t="s">
        <v>80</v>
      </c>
      <c r="AY203" s="177" t="s">
        <v>125</v>
      </c>
    </row>
    <row r="204" spans="1:65" s="14" customFormat="1">
      <c r="B204" s="176"/>
      <c r="D204" s="169" t="s">
        <v>140</v>
      </c>
      <c r="E204" s="177" t="s">
        <v>1</v>
      </c>
      <c r="F204" s="178" t="s">
        <v>314</v>
      </c>
      <c r="H204" s="179">
        <v>7.52</v>
      </c>
      <c r="I204" s="180"/>
      <c r="L204" s="176"/>
      <c r="M204" s="181"/>
      <c r="N204" s="182"/>
      <c r="O204" s="182"/>
      <c r="P204" s="182"/>
      <c r="Q204" s="182"/>
      <c r="R204" s="182"/>
      <c r="S204" s="182"/>
      <c r="T204" s="183"/>
      <c r="AT204" s="177" t="s">
        <v>140</v>
      </c>
      <c r="AU204" s="177" t="s">
        <v>89</v>
      </c>
      <c r="AV204" s="14" t="s">
        <v>89</v>
      </c>
      <c r="AW204" s="14" t="s">
        <v>35</v>
      </c>
      <c r="AX204" s="14" t="s">
        <v>80</v>
      </c>
      <c r="AY204" s="177" t="s">
        <v>125</v>
      </c>
    </row>
    <row r="205" spans="1:65" s="14" customFormat="1">
      <c r="B205" s="176"/>
      <c r="D205" s="169" t="s">
        <v>140</v>
      </c>
      <c r="E205" s="177" t="s">
        <v>1</v>
      </c>
      <c r="F205" s="178" t="s">
        <v>315</v>
      </c>
      <c r="H205" s="179">
        <v>7.4999999999999997E-2</v>
      </c>
      <c r="I205" s="180"/>
      <c r="L205" s="176"/>
      <c r="M205" s="181"/>
      <c r="N205" s="182"/>
      <c r="O205" s="182"/>
      <c r="P205" s="182"/>
      <c r="Q205" s="182"/>
      <c r="R205" s="182"/>
      <c r="S205" s="182"/>
      <c r="T205" s="183"/>
      <c r="AT205" s="177" t="s">
        <v>140</v>
      </c>
      <c r="AU205" s="177" t="s">
        <v>89</v>
      </c>
      <c r="AV205" s="14" t="s">
        <v>89</v>
      </c>
      <c r="AW205" s="14" t="s">
        <v>35</v>
      </c>
      <c r="AX205" s="14" t="s">
        <v>80</v>
      </c>
      <c r="AY205" s="177" t="s">
        <v>125</v>
      </c>
    </row>
    <row r="206" spans="1:65" s="14" customFormat="1">
      <c r="B206" s="176"/>
      <c r="D206" s="169" t="s">
        <v>140</v>
      </c>
      <c r="E206" s="177" t="s">
        <v>1</v>
      </c>
      <c r="F206" s="178" t="s">
        <v>316</v>
      </c>
      <c r="H206" s="179">
        <v>-8.4600000000000009</v>
      </c>
      <c r="I206" s="180"/>
      <c r="L206" s="176"/>
      <c r="M206" s="181"/>
      <c r="N206" s="182"/>
      <c r="O206" s="182"/>
      <c r="P206" s="182"/>
      <c r="Q206" s="182"/>
      <c r="R206" s="182"/>
      <c r="S206" s="182"/>
      <c r="T206" s="183"/>
      <c r="AT206" s="177" t="s">
        <v>140</v>
      </c>
      <c r="AU206" s="177" t="s">
        <v>89</v>
      </c>
      <c r="AV206" s="14" t="s">
        <v>89</v>
      </c>
      <c r="AW206" s="14" t="s">
        <v>35</v>
      </c>
      <c r="AX206" s="14" t="s">
        <v>80</v>
      </c>
      <c r="AY206" s="177" t="s">
        <v>125</v>
      </c>
    </row>
    <row r="207" spans="1:65" s="14" customFormat="1">
      <c r="B207" s="176"/>
      <c r="D207" s="169" t="s">
        <v>140</v>
      </c>
      <c r="E207" s="177" t="s">
        <v>1</v>
      </c>
      <c r="F207" s="178" t="s">
        <v>317</v>
      </c>
      <c r="H207" s="179">
        <v>-2.8130000000000002</v>
      </c>
      <c r="I207" s="180"/>
      <c r="L207" s="176"/>
      <c r="M207" s="181"/>
      <c r="N207" s="182"/>
      <c r="O207" s="182"/>
      <c r="P207" s="182"/>
      <c r="Q207" s="182"/>
      <c r="R207" s="182"/>
      <c r="S207" s="182"/>
      <c r="T207" s="183"/>
      <c r="AT207" s="177" t="s">
        <v>140</v>
      </c>
      <c r="AU207" s="177" t="s">
        <v>89</v>
      </c>
      <c r="AV207" s="14" t="s">
        <v>89</v>
      </c>
      <c r="AW207" s="14" t="s">
        <v>35</v>
      </c>
      <c r="AX207" s="14" t="s">
        <v>80</v>
      </c>
      <c r="AY207" s="177" t="s">
        <v>125</v>
      </c>
    </row>
    <row r="208" spans="1:65" s="14" customFormat="1">
      <c r="B208" s="176"/>
      <c r="D208" s="169" t="s">
        <v>140</v>
      </c>
      <c r="E208" s="177" t="s">
        <v>1</v>
      </c>
      <c r="F208" s="178" t="s">
        <v>318</v>
      </c>
      <c r="H208" s="179">
        <v>-0.42</v>
      </c>
      <c r="I208" s="180"/>
      <c r="L208" s="176"/>
      <c r="M208" s="181"/>
      <c r="N208" s="182"/>
      <c r="O208" s="182"/>
      <c r="P208" s="182"/>
      <c r="Q208" s="182"/>
      <c r="R208" s="182"/>
      <c r="S208" s="182"/>
      <c r="T208" s="183"/>
      <c r="AT208" s="177" t="s">
        <v>140</v>
      </c>
      <c r="AU208" s="177" t="s">
        <v>89</v>
      </c>
      <c r="AV208" s="14" t="s">
        <v>89</v>
      </c>
      <c r="AW208" s="14" t="s">
        <v>35</v>
      </c>
      <c r="AX208" s="14" t="s">
        <v>80</v>
      </c>
      <c r="AY208" s="177" t="s">
        <v>125</v>
      </c>
    </row>
    <row r="209" spans="1:65" s="16" customFormat="1">
      <c r="B209" s="197"/>
      <c r="D209" s="169" t="s">
        <v>140</v>
      </c>
      <c r="E209" s="198" t="s">
        <v>1</v>
      </c>
      <c r="F209" s="199" t="s">
        <v>319</v>
      </c>
      <c r="H209" s="200">
        <v>53.773999999999994</v>
      </c>
      <c r="I209" s="201"/>
      <c r="L209" s="197"/>
      <c r="M209" s="202"/>
      <c r="N209" s="203"/>
      <c r="O209" s="203"/>
      <c r="P209" s="203"/>
      <c r="Q209" s="203"/>
      <c r="R209" s="203"/>
      <c r="S209" s="203"/>
      <c r="T209" s="204"/>
      <c r="AT209" s="198" t="s">
        <v>140</v>
      </c>
      <c r="AU209" s="198" t="s">
        <v>89</v>
      </c>
      <c r="AV209" s="16" t="s">
        <v>143</v>
      </c>
      <c r="AW209" s="16" t="s">
        <v>35</v>
      </c>
      <c r="AX209" s="16" t="s">
        <v>80</v>
      </c>
      <c r="AY209" s="198" t="s">
        <v>125</v>
      </c>
    </row>
    <row r="210" spans="1:65" s="14" customFormat="1">
      <c r="B210" s="176"/>
      <c r="D210" s="169" t="s">
        <v>140</v>
      </c>
      <c r="E210" s="177" t="s">
        <v>1</v>
      </c>
      <c r="F210" s="178" t="s">
        <v>320</v>
      </c>
      <c r="H210" s="179">
        <v>37.642000000000003</v>
      </c>
      <c r="I210" s="180"/>
      <c r="L210" s="176"/>
      <c r="M210" s="181"/>
      <c r="N210" s="182"/>
      <c r="O210" s="182"/>
      <c r="P210" s="182"/>
      <c r="Q210" s="182"/>
      <c r="R210" s="182"/>
      <c r="S210" s="182"/>
      <c r="T210" s="183"/>
      <c r="AT210" s="177" t="s">
        <v>140</v>
      </c>
      <c r="AU210" s="177" t="s">
        <v>89</v>
      </c>
      <c r="AV210" s="14" t="s">
        <v>89</v>
      </c>
      <c r="AW210" s="14" t="s">
        <v>35</v>
      </c>
      <c r="AX210" s="14" t="s">
        <v>36</v>
      </c>
      <c r="AY210" s="177" t="s">
        <v>125</v>
      </c>
    </row>
    <row r="211" spans="1:65" s="2" customFormat="1" ht="24.2" customHeight="1">
      <c r="A211" s="33"/>
      <c r="B211" s="144"/>
      <c r="C211" s="145" t="s">
        <v>321</v>
      </c>
      <c r="D211" s="145" t="s">
        <v>127</v>
      </c>
      <c r="E211" s="146" t="s">
        <v>322</v>
      </c>
      <c r="F211" s="147" t="s">
        <v>323</v>
      </c>
      <c r="G211" s="148" t="s">
        <v>137</v>
      </c>
      <c r="H211" s="149">
        <v>16.132000000000001</v>
      </c>
      <c r="I211" s="150"/>
      <c r="J211" s="151">
        <f>ROUND(I211*H211,2)</f>
        <v>0</v>
      </c>
      <c r="K211" s="147" t="s">
        <v>131</v>
      </c>
      <c r="L211" s="34"/>
      <c r="M211" s="152" t="s">
        <v>1</v>
      </c>
      <c r="N211" s="153" t="s">
        <v>45</v>
      </c>
      <c r="O211" s="59"/>
      <c r="P211" s="154">
        <f>O211*H211</f>
        <v>0</v>
      </c>
      <c r="Q211" s="154">
        <v>0</v>
      </c>
      <c r="R211" s="154">
        <f>Q211*H211</f>
        <v>0</v>
      </c>
      <c r="S211" s="154">
        <v>0</v>
      </c>
      <c r="T211" s="155">
        <f>S211*H211</f>
        <v>0</v>
      </c>
      <c r="U211" s="33"/>
      <c r="V211" s="33"/>
      <c r="W211" s="33"/>
      <c r="X211" s="33"/>
      <c r="Y211" s="33"/>
      <c r="Z211" s="33"/>
      <c r="AA211" s="33"/>
      <c r="AB211" s="33"/>
      <c r="AC211" s="33"/>
      <c r="AD211" s="33"/>
      <c r="AE211" s="33"/>
      <c r="AR211" s="156" t="s">
        <v>132</v>
      </c>
      <c r="AT211" s="156" t="s">
        <v>127</v>
      </c>
      <c r="AU211" s="156" t="s">
        <v>89</v>
      </c>
      <c r="AY211" s="18" t="s">
        <v>125</v>
      </c>
      <c r="BE211" s="157">
        <f>IF(N211="základní",J211,0)</f>
        <v>0</v>
      </c>
      <c r="BF211" s="157">
        <f>IF(N211="snížená",J211,0)</f>
        <v>0</v>
      </c>
      <c r="BG211" s="157">
        <f>IF(N211="zákl. přenesená",J211,0)</f>
        <v>0</v>
      </c>
      <c r="BH211" s="157">
        <f>IF(N211="sníž. přenesená",J211,0)</f>
        <v>0</v>
      </c>
      <c r="BI211" s="157">
        <f>IF(N211="nulová",J211,0)</f>
        <v>0</v>
      </c>
      <c r="BJ211" s="18" t="s">
        <v>36</v>
      </c>
      <c r="BK211" s="157">
        <f>ROUND(I211*H211,2)</f>
        <v>0</v>
      </c>
      <c r="BL211" s="18" t="s">
        <v>132</v>
      </c>
      <c r="BM211" s="156" t="s">
        <v>324</v>
      </c>
    </row>
    <row r="212" spans="1:65" s="14" customFormat="1">
      <c r="B212" s="176"/>
      <c r="D212" s="169" t="s">
        <v>140</v>
      </c>
      <c r="E212" s="177" t="s">
        <v>1</v>
      </c>
      <c r="F212" s="178" t="s">
        <v>325</v>
      </c>
      <c r="H212" s="179">
        <v>16.132000000000001</v>
      </c>
      <c r="I212" s="180"/>
      <c r="L212" s="176"/>
      <c r="M212" s="181"/>
      <c r="N212" s="182"/>
      <c r="O212" s="182"/>
      <c r="P212" s="182"/>
      <c r="Q212" s="182"/>
      <c r="R212" s="182"/>
      <c r="S212" s="182"/>
      <c r="T212" s="183"/>
      <c r="AT212" s="177" t="s">
        <v>140</v>
      </c>
      <c r="AU212" s="177" t="s">
        <v>89</v>
      </c>
      <c r="AV212" s="14" t="s">
        <v>89</v>
      </c>
      <c r="AW212" s="14" t="s">
        <v>35</v>
      </c>
      <c r="AX212" s="14" t="s">
        <v>36</v>
      </c>
      <c r="AY212" s="177" t="s">
        <v>125</v>
      </c>
    </row>
    <row r="213" spans="1:65" s="2" customFormat="1" ht="24.2" customHeight="1">
      <c r="A213" s="33"/>
      <c r="B213" s="144"/>
      <c r="C213" s="145" t="s">
        <v>7</v>
      </c>
      <c r="D213" s="145" t="s">
        <v>127</v>
      </c>
      <c r="E213" s="146" t="s">
        <v>326</v>
      </c>
      <c r="F213" s="147" t="s">
        <v>327</v>
      </c>
      <c r="G213" s="148" t="s">
        <v>137</v>
      </c>
      <c r="H213" s="149">
        <v>250.595</v>
      </c>
      <c r="I213" s="150"/>
      <c r="J213" s="151">
        <f>ROUND(I213*H213,2)</f>
        <v>0</v>
      </c>
      <c r="K213" s="147" t="s">
        <v>131</v>
      </c>
      <c r="L213" s="34"/>
      <c r="M213" s="152" t="s">
        <v>1</v>
      </c>
      <c r="N213" s="153" t="s">
        <v>45</v>
      </c>
      <c r="O213" s="59"/>
      <c r="P213" s="154">
        <f>O213*H213</f>
        <v>0</v>
      </c>
      <c r="Q213" s="154">
        <v>0</v>
      </c>
      <c r="R213" s="154">
        <f>Q213*H213</f>
        <v>0</v>
      </c>
      <c r="S213" s="154">
        <v>0</v>
      </c>
      <c r="T213" s="155">
        <f>S213*H213</f>
        <v>0</v>
      </c>
      <c r="U213" s="33"/>
      <c r="V213" s="33"/>
      <c r="W213" s="33"/>
      <c r="X213" s="33"/>
      <c r="Y213" s="33"/>
      <c r="Z213" s="33"/>
      <c r="AA213" s="33"/>
      <c r="AB213" s="33"/>
      <c r="AC213" s="33"/>
      <c r="AD213" s="33"/>
      <c r="AE213" s="33"/>
      <c r="AR213" s="156" t="s">
        <v>132</v>
      </c>
      <c r="AT213" s="156" t="s">
        <v>127</v>
      </c>
      <c r="AU213" s="156" t="s">
        <v>89</v>
      </c>
      <c r="AY213" s="18" t="s">
        <v>125</v>
      </c>
      <c r="BE213" s="157">
        <f>IF(N213="základní",J213,0)</f>
        <v>0</v>
      </c>
      <c r="BF213" s="157">
        <f>IF(N213="snížená",J213,0)</f>
        <v>0</v>
      </c>
      <c r="BG213" s="157">
        <f>IF(N213="zákl. přenesená",J213,0)</f>
        <v>0</v>
      </c>
      <c r="BH213" s="157">
        <f>IF(N213="sníž. přenesená",J213,0)</f>
        <v>0</v>
      </c>
      <c r="BI213" s="157">
        <f>IF(N213="nulová",J213,0)</f>
        <v>0</v>
      </c>
      <c r="BJ213" s="18" t="s">
        <v>36</v>
      </c>
      <c r="BK213" s="157">
        <f>ROUND(I213*H213,2)</f>
        <v>0</v>
      </c>
      <c r="BL213" s="18" t="s">
        <v>132</v>
      </c>
      <c r="BM213" s="156" t="s">
        <v>328</v>
      </c>
    </row>
    <row r="214" spans="1:65" s="14" customFormat="1">
      <c r="B214" s="176"/>
      <c r="D214" s="169" t="s">
        <v>140</v>
      </c>
      <c r="E214" s="177" t="s">
        <v>1</v>
      </c>
      <c r="F214" s="178" t="s">
        <v>329</v>
      </c>
      <c r="H214" s="179">
        <v>250.595</v>
      </c>
      <c r="I214" s="180"/>
      <c r="L214" s="176"/>
      <c r="M214" s="181"/>
      <c r="N214" s="182"/>
      <c r="O214" s="182"/>
      <c r="P214" s="182"/>
      <c r="Q214" s="182"/>
      <c r="R214" s="182"/>
      <c r="S214" s="182"/>
      <c r="T214" s="183"/>
      <c r="AT214" s="177" t="s">
        <v>140</v>
      </c>
      <c r="AU214" s="177" t="s">
        <v>89</v>
      </c>
      <c r="AV214" s="14" t="s">
        <v>89</v>
      </c>
      <c r="AW214" s="14" t="s">
        <v>35</v>
      </c>
      <c r="AX214" s="14" t="s">
        <v>80</v>
      </c>
      <c r="AY214" s="177" t="s">
        <v>125</v>
      </c>
    </row>
    <row r="215" spans="1:65" s="2" customFormat="1" ht="24.2" customHeight="1">
      <c r="A215" s="33"/>
      <c r="B215" s="144"/>
      <c r="C215" s="145" t="s">
        <v>330</v>
      </c>
      <c r="D215" s="145" t="s">
        <v>127</v>
      </c>
      <c r="E215" s="146" t="s">
        <v>331</v>
      </c>
      <c r="F215" s="147" t="s">
        <v>332</v>
      </c>
      <c r="G215" s="148" t="s">
        <v>137</v>
      </c>
      <c r="H215" s="149">
        <v>107.398</v>
      </c>
      <c r="I215" s="150"/>
      <c r="J215" s="151">
        <f>ROUND(I215*H215,2)</f>
        <v>0</v>
      </c>
      <c r="K215" s="147" t="s">
        <v>131</v>
      </c>
      <c r="L215" s="34"/>
      <c r="M215" s="152" t="s">
        <v>1</v>
      </c>
      <c r="N215" s="153" t="s">
        <v>45</v>
      </c>
      <c r="O215" s="59"/>
      <c r="P215" s="154">
        <f>O215*H215</f>
        <v>0</v>
      </c>
      <c r="Q215" s="154">
        <v>0</v>
      </c>
      <c r="R215" s="154">
        <f>Q215*H215</f>
        <v>0</v>
      </c>
      <c r="S215" s="154">
        <v>0</v>
      </c>
      <c r="T215" s="155">
        <f>S215*H215</f>
        <v>0</v>
      </c>
      <c r="U215" s="33"/>
      <c r="V215" s="33"/>
      <c r="W215" s="33"/>
      <c r="X215" s="33"/>
      <c r="Y215" s="33"/>
      <c r="Z215" s="33"/>
      <c r="AA215" s="33"/>
      <c r="AB215" s="33"/>
      <c r="AC215" s="33"/>
      <c r="AD215" s="33"/>
      <c r="AE215" s="33"/>
      <c r="AR215" s="156" t="s">
        <v>132</v>
      </c>
      <c r="AT215" s="156" t="s">
        <v>127</v>
      </c>
      <c r="AU215" s="156" t="s">
        <v>89</v>
      </c>
      <c r="AY215" s="18" t="s">
        <v>125</v>
      </c>
      <c r="BE215" s="157">
        <f>IF(N215="základní",J215,0)</f>
        <v>0</v>
      </c>
      <c r="BF215" s="157">
        <f>IF(N215="snížená",J215,0)</f>
        <v>0</v>
      </c>
      <c r="BG215" s="157">
        <f>IF(N215="zákl. přenesená",J215,0)</f>
        <v>0</v>
      </c>
      <c r="BH215" s="157">
        <f>IF(N215="sníž. přenesená",J215,0)</f>
        <v>0</v>
      </c>
      <c r="BI215" s="157">
        <f>IF(N215="nulová",J215,0)</f>
        <v>0</v>
      </c>
      <c r="BJ215" s="18" t="s">
        <v>36</v>
      </c>
      <c r="BK215" s="157">
        <f>ROUND(I215*H215,2)</f>
        <v>0</v>
      </c>
      <c r="BL215" s="18" t="s">
        <v>132</v>
      </c>
      <c r="BM215" s="156" t="s">
        <v>333</v>
      </c>
    </row>
    <row r="216" spans="1:65" s="14" customFormat="1">
      <c r="B216" s="176"/>
      <c r="D216" s="169" t="s">
        <v>140</v>
      </c>
      <c r="E216" s="177" t="s">
        <v>1</v>
      </c>
      <c r="F216" s="178" t="s">
        <v>334</v>
      </c>
      <c r="H216" s="179">
        <v>107.398</v>
      </c>
      <c r="I216" s="180"/>
      <c r="L216" s="176"/>
      <c r="M216" s="181"/>
      <c r="N216" s="182"/>
      <c r="O216" s="182"/>
      <c r="P216" s="182"/>
      <c r="Q216" s="182"/>
      <c r="R216" s="182"/>
      <c r="S216" s="182"/>
      <c r="T216" s="183"/>
      <c r="AT216" s="177" t="s">
        <v>140</v>
      </c>
      <c r="AU216" s="177" t="s">
        <v>89</v>
      </c>
      <c r="AV216" s="14" t="s">
        <v>89</v>
      </c>
      <c r="AW216" s="14" t="s">
        <v>35</v>
      </c>
      <c r="AX216" s="14" t="s">
        <v>80</v>
      </c>
      <c r="AY216" s="177" t="s">
        <v>125</v>
      </c>
    </row>
    <row r="217" spans="1:65" s="2" customFormat="1" ht="16.5" customHeight="1">
      <c r="A217" s="33"/>
      <c r="B217" s="144"/>
      <c r="C217" s="145" t="s">
        <v>335</v>
      </c>
      <c r="D217" s="145" t="s">
        <v>127</v>
      </c>
      <c r="E217" s="146" t="s">
        <v>336</v>
      </c>
      <c r="F217" s="147" t="s">
        <v>337</v>
      </c>
      <c r="G217" s="148" t="s">
        <v>175</v>
      </c>
      <c r="H217" s="149">
        <v>650.54100000000005</v>
      </c>
      <c r="I217" s="150"/>
      <c r="J217" s="151">
        <f>ROUND(I217*H217,2)</f>
        <v>0</v>
      </c>
      <c r="K217" s="147" t="s">
        <v>131</v>
      </c>
      <c r="L217" s="34"/>
      <c r="M217" s="152" t="s">
        <v>1</v>
      </c>
      <c r="N217" s="153" t="s">
        <v>45</v>
      </c>
      <c r="O217" s="59"/>
      <c r="P217" s="154">
        <f>O217*H217</f>
        <v>0</v>
      </c>
      <c r="Q217" s="154">
        <v>8.5132000000000003E-4</v>
      </c>
      <c r="R217" s="154">
        <f>Q217*H217</f>
        <v>0.55381856412000008</v>
      </c>
      <c r="S217" s="154">
        <v>0</v>
      </c>
      <c r="T217" s="155">
        <f>S217*H217</f>
        <v>0</v>
      </c>
      <c r="U217" s="33"/>
      <c r="V217" s="33"/>
      <c r="W217" s="33"/>
      <c r="X217" s="33"/>
      <c r="Y217" s="33"/>
      <c r="Z217" s="33"/>
      <c r="AA217" s="33"/>
      <c r="AB217" s="33"/>
      <c r="AC217" s="33"/>
      <c r="AD217" s="33"/>
      <c r="AE217" s="33"/>
      <c r="AR217" s="156" t="s">
        <v>132</v>
      </c>
      <c r="AT217" s="156" t="s">
        <v>127</v>
      </c>
      <c r="AU217" s="156" t="s">
        <v>89</v>
      </c>
      <c r="AY217" s="18" t="s">
        <v>125</v>
      </c>
      <c r="BE217" s="157">
        <f>IF(N217="základní",J217,0)</f>
        <v>0</v>
      </c>
      <c r="BF217" s="157">
        <f>IF(N217="snížená",J217,0)</f>
        <v>0</v>
      </c>
      <c r="BG217" s="157">
        <f>IF(N217="zákl. přenesená",J217,0)</f>
        <v>0</v>
      </c>
      <c r="BH217" s="157">
        <f>IF(N217="sníž. přenesená",J217,0)</f>
        <v>0</v>
      </c>
      <c r="BI217" s="157">
        <f>IF(N217="nulová",J217,0)</f>
        <v>0</v>
      </c>
      <c r="BJ217" s="18" t="s">
        <v>36</v>
      </c>
      <c r="BK217" s="157">
        <f>ROUND(I217*H217,2)</f>
        <v>0</v>
      </c>
      <c r="BL217" s="18" t="s">
        <v>132</v>
      </c>
      <c r="BM217" s="156" t="s">
        <v>338</v>
      </c>
    </row>
    <row r="218" spans="1:65" s="14" customFormat="1" ht="22.5">
      <c r="B218" s="176"/>
      <c r="D218" s="169" t="s">
        <v>140</v>
      </c>
      <c r="E218" s="177" t="s">
        <v>1</v>
      </c>
      <c r="F218" s="178" t="s">
        <v>339</v>
      </c>
      <c r="H218" s="179">
        <v>650.54100000000005</v>
      </c>
      <c r="I218" s="180"/>
      <c r="L218" s="176"/>
      <c r="M218" s="181"/>
      <c r="N218" s="182"/>
      <c r="O218" s="182"/>
      <c r="P218" s="182"/>
      <c r="Q218" s="182"/>
      <c r="R218" s="182"/>
      <c r="S218" s="182"/>
      <c r="T218" s="183"/>
      <c r="AT218" s="177" t="s">
        <v>140</v>
      </c>
      <c r="AU218" s="177" t="s">
        <v>89</v>
      </c>
      <c r="AV218" s="14" t="s">
        <v>89</v>
      </c>
      <c r="AW218" s="14" t="s">
        <v>35</v>
      </c>
      <c r="AX218" s="14" t="s">
        <v>80</v>
      </c>
      <c r="AY218" s="177" t="s">
        <v>125</v>
      </c>
    </row>
    <row r="219" spans="1:65" s="2" customFormat="1" ht="16.5" customHeight="1">
      <c r="A219" s="33"/>
      <c r="B219" s="144"/>
      <c r="C219" s="145" t="s">
        <v>340</v>
      </c>
      <c r="D219" s="145" t="s">
        <v>127</v>
      </c>
      <c r="E219" s="146" t="s">
        <v>341</v>
      </c>
      <c r="F219" s="147" t="s">
        <v>342</v>
      </c>
      <c r="G219" s="148" t="s">
        <v>175</v>
      </c>
      <c r="H219" s="149">
        <v>650.54100000000005</v>
      </c>
      <c r="I219" s="150"/>
      <c r="J219" s="151">
        <f>ROUND(I219*H219,2)</f>
        <v>0</v>
      </c>
      <c r="K219" s="147" t="s">
        <v>131</v>
      </c>
      <c r="L219" s="34"/>
      <c r="M219" s="152" t="s">
        <v>1</v>
      </c>
      <c r="N219" s="153" t="s">
        <v>45</v>
      </c>
      <c r="O219" s="59"/>
      <c r="P219" s="154">
        <f>O219*H219</f>
        <v>0</v>
      </c>
      <c r="Q219" s="154">
        <v>0</v>
      </c>
      <c r="R219" s="154">
        <f>Q219*H219</f>
        <v>0</v>
      </c>
      <c r="S219" s="154">
        <v>0</v>
      </c>
      <c r="T219" s="155">
        <f>S219*H219</f>
        <v>0</v>
      </c>
      <c r="U219" s="33"/>
      <c r="V219" s="33"/>
      <c r="W219" s="33"/>
      <c r="X219" s="33"/>
      <c r="Y219" s="33"/>
      <c r="Z219" s="33"/>
      <c r="AA219" s="33"/>
      <c r="AB219" s="33"/>
      <c r="AC219" s="33"/>
      <c r="AD219" s="33"/>
      <c r="AE219" s="33"/>
      <c r="AR219" s="156" t="s">
        <v>132</v>
      </c>
      <c r="AT219" s="156" t="s">
        <v>127</v>
      </c>
      <c r="AU219" s="156" t="s">
        <v>89</v>
      </c>
      <c r="AY219" s="18" t="s">
        <v>125</v>
      </c>
      <c r="BE219" s="157">
        <f>IF(N219="základní",J219,0)</f>
        <v>0</v>
      </c>
      <c r="BF219" s="157">
        <f>IF(N219="snížená",J219,0)</f>
        <v>0</v>
      </c>
      <c r="BG219" s="157">
        <f>IF(N219="zákl. přenesená",J219,0)</f>
        <v>0</v>
      </c>
      <c r="BH219" s="157">
        <f>IF(N219="sníž. přenesená",J219,0)</f>
        <v>0</v>
      </c>
      <c r="BI219" s="157">
        <f>IF(N219="nulová",J219,0)</f>
        <v>0</v>
      </c>
      <c r="BJ219" s="18" t="s">
        <v>36</v>
      </c>
      <c r="BK219" s="157">
        <f>ROUND(I219*H219,2)</f>
        <v>0</v>
      </c>
      <c r="BL219" s="18" t="s">
        <v>132</v>
      </c>
      <c r="BM219" s="156" t="s">
        <v>343</v>
      </c>
    </row>
    <row r="220" spans="1:65" s="2" customFormat="1" ht="16.5" customHeight="1">
      <c r="A220" s="33"/>
      <c r="B220" s="144"/>
      <c r="C220" s="145" t="s">
        <v>344</v>
      </c>
      <c r="D220" s="145" t="s">
        <v>127</v>
      </c>
      <c r="E220" s="146" t="s">
        <v>345</v>
      </c>
      <c r="F220" s="147" t="s">
        <v>346</v>
      </c>
      <c r="G220" s="148" t="s">
        <v>175</v>
      </c>
      <c r="H220" s="149">
        <v>278.72000000000003</v>
      </c>
      <c r="I220" s="150"/>
      <c r="J220" s="151">
        <f>ROUND(I220*H220,2)</f>
        <v>0</v>
      </c>
      <c r="K220" s="147" t="s">
        <v>131</v>
      </c>
      <c r="L220" s="34"/>
      <c r="M220" s="152" t="s">
        <v>1</v>
      </c>
      <c r="N220" s="153" t="s">
        <v>45</v>
      </c>
      <c r="O220" s="59"/>
      <c r="P220" s="154">
        <f>O220*H220</f>
        <v>0</v>
      </c>
      <c r="Q220" s="154">
        <v>6.9999999999999999E-4</v>
      </c>
      <c r="R220" s="154">
        <f>Q220*H220</f>
        <v>0.19510400000000003</v>
      </c>
      <c r="S220" s="154">
        <v>0</v>
      </c>
      <c r="T220" s="155">
        <f>S220*H220</f>
        <v>0</v>
      </c>
      <c r="U220" s="33"/>
      <c r="V220" s="33"/>
      <c r="W220" s="33"/>
      <c r="X220" s="33"/>
      <c r="Y220" s="33"/>
      <c r="Z220" s="33"/>
      <c r="AA220" s="33"/>
      <c r="AB220" s="33"/>
      <c r="AC220" s="33"/>
      <c r="AD220" s="33"/>
      <c r="AE220" s="33"/>
      <c r="AR220" s="156" t="s">
        <v>132</v>
      </c>
      <c r="AT220" s="156" t="s">
        <v>127</v>
      </c>
      <c r="AU220" s="156" t="s">
        <v>89</v>
      </c>
      <c r="AY220" s="18" t="s">
        <v>125</v>
      </c>
      <c r="BE220" s="157">
        <f>IF(N220="základní",J220,0)</f>
        <v>0</v>
      </c>
      <c r="BF220" s="157">
        <f>IF(N220="snížená",J220,0)</f>
        <v>0</v>
      </c>
      <c r="BG220" s="157">
        <f>IF(N220="zákl. přenesená",J220,0)</f>
        <v>0</v>
      </c>
      <c r="BH220" s="157">
        <f>IF(N220="sníž. přenesená",J220,0)</f>
        <v>0</v>
      </c>
      <c r="BI220" s="157">
        <f>IF(N220="nulová",J220,0)</f>
        <v>0</v>
      </c>
      <c r="BJ220" s="18" t="s">
        <v>36</v>
      </c>
      <c r="BK220" s="157">
        <f>ROUND(I220*H220,2)</f>
        <v>0</v>
      </c>
      <c r="BL220" s="18" t="s">
        <v>132</v>
      </c>
      <c r="BM220" s="156" t="s">
        <v>347</v>
      </c>
    </row>
    <row r="221" spans="1:65" s="14" customFormat="1">
      <c r="B221" s="176"/>
      <c r="D221" s="169" t="s">
        <v>140</v>
      </c>
      <c r="E221" s="177" t="s">
        <v>1</v>
      </c>
      <c r="F221" s="178" t="s">
        <v>348</v>
      </c>
      <c r="H221" s="179">
        <v>12.8</v>
      </c>
      <c r="I221" s="180"/>
      <c r="L221" s="176"/>
      <c r="M221" s="181"/>
      <c r="N221" s="182"/>
      <c r="O221" s="182"/>
      <c r="P221" s="182"/>
      <c r="Q221" s="182"/>
      <c r="R221" s="182"/>
      <c r="S221" s="182"/>
      <c r="T221" s="183"/>
      <c r="AT221" s="177" t="s">
        <v>140</v>
      </c>
      <c r="AU221" s="177" t="s">
        <v>89</v>
      </c>
      <c r="AV221" s="14" t="s">
        <v>89</v>
      </c>
      <c r="AW221" s="14" t="s">
        <v>35</v>
      </c>
      <c r="AX221" s="14" t="s">
        <v>80</v>
      </c>
      <c r="AY221" s="177" t="s">
        <v>125</v>
      </c>
    </row>
    <row r="222" spans="1:65" s="14" customFormat="1">
      <c r="B222" s="176"/>
      <c r="D222" s="169" t="s">
        <v>140</v>
      </c>
      <c r="E222" s="177" t="s">
        <v>1</v>
      </c>
      <c r="F222" s="178" t="s">
        <v>349</v>
      </c>
      <c r="H222" s="179">
        <v>48</v>
      </c>
      <c r="I222" s="180"/>
      <c r="L222" s="176"/>
      <c r="M222" s="181"/>
      <c r="N222" s="182"/>
      <c r="O222" s="182"/>
      <c r="P222" s="182"/>
      <c r="Q222" s="182"/>
      <c r="R222" s="182"/>
      <c r="S222" s="182"/>
      <c r="T222" s="183"/>
      <c r="AT222" s="177" t="s">
        <v>140</v>
      </c>
      <c r="AU222" s="177" t="s">
        <v>89</v>
      </c>
      <c r="AV222" s="14" t="s">
        <v>89</v>
      </c>
      <c r="AW222" s="14" t="s">
        <v>35</v>
      </c>
      <c r="AX222" s="14" t="s">
        <v>80</v>
      </c>
      <c r="AY222" s="177" t="s">
        <v>125</v>
      </c>
    </row>
    <row r="223" spans="1:65" s="14" customFormat="1">
      <c r="B223" s="176"/>
      <c r="D223" s="169" t="s">
        <v>140</v>
      </c>
      <c r="E223" s="177" t="s">
        <v>1</v>
      </c>
      <c r="F223" s="178" t="s">
        <v>350</v>
      </c>
      <c r="H223" s="179">
        <v>24</v>
      </c>
      <c r="I223" s="180"/>
      <c r="L223" s="176"/>
      <c r="M223" s="181"/>
      <c r="N223" s="182"/>
      <c r="O223" s="182"/>
      <c r="P223" s="182"/>
      <c r="Q223" s="182"/>
      <c r="R223" s="182"/>
      <c r="S223" s="182"/>
      <c r="T223" s="183"/>
      <c r="AT223" s="177" t="s">
        <v>140</v>
      </c>
      <c r="AU223" s="177" t="s">
        <v>89</v>
      </c>
      <c r="AV223" s="14" t="s">
        <v>89</v>
      </c>
      <c r="AW223" s="14" t="s">
        <v>35</v>
      </c>
      <c r="AX223" s="14" t="s">
        <v>80</v>
      </c>
      <c r="AY223" s="177" t="s">
        <v>125</v>
      </c>
    </row>
    <row r="224" spans="1:65" s="14" customFormat="1">
      <c r="B224" s="176"/>
      <c r="D224" s="169" t="s">
        <v>140</v>
      </c>
      <c r="E224" s="177" t="s">
        <v>1</v>
      </c>
      <c r="F224" s="178" t="s">
        <v>351</v>
      </c>
      <c r="H224" s="179">
        <v>177.6</v>
      </c>
      <c r="I224" s="180"/>
      <c r="L224" s="176"/>
      <c r="M224" s="181"/>
      <c r="N224" s="182"/>
      <c r="O224" s="182"/>
      <c r="P224" s="182"/>
      <c r="Q224" s="182"/>
      <c r="R224" s="182"/>
      <c r="S224" s="182"/>
      <c r="T224" s="183"/>
      <c r="AT224" s="177" t="s">
        <v>140</v>
      </c>
      <c r="AU224" s="177" t="s">
        <v>89</v>
      </c>
      <c r="AV224" s="14" t="s">
        <v>89</v>
      </c>
      <c r="AW224" s="14" t="s">
        <v>35</v>
      </c>
      <c r="AX224" s="14" t="s">
        <v>80</v>
      </c>
      <c r="AY224" s="177" t="s">
        <v>125</v>
      </c>
    </row>
    <row r="225" spans="1:65" s="14" customFormat="1">
      <c r="B225" s="176"/>
      <c r="D225" s="169" t="s">
        <v>140</v>
      </c>
      <c r="E225" s="177" t="s">
        <v>1</v>
      </c>
      <c r="F225" s="178" t="s">
        <v>352</v>
      </c>
      <c r="H225" s="179">
        <v>16.32</v>
      </c>
      <c r="I225" s="180"/>
      <c r="L225" s="176"/>
      <c r="M225" s="181"/>
      <c r="N225" s="182"/>
      <c r="O225" s="182"/>
      <c r="P225" s="182"/>
      <c r="Q225" s="182"/>
      <c r="R225" s="182"/>
      <c r="S225" s="182"/>
      <c r="T225" s="183"/>
      <c r="AT225" s="177" t="s">
        <v>140</v>
      </c>
      <c r="AU225" s="177" t="s">
        <v>89</v>
      </c>
      <c r="AV225" s="14" t="s">
        <v>89</v>
      </c>
      <c r="AW225" s="14" t="s">
        <v>35</v>
      </c>
      <c r="AX225" s="14" t="s">
        <v>80</v>
      </c>
      <c r="AY225" s="177" t="s">
        <v>125</v>
      </c>
    </row>
    <row r="226" spans="1:65" s="15" customFormat="1">
      <c r="B226" s="189"/>
      <c r="D226" s="169" t="s">
        <v>140</v>
      </c>
      <c r="E226" s="190" t="s">
        <v>1</v>
      </c>
      <c r="F226" s="191" t="s">
        <v>223</v>
      </c>
      <c r="H226" s="192">
        <v>278.72000000000003</v>
      </c>
      <c r="I226" s="193"/>
      <c r="L226" s="189"/>
      <c r="M226" s="194"/>
      <c r="N226" s="195"/>
      <c r="O226" s="195"/>
      <c r="P226" s="195"/>
      <c r="Q226" s="195"/>
      <c r="R226" s="195"/>
      <c r="S226" s="195"/>
      <c r="T226" s="196"/>
      <c r="AT226" s="190" t="s">
        <v>140</v>
      </c>
      <c r="AU226" s="190" t="s">
        <v>89</v>
      </c>
      <c r="AV226" s="15" t="s">
        <v>132</v>
      </c>
      <c r="AW226" s="15" t="s">
        <v>35</v>
      </c>
      <c r="AX226" s="15" t="s">
        <v>36</v>
      </c>
      <c r="AY226" s="190" t="s">
        <v>125</v>
      </c>
    </row>
    <row r="227" spans="1:65" s="2" customFormat="1" ht="16.5" customHeight="1">
      <c r="A227" s="33"/>
      <c r="B227" s="144"/>
      <c r="C227" s="145" t="s">
        <v>353</v>
      </c>
      <c r="D227" s="145" t="s">
        <v>127</v>
      </c>
      <c r="E227" s="146" t="s">
        <v>354</v>
      </c>
      <c r="F227" s="147" t="s">
        <v>355</v>
      </c>
      <c r="G227" s="148" t="s">
        <v>175</v>
      </c>
      <c r="H227" s="149">
        <v>278.72000000000003</v>
      </c>
      <c r="I227" s="150"/>
      <c r="J227" s="151">
        <f>ROUND(I227*H227,2)</f>
        <v>0</v>
      </c>
      <c r="K227" s="147" t="s">
        <v>131</v>
      </c>
      <c r="L227" s="34"/>
      <c r="M227" s="152" t="s">
        <v>1</v>
      </c>
      <c r="N227" s="153" t="s">
        <v>45</v>
      </c>
      <c r="O227" s="59"/>
      <c r="P227" s="154">
        <f>O227*H227</f>
        <v>0</v>
      </c>
      <c r="Q227" s="154">
        <v>0</v>
      </c>
      <c r="R227" s="154">
        <f>Q227*H227</f>
        <v>0</v>
      </c>
      <c r="S227" s="154">
        <v>0</v>
      </c>
      <c r="T227" s="155">
        <f>S227*H227</f>
        <v>0</v>
      </c>
      <c r="U227" s="33"/>
      <c r="V227" s="33"/>
      <c r="W227" s="33"/>
      <c r="X227" s="33"/>
      <c r="Y227" s="33"/>
      <c r="Z227" s="33"/>
      <c r="AA227" s="33"/>
      <c r="AB227" s="33"/>
      <c r="AC227" s="33"/>
      <c r="AD227" s="33"/>
      <c r="AE227" s="33"/>
      <c r="AR227" s="156" t="s">
        <v>132</v>
      </c>
      <c r="AT227" s="156" t="s">
        <v>127</v>
      </c>
      <c r="AU227" s="156" t="s">
        <v>89</v>
      </c>
      <c r="AY227" s="18" t="s">
        <v>125</v>
      </c>
      <c r="BE227" s="157">
        <f>IF(N227="základní",J227,0)</f>
        <v>0</v>
      </c>
      <c r="BF227" s="157">
        <f>IF(N227="snížená",J227,0)</f>
        <v>0</v>
      </c>
      <c r="BG227" s="157">
        <f>IF(N227="zákl. přenesená",J227,0)</f>
        <v>0</v>
      </c>
      <c r="BH227" s="157">
        <f>IF(N227="sníž. přenesená",J227,0)</f>
        <v>0</v>
      </c>
      <c r="BI227" s="157">
        <f>IF(N227="nulová",J227,0)</f>
        <v>0</v>
      </c>
      <c r="BJ227" s="18" t="s">
        <v>36</v>
      </c>
      <c r="BK227" s="157">
        <f>ROUND(I227*H227,2)</f>
        <v>0</v>
      </c>
      <c r="BL227" s="18" t="s">
        <v>132</v>
      </c>
      <c r="BM227" s="156" t="s">
        <v>356</v>
      </c>
    </row>
    <row r="228" spans="1:65" s="14" customFormat="1">
      <c r="B228" s="176"/>
      <c r="D228" s="169" t="s">
        <v>140</v>
      </c>
      <c r="E228" s="177" t="s">
        <v>1</v>
      </c>
      <c r="F228" s="178" t="s">
        <v>357</v>
      </c>
      <c r="H228" s="179">
        <v>278.72000000000003</v>
      </c>
      <c r="I228" s="180"/>
      <c r="L228" s="176"/>
      <c r="M228" s="181"/>
      <c r="N228" s="182"/>
      <c r="O228" s="182"/>
      <c r="P228" s="182"/>
      <c r="Q228" s="182"/>
      <c r="R228" s="182"/>
      <c r="S228" s="182"/>
      <c r="T228" s="183"/>
      <c r="AT228" s="177" t="s">
        <v>140</v>
      </c>
      <c r="AU228" s="177" t="s">
        <v>89</v>
      </c>
      <c r="AV228" s="14" t="s">
        <v>89</v>
      </c>
      <c r="AW228" s="14" t="s">
        <v>35</v>
      </c>
      <c r="AX228" s="14" t="s">
        <v>36</v>
      </c>
      <c r="AY228" s="177" t="s">
        <v>125</v>
      </c>
    </row>
    <row r="229" spans="1:65" s="2" customFormat="1" ht="16.5" customHeight="1">
      <c r="A229" s="33"/>
      <c r="B229" s="144"/>
      <c r="C229" s="145" t="s">
        <v>358</v>
      </c>
      <c r="D229" s="145" t="s">
        <v>127</v>
      </c>
      <c r="E229" s="146" t="s">
        <v>359</v>
      </c>
      <c r="F229" s="147" t="s">
        <v>360</v>
      </c>
      <c r="G229" s="148" t="s">
        <v>137</v>
      </c>
      <c r="H229" s="149">
        <v>65.466999999999999</v>
      </c>
      <c r="I229" s="150"/>
      <c r="J229" s="151">
        <f>ROUND(I229*H229,2)</f>
        <v>0</v>
      </c>
      <c r="K229" s="147" t="s">
        <v>131</v>
      </c>
      <c r="L229" s="34"/>
      <c r="M229" s="152" t="s">
        <v>1</v>
      </c>
      <c r="N229" s="153" t="s">
        <v>45</v>
      </c>
      <c r="O229" s="59"/>
      <c r="P229" s="154">
        <f>O229*H229</f>
        <v>0</v>
      </c>
      <c r="Q229" s="154">
        <v>4.6000000000000001E-4</v>
      </c>
      <c r="R229" s="154">
        <f>Q229*H229</f>
        <v>3.011482E-2</v>
      </c>
      <c r="S229" s="154">
        <v>0</v>
      </c>
      <c r="T229" s="155">
        <f>S229*H229</f>
        <v>0</v>
      </c>
      <c r="U229" s="33"/>
      <c r="V229" s="33"/>
      <c r="W229" s="33"/>
      <c r="X229" s="33"/>
      <c r="Y229" s="33"/>
      <c r="Z229" s="33"/>
      <c r="AA229" s="33"/>
      <c r="AB229" s="33"/>
      <c r="AC229" s="33"/>
      <c r="AD229" s="33"/>
      <c r="AE229" s="33"/>
      <c r="AR229" s="156" t="s">
        <v>132</v>
      </c>
      <c r="AT229" s="156" t="s">
        <v>127</v>
      </c>
      <c r="AU229" s="156" t="s">
        <v>89</v>
      </c>
      <c r="AY229" s="18" t="s">
        <v>125</v>
      </c>
      <c r="BE229" s="157">
        <f>IF(N229="základní",J229,0)</f>
        <v>0</v>
      </c>
      <c r="BF229" s="157">
        <f>IF(N229="snížená",J229,0)</f>
        <v>0</v>
      </c>
      <c r="BG229" s="157">
        <f>IF(N229="zákl. přenesená",J229,0)</f>
        <v>0</v>
      </c>
      <c r="BH229" s="157">
        <f>IF(N229="sníž. přenesená",J229,0)</f>
        <v>0</v>
      </c>
      <c r="BI229" s="157">
        <f>IF(N229="nulová",J229,0)</f>
        <v>0</v>
      </c>
      <c r="BJ229" s="18" t="s">
        <v>36</v>
      </c>
      <c r="BK229" s="157">
        <f>ROUND(I229*H229,2)</f>
        <v>0</v>
      </c>
      <c r="BL229" s="18" t="s">
        <v>132</v>
      </c>
      <c r="BM229" s="156" t="s">
        <v>361</v>
      </c>
    </row>
    <row r="230" spans="1:65" s="14" customFormat="1">
      <c r="B230" s="176"/>
      <c r="D230" s="169" t="s">
        <v>140</v>
      </c>
      <c r="E230" s="177" t="s">
        <v>1</v>
      </c>
      <c r="F230" s="178" t="s">
        <v>310</v>
      </c>
      <c r="H230" s="179">
        <v>6</v>
      </c>
      <c r="I230" s="180"/>
      <c r="L230" s="176"/>
      <c r="M230" s="181"/>
      <c r="N230" s="182"/>
      <c r="O230" s="182"/>
      <c r="P230" s="182"/>
      <c r="Q230" s="182"/>
      <c r="R230" s="182"/>
      <c r="S230" s="182"/>
      <c r="T230" s="183"/>
      <c r="AT230" s="177" t="s">
        <v>140</v>
      </c>
      <c r="AU230" s="177" t="s">
        <v>89</v>
      </c>
      <c r="AV230" s="14" t="s">
        <v>89</v>
      </c>
      <c r="AW230" s="14" t="s">
        <v>35</v>
      </c>
      <c r="AX230" s="14" t="s">
        <v>80</v>
      </c>
      <c r="AY230" s="177" t="s">
        <v>125</v>
      </c>
    </row>
    <row r="231" spans="1:65" s="14" customFormat="1">
      <c r="B231" s="176"/>
      <c r="D231" s="169" t="s">
        <v>140</v>
      </c>
      <c r="E231" s="177" t="s">
        <v>1</v>
      </c>
      <c r="F231" s="178" t="s">
        <v>311</v>
      </c>
      <c r="H231" s="179">
        <v>16</v>
      </c>
      <c r="I231" s="180"/>
      <c r="L231" s="176"/>
      <c r="M231" s="181"/>
      <c r="N231" s="182"/>
      <c r="O231" s="182"/>
      <c r="P231" s="182"/>
      <c r="Q231" s="182"/>
      <c r="R231" s="182"/>
      <c r="S231" s="182"/>
      <c r="T231" s="183"/>
      <c r="AT231" s="177" t="s">
        <v>140</v>
      </c>
      <c r="AU231" s="177" t="s">
        <v>89</v>
      </c>
      <c r="AV231" s="14" t="s">
        <v>89</v>
      </c>
      <c r="AW231" s="14" t="s">
        <v>35</v>
      </c>
      <c r="AX231" s="14" t="s">
        <v>80</v>
      </c>
      <c r="AY231" s="177" t="s">
        <v>125</v>
      </c>
    </row>
    <row r="232" spans="1:65" s="14" customFormat="1">
      <c r="B232" s="176"/>
      <c r="D232" s="169" t="s">
        <v>140</v>
      </c>
      <c r="E232" s="177" t="s">
        <v>1</v>
      </c>
      <c r="F232" s="178" t="s">
        <v>312</v>
      </c>
      <c r="H232" s="179">
        <v>7.2</v>
      </c>
      <c r="I232" s="180"/>
      <c r="L232" s="176"/>
      <c r="M232" s="181"/>
      <c r="N232" s="182"/>
      <c r="O232" s="182"/>
      <c r="P232" s="182"/>
      <c r="Q232" s="182"/>
      <c r="R232" s="182"/>
      <c r="S232" s="182"/>
      <c r="T232" s="183"/>
      <c r="AT232" s="177" t="s">
        <v>140</v>
      </c>
      <c r="AU232" s="177" t="s">
        <v>89</v>
      </c>
      <c r="AV232" s="14" t="s">
        <v>89</v>
      </c>
      <c r="AW232" s="14" t="s">
        <v>35</v>
      </c>
      <c r="AX232" s="14" t="s">
        <v>80</v>
      </c>
      <c r="AY232" s="177" t="s">
        <v>125</v>
      </c>
    </row>
    <row r="233" spans="1:65" s="14" customFormat="1">
      <c r="B233" s="176"/>
      <c r="D233" s="169" t="s">
        <v>140</v>
      </c>
      <c r="E233" s="177" t="s">
        <v>1</v>
      </c>
      <c r="F233" s="178" t="s">
        <v>313</v>
      </c>
      <c r="H233" s="179">
        <v>28.672000000000001</v>
      </c>
      <c r="I233" s="180"/>
      <c r="L233" s="176"/>
      <c r="M233" s="181"/>
      <c r="N233" s="182"/>
      <c r="O233" s="182"/>
      <c r="P233" s="182"/>
      <c r="Q233" s="182"/>
      <c r="R233" s="182"/>
      <c r="S233" s="182"/>
      <c r="T233" s="183"/>
      <c r="AT233" s="177" t="s">
        <v>140</v>
      </c>
      <c r="AU233" s="177" t="s">
        <v>89</v>
      </c>
      <c r="AV233" s="14" t="s">
        <v>89</v>
      </c>
      <c r="AW233" s="14" t="s">
        <v>35</v>
      </c>
      <c r="AX233" s="14" t="s">
        <v>80</v>
      </c>
      <c r="AY233" s="177" t="s">
        <v>125</v>
      </c>
    </row>
    <row r="234" spans="1:65" s="14" customFormat="1">
      <c r="B234" s="176"/>
      <c r="D234" s="169" t="s">
        <v>140</v>
      </c>
      <c r="E234" s="177" t="s">
        <v>1</v>
      </c>
      <c r="F234" s="178" t="s">
        <v>314</v>
      </c>
      <c r="H234" s="179">
        <v>7.52</v>
      </c>
      <c r="I234" s="180"/>
      <c r="L234" s="176"/>
      <c r="M234" s="181"/>
      <c r="N234" s="182"/>
      <c r="O234" s="182"/>
      <c r="P234" s="182"/>
      <c r="Q234" s="182"/>
      <c r="R234" s="182"/>
      <c r="S234" s="182"/>
      <c r="T234" s="183"/>
      <c r="AT234" s="177" t="s">
        <v>140</v>
      </c>
      <c r="AU234" s="177" t="s">
        <v>89</v>
      </c>
      <c r="AV234" s="14" t="s">
        <v>89</v>
      </c>
      <c r="AW234" s="14" t="s">
        <v>35</v>
      </c>
      <c r="AX234" s="14" t="s">
        <v>80</v>
      </c>
      <c r="AY234" s="177" t="s">
        <v>125</v>
      </c>
    </row>
    <row r="235" spans="1:65" s="14" customFormat="1">
      <c r="B235" s="176"/>
      <c r="D235" s="169" t="s">
        <v>140</v>
      </c>
      <c r="E235" s="177" t="s">
        <v>1</v>
      </c>
      <c r="F235" s="178" t="s">
        <v>315</v>
      </c>
      <c r="H235" s="179">
        <v>7.4999999999999997E-2</v>
      </c>
      <c r="I235" s="180"/>
      <c r="L235" s="176"/>
      <c r="M235" s="181"/>
      <c r="N235" s="182"/>
      <c r="O235" s="182"/>
      <c r="P235" s="182"/>
      <c r="Q235" s="182"/>
      <c r="R235" s="182"/>
      <c r="S235" s="182"/>
      <c r="T235" s="183"/>
      <c r="AT235" s="177" t="s">
        <v>140</v>
      </c>
      <c r="AU235" s="177" t="s">
        <v>89</v>
      </c>
      <c r="AV235" s="14" t="s">
        <v>89</v>
      </c>
      <c r="AW235" s="14" t="s">
        <v>35</v>
      </c>
      <c r="AX235" s="14" t="s">
        <v>80</v>
      </c>
      <c r="AY235" s="177" t="s">
        <v>125</v>
      </c>
    </row>
    <row r="236" spans="1:65" s="15" customFormat="1">
      <c r="B236" s="189"/>
      <c r="D236" s="169" t="s">
        <v>140</v>
      </c>
      <c r="E236" s="190" t="s">
        <v>1</v>
      </c>
      <c r="F236" s="191" t="s">
        <v>223</v>
      </c>
      <c r="H236" s="192">
        <v>65.466999999999999</v>
      </c>
      <c r="I236" s="193"/>
      <c r="L236" s="189"/>
      <c r="M236" s="194"/>
      <c r="N236" s="195"/>
      <c r="O236" s="195"/>
      <c r="P236" s="195"/>
      <c r="Q236" s="195"/>
      <c r="R236" s="195"/>
      <c r="S236" s="195"/>
      <c r="T236" s="196"/>
      <c r="AT236" s="190" t="s">
        <v>140</v>
      </c>
      <c r="AU236" s="190" t="s">
        <v>89</v>
      </c>
      <c r="AV236" s="15" t="s">
        <v>132</v>
      </c>
      <c r="AW236" s="15" t="s">
        <v>35</v>
      </c>
      <c r="AX236" s="15" t="s">
        <v>36</v>
      </c>
      <c r="AY236" s="190" t="s">
        <v>125</v>
      </c>
    </row>
    <row r="237" spans="1:65" s="2" customFormat="1" ht="16.5" customHeight="1">
      <c r="A237" s="33"/>
      <c r="B237" s="144"/>
      <c r="C237" s="145" t="s">
        <v>362</v>
      </c>
      <c r="D237" s="145" t="s">
        <v>127</v>
      </c>
      <c r="E237" s="146" t="s">
        <v>363</v>
      </c>
      <c r="F237" s="147" t="s">
        <v>364</v>
      </c>
      <c r="G237" s="148" t="s">
        <v>137</v>
      </c>
      <c r="H237" s="149">
        <v>65.466999999999999</v>
      </c>
      <c r="I237" s="150"/>
      <c r="J237" s="151">
        <f>ROUND(I237*H237,2)</f>
        <v>0</v>
      </c>
      <c r="K237" s="147" t="s">
        <v>131</v>
      </c>
      <c r="L237" s="34"/>
      <c r="M237" s="152" t="s">
        <v>1</v>
      </c>
      <c r="N237" s="153" t="s">
        <v>45</v>
      </c>
      <c r="O237" s="59"/>
      <c r="P237" s="154">
        <f>O237*H237</f>
        <v>0</v>
      </c>
      <c r="Q237" s="154">
        <v>0</v>
      </c>
      <c r="R237" s="154">
        <f>Q237*H237</f>
        <v>0</v>
      </c>
      <c r="S237" s="154">
        <v>0</v>
      </c>
      <c r="T237" s="155">
        <f>S237*H237</f>
        <v>0</v>
      </c>
      <c r="U237" s="33"/>
      <c r="V237" s="33"/>
      <c r="W237" s="33"/>
      <c r="X237" s="33"/>
      <c r="Y237" s="33"/>
      <c r="Z237" s="33"/>
      <c r="AA237" s="33"/>
      <c r="AB237" s="33"/>
      <c r="AC237" s="33"/>
      <c r="AD237" s="33"/>
      <c r="AE237" s="33"/>
      <c r="AR237" s="156" t="s">
        <v>132</v>
      </c>
      <c r="AT237" s="156" t="s">
        <v>127</v>
      </c>
      <c r="AU237" s="156" t="s">
        <v>89</v>
      </c>
      <c r="AY237" s="18" t="s">
        <v>125</v>
      </c>
      <c r="BE237" s="157">
        <f>IF(N237="základní",J237,0)</f>
        <v>0</v>
      </c>
      <c r="BF237" s="157">
        <f>IF(N237="snížená",J237,0)</f>
        <v>0</v>
      </c>
      <c r="BG237" s="157">
        <f>IF(N237="zákl. přenesená",J237,0)</f>
        <v>0</v>
      </c>
      <c r="BH237" s="157">
        <f>IF(N237="sníž. přenesená",J237,0)</f>
        <v>0</v>
      </c>
      <c r="BI237" s="157">
        <f>IF(N237="nulová",J237,0)</f>
        <v>0</v>
      </c>
      <c r="BJ237" s="18" t="s">
        <v>36</v>
      </c>
      <c r="BK237" s="157">
        <f>ROUND(I237*H237,2)</f>
        <v>0</v>
      </c>
      <c r="BL237" s="18" t="s">
        <v>132</v>
      </c>
      <c r="BM237" s="156" t="s">
        <v>365</v>
      </c>
    </row>
    <row r="238" spans="1:65" s="14" customFormat="1">
      <c r="B238" s="176"/>
      <c r="D238" s="169" t="s">
        <v>140</v>
      </c>
      <c r="E238" s="177" t="s">
        <v>1</v>
      </c>
      <c r="F238" s="178" t="s">
        <v>366</v>
      </c>
      <c r="H238" s="179">
        <v>65.466999999999999</v>
      </c>
      <c r="I238" s="180"/>
      <c r="L238" s="176"/>
      <c r="M238" s="181"/>
      <c r="N238" s="182"/>
      <c r="O238" s="182"/>
      <c r="P238" s="182"/>
      <c r="Q238" s="182"/>
      <c r="R238" s="182"/>
      <c r="S238" s="182"/>
      <c r="T238" s="183"/>
      <c r="AT238" s="177" t="s">
        <v>140</v>
      </c>
      <c r="AU238" s="177" t="s">
        <v>89</v>
      </c>
      <c r="AV238" s="14" t="s">
        <v>89</v>
      </c>
      <c r="AW238" s="14" t="s">
        <v>35</v>
      </c>
      <c r="AX238" s="14" t="s">
        <v>36</v>
      </c>
      <c r="AY238" s="177" t="s">
        <v>125</v>
      </c>
    </row>
    <row r="239" spans="1:65" s="2" customFormat="1" ht="21.75" customHeight="1">
      <c r="A239" s="33"/>
      <c r="B239" s="144"/>
      <c r="C239" s="145" t="s">
        <v>367</v>
      </c>
      <c r="D239" s="145" t="s">
        <v>127</v>
      </c>
      <c r="E239" s="146" t="s">
        <v>368</v>
      </c>
      <c r="F239" s="147" t="s">
        <v>369</v>
      </c>
      <c r="G239" s="148" t="s">
        <v>137</v>
      </c>
      <c r="H239" s="149">
        <v>292.10300000000001</v>
      </c>
      <c r="I239" s="150"/>
      <c r="J239" s="151">
        <f>ROUND(I239*H239,2)</f>
        <v>0</v>
      </c>
      <c r="K239" s="147" t="s">
        <v>1</v>
      </c>
      <c r="L239" s="34"/>
      <c r="M239" s="152" t="s">
        <v>1</v>
      </c>
      <c r="N239" s="153" t="s">
        <v>45</v>
      </c>
      <c r="O239" s="59"/>
      <c r="P239" s="154">
        <f>O239*H239</f>
        <v>0</v>
      </c>
      <c r="Q239" s="154">
        <v>0</v>
      </c>
      <c r="R239" s="154">
        <f>Q239*H239</f>
        <v>0</v>
      </c>
      <c r="S239" s="154">
        <v>0</v>
      </c>
      <c r="T239" s="155">
        <f>S239*H239</f>
        <v>0</v>
      </c>
      <c r="U239" s="33"/>
      <c r="V239" s="33"/>
      <c r="W239" s="33"/>
      <c r="X239" s="33"/>
      <c r="Y239" s="33"/>
      <c r="Z239" s="33"/>
      <c r="AA239" s="33"/>
      <c r="AB239" s="33"/>
      <c r="AC239" s="33"/>
      <c r="AD239" s="33"/>
      <c r="AE239" s="33"/>
      <c r="AR239" s="156" t="s">
        <v>132</v>
      </c>
      <c r="AT239" s="156" t="s">
        <v>127</v>
      </c>
      <c r="AU239" s="156" t="s">
        <v>89</v>
      </c>
      <c r="AY239" s="18" t="s">
        <v>125</v>
      </c>
      <c r="BE239" s="157">
        <f>IF(N239="základní",J239,0)</f>
        <v>0</v>
      </c>
      <c r="BF239" s="157">
        <f>IF(N239="snížená",J239,0)</f>
        <v>0</v>
      </c>
      <c r="BG239" s="157">
        <f>IF(N239="zákl. přenesená",J239,0)</f>
        <v>0</v>
      </c>
      <c r="BH239" s="157">
        <f>IF(N239="sníž. přenesená",J239,0)</f>
        <v>0</v>
      </c>
      <c r="BI239" s="157">
        <f>IF(N239="nulová",J239,0)</f>
        <v>0</v>
      </c>
      <c r="BJ239" s="18" t="s">
        <v>36</v>
      </c>
      <c r="BK239" s="157">
        <f>ROUND(I239*H239,2)</f>
        <v>0</v>
      </c>
      <c r="BL239" s="18" t="s">
        <v>132</v>
      </c>
      <c r="BM239" s="156" t="s">
        <v>370</v>
      </c>
    </row>
    <row r="240" spans="1:65" s="14" customFormat="1">
      <c r="B240" s="176"/>
      <c r="D240" s="169" t="s">
        <v>140</v>
      </c>
      <c r="E240" s="177" t="s">
        <v>1</v>
      </c>
      <c r="F240" s="178" t="s">
        <v>371</v>
      </c>
      <c r="H240" s="179">
        <v>3.8660000000000001</v>
      </c>
      <c r="I240" s="180"/>
      <c r="L240" s="176"/>
      <c r="M240" s="181"/>
      <c r="N240" s="182"/>
      <c r="O240" s="182"/>
      <c r="P240" s="182"/>
      <c r="Q240" s="182"/>
      <c r="R240" s="182"/>
      <c r="S240" s="182"/>
      <c r="T240" s="183"/>
      <c r="AT240" s="177" t="s">
        <v>140</v>
      </c>
      <c r="AU240" s="177" t="s">
        <v>89</v>
      </c>
      <c r="AV240" s="14" t="s">
        <v>89</v>
      </c>
      <c r="AW240" s="14" t="s">
        <v>35</v>
      </c>
      <c r="AX240" s="14" t="s">
        <v>80</v>
      </c>
      <c r="AY240" s="177" t="s">
        <v>125</v>
      </c>
    </row>
    <row r="241" spans="1:65" s="14" customFormat="1">
      <c r="B241" s="176"/>
      <c r="D241" s="169" t="s">
        <v>140</v>
      </c>
      <c r="E241" s="177" t="s">
        <v>1</v>
      </c>
      <c r="F241" s="178" t="s">
        <v>372</v>
      </c>
      <c r="H241" s="179">
        <v>37.642000000000003</v>
      </c>
      <c r="I241" s="180"/>
      <c r="L241" s="176"/>
      <c r="M241" s="181"/>
      <c r="N241" s="182"/>
      <c r="O241" s="182"/>
      <c r="P241" s="182"/>
      <c r="Q241" s="182"/>
      <c r="R241" s="182"/>
      <c r="S241" s="182"/>
      <c r="T241" s="183"/>
      <c r="AT241" s="177" t="s">
        <v>140</v>
      </c>
      <c r="AU241" s="177" t="s">
        <v>89</v>
      </c>
      <c r="AV241" s="14" t="s">
        <v>89</v>
      </c>
      <c r="AW241" s="14" t="s">
        <v>35</v>
      </c>
      <c r="AX241" s="14" t="s">
        <v>80</v>
      </c>
      <c r="AY241" s="177" t="s">
        <v>125</v>
      </c>
    </row>
    <row r="242" spans="1:65" s="14" customFormat="1">
      <c r="B242" s="176"/>
      <c r="D242" s="169" t="s">
        <v>140</v>
      </c>
      <c r="E242" s="177" t="s">
        <v>1</v>
      </c>
      <c r="F242" s="178" t="s">
        <v>373</v>
      </c>
      <c r="H242" s="179">
        <v>250.595</v>
      </c>
      <c r="I242" s="180"/>
      <c r="L242" s="176"/>
      <c r="M242" s="181"/>
      <c r="N242" s="182"/>
      <c r="O242" s="182"/>
      <c r="P242" s="182"/>
      <c r="Q242" s="182"/>
      <c r="R242" s="182"/>
      <c r="S242" s="182"/>
      <c r="T242" s="183"/>
      <c r="AT242" s="177" t="s">
        <v>140</v>
      </c>
      <c r="AU242" s="177" t="s">
        <v>89</v>
      </c>
      <c r="AV242" s="14" t="s">
        <v>89</v>
      </c>
      <c r="AW242" s="14" t="s">
        <v>35</v>
      </c>
      <c r="AX242" s="14" t="s">
        <v>80</v>
      </c>
      <c r="AY242" s="177" t="s">
        <v>125</v>
      </c>
    </row>
    <row r="243" spans="1:65" s="15" customFormat="1">
      <c r="B243" s="189"/>
      <c r="D243" s="169" t="s">
        <v>140</v>
      </c>
      <c r="E243" s="190" t="s">
        <v>1</v>
      </c>
      <c r="F243" s="191" t="s">
        <v>223</v>
      </c>
      <c r="H243" s="192">
        <v>292.10300000000001</v>
      </c>
      <c r="I243" s="193"/>
      <c r="L243" s="189"/>
      <c r="M243" s="194"/>
      <c r="N243" s="195"/>
      <c r="O243" s="195"/>
      <c r="P243" s="195"/>
      <c r="Q243" s="195"/>
      <c r="R243" s="195"/>
      <c r="S243" s="195"/>
      <c r="T243" s="196"/>
      <c r="AT243" s="190" t="s">
        <v>140</v>
      </c>
      <c r="AU243" s="190" t="s">
        <v>89</v>
      </c>
      <c r="AV243" s="15" t="s">
        <v>132</v>
      </c>
      <c r="AW243" s="15" t="s">
        <v>35</v>
      </c>
      <c r="AX243" s="15" t="s">
        <v>36</v>
      </c>
      <c r="AY243" s="190" t="s">
        <v>125</v>
      </c>
    </row>
    <row r="244" spans="1:65" s="2" customFormat="1" ht="21.75" customHeight="1">
      <c r="A244" s="33"/>
      <c r="B244" s="144"/>
      <c r="C244" s="145" t="s">
        <v>374</v>
      </c>
      <c r="D244" s="145" t="s">
        <v>127</v>
      </c>
      <c r="E244" s="146" t="s">
        <v>375</v>
      </c>
      <c r="F244" s="147" t="s">
        <v>376</v>
      </c>
      <c r="G244" s="148" t="s">
        <v>137</v>
      </c>
      <c r="H244" s="149">
        <v>123.53</v>
      </c>
      <c r="I244" s="150"/>
      <c r="J244" s="151">
        <f>ROUND(I244*H244,2)</f>
        <v>0</v>
      </c>
      <c r="K244" s="147" t="s">
        <v>131</v>
      </c>
      <c r="L244" s="34"/>
      <c r="M244" s="152" t="s">
        <v>1</v>
      </c>
      <c r="N244" s="153" t="s">
        <v>45</v>
      </c>
      <c r="O244" s="59"/>
      <c r="P244" s="154">
        <f>O244*H244</f>
        <v>0</v>
      </c>
      <c r="Q244" s="154">
        <v>0</v>
      </c>
      <c r="R244" s="154">
        <f>Q244*H244</f>
        <v>0</v>
      </c>
      <c r="S244" s="154">
        <v>0</v>
      </c>
      <c r="T244" s="155">
        <f>S244*H244</f>
        <v>0</v>
      </c>
      <c r="U244" s="33"/>
      <c r="V244" s="33"/>
      <c r="W244" s="33"/>
      <c r="X244" s="33"/>
      <c r="Y244" s="33"/>
      <c r="Z244" s="33"/>
      <c r="AA244" s="33"/>
      <c r="AB244" s="33"/>
      <c r="AC244" s="33"/>
      <c r="AD244" s="33"/>
      <c r="AE244" s="33"/>
      <c r="AR244" s="156" t="s">
        <v>132</v>
      </c>
      <c r="AT244" s="156" t="s">
        <v>127</v>
      </c>
      <c r="AU244" s="156" t="s">
        <v>89</v>
      </c>
      <c r="AY244" s="18" t="s">
        <v>125</v>
      </c>
      <c r="BE244" s="157">
        <f>IF(N244="základní",J244,0)</f>
        <v>0</v>
      </c>
      <c r="BF244" s="157">
        <f>IF(N244="snížená",J244,0)</f>
        <v>0</v>
      </c>
      <c r="BG244" s="157">
        <f>IF(N244="zákl. přenesená",J244,0)</f>
        <v>0</v>
      </c>
      <c r="BH244" s="157">
        <f>IF(N244="sníž. přenesená",J244,0)</f>
        <v>0</v>
      </c>
      <c r="BI244" s="157">
        <f>IF(N244="nulová",J244,0)</f>
        <v>0</v>
      </c>
      <c r="BJ244" s="18" t="s">
        <v>36</v>
      </c>
      <c r="BK244" s="157">
        <f>ROUND(I244*H244,2)</f>
        <v>0</v>
      </c>
      <c r="BL244" s="18" t="s">
        <v>132</v>
      </c>
      <c r="BM244" s="156" t="s">
        <v>377</v>
      </c>
    </row>
    <row r="245" spans="1:65" s="14" customFormat="1">
      <c r="B245" s="176"/>
      <c r="D245" s="169" t="s">
        <v>140</v>
      </c>
      <c r="E245" s="177" t="s">
        <v>1</v>
      </c>
      <c r="F245" s="178" t="s">
        <v>378</v>
      </c>
      <c r="H245" s="179">
        <v>16.132000000000001</v>
      </c>
      <c r="I245" s="180"/>
      <c r="L245" s="176"/>
      <c r="M245" s="181"/>
      <c r="N245" s="182"/>
      <c r="O245" s="182"/>
      <c r="P245" s="182"/>
      <c r="Q245" s="182"/>
      <c r="R245" s="182"/>
      <c r="S245" s="182"/>
      <c r="T245" s="183"/>
      <c r="AT245" s="177" t="s">
        <v>140</v>
      </c>
      <c r="AU245" s="177" t="s">
        <v>89</v>
      </c>
      <c r="AV245" s="14" t="s">
        <v>89</v>
      </c>
      <c r="AW245" s="14" t="s">
        <v>35</v>
      </c>
      <c r="AX245" s="14" t="s">
        <v>80</v>
      </c>
      <c r="AY245" s="177" t="s">
        <v>125</v>
      </c>
    </row>
    <row r="246" spans="1:65" s="14" customFormat="1">
      <c r="B246" s="176"/>
      <c r="D246" s="169" t="s">
        <v>140</v>
      </c>
      <c r="E246" s="177" t="s">
        <v>1</v>
      </c>
      <c r="F246" s="178" t="s">
        <v>379</v>
      </c>
      <c r="H246" s="179">
        <v>107.398</v>
      </c>
      <c r="I246" s="180"/>
      <c r="L246" s="176"/>
      <c r="M246" s="181"/>
      <c r="N246" s="182"/>
      <c r="O246" s="182"/>
      <c r="P246" s="182"/>
      <c r="Q246" s="182"/>
      <c r="R246" s="182"/>
      <c r="S246" s="182"/>
      <c r="T246" s="183"/>
      <c r="AT246" s="177" t="s">
        <v>140</v>
      </c>
      <c r="AU246" s="177" t="s">
        <v>89</v>
      </c>
      <c r="AV246" s="14" t="s">
        <v>89</v>
      </c>
      <c r="AW246" s="14" t="s">
        <v>35</v>
      </c>
      <c r="AX246" s="14" t="s">
        <v>80</v>
      </c>
      <c r="AY246" s="177" t="s">
        <v>125</v>
      </c>
    </row>
    <row r="247" spans="1:65" s="15" customFormat="1">
      <c r="B247" s="189"/>
      <c r="D247" s="169" t="s">
        <v>140</v>
      </c>
      <c r="E247" s="190" t="s">
        <v>1</v>
      </c>
      <c r="F247" s="191" t="s">
        <v>223</v>
      </c>
      <c r="H247" s="192">
        <v>123.53</v>
      </c>
      <c r="I247" s="193"/>
      <c r="L247" s="189"/>
      <c r="M247" s="194"/>
      <c r="N247" s="195"/>
      <c r="O247" s="195"/>
      <c r="P247" s="195"/>
      <c r="Q247" s="195"/>
      <c r="R247" s="195"/>
      <c r="S247" s="195"/>
      <c r="T247" s="196"/>
      <c r="AT247" s="190" t="s">
        <v>140</v>
      </c>
      <c r="AU247" s="190" t="s">
        <v>89</v>
      </c>
      <c r="AV247" s="15" t="s">
        <v>132</v>
      </c>
      <c r="AW247" s="15" t="s">
        <v>35</v>
      </c>
      <c r="AX247" s="15" t="s">
        <v>36</v>
      </c>
      <c r="AY247" s="190" t="s">
        <v>125</v>
      </c>
    </row>
    <row r="248" spans="1:65" s="2" customFormat="1" ht="16.5" customHeight="1">
      <c r="A248" s="33"/>
      <c r="B248" s="144"/>
      <c r="C248" s="145" t="s">
        <v>380</v>
      </c>
      <c r="D248" s="145" t="s">
        <v>127</v>
      </c>
      <c r="E248" s="146" t="s">
        <v>381</v>
      </c>
      <c r="F248" s="147" t="s">
        <v>382</v>
      </c>
      <c r="G248" s="148" t="s">
        <v>137</v>
      </c>
      <c r="H248" s="149">
        <v>415.63299999999998</v>
      </c>
      <c r="I248" s="150"/>
      <c r="J248" s="151">
        <f>ROUND(I248*H248,2)</f>
        <v>0</v>
      </c>
      <c r="K248" s="147" t="s">
        <v>1</v>
      </c>
      <c r="L248" s="34"/>
      <c r="M248" s="152" t="s">
        <v>1</v>
      </c>
      <c r="N248" s="153" t="s">
        <v>45</v>
      </c>
      <c r="O248" s="59"/>
      <c r="P248" s="154">
        <f>O248*H248</f>
        <v>0</v>
      </c>
      <c r="Q248" s="154">
        <v>0</v>
      </c>
      <c r="R248" s="154">
        <f>Q248*H248</f>
        <v>0</v>
      </c>
      <c r="S248" s="154">
        <v>0</v>
      </c>
      <c r="T248" s="155">
        <f>S248*H248</f>
        <v>0</v>
      </c>
      <c r="U248" s="33"/>
      <c r="V248" s="33"/>
      <c r="W248" s="33"/>
      <c r="X248" s="33"/>
      <c r="Y248" s="33"/>
      <c r="Z248" s="33"/>
      <c r="AA248" s="33"/>
      <c r="AB248" s="33"/>
      <c r="AC248" s="33"/>
      <c r="AD248" s="33"/>
      <c r="AE248" s="33"/>
      <c r="AR248" s="156" t="s">
        <v>132</v>
      </c>
      <c r="AT248" s="156" t="s">
        <v>127</v>
      </c>
      <c r="AU248" s="156" t="s">
        <v>89</v>
      </c>
      <c r="AY248" s="18" t="s">
        <v>125</v>
      </c>
      <c r="BE248" s="157">
        <f>IF(N248="základní",J248,0)</f>
        <v>0</v>
      </c>
      <c r="BF248" s="157">
        <f>IF(N248="snížená",J248,0)</f>
        <v>0</v>
      </c>
      <c r="BG248" s="157">
        <f>IF(N248="zákl. přenesená",J248,0)</f>
        <v>0</v>
      </c>
      <c r="BH248" s="157">
        <f>IF(N248="sníž. přenesená",J248,0)</f>
        <v>0</v>
      </c>
      <c r="BI248" s="157">
        <f>IF(N248="nulová",J248,0)</f>
        <v>0</v>
      </c>
      <c r="BJ248" s="18" t="s">
        <v>36</v>
      </c>
      <c r="BK248" s="157">
        <f>ROUND(I248*H248,2)</f>
        <v>0</v>
      </c>
      <c r="BL248" s="18" t="s">
        <v>132</v>
      </c>
      <c r="BM248" s="156" t="s">
        <v>383</v>
      </c>
    </row>
    <row r="249" spans="1:65" s="14" customFormat="1">
      <c r="B249" s="176"/>
      <c r="D249" s="169" t="s">
        <v>140</v>
      </c>
      <c r="E249" s="177" t="s">
        <v>1</v>
      </c>
      <c r="F249" s="178" t="s">
        <v>384</v>
      </c>
      <c r="H249" s="179">
        <v>3.8660000000000001</v>
      </c>
      <c r="I249" s="180"/>
      <c r="L249" s="176"/>
      <c r="M249" s="181"/>
      <c r="N249" s="182"/>
      <c r="O249" s="182"/>
      <c r="P249" s="182"/>
      <c r="Q249" s="182"/>
      <c r="R249" s="182"/>
      <c r="S249" s="182"/>
      <c r="T249" s="183"/>
      <c r="AT249" s="177" t="s">
        <v>140</v>
      </c>
      <c r="AU249" s="177" t="s">
        <v>89</v>
      </c>
      <c r="AV249" s="14" t="s">
        <v>89</v>
      </c>
      <c r="AW249" s="14" t="s">
        <v>35</v>
      </c>
      <c r="AX249" s="14" t="s">
        <v>80</v>
      </c>
      <c r="AY249" s="177" t="s">
        <v>125</v>
      </c>
    </row>
    <row r="250" spans="1:65" s="16" customFormat="1">
      <c r="B250" s="197"/>
      <c r="D250" s="169" t="s">
        <v>140</v>
      </c>
      <c r="E250" s="198" t="s">
        <v>1</v>
      </c>
      <c r="F250" s="199" t="s">
        <v>319</v>
      </c>
      <c r="H250" s="200">
        <v>3.8660000000000001</v>
      </c>
      <c r="I250" s="201"/>
      <c r="L250" s="197"/>
      <c r="M250" s="202"/>
      <c r="N250" s="203"/>
      <c r="O250" s="203"/>
      <c r="P250" s="203"/>
      <c r="Q250" s="203"/>
      <c r="R250" s="203"/>
      <c r="S250" s="203"/>
      <c r="T250" s="204"/>
      <c r="AT250" s="198" t="s">
        <v>140</v>
      </c>
      <c r="AU250" s="198" t="s">
        <v>89</v>
      </c>
      <c r="AV250" s="16" t="s">
        <v>143</v>
      </c>
      <c r="AW250" s="16" t="s">
        <v>35</v>
      </c>
      <c r="AX250" s="16" t="s">
        <v>80</v>
      </c>
      <c r="AY250" s="198" t="s">
        <v>125</v>
      </c>
    </row>
    <row r="251" spans="1:65" s="14" customFormat="1">
      <c r="B251" s="176"/>
      <c r="D251" s="169" t="s">
        <v>140</v>
      </c>
      <c r="E251" s="177" t="s">
        <v>1</v>
      </c>
      <c r="F251" s="178" t="s">
        <v>372</v>
      </c>
      <c r="H251" s="179">
        <v>37.642000000000003</v>
      </c>
      <c r="I251" s="180"/>
      <c r="L251" s="176"/>
      <c r="M251" s="181"/>
      <c r="N251" s="182"/>
      <c r="O251" s="182"/>
      <c r="P251" s="182"/>
      <c r="Q251" s="182"/>
      <c r="R251" s="182"/>
      <c r="S251" s="182"/>
      <c r="T251" s="183"/>
      <c r="AT251" s="177" t="s">
        <v>140</v>
      </c>
      <c r="AU251" s="177" t="s">
        <v>89</v>
      </c>
      <c r="AV251" s="14" t="s">
        <v>89</v>
      </c>
      <c r="AW251" s="14" t="s">
        <v>35</v>
      </c>
      <c r="AX251" s="14" t="s">
        <v>80</v>
      </c>
      <c r="AY251" s="177" t="s">
        <v>125</v>
      </c>
    </row>
    <row r="252" spans="1:65" s="14" customFormat="1">
      <c r="B252" s="176"/>
      <c r="D252" s="169" t="s">
        <v>140</v>
      </c>
      <c r="E252" s="177" t="s">
        <v>1</v>
      </c>
      <c r="F252" s="178" t="s">
        <v>373</v>
      </c>
      <c r="H252" s="179">
        <v>250.595</v>
      </c>
      <c r="I252" s="180"/>
      <c r="L252" s="176"/>
      <c r="M252" s="181"/>
      <c r="N252" s="182"/>
      <c r="O252" s="182"/>
      <c r="P252" s="182"/>
      <c r="Q252" s="182"/>
      <c r="R252" s="182"/>
      <c r="S252" s="182"/>
      <c r="T252" s="183"/>
      <c r="AT252" s="177" t="s">
        <v>140</v>
      </c>
      <c r="AU252" s="177" t="s">
        <v>89</v>
      </c>
      <c r="AV252" s="14" t="s">
        <v>89</v>
      </c>
      <c r="AW252" s="14" t="s">
        <v>35</v>
      </c>
      <c r="AX252" s="14" t="s">
        <v>80</v>
      </c>
      <c r="AY252" s="177" t="s">
        <v>125</v>
      </c>
    </row>
    <row r="253" spans="1:65" s="14" customFormat="1">
      <c r="B253" s="176"/>
      <c r="D253" s="169" t="s">
        <v>140</v>
      </c>
      <c r="E253" s="177" t="s">
        <v>1</v>
      </c>
      <c r="F253" s="178" t="s">
        <v>378</v>
      </c>
      <c r="H253" s="179">
        <v>16.132000000000001</v>
      </c>
      <c r="I253" s="180"/>
      <c r="L253" s="176"/>
      <c r="M253" s="181"/>
      <c r="N253" s="182"/>
      <c r="O253" s="182"/>
      <c r="P253" s="182"/>
      <c r="Q253" s="182"/>
      <c r="R253" s="182"/>
      <c r="S253" s="182"/>
      <c r="T253" s="183"/>
      <c r="AT253" s="177" t="s">
        <v>140</v>
      </c>
      <c r="AU253" s="177" t="s">
        <v>89</v>
      </c>
      <c r="AV253" s="14" t="s">
        <v>89</v>
      </c>
      <c r="AW253" s="14" t="s">
        <v>35</v>
      </c>
      <c r="AX253" s="14" t="s">
        <v>80</v>
      </c>
      <c r="AY253" s="177" t="s">
        <v>125</v>
      </c>
    </row>
    <row r="254" spans="1:65" s="14" customFormat="1">
      <c r="B254" s="176"/>
      <c r="D254" s="169" t="s">
        <v>140</v>
      </c>
      <c r="E254" s="177" t="s">
        <v>1</v>
      </c>
      <c r="F254" s="178" t="s">
        <v>379</v>
      </c>
      <c r="H254" s="179">
        <v>107.398</v>
      </c>
      <c r="I254" s="180"/>
      <c r="L254" s="176"/>
      <c r="M254" s="181"/>
      <c r="N254" s="182"/>
      <c r="O254" s="182"/>
      <c r="P254" s="182"/>
      <c r="Q254" s="182"/>
      <c r="R254" s="182"/>
      <c r="S254" s="182"/>
      <c r="T254" s="183"/>
      <c r="AT254" s="177" t="s">
        <v>140</v>
      </c>
      <c r="AU254" s="177" t="s">
        <v>89</v>
      </c>
      <c r="AV254" s="14" t="s">
        <v>89</v>
      </c>
      <c r="AW254" s="14" t="s">
        <v>35</v>
      </c>
      <c r="AX254" s="14" t="s">
        <v>80</v>
      </c>
      <c r="AY254" s="177" t="s">
        <v>125</v>
      </c>
    </row>
    <row r="255" spans="1:65" s="16" customFormat="1">
      <c r="B255" s="197"/>
      <c r="D255" s="169" t="s">
        <v>140</v>
      </c>
      <c r="E255" s="198" t="s">
        <v>1</v>
      </c>
      <c r="F255" s="199" t="s">
        <v>319</v>
      </c>
      <c r="H255" s="200">
        <v>411.767</v>
      </c>
      <c r="I255" s="201"/>
      <c r="L255" s="197"/>
      <c r="M255" s="202"/>
      <c r="N255" s="203"/>
      <c r="O255" s="203"/>
      <c r="P255" s="203"/>
      <c r="Q255" s="203"/>
      <c r="R255" s="203"/>
      <c r="S255" s="203"/>
      <c r="T255" s="204"/>
      <c r="AT255" s="198" t="s">
        <v>140</v>
      </c>
      <c r="AU255" s="198" t="s">
        <v>89</v>
      </c>
      <c r="AV255" s="16" t="s">
        <v>143</v>
      </c>
      <c r="AW255" s="16" t="s">
        <v>35</v>
      </c>
      <c r="AX255" s="16" t="s">
        <v>80</v>
      </c>
      <c r="AY255" s="198" t="s">
        <v>125</v>
      </c>
    </row>
    <row r="256" spans="1:65" s="15" customFormat="1">
      <c r="B256" s="189"/>
      <c r="D256" s="169" t="s">
        <v>140</v>
      </c>
      <c r="E256" s="190" t="s">
        <v>1</v>
      </c>
      <c r="F256" s="191" t="s">
        <v>223</v>
      </c>
      <c r="H256" s="192">
        <v>415.63299999999998</v>
      </c>
      <c r="I256" s="193"/>
      <c r="L256" s="189"/>
      <c r="M256" s="194"/>
      <c r="N256" s="195"/>
      <c r="O256" s="195"/>
      <c r="P256" s="195"/>
      <c r="Q256" s="195"/>
      <c r="R256" s="195"/>
      <c r="S256" s="195"/>
      <c r="T256" s="196"/>
      <c r="AT256" s="190" t="s">
        <v>140</v>
      </c>
      <c r="AU256" s="190" t="s">
        <v>89</v>
      </c>
      <c r="AV256" s="15" t="s">
        <v>132</v>
      </c>
      <c r="AW256" s="15" t="s">
        <v>35</v>
      </c>
      <c r="AX256" s="15" t="s">
        <v>36</v>
      </c>
      <c r="AY256" s="190" t="s">
        <v>125</v>
      </c>
    </row>
    <row r="257" spans="1:65" s="2" customFormat="1" ht="16.5" customHeight="1">
      <c r="A257" s="33"/>
      <c r="B257" s="144"/>
      <c r="C257" s="145" t="s">
        <v>385</v>
      </c>
      <c r="D257" s="145" t="s">
        <v>127</v>
      </c>
      <c r="E257" s="146" t="s">
        <v>386</v>
      </c>
      <c r="F257" s="147" t="s">
        <v>387</v>
      </c>
      <c r="G257" s="148" t="s">
        <v>137</v>
      </c>
      <c r="H257" s="149">
        <v>292.10300000000001</v>
      </c>
      <c r="I257" s="150"/>
      <c r="J257" s="151">
        <f>ROUND(I257*H257,2)</f>
        <v>0</v>
      </c>
      <c r="K257" s="147" t="s">
        <v>1</v>
      </c>
      <c r="L257" s="34"/>
      <c r="M257" s="152" t="s">
        <v>1</v>
      </c>
      <c r="N257" s="153" t="s">
        <v>45</v>
      </c>
      <c r="O257" s="59"/>
      <c r="P257" s="154">
        <f>O257*H257</f>
        <v>0</v>
      </c>
      <c r="Q257" s="154">
        <v>0</v>
      </c>
      <c r="R257" s="154">
        <f>Q257*H257</f>
        <v>0</v>
      </c>
      <c r="S257" s="154">
        <v>0</v>
      </c>
      <c r="T257" s="155">
        <f>S257*H257</f>
        <v>0</v>
      </c>
      <c r="U257" s="33"/>
      <c r="V257" s="33"/>
      <c r="W257" s="33"/>
      <c r="X257" s="33"/>
      <c r="Y257" s="33"/>
      <c r="Z257" s="33"/>
      <c r="AA257" s="33"/>
      <c r="AB257" s="33"/>
      <c r="AC257" s="33"/>
      <c r="AD257" s="33"/>
      <c r="AE257" s="33"/>
      <c r="AR257" s="156" t="s">
        <v>132</v>
      </c>
      <c r="AT257" s="156" t="s">
        <v>127</v>
      </c>
      <c r="AU257" s="156" t="s">
        <v>89</v>
      </c>
      <c r="AY257" s="18" t="s">
        <v>125</v>
      </c>
      <c r="BE257" s="157">
        <f>IF(N257="základní",J257,0)</f>
        <v>0</v>
      </c>
      <c r="BF257" s="157">
        <f>IF(N257="snížená",J257,0)</f>
        <v>0</v>
      </c>
      <c r="BG257" s="157">
        <f>IF(N257="zákl. přenesená",J257,0)</f>
        <v>0</v>
      </c>
      <c r="BH257" s="157">
        <f>IF(N257="sníž. přenesená",J257,0)</f>
        <v>0</v>
      </c>
      <c r="BI257" s="157">
        <f>IF(N257="nulová",J257,0)</f>
        <v>0</v>
      </c>
      <c r="BJ257" s="18" t="s">
        <v>36</v>
      </c>
      <c r="BK257" s="157">
        <f>ROUND(I257*H257,2)</f>
        <v>0</v>
      </c>
      <c r="BL257" s="18" t="s">
        <v>132</v>
      </c>
      <c r="BM257" s="156" t="s">
        <v>388</v>
      </c>
    </row>
    <row r="258" spans="1:65" s="14" customFormat="1">
      <c r="B258" s="176"/>
      <c r="D258" s="169" t="s">
        <v>140</v>
      </c>
      <c r="E258" s="177" t="s">
        <v>1</v>
      </c>
      <c r="F258" s="178" t="s">
        <v>384</v>
      </c>
      <c r="H258" s="179">
        <v>3.8660000000000001</v>
      </c>
      <c r="I258" s="180"/>
      <c r="L258" s="176"/>
      <c r="M258" s="181"/>
      <c r="N258" s="182"/>
      <c r="O258" s="182"/>
      <c r="P258" s="182"/>
      <c r="Q258" s="182"/>
      <c r="R258" s="182"/>
      <c r="S258" s="182"/>
      <c r="T258" s="183"/>
      <c r="AT258" s="177" t="s">
        <v>140</v>
      </c>
      <c r="AU258" s="177" t="s">
        <v>89</v>
      </c>
      <c r="AV258" s="14" t="s">
        <v>89</v>
      </c>
      <c r="AW258" s="14" t="s">
        <v>35</v>
      </c>
      <c r="AX258" s="14" t="s">
        <v>80</v>
      </c>
      <c r="AY258" s="177" t="s">
        <v>125</v>
      </c>
    </row>
    <row r="259" spans="1:65" s="14" customFormat="1">
      <c r="B259" s="176"/>
      <c r="D259" s="169" t="s">
        <v>140</v>
      </c>
      <c r="E259" s="177" t="s">
        <v>1</v>
      </c>
      <c r="F259" s="178" t="s">
        <v>389</v>
      </c>
      <c r="H259" s="179">
        <v>288.23700000000002</v>
      </c>
      <c r="I259" s="180"/>
      <c r="L259" s="176"/>
      <c r="M259" s="181"/>
      <c r="N259" s="182"/>
      <c r="O259" s="182"/>
      <c r="P259" s="182"/>
      <c r="Q259" s="182"/>
      <c r="R259" s="182"/>
      <c r="S259" s="182"/>
      <c r="T259" s="183"/>
      <c r="AT259" s="177" t="s">
        <v>140</v>
      </c>
      <c r="AU259" s="177" t="s">
        <v>89</v>
      </c>
      <c r="AV259" s="14" t="s">
        <v>89</v>
      </c>
      <c r="AW259" s="14" t="s">
        <v>35</v>
      </c>
      <c r="AX259" s="14" t="s">
        <v>80</v>
      </c>
      <c r="AY259" s="177" t="s">
        <v>125</v>
      </c>
    </row>
    <row r="260" spans="1:65" s="15" customFormat="1">
      <c r="B260" s="189"/>
      <c r="D260" s="169" t="s">
        <v>140</v>
      </c>
      <c r="E260" s="190" t="s">
        <v>1</v>
      </c>
      <c r="F260" s="191" t="s">
        <v>223</v>
      </c>
      <c r="H260" s="192">
        <v>292.10300000000001</v>
      </c>
      <c r="I260" s="193"/>
      <c r="L260" s="189"/>
      <c r="M260" s="194"/>
      <c r="N260" s="195"/>
      <c r="O260" s="195"/>
      <c r="P260" s="195"/>
      <c r="Q260" s="195"/>
      <c r="R260" s="195"/>
      <c r="S260" s="195"/>
      <c r="T260" s="196"/>
      <c r="AT260" s="190" t="s">
        <v>140</v>
      </c>
      <c r="AU260" s="190" t="s">
        <v>89</v>
      </c>
      <c r="AV260" s="15" t="s">
        <v>132</v>
      </c>
      <c r="AW260" s="15" t="s">
        <v>35</v>
      </c>
      <c r="AX260" s="15" t="s">
        <v>36</v>
      </c>
      <c r="AY260" s="190" t="s">
        <v>125</v>
      </c>
    </row>
    <row r="261" spans="1:65" s="2" customFormat="1" ht="16.5" customHeight="1">
      <c r="A261" s="33"/>
      <c r="B261" s="144"/>
      <c r="C261" s="145" t="s">
        <v>390</v>
      </c>
      <c r="D261" s="145" t="s">
        <v>127</v>
      </c>
      <c r="E261" s="146" t="s">
        <v>391</v>
      </c>
      <c r="F261" s="147" t="s">
        <v>392</v>
      </c>
      <c r="G261" s="148" t="s">
        <v>137</v>
      </c>
      <c r="H261" s="149">
        <v>123.53</v>
      </c>
      <c r="I261" s="150"/>
      <c r="J261" s="151">
        <f>ROUND(I261*H261,2)</f>
        <v>0</v>
      </c>
      <c r="K261" s="147" t="s">
        <v>1</v>
      </c>
      <c r="L261" s="34"/>
      <c r="M261" s="152" t="s">
        <v>1</v>
      </c>
      <c r="N261" s="153" t="s">
        <v>45</v>
      </c>
      <c r="O261" s="59"/>
      <c r="P261" s="154">
        <f>O261*H261</f>
        <v>0</v>
      </c>
      <c r="Q261" s="154">
        <v>0</v>
      </c>
      <c r="R261" s="154">
        <f>Q261*H261</f>
        <v>0</v>
      </c>
      <c r="S261" s="154">
        <v>0</v>
      </c>
      <c r="T261" s="155">
        <f>S261*H261</f>
        <v>0</v>
      </c>
      <c r="U261" s="33"/>
      <c r="V261" s="33"/>
      <c r="W261" s="33"/>
      <c r="X261" s="33"/>
      <c r="Y261" s="33"/>
      <c r="Z261" s="33"/>
      <c r="AA261" s="33"/>
      <c r="AB261" s="33"/>
      <c r="AC261" s="33"/>
      <c r="AD261" s="33"/>
      <c r="AE261" s="33"/>
      <c r="AR261" s="156" t="s">
        <v>132</v>
      </c>
      <c r="AT261" s="156" t="s">
        <v>127</v>
      </c>
      <c r="AU261" s="156" t="s">
        <v>89</v>
      </c>
      <c r="AY261" s="18" t="s">
        <v>125</v>
      </c>
      <c r="BE261" s="157">
        <f>IF(N261="základní",J261,0)</f>
        <v>0</v>
      </c>
      <c r="BF261" s="157">
        <f>IF(N261="snížená",J261,0)</f>
        <v>0</v>
      </c>
      <c r="BG261" s="157">
        <f>IF(N261="zákl. přenesená",J261,0)</f>
        <v>0</v>
      </c>
      <c r="BH261" s="157">
        <f>IF(N261="sníž. přenesená",J261,0)</f>
        <v>0</v>
      </c>
      <c r="BI261" s="157">
        <f>IF(N261="nulová",J261,0)</f>
        <v>0</v>
      </c>
      <c r="BJ261" s="18" t="s">
        <v>36</v>
      </c>
      <c r="BK261" s="157">
        <f>ROUND(I261*H261,2)</f>
        <v>0</v>
      </c>
      <c r="BL261" s="18" t="s">
        <v>132</v>
      </c>
      <c r="BM261" s="156" t="s">
        <v>393</v>
      </c>
    </row>
    <row r="262" spans="1:65" s="14" customFormat="1">
      <c r="B262" s="176"/>
      <c r="D262" s="169" t="s">
        <v>140</v>
      </c>
      <c r="E262" s="177" t="s">
        <v>1</v>
      </c>
      <c r="F262" s="178" t="s">
        <v>394</v>
      </c>
      <c r="H262" s="179">
        <v>123.53</v>
      </c>
      <c r="I262" s="180"/>
      <c r="L262" s="176"/>
      <c r="M262" s="181"/>
      <c r="N262" s="182"/>
      <c r="O262" s="182"/>
      <c r="P262" s="182"/>
      <c r="Q262" s="182"/>
      <c r="R262" s="182"/>
      <c r="S262" s="182"/>
      <c r="T262" s="183"/>
      <c r="AT262" s="177" t="s">
        <v>140</v>
      </c>
      <c r="AU262" s="177" t="s">
        <v>89</v>
      </c>
      <c r="AV262" s="14" t="s">
        <v>89</v>
      </c>
      <c r="AW262" s="14" t="s">
        <v>35</v>
      </c>
      <c r="AX262" s="14" t="s">
        <v>36</v>
      </c>
      <c r="AY262" s="177" t="s">
        <v>125</v>
      </c>
    </row>
    <row r="263" spans="1:65" s="2" customFormat="1" ht="16.5" customHeight="1">
      <c r="A263" s="33"/>
      <c r="B263" s="144"/>
      <c r="C263" s="145" t="s">
        <v>395</v>
      </c>
      <c r="D263" s="145" t="s">
        <v>127</v>
      </c>
      <c r="E263" s="146" t="s">
        <v>396</v>
      </c>
      <c r="F263" s="147" t="s">
        <v>397</v>
      </c>
      <c r="G263" s="148" t="s">
        <v>137</v>
      </c>
      <c r="H263" s="149">
        <v>432.65899999999999</v>
      </c>
      <c r="I263" s="150"/>
      <c r="J263" s="151">
        <f>ROUND(I263*H263,2)</f>
        <v>0</v>
      </c>
      <c r="K263" s="147" t="s">
        <v>131</v>
      </c>
      <c r="L263" s="34"/>
      <c r="M263" s="152" t="s">
        <v>1</v>
      </c>
      <c r="N263" s="153" t="s">
        <v>45</v>
      </c>
      <c r="O263" s="59"/>
      <c r="P263" s="154">
        <f>O263*H263</f>
        <v>0</v>
      </c>
      <c r="Q263" s="154">
        <v>0</v>
      </c>
      <c r="R263" s="154">
        <f>Q263*H263</f>
        <v>0</v>
      </c>
      <c r="S263" s="154">
        <v>0</v>
      </c>
      <c r="T263" s="155">
        <f>S263*H263</f>
        <v>0</v>
      </c>
      <c r="U263" s="33"/>
      <c r="V263" s="33"/>
      <c r="W263" s="33"/>
      <c r="X263" s="33"/>
      <c r="Y263" s="33"/>
      <c r="Z263" s="33"/>
      <c r="AA263" s="33"/>
      <c r="AB263" s="33"/>
      <c r="AC263" s="33"/>
      <c r="AD263" s="33"/>
      <c r="AE263" s="33"/>
      <c r="AR263" s="156" t="s">
        <v>132</v>
      </c>
      <c r="AT263" s="156" t="s">
        <v>127</v>
      </c>
      <c r="AU263" s="156" t="s">
        <v>89</v>
      </c>
      <c r="AY263" s="18" t="s">
        <v>125</v>
      </c>
      <c r="BE263" s="157">
        <f>IF(N263="základní",J263,0)</f>
        <v>0</v>
      </c>
      <c r="BF263" s="157">
        <f>IF(N263="snížená",J263,0)</f>
        <v>0</v>
      </c>
      <c r="BG263" s="157">
        <f>IF(N263="zákl. přenesená",J263,0)</f>
        <v>0</v>
      </c>
      <c r="BH263" s="157">
        <f>IF(N263="sníž. přenesená",J263,0)</f>
        <v>0</v>
      </c>
      <c r="BI263" s="157">
        <f>IF(N263="nulová",J263,0)</f>
        <v>0</v>
      </c>
      <c r="BJ263" s="18" t="s">
        <v>36</v>
      </c>
      <c r="BK263" s="157">
        <f>ROUND(I263*H263,2)</f>
        <v>0</v>
      </c>
      <c r="BL263" s="18" t="s">
        <v>132</v>
      </c>
      <c r="BM263" s="156" t="s">
        <v>398</v>
      </c>
    </row>
    <row r="264" spans="1:65" s="16" customFormat="1">
      <c r="B264" s="197"/>
      <c r="D264" s="169" t="s">
        <v>140</v>
      </c>
      <c r="E264" s="198" t="s">
        <v>1</v>
      </c>
      <c r="F264" s="199" t="s">
        <v>319</v>
      </c>
      <c r="H264" s="200">
        <v>593.33799999999997</v>
      </c>
      <c r="I264" s="201"/>
      <c r="L264" s="197"/>
      <c r="M264" s="202"/>
      <c r="N264" s="203"/>
      <c r="O264" s="203"/>
      <c r="P264" s="203"/>
      <c r="Q264" s="203"/>
      <c r="R264" s="203"/>
      <c r="S264" s="203"/>
      <c r="T264" s="204"/>
      <c r="AT264" s="198" t="s">
        <v>140</v>
      </c>
      <c r="AU264" s="198" t="s">
        <v>89</v>
      </c>
      <c r="AV264" s="16" t="s">
        <v>143</v>
      </c>
      <c r="AW264" s="16" t="s">
        <v>35</v>
      </c>
      <c r="AX264" s="16" t="s">
        <v>80</v>
      </c>
      <c r="AY264" s="198" t="s">
        <v>125</v>
      </c>
    </row>
    <row r="265" spans="1:65" s="14" customFormat="1">
      <c r="B265" s="176"/>
      <c r="D265" s="169" t="s">
        <v>140</v>
      </c>
      <c r="E265" s="177" t="s">
        <v>1</v>
      </c>
      <c r="F265" s="178" t="s">
        <v>399</v>
      </c>
      <c r="H265" s="179">
        <v>-29.347999999999999</v>
      </c>
      <c r="I265" s="180"/>
      <c r="L265" s="176"/>
      <c r="M265" s="181"/>
      <c r="N265" s="182"/>
      <c r="O265" s="182"/>
      <c r="P265" s="182"/>
      <c r="Q265" s="182"/>
      <c r="R265" s="182"/>
      <c r="S265" s="182"/>
      <c r="T265" s="183"/>
      <c r="AT265" s="177" t="s">
        <v>140</v>
      </c>
      <c r="AU265" s="177" t="s">
        <v>89</v>
      </c>
      <c r="AV265" s="14" t="s">
        <v>89</v>
      </c>
      <c r="AW265" s="14" t="s">
        <v>35</v>
      </c>
      <c r="AX265" s="14" t="s">
        <v>80</v>
      </c>
      <c r="AY265" s="177" t="s">
        <v>125</v>
      </c>
    </row>
    <row r="266" spans="1:65" s="14" customFormat="1">
      <c r="B266" s="176"/>
      <c r="D266" s="169" t="s">
        <v>140</v>
      </c>
      <c r="E266" s="177" t="s">
        <v>1</v>
      </c>
      <c r="F266" s="178" t="s">
        <v>400</v>
      </c>
      <c r="H266" s="179">
        <v>-131.33099999999999</v>
      </c>
      <c r="I266" s="180"/>
      <c r="L266" s="176"/>
      <c r="M266" s="181"/>
      <c r="N266" s="182"/>
      <c r="O266" s="182"/>
      <c r="P266" s="182"/>
      <c r="Q266" s="182"/>
      <c r="R266" s="182"/>
      <c r="S266" s="182"/>
      <c r="T266" s="183"/>
      <c r="AT266" s="177" t="s">
        <v>140</v>
      </c>
      <c r="AU266" s="177" t="s">
        <v>89</v>
      </c>
      <c r="AV266" s="14" t="s">
        <v>89</v>
      </c>
      <c r="AW266" s="14" t="s">
        <v>35</v>
      </c>
      <c r="AX266" s="14" t="s">
        <v>80</v>
      </c>
      <c r="AY266" s="177" t="s">
        <v>125</v>
      </c>
    </row>
    <row r="267" spans="1:65" s="2" customFormat="1" ht="16.5" customHeight="1">
      <c r="A267" s="33"/>
      <c r="B267" s="144"/>
      <c r="C267" s="158" t="s">
        <v>401</v>
      </c>
      <c r="D267" s="158" t="s">
        <v>134</v>
      </c>
      <c r="E267" s="159" t="s">
        <v>402</v>
      </c>
      <c r="F267" s="160" t="s">
        <v>403</v>
      </c>
      <c r="G267" s="161" t="s">
        <v>186</v>
      </c>
      <c r="H267" s="162">
        <v>899.49800000000005</v>
      </c>
      <c r="I267" s="163"/>
      <c r="J267" s="164">
        <f>ROUND(I267*H267,2)</f>
        <v>0</v>
      </c>
      <c r="K267" s="160" t="s">
        <v>1</v>
      </c>
      <c r="L267" s="165"/>
      <c r="M267" s="166" t="s">
        <v>1</v>
      </c>
      <c r="N267" s="167" t="s">
        <v>45</v>
      </c>
      <c r="O267" s="59"/>
      <c r="P267" s="154">
        <f>O267*H267</f>
        <v>0</v>
      </c>
      <c r="Q267" s="154">
        <v>0</v>
      </c>
      <c r="R267" s="154">
        <f>Q267*H267</f>
        <v>0</v>
      </c>
      <c r="S267" s="154">
        <v>0</v>
      </c>
      <c r="T267" s="155">
        <f>S267*H267</f>
        <v>0</v>
      </c>
      <c r="U267" s="33"/>
      <c r="V267" s="33"/>
      <c r="W267" s="33"/>
      <c r="X267" s="33"/>
      <c r="Y267" s="33"/>
      <c r="Z267" s="33"/>
      <c r="AA267" s="33"/>
      <c r="AB267" s="33"/>
      <c r="AC267" s="33"/>
      <c r="AD267" s="33"/>
      <c r="AE267" s="33"/>
      <c r="AR267" s="156" t="s">
        <v>138</v>
      </c>
      <c r="AT267" s="156" t="s">
        <v>134</v>
      </c>
      <c r="AU267" s="156" t="s">
        <v>89</v>
      </c>
      <c r="AY267" s="18" t="s">
        <v>125</v>
      </c>
      <c r="BE267" s="157">
        <f>IF(N267="základní",J267,0)</f>
        <v>0</v>
      </c>
      <c r="BF267" s="157">
        <f>IF(N267="snížená",J267,0)</f>
        <v>0</v>
      </c>
      <c r="BG267" s="157">
        <f>IF(N267="zákl. přenesená",J267,0)</f>
        <v>0</v>
      </c>
      <c r="BH267" s="157">
        <f>IF(N267="sníž. přenesená",J267,0)</f>
        <v>0</v>
      </c>
      <c r="BI267" s="157">
        <f>IF(N267="nulová",J267,0)</f>
        <v>0</v>
      </c>
      <c r="BJ267" s="18" t="s">
        <v>36</v>
      </c>
      <c r="BK267" s="157">
        <f>ROUND(I267*H267,2)</f>
        <v>0</v>
      </c>
      <c r="BL267" s="18" t="s">
        <v>132</v>
      </c>
      <c r="BM267" s="156" t="s">
        <v>404</v>
      </c>
    </row>
    <row r="268" spans="1:65" s="14" customFormat="1">
      <c r="B268" s="176"/>
      <c r="D268" s="169" t="s">
        <v>140</v>
      </c>
      <c r="E268" s="177" t="s">
        <v>1</v>
      </c>
      <c r="F268" s="178" t="s">
        <v>405</v>
      </c>
      <c r="H268" s="179">
        <v>899.49800000000005</v>
      </c>
      <c r="I268" s="180"/>
      <c r="L268" s="176"/>
      <c r="M268" s="181"/>
      <c r="N268" s="182"/>
      <c r="O268" s="182"/>
      <c r="P268" s="182"/>
      <c r="Q268" s="182"/>
      <c r="R268" s="182"/>
      <c r="S268" s="182"/>
      <c r="T268" s="183"/>
      <c r="AT268" s="177" t="s">
        <v>140</v>
      </c>
      <c r="AU268" s="177" t="s">
        <v>89</v>
      </c>
      <c r="AV268" s="14" t="s">
        <v>89</v>
      </c>
      <c r="AW268" s="14" t="s">
        <v>35</v>
      </c>
      <c r="AX268" s="14" t="s">
        <v>80</v>
      </c>
      <c r="AY268" s="177" t="s">
        <v>125</v>
      </c>
    </row>
    <row r="269" spans="1:65" s="15" customFormat="1">
      <c r="B269" s="189"/>
      <c r="D269" s="169" t="s">
        <v>140</v>
      </c>
      <c r="E269" s="190" t="s">
        <v>1</v>
      </c>
      <c r="F269" s="191" t="s">
        <v>223</v>
      </c>
      <c r="H269" s="192">
        <v>899.49800000000005</v>
      </c>
      <c r="I269" s="193"/>
      <c r="L269" s="189"/>
      <c r="M269" s="194"/>
      <c r="N269" s="195"/>
      <c r="O269" s="195"/>
      <c r="P269" s="195"/>
      <c r="Q269" s="195"/>
      <c r="R269" s="195"/>
      <c r="S269" s="195"/>
      <c r="T269" s="196"/>
      <c r="AT269" s="190" t="s">
        <v>140</v>
      </c>
      <c r="AU269" s="190" t="s">
        <v>89</v>
      </c>
      <c r="AV269" s="15" t="s">
        <v>132</v>
      </c>
      <c r="AW269" s="15" t="s">
        <v>35</v>
      </c>
      <c r="AX269" s="15" t="s">
        <v>36</v>
      </c>
      <c r="AY269" s="190" t="s">
        <v>125</v>
      </c>
    </row>
    <row r="270" spans="1:65" s="2" customFormat="1" ht="16.5" customHeight="1">
      <c r="A270" s="33"/>
      <c r="B270" s="144"/>
      <c r="C270" s="145" t="s">
        <v>406</v>
      </c>
      <c r="D270" s="145" t="s">
        <v>127</v>
      </c>
      <c r="E270" s="146" t="s">
        <v>407</v>
      </c>
      <c r="F270" s="147" t="s">
        <v>408</v>
      </c>
      <c r="G270" s="148" t="s">
        <v>137</v>
      </c>
      <c r="H270" s="149">
        <v>131.33099999999999</v>
      </c>
      <c r="I270" s="150"/>
      <c r="J270" s="151">
        <f>ROUND(I270*H270,2)</f>
        <v>0</v>
      </c>
      <c r="K270" s="147" t="s">
        <v>131</v>
      </c>
      <c r="L270" s="34"/>
      <c r="M270" s="152" t="s">
        <v>1</v>
      </c>
      <c r="N270" s="153" t="s">
        <v>45</v>
      </c>
      <c r="O270" s="59"/>
      <c r="P270" s="154">
        <f>O270*H270</f>
        <v>0</v>
      </c>
      <c r="Q270" s="154">
        <v>0</v>
      </c>
      <c r="R270" s="154">
        <f>Q270*H270</f>
        <v>0</v>
      </c>
      <c r="S270" s="154">
        <v>0</v>
      </c>
      <c r="T270" s="155">
        <f>S270*H270</f>
        <v>0</v>
      </c>
      <c r="U270" s="33"/>
      <c r="V270" s="33"/>
      <c r="W270" s="33"/>
      <c r="X270" s="33"/>
      <c r="Y270" s="33"/>
      <c r="Z270" s="33"/>
      <c r="AA270" s="33"/>
      <c r="AB270" s="33"/>
      <c r="AC270" s="33"/>
      <c r="AD270" s="33"/>
      <c r="AE270" s="33"/>
      <c r="AR270" s="156" t="s">
        <v>132</v>
      </c>
      <c r="AT270" s="156" t="s">
        <v>127</v>
      </c>
      <c r="AU270" s="156" t="s">
        <v>89</v>
      </c>
      <c r="AY270" s="18" t="s">
        <v>125</v>
      </c>
      <c r="BE270" s="157">
        <f>IF(N270="základní",J270,0)</f>
        <v>0</v>
      </c>
      <c r="BF270" s="157">
        <f>IF(N270="snížená",J270,0)</f>
        <v>0</v>
      </c>
      <c r="BG270" s="157">
        <f>IF(N270="zákl. přenesená",J270,0)</f>
        <v>0</v>
      </c>
      <c r="BH270" s="157">
        <f>IF(N270="sníž. přenesená",J270,0)</f>
        <v>0</v>
      </c>
      <c r="BI270" s="157">
        <f>IF(N270="nulová",J270,0)</f>
        <v>0</v>
      </c>
      <c r="BJ270" s="18" t="s">
        <v>36</v>
      </c>
      <c r="BK270" s="157">
        <f>ROUND(I270*H270,2)</f>
        <v>0</v>
      </c>
      <c r="BL270" s="18" t="s">
        <v>132</v>
      </c>
      <c r="BM270" s="156" t="s">
        <v>409</v>
      </c>
    </row>
    <row r="271" spans="1:65" s="14" customFormat="1">
      <c r="B271" s="176"/>
      <c r="D271" s="169" t="s">
        <v>140</v>
      </c>
      <c r="E271" s="177" t="s">
        <v>1</v>
      </c>
      <c r="F271" s="178" t="s">
        <v>410</v>
      </c>
      <c r="H271" s="179">
        <v>146.57499999999999</v>
      </c>
      <c r="I271" s="180"/>
      <c r="L271" s="176"/>
      <c r="M271" s="181"/>
      <c r="N271" s="182"/>
      <c r="O271" s="182"/>
      <c r="P271" s="182"/>
      <c r="Q271" s="182"/>
      <c r="R271" s="182"/>
      <c r="S271" s="182"/>
      <c r="T271" s="183"/>
      <c r="AT271" s="177" t="s">
        <v>140</v>
      </c>
      <c r="AU271" s="177" t="s">
        <v>89</v>
      </c>
      <c r="AV271" s="14" t="s">
        <v>89</v>
      </c>
      <c r="AW271" s="14" t="s">
        <v>35</v>
      </c>
      <c r="AX271" s="14" t="s">
        <v>80</v>
      </c>
      <c r="AY271" s="177" t="s">
        <v>125</v>
      </c>
    </row>
    <row r="272" spans="1:65" s="14" customFormat="1">
      <c r="B272" s="176"/>
      <c r="D272" s="169" t="s">
        <v>140</v>
      </c>
      <c r="E272" s="177" t="s">
        <v>1</v>
      </c>
      <c r="F272" s="178" t="s">
        <v>411</v>
      </c>
      <c r="H272" s="179">
        <v>-15.244</v>
      </c>
      <c r="I272" s="180"/>
      <c r="L272" s="176"/>
      <c r="M272" s="181"/>
      <c r="N272" s="182"/>
      <c r="O272" s="182"/>
      <c r="P272" s="182"/>
      <c r="Q272" s="182"/>
      <c r="R272" s="182"/>
      <c r="S272" s="182"/>
      <c r="T272" s="183"/>
      <c r="AT272" s="177" t="s">
        <v>140</v>
      </c>
      <c r="AU272" s="177" t="s">
        <v>89</v>
      </c>
      <c r="AV272" s="14" t="s">
        <v>89</v>
      </c>
      <c r="AW272" s="14" t="s">
        <v>35</v>
      </c>
      <c r="AX272" s="14" t="s">
        <v>80</v>
      </c>
      <c r="AY272" s="177" t="s">
        <v>125</v>
      </c>
    </row>
    <row r="273" spans="1:65" s="2" customFormat="1" ht="16.5" customHeight="1">
      <c r="A273" s="33"/>
      <c r="B273" s="144"/>
      <c r="C273" s="158" t="s">
        <v>412</v>
      </c>
      <c r="D273" s="158" t="s">
        <v>134</v>
      </c>
      <c r="E273" s="159" t="s">
        <v>413</v>
      </c>
      <c r="F273" s="160" t="s">
        <v>414</v>
      </c>
      <c r="G273" s="161" t="s">
        <v>186</v>
      </c>
      <c r="H273" s="162">
        <v>273.03699999999998</v>
      </c>
      <c r="I273" s="163"/>
      <c r="J273" s="164">
        <f>ROUND(I273*H273,2)</f>
        <v>0</v>
      </c>
      <c r="K273" s="160" t="s">
        <v>131</v>
      </c>
      <c r="L273" s="165"/>
      <c r="M273" s="166" t="s">
        <v>1</v>
      </c>
      <c r="N273" s="167" t="s">
        <v>45</v>
      </c>
      <c r="O273" s="59"/>
      <c r="P273" s="154">
        <f>O273*H273</f>
        <v>0</v>
      </c>
      <c r="Q273" s="154">
        <v>0</v>
      </c>
      <c r="R273" s="154">
        <f>Q273*H273</f>
        <v>0</v>
      </c>
      <c r="S273" s="154">
        <v>0</v>
      </c>
      <c r="T273" s="155">
        <f>S273*H273</f>
        <v>0</v>
      </c>
      <c r="U273" s="33"/>
      <c r="V273" s="33"/>
      <c r="W273" s="33"/>
      <c r="X273" s="33"/>
      <c r="Y273" s="33"/>
      <c r="Z273" s="33"/>
      <c r="AA273" s="33"/>
      <c r="AB273" s="33"/>
      <c r="AC273" s="33"/>
      <c r="AD273" s="33"/>
      <c r="AE273" s="33"/>
      <c r="AR273" s="156" t="s">
        <v>138</v>
      </c>
      <c r="AT273" s="156" t="s">
        <v>134</v>
      </c>
      <c r="AU273" s="156" t="s">
        <v>89</v>
      </c>
      <c r="AY273" s="18" t="s">
        <v>125</v>
      </c>
      <c r="BE273" s="157">
        <f>IF(N273="základní",J273,0)</f>
        <v>0</v>
      </c>
      <c r="BF273" s="157">
        <f>IF(N273="snížená",J273,0)</f>
        <v>0</v>
      </c>
      <c r="BG273" s="157">
        <f>IF(N273="zákl. přenesená",J273,0)</f>
        <v>0</v>
      </c>
      <c r="BH273" s="157">
        <f>IF(N273="sníž. přenesená",J273,0)</f>
        <v>0</v>
      </c>
      <c r="BI273" s="157">
        <f>IF(N273="nulová",J273,0)</f>
        <v>0</v>
      </c>
      <c r="BJ273" s="18" t="s">
        <v>36</v>
      </c>
      <c r="BK273" s="157">
        <f>ROUND(I273*H273,2)</f>
        <v>0</v>
      </c>
      <c r="BL273" s="18" t="s">
        <v>132</v>
      </c>
      <c r="BM273" s="156" t="s">
        <v>415</v>
      </c>
    </row>
    <row r="274" spans="1:65" s="14" customFormat="1">
      <c r="B274" s="176"/>
      <c r="D274" s="169" t="s">
        <v>140</v>
      </c>
      <c r="E274" s="177" t="s">
        <v>1</v>
      </c>
      <c r="F274" s="178" t="s">
        <v>416</v>
      </c>
      <c r="H274" s="179">
        <v>273.03699999999998</v>
      </c>
      <c r="I274" s="180"/>
      <c r="L274" s="176"/>
      <c r="M274" s="181"/>
      <c r="N274" s="182"/>
      <c r="O274" s="182"/>
      <c r="P274" s="182"/>
      <c r="Q274" s="182"/>
      <c r="R274" s="182"/>
      <c r="S274" s="182"/>
      <c r="T274" s="183"/>
      <c r="AT274" s="177" t="s">
        <v>140</v>
      </c>
      <c r="AU274" s="177" t="s">
        <v>89</v>
      </c>
      <c r="AV274" s="14" t="s">
        <v>89</v>
      </c>
      <c r="AW274" s="14" t="s">
        <v>35</v>
      </c>
      <c r="AX274" s="14" t="s">
        <v>80</v>
      </c>
      <c r="AY274" s="177" t="s">
        <v>125</v>
      </c>
    </row>
    <row r="275" spans="1:65" s="15" customFormat="1">
      <c r="B275" s="189"/>
      <c r="D275" s="169" t="s">
        <v>140</v>
      </c>
      <c r="E275" s="190" t="s">
        <v>1</v>
      </c>
      <c r="F275" s="191" t="s">
        <v>223</v>
      </c>
      <c r="H275" s="192">
        <v>273.03699999999998</v>
      </c>
      <c r="I275" s="193"/>
      <c r="L275" s="189"/>
      <c r="M275" s="194"/>
      <c r="N275" s="195"/>
      <c r="O275" s="195"/>
      <c r="P275" s="195"/>
      <c r="Q275" s="195"/>
      <c r="R275" s="195"/>
      <c r="S275" s="195"/>
      <c r="T275" s="196"/>
      <c r="AT275" s="190" t="s">
        <v>140</v>
      </c>
      <c r="AU275" s="190" t="s">
        <v>89</v>
      </c>
      <c r="AV275" s="15" t="s">
        <v>132</v>
      </c>
      <c r="AW275" s="15" t="s">
        <v>35</v>
      </c>
      <c r="AX275" s="15" t="s">
        <v>36</v>
      </c>
      <c r="AY275" s="190" t="s">
        <v>125</v>
      </c>
    </row>
    <row r="276" spans="1:65" s="2" customFormat="1" ht="16.5" customHeight="1">
      <c r="A276" s="33"/>
      <c r="B276" s="144"/>
      <c r="C276" s="145" t="s">
        <v>417</v>
      </c>
      <c r="D276" s="145" t="s">
        <v>127</v>
      </c>
      <c r="E276" s="146" t="s">
        <v>418</v>
      </c>
      <c r="F276" s="147" t="s">
        <v>419</v>
      </c>
      <c r="G276" s="148" t="s">
        <v>137</v>
      </c>
      <c r="H276" s="149">
        <v>655.274</v>
      </c>
      <c r="I276" s="150"/>
      <c r="J276" s="151">
        <f>ROUND(I276*H276,2)</f>
        <v>0</v>
      </c>
      <c r="K276" s="147" t="s">
        <v>131</v>
      </c>
      <c r="L276" s="34"/>
      <c r="M276" s="152" t="s">
        <v>1</v>
      </c>
      <c r="N276" s="153" t="s">
        <v>45</v>
      </c>
      <c r="O276" s="59"/>
      <c r="P276" s="154">
        <f>O276*H276</f>
        <v>0</v>
      </c>
      <c r="Q276" s="154">
        <v>0</v>
      </c>
      <c r="R276" s="154">
        <f>Q276*H276</f>
        <v>0</v>
      </c>
      <c r="S276" s="154">
        <v>0</v>
      </c>
      <c r="T276" s="155">
        <f>S276*H276</f>
        <v>0</v>
      </c>
      <c r="U276" s="33"/>
      <c r="V276" s="33"/>
      <c r="W276" s="33"/>
      <c r="X276" s="33"/>
      <c r="Y276" s="33"/>
      <c r="Z276" s="33"/>
      <c r="AA276" s="33"/>
      <c r="AB276" s="33"/>
      <c r="AC276" s="33"/>
      <c r="AD276" s="33"/>
      <c r="AE276" s="33"/>
      <c r="AR276" s="156" t="s">
        <v>132</v>
      </c>
      <c r="AT276" s="156" t="s">
        <v>127</v>
      </c>
      <c r="AU276" s="156" t="s">
        <v>89</v>
      </c>
      <c r="AY276" s="18" t="s">
        <v>125</v>
      </c>
      <c r="BE276" s="157">
        <f>IF(N276="základní",J276,0)</f>
        <v>0</v>
      </c>
      <c r="BF276" s="157">
        <f>IF(N276="snížená",J276,0)</f>
        <v>0</v>
      </c>
      <c r="BG276" s="157">
        <f>IF(N276="zákl. přenesená",J276,0)</f>
        <v>0</v>
      </c>
      <c r="BH276" s="157">
        <f>IF(N276="sníž. přenesená",J276,0)</f>
        <v>0</v>
      </c>
      <c r="BI276" s="157">
        <f>IF(N276="nulová",J276,0)</f>
        <v>0</v>
      </c>
      <c r="BJ276" s="18" t="s">
        <v>36</v>
      </c>
      <c r="BK276" s="157">
        <f>ROUND(I276*H276,2)</f>
        <v>0</v>
      </c>
      <c r="BL276" s="18" t="s">
        <v>132</v>
      </c>
      <c r="BM276" s="156" t="s">
        <v>420</v>
      </c>
    </row>
    <row r="277" spans="1:65" s="14" customFormat="1">
      <c r="B277" s="176"/>
      <c r="D277" s="169" t="s">
        <v>140</v>
      </c>
      <c r="E277" s="177" t="s">
        <v>1</v>
      </c>
      <c r="F277" s="178" t="s">
        <v>421</v>
      </c>
      <c r="H277" s="179">
        <v>499.721</v>
      </c>
      <c r="I277" s="180"/>
      <c r="L277" s="176"/>
      <c r="M277" s="181"/>
      <c r="N277" s="182"/>
      <c r="O277" s="182"/>
      <c r="P277" s="182"/>
      <c r="Q277" s="182"/>
      <c r="R277" s="182"/>
      <c r="S277" s="182"/>
      <c r="T277" s="183"/>
      <c r="AT277" s="177" t="s">
        <v>140</v>
      </c>
      <c r="AU277" s="177" t="s">
        <v>89</v>
      </c>
      <c r="AV277" s="14" t="s">
        <v>89</v>
      </c>
      <c r="AW277" s="14" t="s">
        <v>35</v>
      </c>
      <c r="AX277" s="14" t="s">
        <v>80</v>
      </c>
      <c r="AY277" s="177" t="s">
        <v>125</v>
      </c>
    </row>
    <row r="278" spans="1:65" s="14" customFormat="1">
      <c r="B278" s="176"/>
      <c r="D278" s="169" t="s">
        <v>140</v>
      </c>
      <c r="E278" s="177" t="s">
        <v>1</v>
      </c>
      <c r="F278" s="178" t="s">
        <v>422</v>
      </c>
      <c r="H278" s="179">
        <v>151.68700000000001</v>
      </c>
      <c r="I278" s="180"/>
      <c r="L278" s="176"/>
      <c r="M278" s="181"/>
      <c r="N278" s="182"/>
      <c r="O278" s="182"/>
      <c r="P278" s="182"/>
      <c r="Q278" s="182"/>
      <c r="R278" s="182"/>
      <c r="S278" s="182"/>
      <c r="T278" s="183"/>
      <c r="AT278" s="177" t="s">
        <v>140</v>
      </c>
      <c r="AU278" s="177" t="s">
        <v>89</v>
      </c>
      <c r="AV278" s="14" t="s">
        <v>89</v>
      </c>
      <c r="AW278" s="14" t="s">
        <v>35</v>
      </c>
      <c r="AX278" s="14" t="s">
        <v>80</v>
      </c>
      <c r="AY278" s="177" t="s">
        <v>125</v>
      </c>
    </row>
    <row r="279" spans="1:65" s="14" customFormat="1">
      <c r="B279" s="176"/>
      <c r="D279" s="169" t="s">
        <v>140</v>
      </c>
      <c r="E279" s="177" t="s">
        <v>1</v>
      </c>
      <c r="F279" s="178" t="s">
        <v>423</v>
      </c>
      <c r="H279" s="179">
        <v>3.8660000000000001</v>
      </c>
      <c r="I279" s="180"/>
      <c r="L279" s="176"/>
      <c r="M279" s="181"/>
      <c r="N279" s="182"/>
      <c r="O279" s="182"/>
      <c r="P279" s="182"/>
      <c r="Q279" s="182"/>
      <c r="R279" s="182"/>
      <c r="S279" s="182"/>
      <c r="T279" s="183"/>
      <c r="AT279" s="177" t="s">
        <v>140</v>
      </c>
      <c r="AU279" s="177" t="s">
        <v>89</v>
      </c>
      <c r="AV279" s="14" t="s">
        <v>89</v>
      </c>
      <c r="AW279" s="14" t="s">
        <v>35</v>
      </c>
      <c r="AX279" s="14" t="s">
        <v>80</v>
      </c>
      <c r="AY279" s="177" t="s">
        <v>125</v>
      </c>
    </row>
    <row r="280" spans="1:65" s="15" customFormat="1">
      <c r="B280" s="189"/>
      <c r="D280" s="169" t="s">
        <v>140</v>
      </c>
      <c r="E280" s="190" t="s">
        <v>1</v>
      </c>
      <c r="F280" s="191" t="s">
        <v>223</v>
      </c>
      <c r="H280" s="192">
        <v>655.274</v>
      </c>
      <c r="I280" s="193"/>
      <c r="L280" s="189"/>
      <c r="M280" s="194"/>
      <c r="N280" s="195"/>
      <c r="O280" s="195"/>
      <c r="P280" s="195"/>
      <c r="Q280" s="195"/>
      <c r="R280" s="195"/>
      <c r="S280" s="195"/>
      <c r="T280" s="196"/>
      <c r="AT280" s="190" t="s">
        <v>140</v>
      </c>
      <c r="AU280" s="190" t="s">
        <v>89</v>
      </c>
      <c r="AV280" s="15" t="s">
        <v>132</v>
      </c>
      <c r="AW280" s="15" t="s">
        <v>35</v>
      </c>
      <c r="AX280" s="15" t="s">
        <v>36</v>
      </c>
      <c r="AY280" s="190" t="s">
        <v>125</v>
      </c>
    </row>
    <row r="281" spans="1:65" s="2" customFormat="1" ht="21.75" customHeight="1">
      <c r="A281" s="33"/>
      <c r="B281" s="144"/>
      <c r="C281" s="145" t="s">
        <v>424</v>
      </c>
      <c r="D281" s="145" t="s">
        <v>127</v>
      </c>
      <c r="E281" s="146" t="s">
        <v>425</v>
      </c>
      <c r="F281" s="147" t="s">
        <v>426</v>
      </c>
      <c r="G281" s="148" t="s">
        <v>137</v>
      </c>
      <c r="H281" s="149">
        <v>655.274</v>
      </c>
      <c r="I281" s="150"/>
      <c r="J281" s="151">
        <f>ROUND(I281*H281,2)</f>
        <v>0</v>
      </c>
      <c r="K281" s="147" t="s">
        <v>131</v>
      </c>
      <c r="L281" s="34"/>
      <c r="M281" s="152" t="s">
        <v>1</v>
      </c>
      <c r="N281" s="153" t="s">
        <v>45</v>
      </c>
      <c r="O281" s="59"/>
      <c r="P281" s="154">
        <f>O281*H281</f>
        <v>0</v>
      </c>
      <c r="Q281" s="154">
        <v>0</v>
      </c>
      <c r="R281" s="154">
        <f>Q281*H281</f>
        <v>0</v>
      </c>
      <c r="S281" s="154">
        <v>0</v>
      </c>
      <c r="T281" s="155">
        <f>S281*H281</f>
        <v>0</v>
      </c>
      <c r="U281" s="33"/>
      <c r="V281" s="33"/>
      <c r="W281" s="33"/>
      <c r="X281" s="33"/>
      <c r="Y281" s="33"/>
      <c r="Z281" s="33"/>
      <c r="AA281" s="33"/>
      <c r="AB281" s="33"/>
      <c r="AC281" s="33"/>
      <c r="AD281" s="33"/>
      <c r="AE281" s="33"/>
      <c r="AR281" s="156" t="s">
        <v>132</v>
      </c>
      <c r="AT281" s="156" t="s">
        <v>127</v>
      </c>
      <c r="AU281" s="156" t="s">
        <v>89</v>
      </c>
      <c r="AY281" s="18" t="s">
        <v>125</v>
      </c>
      <c r="BE281" s="157">
        <f>IF(N281="základní",J281,0)</f>
        <v>0</v>
      </c>
      <c r="BF281" s="157">
        <f>IF(N281="snížená",J281,0)</f>
        <v>0</v>
      </c>
      <c r="BG281" s="157">
        <f>IF(N281="zákl. přenesená",J281,0)</f>
        <v>0</v>
      </c>
      <c r="BH281" s="157">
        <f>IF(N281="sníž. přenesená",J281,0)</f>
        <v>0</v>
      </c>
      <c r="BI281" s="157">
        <f>IF(N281="nulová",J281,0)</f>
        <v>0</v>
      </c>
      <c r="BJ281" s="18" t="s">
        <v>36</v>
      </c>
      <c r="BK281" s="157">
        <f>ROUND(I281*H281,2)</f>
        <v>0</v>
      </c>
      <c r="BL281" s="18" t="s">
        <v>132</v>
      </c>
      <c r="BM281" s="156" t="s">
        <v>427</v>
      </c>
    </row>
    <row r="282" spans="1:65" s="14" customFormat="1">
      <c r="B282" s="176"/>
      <c r="D282" s="169" t="s">
        <v>140</v>
      </c>
      <c r="E282" s="177" t="s">
        <v>1</v>
      </c>
      <c r="F282" s="178" t="s">
        <v>428</v>
      </c>
      <c r="H282" s="179">
        <v>655.274</v>
      </c>
      <c r="I282" s="180"/>
      <c r="L282" s="176"/>
      <c r="M282" s="181"/>
      <c r="N282" s="182"/>
      <c r="O282" s="182"/>
      <c r="P282" s="182"/>
      <c r="Q282" s="182"/>
      <c r="R282" s="182"/>
      <c r="S282" s="182"/>
      <c r="T282" s="183"/>
      <c r="AT282" s="177" t="s">
        <v>140</v>
      </c>
      <c r="AU282" s="177" t="s">
        <v>89</v>
      </c>
      <c r="AV282" s="14" t="s">
        <v>89</v>
      </c>
      <c r="AW282" s="14" t="s">
        <v>35</v>
      </c>
      <c r="AX282" s="14" t="s">
        <v>80</v>
      </c>
      <c r="AY282" s="177" t="s">
        <v>125</v>
      </c>
    </row>
    <row r="283" spans="1:65" s="2" customFormat="1" ht="16.5" customHeight="1">
      <c r="A283" s="33"/>
      <c r="B283" s="144"/>
      <c r="C283" s="145" t="s">
        <v>429</v>
      </c>
      <c r="D283" s="145" t="s">
        <v>127</v>
      </c>
      <c r="E283" s="146" t="s">
        <v>430</v>
      </c>
      <c r="F283" s="147" t="s">
        <v>431</v>
      </c>
      <c r="G283" s="148" t="s">
        <v>175</v>
      </c>
      <c r="H283" s="149">
        <v>19.329999999999998</v>
      </c>
      <c r="I283" s="150"/>
      <c r="J283" s="151">
        <f>ROUND(I283*H283,2)</f>
        <v>0</v>
      </c>
      <c r="K283" s="147" t="s">
        <v>131</v>
      </c>
      <c r="L283" s="34"/>
      <c r="M283" s="152" t="s">
        <v>1</v>
      </c>
      <c r="N283" s="153" t="s">
        <v>45</v>
      </c>
      <c r="O283" s="59"/>
      <c r="P283" s="154">
        <f>O283*H283</f>
        <v>0</v>
      </c>
      <c r="Q283" s="154">
        <v>0</v>
      </c>
      <c r="R283" s="154">
        <f>Q283*H283</f>
        <v>0</v>
      </c>
      <c r="S283" s="154">
        <v>0</v>
      </c>
      <c r="T283" s="155">
        <f>S283*H283</f>
        <v>0</v>
      </c>
      <c r="U283" s="33"/>
      <c r="V283" s="33"/>
      <c r="W283" s="33"/>
      <c r="X283" s="33"/>
      <c r="Y283" s="33"/>
      <c r="Z283" s="33"/>
      <c r="AA283" s="33"/>
      <c r="AB283" s="33"/>
      <c r="AC283" s="33"/>
      <c r="AD283" s="33"/>
      <c r="AE283" s="33"/>
      <c r="AR283" s="156" t="s">
        <v>132</v>
      </c>
      <c r="AT283" s="156" t="s">
        <v>127</v>
      </c>
      <c r="AU283" s="156" t="s">
        <v>89</v>
      </c>
      <c r="AY283" s="18" t="s">
        <v>125</v>
      </c>
      <c r="BE283" s="157">
        <f>IF(N283="základní",J283,0)</f>
        <v>0</v>
      </c>
      <c r="BF283" s="157">
        <f>IF(N283="snížená",J283,0)</f>
        <v>0</v>
      </c>
      <c r="BG283" s="157">
        <f>IF(N283="zákl. přenesená",J283,0)</f>
        <v>0</v>
      </c>
      <c r="BH283" s="157">
        <f>IF(N283="sníž. přenesená",J283,0)</f>
        <v>0</v>
      </c>
      <c r="BI283" s="157">
        <f>IF(N283="nulová",J283,0)</f>
        <v>0</v>
      </c>
      <c r="BJ283" s="18" t="s">
        <v>36</v>
      </c>
      <c r="BK283" s="157">
        <f>ROUND(I283*H283,2)</f>
        <v>0</v>
      </c>
      <c r="BL283" s="18" t="s">
        <v>132</v>
      </c>
      <c r="BM283" s="156" t="s">
        <v>432</v>
      </c>
    </row>
    <row r="284" spans="1:65" s="14" customFormat="1">
      <c r="B284" s="176"/>
      <c r="D284" s="169" t="s">
        <v>140</v>
      </c>
      <c r="E284" s="177" t="s">
        <v>1</v>
      </c>
      <c r="F284" s="178" t="s">
        <v>433</v>
      </c>
      <c r="H284" s="179">
        <v>19.329999999999998</v>
      </c>
      <c r="I284" s="180"/>
      <c r="L284" s="176"/>
      <c r="M284" s="181"/>
      <c r="N284" s="182"/>
      <c r="O284" s="182"/>
      <c r="P284" s="182"/>
      <c r="Q284" s="182"/>
      <c r="R284" s="182"/>
      <c r="S284" s="182"/>
      <c r="T284" s="183"/>
      <c r="AT284" s="177" t="s">
        <v>140</v>
      </c>
      <c r="AU284" s="177" t="s">
        <v>89</v>
      </c>
      <c r="AV284" s="14" t="s">
        <v>89</v>
      </c>
      <c r="AW284" s="14" t="s">
        <v>35</v>
      </c>
      <c r="AX284" s="14" t="s">
        <v>36</v>
      </c>
      <c r="AY284" s="177" t="s">
        <v>125</v>
      </c>
    </row>
    <row r="285" spans="1:65" s="2" customFormat="1" ht="16.5" customHeight="1">
      <c r="A285" s="33"/>
      <c r="B285" s="144"/>
      <c r="C285" s="158" t="s">
        <v>434</v>
      </c>
      <c r="D285" s="158" t="s">
        <v>134</v>
      </c>
      <c r="E285" s="159" t="s">
        <v>435</v>
      </c>
      <c r="F285" s="160" t="s">
        <v>436</v>
      </c>
      <c r="G285" s="161" t="s">
        <v>186</v>
      </c>
      <c r="H285" s="162">
        <v>6.1859999999999999</v>
      </c>
      <c r="I285" s="163"/>
      <c r="J285" s="164">
        <f>ROUND(I285*H285,2)</f>
        <v>0</v>
      </c>
      <c r="K285" s="160" t="s">
        <v>131</v>
      </c>
      <c r="L285" s="165"/>
      <c r="M285" s="166" t="s">
        <v>1</v>
      </c>
      <c r="N285" s="167" t="s">
        <v>45</v>
      </c>
      <c r="O285" s="59"/>
      <c r="P285" s="154">
        <f>O285*H285</f>
        <v>0</v>
      </c>
      <c r="Q285" s="154">
        <v>0</v>
      </c>
      <c r="R285" s="154">
        <f>Q285*H285</f>
        <v>0</v>
      </c>
      <c r="S285" s="154">
        <v>0</v>
      </c>
      <c r="T285" s="155">
        <f>S285*H285</f>
        <v>0</v>
      </c>
      <c r="U285" s="33"/>
      <c r="V285" s="33"/>
      <c r="W285" s="33"/>
      <c r="X285" s="33"/>
      <c r="Y285" s="33"/>
      <c r="Z285" s="33"/>
      <c r="AA285" s="33"/>
      <c r="AB285" s="33"/>
      <c r="AC285" s="33"/>
      <c r="AD285" s="33"/>
      <c r="AE285" s="33"/>
      <c r="AR285" s="156" t="s">
        <v>138</v>
      </c>
      <c r="AT285" s="156" t="s">
        <v>134</v>
      </c>
      <c r="AU285" s="156" t="s">
        <v>89</v>
      </c>
      <c r="AY285" s="18" t="s">
        <v>125</v>
      </c>
      <c r="BE285" s="157">
        <f>IF(N285="základní",J285,0)</f>
        <v>0</v>
      </c>
      <c r="BF285" s="157">
        <f>IF(N285="snížená",J285,0)</f>
        <v>0</v>
      </c>
      <c r="BG285" s="157">
        <f>IF(N285="zákl. přenesená",J285,0)</f>
        <v>0</v>
      </c>
      <c r="BH285" s="157">
        <f>IF(N285="sníž. přenesená",J285,0)</f>
        <v>0</v>
      </c>
      <c r="BI285" s="157">
        <f>IF(N285="nulová",J285,0)</f>
        <v>0</v>
      </c>
      <c r="BJ285" s="18" t="s">
        <v>36</v>
      </c>
      <c r="BK285" s="157">
        <f>ROUND(I285*H285,2)</f>
        <v>0</v>
      </c>
      <c r="BL285" s="18" t="s">
        <v>132</v>
      </c>
      <c r="BM285" s="156" t="s">
        <v>437</v>
      </c>
    </row>
    <row r="286" spans="1:65" s="14" customFormat="1">
      <c r="B286" s="176"/>
      <c r="D286" s="169" t="s">
        <v>140</v>
      </c>
      <c r="E286" s="177" t="s">
        <v>1</v>
      </c>
      <c r="F286" s="178" t="s">
        <v>438</v>
      </c>
      <c r="H286" s="179">
        <v>6.1859999999999999</v>
      </c>
      <c r="I286" s="180"/>
      <c r="L286" s="176"/>
      <c r="M286" s="181"/>
      <c r="N286" s="182"/>
      <c r="O286" s="182"/>
      <c r="P286" s="182"/>
      <c r="Q286" s="182"/>
      <c r="R286" s="182"/>
      <c r="S286" s="182"/>
      <c r="T286" s="183"/>
      <c r="AT286" s="177" t="s">
        <v>140</v>
      </c>
      <c r="AU286" s="177" t="s">
        <v>89</v>
      </c>
      <c r="AV286" s="14" t="s">
        <v>89</v>
      </c>
      <c r="AW286" s="14" t="s">
        <v>35</v>
      </c>
      <c r="AX286" s="14" t="s">
        <v>80</v>
      </c>
      <c r="AY286" s="177" t="s">
        <v>125</v>
      </c>
    </row>
    <row r="287" spans="1:65" s="15" customFormat="1">
      <c r="B287" s="189"/>
      <c r="D287" s="169" t="s">
        <v>140</v>
      </c>
      <c r="E287" s="190" t="s">
        <v>1</v>
      </c>
      <c r="F287" s="191" t="s">
        <v>223</v>
      </c>
      <c r="H287" s="192">
        <v>6.1859999999999999</v>
      </c>
      <c r="I287" s="193"/>
      <c r="L287" s="189"/>
      <c r="M287" s="194"/>
      <c r="N287" s="195"/>
      <c r="O287" s="195"/>
      <c r="P287" s="195"/>
      <c r="Q287" s="195"/>
      <c r="R287" s="195"/>
      <c r="S287" s="195"/>
      <c r="T287" s="196"/>
      <c r="AT287" s="190" t="s">
        <v>140</v>
      </c>
      <c r="AU287" s="190" t="s">
        <v>89</v>
      </c>
      <c r="AV287" s="15" t="s">
        <v>132</v>
      </c>
      <c r="AW287" s="15" t="s">
        <v>35</v>
      </c>
      <c r="AX287" s="15" t="s">
        <v>36</v>
      </c>
      <c r="AY287" s="190" t="s">
        <v>125</v>
      </c>
    </row>
    <row r="288" spans="1:65" s="2" customFormat="1" ht="16.5" customHeight="1">
      <c r="A288" s="33"/>
      <c r="B288" s="144"/>
      <c r="C288" s="145" t="s">
        <v>439</v>
      </c>
      <c r="D288" s="145" t="s">
        <v>127</v>
      </c>
      <c r="E288" s="146" t="s">
        <v>440</v>
      </c>
      <c r="F288" s="147" t="s">
        <v>441</v>
      </c>
      <c r="G288" s="148" t="s">
        <v>175</v>
      </c>
      <c r="H288" s="149">
        <v>19.329999999999998</v>
      </c>
      <c r="I288" s="150"/>
      <c r="J288" s="151">
        <f>ROUND(I288*H288,2)</f>
        <v>0</v>
      </c>
      <c r="K288" s="147" t="s">
        <v>131</v>
      </c>
      <c r="L288" s="34"/>
      <c r="M288" s="152" t="s">
        <v>1</v>
      </c>
      <c r="N288" s="153" t="s">
        <v>45</v>
      </c>
      <c r="O288" s="59"/>
      <c r="P288" s="154">
        <f>O288*H288</f>
        <v>0</v>
      </c>
      <c r="Q288" s="154">
        <v>0</v>
      </c>
      <c r="R288" s="154">
        <f>Q288*H288</f>
        <v>0</v>
      </c>
      <c r="S288" s="154">
        <v>0</v>
      </c>
      <c r="T288" s="155">
        <f>S288*H288</f>
        <v>0</v>
      </c>
      <c r="U288" s="33"/>
      <c r="V288" s="33"/>
      <c r="W288" s="33"/>
      <c r="X288" s="33"/>
      <c r="Y288" s="33"/>
      <c r="Z288" s="33"/>
      <c r="AA288" s="33"/>
      <c r="AB288" s="33"/>
      <c r="AC288" s="33"/>
      <c r="AD288" s="33"/>
      <c r="AE288" s="33"/>
      <c r="AR288" s="156" t="s">
        <v>132</v>
      </c>
      <c r="AT288" s="156" t="s">
        <v>127</v>
      </c>
      <c r="AU288" s="156" t="s">
        <v>89</v>
      </c>
      <c r="AY288" s="18" t="s">
        <v>125</v>
      </c>
      <c r="BE288" s="157">
        <f>IF(N288="základní",J288,0)</f>
        <v>0</v>
      </c>
      <c r="BF288" s="157">
        <f>IF(N288="snížená",J288,0)</f>
        <v>0</v>
      </c>
      <c r="BG288" s="157">
        <f>IF(N288="zákl. přenesená",J288,0)</f>
        <v>0</v>
      </c>
      <c r="BH288" s="157">
        <f>IF(N288="sníž. přenesená",J288,0)</f>
        <v>0</v>
      </c>
      <c r="BI288" s="157">
        <f>IF(N288="nulová",J288,0)</f>
        <v>0</v>
      </c>
      <c r="BJ288" s="18" t="s">
        <v>36</v>
      </c>
      <c r="BK288" s="157">
        <f>ROUND(I288*H288,2)</f>
        <v>0</v>
      </c>
      <c r="BL288" s="18" t="s">
        <v>132</v>
      </c>
      <c r="BM288" s="156" t="s">
        <v>442</v>
      </c>
    </row>
    <row r="289" spans="1:65" s="14" customFormat="1">
      <c r="B289" s="176"/>
      <c r="D289" s="169" t="s">
        <v>140</v>
      </c>
      <c r="E289" s="177" t="s">
        <v>1</v>
      </c>
      <c r="F289" s="178" t="s">
        <v>433</v>
      </c>
      <c r="H289" s="179">
        <v>19.329999999999998</v>
      </c>
      <c r="I289" s="180"/>
      <c r="L289" s="176"/>
      <c r="M289" s="181"/>
      <c r="N289" s="182"/>
      <c r="O289" s="182"/>
      <c r="P289" s="182"/>
      <c r="Q289" s="182"/>
      <c r="R289" s="182"/>
      <c r="S289" s="182"/>
      <c r="T289" s="183"/>
      <c r="AT289" s="177" t="s">
        <v>140</v>
      </c>
      <c r="AU289" s="177" t="s">
        <v>89</v>
      </c>
      <c r="AV289" s="14" t="s">
        <v>89</v>
      </c>
      <c r="AW289" s="14" t="s">
        <v>35</v>
      </c>
      <c r="AX289" s="14" t="s">
        <v>36</v>
      </c>
      <c r="AY289" s="177" t="s">
        <v>125</v>
      </c>
    </row>
    <row r="290" spans="1:65" s="2" customFormat="1" ht="16.5" customHeight="1">
      <c r="A290" s="33"/>
      <c r="B290" s="144"/>
      <c r="C290" s="158" t="s">
        <v>443</v>
      </c>
      <c r="D290" s="158" t="s">
        <v>134</v>
      </c>
      <c r="E290" s="159" t="s">
        <v>444</v>
      </c>
      <c r="F290" s="160" t="s">
        <v>445</v>
      </c>
      <c r="G290" s="161" t="s">
        <v>446</v>
      </c>
      <c r="H290" s="162">
        <v>0.60899999999999999</v>
      </c>
      <c r="I290" s="163"/>
      <c r="J290" s="164">
        <f>ROUND(I290*H290,2)</f>
        <v>0</v>
      </c>
      <c r="K290" s="160" t="s">
        <v>131</v>
      </c>
      <c r="L290" s="165"/>
      <c r="M290" s="166" t="s">
        <v>1</v>
      </c>
      <c r="N290" s="167" t="s">
        <v>45</v>
      </c>
      <c r="O290" s="59"/>
      <c r="P290" s="154">
        <f>O290*H290</f>
        <v>0</v>
      </c>
      <c r="Q290" s="154">
        <v>1E-3</v>
      </c>
      <c r="R290" s="154">
        <f>Q290*H290</f>
        <v>6.0899999999999995E-4</v>
      </c>
      <c r="S290" s="154">
        <v>0</v>
      </c>
      <c r="T290" s="155">
        <f>S290*H290</f>
        <v>0</v>
      </c>
      <c r="U290" s="33"/>
      <c r="V290" s="33"/>
      <c r="W290" s="33"/>
      <c r="X290" s="33"/>
      <c r="Y290" s="33"/>
      <c r="Z290" s="33"/>
      <c r="AA290" s="33"/>
      <c r="AB290" s="33"/>
      <c r="AC290" s="33"/>
      <c r="AD290" s="33"/>
      <c r="AE290" s="33"/>
      <c r="AR290" s="156" t="s">
        <v>138</v>
      </c>
      <c r="AT290" s="156" t="s">
        <v>134</v>
      </c>
      <c r="AU290" s="156" t="s">
        <v>89</v>
      </c>
      <c r="AY290" s="18" t="s">
        <v>125</v>
      </c>
      <c r="BE290" s="157">
        <f>IF(N290="základní",J290,0)</f>
        <v>0</v>
      </c>
      <c r="BF290" s="157">
        <f>IF(N290="snížená",J290,0)</f>
        <v>0</v>
      </c>
      <c r="BG290" s="157">
        <f>IF(N290="zákl. přenesená",J290,0)</f>
        <v>0</v>
      </c>
      <c r="BH290" s="157">
        <f>IF(N290="sníž. přenesená",J290,0)</f>
        <v>0</v>
      </c>
      <c r="BI290" s="157">
        <f>IF(N290="nulová",J290,0)</f>
        <v>0</v>
      </c>
      <c r="BJ290" s="18" t="s">
        <v>36</v>
      </c>
      <c r="BK290" s="157">
        <f>ROUND(I290*H290,2)</f>
        <v>0</v>
      </c>
      <c r="BL290" s="18" t="s">
        <v>132</v>
      </c>
      <c r="BM290" s="156" t="s">
        <v>447</v>
      </c>
    </row>
    <row r="291" spans="1:65" s="14" customFormat="1">
      <c r="B291" s="176"/>
      <c r="D291" s="169" t="s">
        <v>140</v>
      </c>
      <c r="E291" s="177" t="s">
        <v>1</v>
      </c>
      <c r="F291" s="178" t="s">
        <v>448</v>
      </c>
      <c r="H291" s="179">
        <v>0.60899999999999999</v>
      </c>
      <c r="I291" s="180"/>
      <c r="L291" s="176"/>
      <c r="M291" s="181"/>
      <c r="N291" s="182"/>
      <c r="O291" s="182"/>
      <c r="P291" s="182"/>
      <c r="Q291" s="182"/>
      <c r="R291" s="182"/>
      <c r="S291" s="182"/>
      <c r="T291" s="183"/>
      <c r="AT291" s="177" t="s">
        <v>140</v>
      </c>
      <c r="AU291" s="177" t="s">
        <v>89</v>
      </c>
      <c r="AV291" s="14" t="s">
        <v>89</v>
      </c>
      <c r="AW291" s="14" t="s">
        <v>35</v>
      </c>
      <c r="AX291" s="14" t="s">
        <v>80</v>
      </c>
      <c r="AY291" s="177" t="s">
        <v>125</v>
      </c>
    </row>
    <row r="292" spans="1:65" s="15" customFormat="1">
      <c r="B292" s="189"/>
      <c r="D292" s="169" t="s">
        <v>140</v>
      </c>
      <c r="E292" s="190" t="s">
        <v>1</v>
      </c>
      <c r="F292" s="191" t="s">
        <v>223</v>
      </c>
      <c r="H292" s="192">
        <v>0.60899999999999999</v>
      </c>
      <c r="I292" s="193"/>
      <c r="L292" s="189"/>
      <c r="M292" s="194"/>
      <c r="N292" s="195"/>
      <c r="O292" s="195"/>
      <c r="P292" s="195"/>
      <c r="Q292" s="195"/>
      <c r="R292" s="195"/>
      <c r="S292" s="195"/>
      <c r="T292" s="196"/>
      <c r="AT292" s="190" t="s">
        <v>140</v>
      </c>
      <c r="AU292" s="190" t="s">
        <v>89</v>
      </c>
      <c r="AV292" s="15" t="s">
        <v>132</v>
      </c>
      <c r="AW292" s="15" t="s">
        <v>35</v>
      </c>
      <c r="AX292" s="15" t="s">
        <v>36</v>
      </c>
      <c r="AY292" s="190" t="s">
        <v>125</v>
      </c>
    </row>
    <row r="293" spans="1:65" s="12" customFormat="1" ht="22.9" customHeight="1">
      <c r="B293" s="131"/>
      <c r="D293" s="132" t="s">
        <v>79</v>
      </c>
      <c r="E293" s="142" t="s">
        <v>143</v>
      </c>
      <c r="F293" s="142" t="s">
        <v>449</v>
      </c>
      <c r="I293" s="134"/>
      <c r="J293" s="143">
        <f>BK293</f>
        <v>0</v>
      </c>
      <c r="L293" s="131"/>
      <c r="M293" s="136"/>
      <c r="N293" s="137"/>
      <c r="O293" s="137"/>
      <c r="P293" s="138">
        <f>SUM(P294:P316)</f>
        <v>0</v>
      </c>
      <c r="Q293" s="137"/>
      <c r="R293" s="138">
        <f>SUM(R294:R316)</f>
        <v>0</v>
      </c>
      <c r="S293" s="137"/>
      <c r="T293" s="139">
        <f>SUM(T294:T316)</f>
        <v>0</v>
      </c>
      <c r="AR293" s="132" t="s">
        <v>36</v>
      </c>
      <c r="AT293" s="140" t="s">
        <v>79</v>
      </c>
      <c r="AU293" s="140" t="s">
        <v>36</v>
      </c>
      <c r="AY293" s="132" t="s">
        <v>125</v>
      </c>
      <c r="BK293" s="141">
        <f>SUM(BK294:BK316)</f>
        <v>0</v>
      </c>
    </row>
    <row r="294" spans="1:65" s="2" customFormat="1" ht="24.2" customHeight="1">
      <c r="A294" s="33"/>
      <c r="B294" s="144"/>
      <c r="C294" s="145" t="s">
        <v>450</v>
      </c>
      <c r="D294" s="145" t="s">
        <v>127</v>
      </c>
      <c r="E294" s="146" t="s">
        <v>451</v>
      </c>
      <c r="F294" s="147" t="s">
        <v>452</v>
      </c>
      <c r="G294" s="148" t="s">
        <v>130</v>
      </c>
      <c r="H294" s="149">
        <v>3</v>
      </c>
      <c r="I294" s="150"/>
      <c r="J294" s="151">
        <f>ROUND(I294*H294,2)</f>
        <v>0</v>
      </c>
      <c r="K294" s="147" t="s">
        <v>1</v>
      </c>
      <c r="L294" s="34"/>
      <c r="M294" s="152" t="s">
        <v>1</v>
      </c>
      <c r="N294" s="153" t="s">
        <v>45</v>
      </c>
      <c r="O294" s="59"/>
      <c r="P294" s="154">
        <f>O294*H294</f>
        <v>0</v>
      </c>
      <c r="Q294" s="154">
        <v>0</v>
      </c>
      <c r="R294" s="154">
        <f>Q294*H294</f>
        <v>0</v>
      </c>
      <c r="S294" s="154">
        <v>0</v>
      </c>
      <c r="T294" s="155">
        <f>S294*H294</f>
        <v>0</v>
      </c>
      <c r="U294" s="33"/>
      <c r="V294" s="33"/>
      <c r="W294" s="33"/>
      <c r="X294" s="33"/>
      <c r="Y294" s="33"/>
      <c r="Z294" s="33"/>
      <c r="AA294" s="33"/>
      <c r="AB294" s="33"/>
      <c r="AC294" s="33"/>
      <c r="AD294" s="33"/>
      <c r="AE294" s="33"/>
      <c r="AR294" s="156" t="s">
        <v>132</v>
      </c>
      <c r="AT294" s="156" t="s">
        <v>127</v>
      </c>
      <c r="AU294" s="156" t="s">
        <v>89</v>
      </c>
      <c r="AY294" s="18" t="s">
        <v>125</v>
      </c>
      <c r="BE294" s="157">
        <f>IF(N294="základní",J294,0)</f>
        <v>0</v>
      </c>
      <c r="BF294" s="157">
        <f>IF(N294="snížená",J294,0)</f>
        <v>0</v>
      </c>
      <c r="BG294" s="157">
        <f>IF(N294="zákl. přenesená",J294,0)</f>
        <v>0</v>
      </c>
      <c r="BH294" s="157">
        <f>IF(N294="sníž. přenesená",J294,0)</f>
        <v>0</v>
      </c>
      <c r="BI294" s="157">
        <f>IF(N294="nulová",J294,0)</f>
        <v>0</v>
      </c>
      <c r="BJ294" s="18" t="s">
        <v>36</v>
      </c>
      <c r="BK294" s="157">
        <f>ROUND(I294*H294,2)</f>
        <v>0</v>
      </c>
      <c r="BL294" s="18" t="s">
        <v>132</v>
      </c>
      <c r="BM294" s="156" t="s">
        <v>453</v>
      </c>
    </row>
    <row r="295" spans="1:65" s="14" customFormat="1">
      <c r="B295" s="176"/>
      <c r="D295" s="169" t="s">
        <v>140</v>
      </c>
      <c r="E295" s="177" t="s">
        <v>1</v>
      </c>
      <c r="F295" s="178" t="s">
        <v>143</v>
      </c>
      <c r="H295" s="179">
        <v>3</v>
      </c>
      <c r="I295" s="180"/>
      <c r="L295" s="176"/>
      <c r="M295" s="181"/>
      <c r="N295" s="182"/>
      <c r="O295" s="182"/>
      <c r="P295" s="182"/>
      <c r="Q295" s="182"/>
      <c r="R295" s="182"/>
      <c r="S295" s="182"/>
      <c r="T295" s="183"/>
      <c r="AT295" s="177" t="s">
        <v>140</v>
      </c>
      <c r="AU295" s="177" t="s">
        <v>89</v>
      </c>
      <c r="AV295" s="14" t="s">
        <v>89</v>
      </c>
      <c r="AW295" s="14" t="s">
        <v>35</v>
      </c>
      <c r="AX295" s="14" t="s">
        <v>36</v>
      </c>
      <c r="AY295" s="177" t="s">
        <v>125</v>
      </c>
    </row>
    <row r="296" spans="1:65" s="2" customFormat="1" ht="16.5" customHeight="1">
      <c r="A296" s="33"/>
      <c r="B296" s="144"/>
      <c r="C296" s="145" t="s">
        <v>454</v>
      </c>
      <c r="D296" s="145" t="s">
        <v>127</v>
      </c>
      <c r="E296" s="146" t="s">
        <v>455</v>
      </c>
      <c r="F296" s="147" t="s">
        <v>456</v>
      </c>
      <c r="G296" s="148" t="s">
        <v>149</v>
      </c>
      <c r="H296" s="149">
        <v>3</v>
      </c>
      <c r="I296" s="150"/>
      <c r="J296" s="151">
        <f>ROUND(I296*H296,2)</f>
        <v>0</v>
      </c>
      <c r="K296" s="147" t="s">
        <v>1</v>
      </c>
      <c r="L296" s="34"/>
      <c r="M296" s="152" t="s">
        <v>1</v>
      </c>
      <c r="N296" s="153" t="s">
        <v>45</v>
      </c>
      <c r="O296" s="59"/>
      <c r="P296" s="154">
        <f>O296*H296</f>
        <v>0</v>
      </c>
      <c r="Q296" s="154">
        <v>0</v>
      </c>
      <c r="R296" s="154">
        <f>Q296*H296</f>
        <v>0</v>
      </c>
      <c r="S296" s="154">
        <v>0</v>
      </c>
      <c r="T296" s="155">
        <f>S296*H296</f>
        <v>0</v>
      </c>
      <c r="U296" s="33"/>
      <c r="V296" s="33"/>
      <c r="W296" s="33"/>
      <c r="X296" s="33"/>
      <c r="Y296" s="33"/>
      <c r="Z296" s="33"/>
      <c r="AA296" s="33"/>
      <c r="AB296" s="33"/>
      <c r="AC296" s="33"/>
      <c r="AD296" s="33"/>
      <c r="AE296" s="33"/>
      <c r="AR296" s="156" t="s">
        <v>132</v>
      </c>
      <c r="AT296" s="156" t="s">
        <v>127</v>
      </c>
      <c r="AU296" s="156" t="s">
        <v>89</v>
      </c>
      <c r="AY296" s="18" t="s">
        <v>125</v>
      </c>
      <c r="BE296" s="157">
        <f>IF(N296="základní",J296,0)</f>
        <v>0</v>
      </c>
      <c r="BF296" s="157">
        <f>IF(N296="snížená",J296,0)</f>
        <v>0</v>
      </c>
      <c r="BG296" s="157">
        <f>IF(N296="zákl. přenesená",J296,0)</f>
        <v>0</v>
      </c>
      <c r="BH296" s="157">
        <f>IF(N296="sníž. přenesená",J296,0)</f>
        <v>0</v>
      </c>
      <c r="BI296" s="157">
        <f>IF(N296="nulová",J296,0)</f>
        <v>0</v>
      </c>
      <c r="BJ296" s="18" t="s">
        <v>36</v>
      </c>
      <c r="BK296" s="157">
        <f>ROUND(I296*H296,2)</f>
        <v>0</v>
      </c>
      <c r="BL296" s="18" t="s">
        <v>132</v>
      </c>
      <c r="BM296" s="156" t="s">
        <v>457</v>
      </c>
    </row>
    <row r="297" spans="1:65" s="14" customFormat="1">
      <c r="B297" s="176"/>
      <c r="D297" s="169" t="s">
        <v>140</v>
      </c>
      <c r="E297" s="177" t="s">
        <v>1</v>
      </c>
      <c r="F297" s="178" t="s">
        <v>143</v>
      </c>
      <c r="H297" s="179">
        <v>3</v>
      </c>
      <c r="I297" s="180"/>
      <c r="L297" s="176"/>
      <c r="M297" s="181"/>
      <c r="N297" s="182"/>
      <c r="O297" s="182"/>
      <c r="P297" s="182"/>
      <c r="Q297" s="182"/>
      <c r="R297" s="182"/>
      <c r="S297" s="182"/>
      <c r="T297" s="183"/>
      <c r="AT297" s="177" t="s">
        <v>140</v>
      </c>
      <c r="AU297" s="177" t="s">
        <v>89</v>
      </c>
      <c r="AV297" s="14" t="s">
        <v>89</v>
      </c>
      <c r="AW297" s="14" t="s">
        <v>35</v>
      </c>
      <c r="AX297" s="14" t="s">
        <v>36</v>
      </c>
      <c r="AY297" s="177" t="s">
        <v>125</v>
      </c>
    </row>
    <row r="298" spans="1:65" s="2" customFormat="1" ht="16.5" customHeight="1">
      <c r="A298" s="33"/>
      <c r="B298" s="144"/>
      <c r="C298" s="145" t="s">
        <v>458</v>
      </c>
      <c r="D298" s="145" t="s">
        <v>127</v>
      </c>
      <c r="E298" s="146" t="s">
        <v>459</v>
      </c>
      <c r="F298" s="147" t="s">
        <v>460</v>
      </c>
      <c r="G298" s="148" t="s">
        <v>137</v>
      </c>
      <c r="H298" s="149">
        <v>2.2599999999999998</v>
      </c>
      <c r="I298" s="150"/>
      <c r="J298" s="151">
        <f>ROUND(I298*H298,2)</f>
        <v>0</v>
      </c>
      <c r="K298" s="147" t="s">
        <v>131</v>
      </c>
      <c r="L298" s="34"/>
      <c r="M298" s="152" t="s">
        <v>1</v>
      </c>
      <c r="N298" s="153" t="s">
        <v>45</v>
      </c>
      <c r="O298" s="59"/>
      <c r="P298" s="154">
        <f>O298*H298</f>
        <v>0</v>
      </c>
      <c r="Q298" s="154">
        <v>0</v>
      </c>
      <c r="R298" s="154">
        <f>Q298*H298</f>
        <v>0</v>
      </c>
      <c r="S298" s="154">
        <v>0</v>
      </c>
      <c r="T298" s="155">
        <f>S298*H298</f>
        <v>0</v>
      </c>
      <c r="U298" s="33"/>
      <c r="V298" s="33"/>
      <c r="W298" s="33"/>
      <c r="X298" s="33"/>
      <c r="Y298" s="33"/>
      <c r="Z298" s="33"/>
      <c r="AA298" s="33"/>
      <c r="AB298" s="33"/>
      <c r="AC298" s="33"/>
      <c r="AD298" s="33"/>
      <c r="AE298" s="33"/>
      <c r="AR298" s="156" t="s">
        <v>132</v>
      </c>
      <c r="AT298" s="156" t="s">
        <v>127</v>
      </c>
      <c r="AU298" s="156" t="s">
        <v>89</v>
      </c>
      <c r="AY298" s="18" t="s">
        <v>125</v>
      </c>
      <c r="BE298" s="157">
        <f>IF(N298="základní",J298,0)</f>
        <v>0</v>
      </c>
      <c r="BF298" s="157">
        <f>IF(N298="snížená",J298,0)</f>
        <v>0</v>
      </c>
      <c r="BG298" s="157">
        <f>IF(N298="zákl. přenesená",J298,0)</f>
        <v>0</v>
      </c>
      <c r="BH298" s="157">
        <f>IF(N298="sníž. přenesená",J298,0)</f>
        <v>0</v>
      </c>
      <c r="BI298" s="157">
        <f>IF(N298="nulová",J298,0)</f>
        <v>0</v>
      </c>
      <c r="BJ298" s="18" t="s">
        <v>36</v>
      </c>
      <c r="BK298" s="157">
        <f>ROUND(I298*H298,2)</f>
        <v>0</v>
      </c>
      <c r="BL298" s="18" t="s">
        <v>132</v>
      </c>
      <c r="BM298" s="156" t="s">
        <v>461</v>
      </c>
    </row>
    <row r="299" spans="1:65" s="13" customFormat="1">
      <c r="B299" s="168"/>
      <c r="D299" s="169" t="s">
        <v>140</v>
      </c>
      <c r="E299" s="170" t="s">
        <v>1</v>
      </c>
      <c r="F299" s="171" t="s">
        <v>462</v>
      </c>
      <c r="H299" s="170" t="s">
        <v>1</v>
      </c>
      <c r="I299" s="172"/>
      <c r="L299" s="168"/>
      <c r="M299" s="173"/>
      <c r="N299" s="174"/>
      <c r="O299" s="174"/>
      <c r="P299" s="174"/>
      <c r="Q299" s="174"/>
      <c r="R299" s="174"/>
      <c r="S299" s="174"/>
      <c r="T299" s="175"/>
      <c r="AT299" s="170" t="s">
        <v>140</v>
      </c>
      <c r="AU299" s="170" t="s">
        <v>89</v>
      </c>
      <c r="AV299" s="13" t="s">
        <v>36</v>
      </c>
      <c r="AW299" s="13" t="s">
        <v>35</v>
      </c>
      <c r="AX299" s="13" t="s">
        <v>80</v>
      </c>
      <c r="AY299" s="170" t="s">
        <v>125</v>
      </c>
    </row>
    <row r="300" spans="1:65" s="14" customFormat="1">
      <c r="B300" s="176"/>
      <c r="D300" s="169" t="s">
        <v>140</v>
      </c>
      <c r="E300" s="177" t="s">
        <v>1</v>
      </c>
      <c r="F300" s="178" t="s">
        <v>463</v>
      </c>
      <c r="H300" s="179">
        <v>2.2599999999999998</v>
      </c>
      <c r="I300" s="180"/>
      <c r="L300" s="176"/>
      <c r="M300" s="181"/>
      <c r="N300" s="182"/>
      <c r="O300" s="182"/>
      <c r="P300" s="182"/>
      <c r="Q300" s="182"/>
      <c r="R300" s="182"/>
      <c r="S300" s="182"/>
      <c r="T300" s="183"/>
      <c r="AT300" s="177" t="s">
        <v>140</v>
      </c>
      <c r="AU300" s="177" t="s">
        <v>89</v>
      </c>
      <c r="AV300" s="14" t="s">
        <v>89</v>
      </c>
      <c r="AW300" s="14" t="s">
        <v>35</v>
      </c>
      <c r="AX300" s="14" t="s">
        <v>36</v>
      </c>
      <c r="AY300" s="177" t="s">
        <v>125</v>
      </c>
    </row>
    <row r="301" spans="1:65" s="2" customFormat="1" ht="24.2" customHeight="1">
      <c r="A301" s="33"/>
      <c r="B301" s="144"/>
      <c r="C301" s="145" t="s">
        <v>464</v>
      </c>
      <c r="D301" s="145" t="s">
        <v>127</v>
      </c>
      <c r="E301" s="146" t="s">
        <v>465</v>
      </c>
      <c r="F301" s="147" t="s">
        <v>466</v>
      </c>
      <c r="G301" s="148" t="s">
        <v>186</v>
      </c>
      <c r="H301" s="149">
        <v>4.9720000000000004</v>
      </c>
      <c r="I301" s="150"/>
      <c r="J301" s="151">
        <f>ROUND(I301*H301,2)</f>
        <v>0</v>
      </c>
      <c r="K301" s="147" t="s">
        <v>131</v>
      </c>
      <c r="L301" s="34"/>
      <c r="M301" s="152" t="s">
        <v>1</v>
      </c>
      <c r="N301" s="153" t="s">
        <v>45</v>
      </c>
      <c r="O301" s="59"/>
      <c r="P301" s="154">
        <f>O301*H301</f>
        <v>0</v>
      </c>
      <c r="Q301" s="154">
        <v>0</v>
      </c>
      <c r="R301" s="154">
        <f>Q301*H301</f>
        <v>0</v>
      </c>
      <c r="S301" s="154">
        <v>0</v>
      </c>
      <c r="T301" s="155">
        <f>S301*H301</f>
        <v>0</v>
      </c>
      <c r="U301" s="33"/>
      <c r="V301" s="33"/>
      <c r="W301" s="33"/>
      <c r="X301" s="33"/>
      <c r="Y301" s="33"/>
      <c r="Z301" s="33"/>
      <c r="AA301" s="33"/>
      <c r="AB301" s="33"/>
      <c r="AC301" s="33"/>
      <c r="AD301" s="33"/>
      <c r="AE301" s="33"/>
      <c r="AR301" s="156" t="s">
        <v>132</v>
      </c>
      <c r="AT301" s="156" t="s">
        <v>127</v>
      </c>
      <c r="AU301" s="156" t="s">
        <v>89</v>
      </c>
      <c r="AY301" s="18" t="s">
        <v>125</v>
      </c>
      <c r="BE301" s="157">
        <f>IF(N301="základní",J301,0)</f>
        <v>0</v>
      </c>
      <c r="BF301" s="157">
        <f>IF(N301="snížená",J301,0)</f>
        <v>0</v>
      </c>
      <c r="BG301" s="157">
        <f>IF(N301="zákl. přenesená",J301,0)</f>
        <v>0</v>
      </c>
      <c r="BH301" s="157">
        <f>IF(N301="sníž. přenesená",J301,0)</f>
        <v>0</v>
      </c>
      <c r="BI301" s="157">
        <f>IF(N301="nulová",J301,0)</f>
        <v>0</v>
      </c>
      <c r="BJ301" s="18" t="s">
        <v>36</v>
      </c>
      <c r="BK301" s="157">
        <f>ROUND(I301*H301,2)</f>
        <v>0</v>
      </c>
      <c r="BL301" s="18" t="s">
        <v>132</v>
      </c>
      <c r="BM301" s="156" t="s">
        <v>467</v>
      </c>
    </row>
    <row r="302" spans="1:65" s="14" customFormat="1">
      <c r="B302" s="176"/>
      <c r="D302" s="169" t="s">
        <v>140</v>
      </c>
      <c r="E302" s="177" t="s">
        <v>1</v>
      </c>
      <c r="F302" s="178" t="s">
        <v>468</v>
      </c>
      <c r="H302" s="179">
        <v>4.9720000000000004</v>
      </c>
      <c r="I302" s="180"/>
      <c r="L302" s="176"/>
      <c r="M302" s="181"/>
      <c r="N302" s="182"/>
      <c r="O302" s="182"/>
      <c r="P302" s="182"/>
      <c r="Q302" s="182"/>
      <c r="R302" s="182"/>
      <c r="S302" s="182"/>
      <c r="T302" s="183"/>
      <c r="AT302" s="177" t="s">
        <v>140</v>
      </c>
      <c r="AU302" s="177" t="s">
        <v>89</v>
      </c>
      <c r="AV302" s="14" t="s">
        <v>89</v>
      </c>
      <c r="AW302" s="14" t="s">
        <v>35</v>
      </c>
      <c r="AX302" s="14" t="s">
        <v>80</v>
      </c>
      <c r="AY302" s="177" t="s">
        <v>125</v>
      </c>
    </row>
    <row r="303" spans="1:65" s="15" customFormat="1">
      <c r="B303" s="189"/>
      <c r="D303" s="169" t="s">
        <v>140</v>
      </c>
      <c r="E303" s="190" t="s">
        <v>1</v>
      </c>
      <c r="F303" s="191" t="s">
        <v>223</v>
      </c>
      <c r="H303" s="192">
        <v>4.9720000000000004</v>
      </c>
      <c r="I303" s="193"/>
      <c r="L303" s="189"/>
      <c r="M303" s="194"/>
      <c r="N303" s="195"/>
      <c r="O303" s="195"/>
      <c r="P303" s="195"/>
      <c r="Q303" s="195"/>
      <c r="R303" s="195"/>
      <c r="S303" s="195"/>
      <c r="T303" s="196"/>
      <c r="AT303" s="190" t="s">
        <v>140</v>
      </c>
      <c r="AU303" s="190" t="s">
        <v>89</v>
      </c>
      <c r="AV303" s="15" t="s">
        <v>132</v>
      </c>
      <c r="AW303" s="15" t="s">
        <v>35</v>
      </c>
      <c r="AX303" s="15" t="s">
        <v>36</v>
      </c>
      <c r="AY303" s="190" t="s">
        <v>125</v>
      </c>
    </row>
    <row r="304" spans="1:65" s="2" customFormat="1" ht="16.5" customHeight="1">
      <c r="A304" s="33"/>
      <c r="B304" s="144"/>
      <c r="C304" s="145" t="s">
        <v>469</v>
      </c>
      <c r="D304" s="145" t="s">
        <v>127</v>
      </c>
      <c r="E304" s="146" t="s">
        <v>470</v>
      </c>
      <c r="F304" s="147" t="s">
        <v>471</v>
      </c>
      <c r="G304" s="148" t="s">
        <v>186</v>
      </c>
      <c r="H304" s="149">
        <v>4.9720000000000004</v>
      </c>
      <c r="I304" s="150"/>
      <c r="J304" s="151">
        <f>ROUND(I304*H304,2)</f>
        <v>0</v>
      </c>
      <c r="K304" s="147" t="s">
        <v>131</v>
      </c>
      <c r="L304" s="34"/>
      <c r="M304" s="152" t="s">
        <v>1</v>
      </c>
      <c r="N304" s="153" t="s">
        <v>45</v>
      </c>
      <c r="O304" s="59"/>
      <c r="P304" s="154">
        <f>O304*H304</f>
        <v>0</v>
      </c>
      <c r="Q304" s="154">
        <v>0</v>
      </c>
      <c r="R304" s="154">
        <f>Q304*H304</f>
        <v>0</v>
      </c>
      <c r="S304" s="154">
        <v>0</v>
      </c>
      <c r="T304" s="155">
        <f>S304*H304</f>
        <v>0</v>
      </c>
      <c r="U304" s="33"/>
      <c r="V304" s="33"/>
      <c r="W304" s="33"/>
      <c r="X304" s="33"/>
      <c r="Y304" s="33"/>
      <c r="Z304" s="33"/>
      <c r="AA304" s="33"/>
      <c r="AB304" s="33"/>
      <c r="AC304" s="33"/>
      <c r="AD304" s="33"/>
      <c r="AE304" s="33"/>
      <c r="AR304" s="156" t="s">
        <v>132</v>
      </c>
      <c r="AT304" s="156" t="s">
        <v>127</v>
      </c>
      <c r="AU304" s="156" t="s">
        <v>89</v>
      </c>
      <c r="AY304" s="18" t="s">
        <v>125</v>
      </c>
      <c r="BE304" s="157">
        <f>IF(N304="základní",J304,0)</f>
        <v>0</v>
      </c>
      <c r="BF304" s="157">
        <f>IF(N304="snížená",J304,0)</f>
        <v>0</v>
      </c>
      <c r="BG304" s="157">
        <f>IF(N304="zákl. přenesená",J304,0)</f>
        <v>0</v>
      </c>
      <c r="BH304" s="157">
        <f>IF(N304="sníž. přenesená",J304,0)</f>
        <v>0</v>
      </c>
      <c r="BI304" s="157">
        <f>IF(N304="nulová",J304,0)</f>
        <v>0</v>
      </c>
      <c r="BJ304" s="18" t="s">
        <v>36</v>
      </c>
      <c r="BK304" s="157">
        <f>ROUND(I304*H304,2)</f>
        <v>0</v>
      </c>
      <c r="BL304" s="18" t="s">
        <v>132</v>
      </c>
      <c r="BM304" s="156" t="s">
        <v>472</v>
      </c>
    </row>
    <row r="305" spans="1:65" s="14" customFormat="1">
      <c r="B305" s="176"/>
      <c r="D305" s="169" t="s">
        <v>140</v>
      </c>
      <c r="E305" s="177" t="s">
        <v>1</v>
      </c>
      <c r="F305" s="178" t="s">
        <v>473</v>
      </c>
      <c r="H305" s="179">
        <v>4.9720000000000004</v>
      </c>
      <c r="I305" s="180"/>
      <c r="L305" s="176"/>
      <c r="M305" s="181"/>
      <c r="N305" s="182"/>
      <c r="O305" s="182"/>
      <c r="P305" s="182"/>
      <c r="Q305" s="182"/>
      <c r="R305" s="182"/>
      <c r="S305" s="182"/>
      <c r="T305" s="183"/>
      <c r="AT305" s="177" t="s">
        <v>140</v>
      </c>
      <c r="AU305" s="177" t="s">
        <v>89</v>
      </c>
      <c r="AV305" s="14" t="s">
        <v>89</v>
      </c>
      <c r="AW305" s="14" t="s">
        <v>35</v>
      </c>
      <c r="AX305" s="14" t="s">
        <v>36</v>
      </c>
      <c r="AY305" s="177" t="s">
        <v>125</v>
      </c>
    </row>
    <row r="306" spans="1:65" s="2" customFormat="1" ht="16.5" customHeight="1">
      <c r="A306" s="33"/>
      <c r="B306" s="144"/>
      <c r="C306" s="145" t="s">
        <v>474</v>
      </c>
      <c r="D306" s="145" t="s">
        <v>127</v>
      </c>
      <c r="E306" s="146" t="s">
        <v>475</v>
      </c>
      <c r="F306" s="147" t="s">
        <v>476</v>
      </c>
      <c r="G306" s="148" t="s">
        <v>186</v>
      </c>
      <c r="H306" s="149">
        <v>19.888000000000002</v>
      </c>
      <c r="I306" s="150"/>
      <c r="J306" s="151">
        <f>ROUND(I306*H306,2)</f>
        <v>0</v>
      </c>
      <c r="K306" s="147" t="s">
        <v>131</v>
      </c>
      <c r="L306" s="34"/>
      <c r="M306" s="152" t="s">
        <v>1</v>
      </c>
      <c r="N306" s="153" t="s">
        <v>45</v>
      </c>
      <c r="O306" s="59"/>
      <c r="P306" s="154">
        <f>O306*H306</f>
        <v>0</v>
      </c>
      <c r="Q306" s="154">
        <v>0</v>
      </c>
      <c r="R306" s="154">
        <f>Q306*H306</f>
        <v>0</v>
      </c>
      <c r="S306" s="154">
        <v>0</v>
      </c>
      <c r="T306" s="155">
        <f>S306*H306</f>
        <v>0</v>
      </c>
      <c r="U306" s="33"/>
      <c r="V306" s="33"/>
      <c r="W306" s="33"/>
      <c r="X306" s="33"/>
      <c r="Y306" s="33"/>
      <c r="Z306" s="33"/>
      <c r="AA306" s="33"/>
      <c r="AB306" s="33"/>
      <c r="AC306" s="33"/>
      <c r="AD306" s="33"/>
      <c r="AE306" s="33"/>
      <c r="AR306" s="156" t="s">
        <v>132</v>
      </c>
      <c r="AT306" s="156" t="s">
        <v>127</v>
      </c>
      <c r="AU306" s="156" t="s">
        <v>89</v>
      </c>
      <c r="AY306" s="18" t="s">
        <v>125</v>
      </c>
      <c r="BE306" s="157">
        <f>IF(N306="základní",J306,0)</f>
        <v>0</v>
      </c>
      <c r="BF306" s="157">
        <f>IF(N306="snížená",J306,0)</f>
        <v>0</v>
      </c>
      <c r="BG306" s="157">
        <f>IF(N306="zákl. přenesená",J306,0)</f>
        <v>0</v>
      </c>
      <c r="BH306" s="157">
        <f>IF(N306="sníž. přenesená",J306,0)</f>
        <v>0</v>
      </c>
      <c r="BI306" s="157">
        <f>IF(N306="nulová",J306,0)</f>
        <v>0</v>
      </c>
      <c r="BJ306" s="18" t="s">
        <v>36</v>
      </c>
      <c r="BK306" s="157">
        <f>ROUND(I306*H306,2)</f>
        <v>0</v>
      </c>
      <c r="BL306" s="18" t="s">
        <v>132</v>
      </c>
      <c r="BM306" s="156" t="s">
        <v>477</v>
      </c>
    </row>
    <row r="307" spans="1:65" s="14" customFormat="1">
      <c r="B307" s="176"/>
      <c r="D307" s="169" t="s">
        <v>140</v>
      </c>
      <c r="E307" s="177" t="s">
        <v>1</v>
      </c>
      <c r="F307" s="178" t="s">
        <v>478</v>
      </c>
      <c r="H307" s="179">
        <v>19.888000000000002</v>
      </c>
      <c r="I307" s="180"/>
      <c r="L307" s="176"/>
      <c r="M307" s="181"/>
      <c r="N307" s="182"/>
      <c r="O307" s="182"/>
      <c r="P307" s="182"/>
      <c r="Q307" s="182"/>
      <c r="R307" s="182"/>
      <c r="S307" s="182"/>
      <c r="T307" s="183"/>
      <c r="AT307" s="177" t="s">
        <v>140</v>
      </c>
      <c r="AU307" s="177" t="s">
        <v>89</v>
      </c>
      <c r="AV307" s="14" t="s">
        <v>89</v>
      </c>
      <c r="AW307" s="14" t="s">
        <v>35</v>
      </c>
      <c r="AX307" s="14" t="s">
        <v>80</v>
      </c>
      <c r="AY307" s="177" t="s">
        <v>125</v>
      </c>
    </row>
    <row r="308" spans="1:65" s="15" customFormat="1">
      <c r="B308" s="189"/>
      <c r="D308" s="169" t="s">
        <v>140</v>
      </c>
      <c r="E308" s="190" t="s">
        <v>1</v>
      </c>
      <c r="F308" s="191" t="s">
        <v>223</v>
      </c>
      <c r="H308" s="192">
        <v>19.888000000000002</v>
      </c>
      <c r="I308" s="193"/>
      <c r="L308" s="189"/>
      <c r="M308" s="194"/>
      <c r="N308" s="195"/>
      <c r="O308" s="195"/>
      <c r="P308" s="195"/>
      <c r="Q308" s="195"/>
      <c r="R308" s="195"/>
      <c r="S308" s="195"/>
      <c r="T308" s="196"/>
      <c r="AT308" s="190" t="s">
        <v>140</v>
      </c>
      <c r="AU308" s="190" t="s">
        <v>89</v>
      </c>
      <c r="AV308" s="15" t="s">
        <v>132</v>
      </c>
      <c r="AW308" s="15" t="s">
        <v>35</v>
      </c>
      <c r="AX308" s="15" t="s">
        <v>36</v>
      </c>
      <c r="AY308" s="190" t="s">
        <v>125</v>
      </c>
    </row>
    <row r="309" spans="1:65" s="2" customFormat="1" ht="16.5" customHeight="1">
      <c r="A309" s="33"/>
      <c r="B309" s="144"/>
      <c r="C309" s="145" t="s">
        <v>479</v>
      </c>
      <c r="D309" s="145" t="s">
        <v>127</v>
      </c>
      <c r="E309" s="146" t="s">
        <v>480</v>
      </c>
      <c r="F309" s="147" t="s">
        <v>481</v>
      </c>
      <c r="G309" s="148" t="s">
        <v>186</v>
      </c>
      <c r="H309" s="149">
        <v>4.9720000000000004</v>
      </c>
      <c r="I309" s="150"/>
      <c r="J309" s="151">
        <f>ROUND(I309*H309,2)</f>
        <v>0</v>
      </c>
      <c r="K309" s="147" t="s">
        <v>1</v>
      </c>
      <c r="L309" s="34"/>
      <c r="M309" s="152" t="s">
        <v>1</v>
      </c>
      <c r="N309" s="153" t="s">
        <v>45</v>
      </c>
      <c r="O309" s="59"/>
      <c r="P309" s="154">
        <f>O309*H309</f>
        <v>0</v>
      </c>
      <c r="Q309" s="154">
        <v>0</v>
      </c>
      <c r="R309" s="154">
        <f>Q309*H309</f>
        <v>0</v>
      </c>
      <c r="S309" s="154">
        <v>0</v>
      </c>
      <c r="T309" s="155">
        <f>S309*H309</f>
        <v>0</v>
      </c>
      <c r="U309" s="33"/>
      <c r="V309" s="33"/>
      <c r="W309" s="33"/>
      <c r="X309" s="33"/>
      <c r="Y309" s="33"/>
      <c r="Z309" s="33"/>
      <c r="AA309" s="33"/>
      <c r="AB309" s="33"/>
      <c r="AC309" s="33"/>
      <c r="AD309" s="33"/>
      <c r="AE309" s="33"/>
      <c r="AR309" s="156" t="s">
        <v>132</v>
      </c>
      <c r="AT309" s="156" t="s">
        <v>127</v>
      </c>
      <c r="AU309" s="156" t="s">
        <v>89</v>
      </c>
      <c r="AY309" s="18" t="s">
        <v>125</v>
      </c>
      <c r="BE309" s="157">
        <f>IF(N309="základní",J309,0)</f>
        <v>0</v>
      </c>
      <c r="BF309" s="157">
        <f>IF(N309="snížená",J309,0)</f>
        <v>0</v>
      </c>
      <c r="BG309" s="157">
        <f>IF(N309="zákl. přenesená",J309,0)</f>
        <v>0</v>
      </c>
      <c r="BH309" s="157">
        <f>IF(N309="sníž. přenesená",J309,0)</f>
        <v>0</v>
      </c>
      <c r="BI309" s="157">
        <f>IF(N309="nulová",J309,0)</f>
        <v>0</v>
      </c>
      <c r="BJ309" s="18" t="s">
        <v>36</v>
      </c>
      <c r="BK309" s="157">
        <f>ROUND(I309*H309,2)</f>
        <v>0</v>
      </c>
      <c r="BL309" s="18" t="s">
        <v>132</v>
      </c>
      <c r="BM309" s="156" t="s">
        <v>482</v>
      </c>
    </row>
    <row r="310" spans="1:65" s="14" customFormat="1">
      <c r="B310" s="176"/>
      <c r="D310" s="169" t="s">
        <v>140</v>
      </c>
      <c r="E310" s="177" t="s">
        <v>1</v>
      </c>
      <c r="F310" s="178" t="s">
        <v>473</v>
      </c>
      <c r="H310" s="179">
        <v>4.9720000000000004</v>
      </c>
      <c r="I310" s="180"/>
      <c r="L310" s="176"/>
      <c r="M310" s="181"/>
      <c r="N310" s="182"/>
      <c r="O310" s="182"/>
      <c r="P310" s="182"/>
      <c r="Q310" s="182"/>
      <c r="R310" s="182"/>
      <c r="S310" s="182"/>
      <c r="T310" s="183"/>
      <c r="AT310" s="177" t="s">
        <v>140</v>
      </c>
      <c r="AU310" s="177" t="s">
        <v>89</v>
      </c>
      <c r="AV310" s="14" t="s">
        <v>89</v>
      </c>
      <c r="AW310" s="14" t="s">
        <v>35</v>
      </c>
      <c r="AX310" s="14" t="s">
        <v>36</v>
      </c>
      <c r="AY310" s="177" t="s">
        <v>125</v>
      </c>
    </row>
    <row r="311" spans="1:65" s="2" customFormat="1" ht="16.5" customHeight="1">
      <c r="A311" s="33"/>
      <c r="B311" s="144"/>
      <c r="C311" s="145" t="s">
        <v>483</v>
      </c>
      <c r="D311" s="145" t="s">
        <v>127</v>
      </c>
      <c r="E311" s="146" t="s">
        <v>484</v>
      </c>
      <c r="F311" s="147" t="s">
        <v>485</v>
      </c>
      <c r="G311" s="148" t="s">
        <v>137</v>
      </c>
      <c r="H311" s="149">
        <v>1.569</v>
      </c>
      <c r="I311" s="150"/>
      <c r="J311" s="151">
        <f>ROUND(I311*H311,2)</f>
        <v>0</v>
      </c>
      <c r="K311" s="147" t="s">
        <v>1</v>
      </c>
      <c r="L311" s="34"/>
      <c r="M311" s="152" t="s">
        <v>1</v>
      </c>
      <c r="N311" s="153" t="s">
        <v>45</v>
      </c>
      <c r="O311" s="59"/>
      <c r="P311" s="154">
        <f>O311*H311</f>
        <v>0</v>
      </c>
      <c r="Q311" s="154">
        <v>0</v>
      </c>
      <c r="R311" s="154">
        <f>Q311*H311</f>
        <v>0</v>
      </c>
      <c r="S311" s="154">
        <v>0</v>
      </c>
      <c r="T311" s="155">
        <f>S311*H311</f>
        <v>0</v>
      </c>
      <c r="U311" s="33"/>
      <c r="V311" s="33"/>
      <c r="W311" s="33"/>
      <c r="X311" s="33"/>
      <c r="Y311" s="33"/>
      <c r="Z311" s="33"/>
      <c r="AA311" s="33"/>
      <c r="AB311" s="33"/>
      <c r="AC311" s="33"/>
      <c r="AD311" s="33"/>
      <c r="AE311" s="33"/>
      <c r="AR311" s="156" t="s">
        <v>132</v>
      </c>
      <c r="AT311" s="156" t="s">
        <v>127</v>
      </c>
      <c r="AU311" s="156" t="s">
        <v>89</v>
      </c>
      <c r="AY311" s="18" t="s">
        <v>125</v>
      </c>
      <c r="BE311" s="157">
        <f>IF(N311="základní",J311,0)</f>
        <v>0</v>
      </c>
      <c r="BF311" s="157">
        <f>IF(N311="snížená",J311,0)</f>
        <v>0</v>
      </c>
      <c r="BG311" s="157">
        <f>IF(N311="zákl. přenesená",J311,0)</f>
        <v>0</v>
      </c>
      <c r="BH311" s="157">
        <f>IF(N311="sníž. přenesená",J311,0)</f>
        <v>0</v>
      </c>
      <c r="BI311" s="157">
        <f>IF(N311="nulová",J311,0)</f>
        <v>0</v>
      </c>
      <c r="BJ311" s="18" t="s">
        <v>36</v>
      </c>
      <c r="BK311" s="157">
        <f>ROUND(I311*H311,2)</f>
        <v>0</v>
      </c>
      <c r="BL311" s="18" t="s">
        <v>132</v>
      </c>
      <c r="BM311" s="156" t="s">
        <v>486</v>
      </c>
    </row>
    <row r="312" spans="1:65" s="13" customFormat="1">
      <c r="B312" s="168"/>
      <c r="D312" s="169" t="s">
        <v>140</v>
      </c>
      <c r="E312" s="170" t="s">
        <v>1</v>
      </c>
      <c r="F312" s="171" t="s">
        <v>487</v>
      </c>
      <c r="H312" s="170" t="s">
        <v>1</v>
      </c>
      <c r="I312" s="172"/>
      <c r="L312" s="168"/>
      <c r="M312" s="173"/>
      <c r="N312" s="174"/>
      <c r="O312" s="174"/>
      <c r="P312" s="174"/>
      <c r="Q312" s="174"/>
      <c r="R312" s="174"/>
      <c r="S312" s="174"/>
      <c r="T312" s="175"/>
      <c r="AT312" s="170" t="s">
        <v>140</v>
      </c>
      <c r="AU312" s="170" t="s">
        <v>89</v>
      </c>
      <c r="AV312" s="13" t="s">
        <v>36</v>
      </c>
      <c r="AW312" s="13" t="s">
        <v>35</v>
      </c>
      <c r="AX312" s="13" t="s">
        <v>80</v>
      </c>
      <c r="AY312" s="170" t="s">
        <v>125</v>
      </c>
    </row>
    <row r="313" spans="1:65" s="14" customFormat="1">
      <c r="B313" s="176"/>
      <c r="D313" s="169" t="s">
        <v>140</v>
      </c>
      <c r="E313" s="177" t="s">
        <v>1</v>
      </c>
      <c r="F313" s="178" t="s">
        <v>488</v>
      </c>
      <c r="H313" s="179">
        <v>1.329</v>
      </c>
      <c r="I313" s="180"/>
      <c r="L313" s="176"/>
      <c r="M313" s="181"/>
      <c r="N313" s="182"/>
      <c r="O313" s="182"/>
      <c r="P313" s="182"/>
      <c r="Q313" s="182"/>
      <c r="R313" s="182"/>
      <c r="S313" s="182"/>
      <c r="T313" s="183"/>
      <c r="AT313" s="177" t="s">
        <v>140</v>
      </c>
      <c r="AU313" s="177" t="s">
        <v>89</v>
      </c>
      <c r="AV313" s="14" t="s">
        <v>89</v>
      </c>
      <c r="AW313" s="14" t="s">
        <v>35</v>
      </c>
      <c r="AX313" s="14" t="s">
        <v>80</v>
      </c>
      <c r="AY313" s="177" t="s">
        <v>125</v>
      </c>
    </row>
    <row r="314" spans="1:65" s="13" customFormat="1">
      <c r="B314" s="168"/>
      <c r="D314" s="169" t="s">
        <v>140</v>
      </c>
      <c r="E314" s="170" t="s">
        <v>1</v>
      </c>
      <c r="F314" s="171" t="s">
        <v>489</v>
      </c>
      <c r="H314" s="170" t="s">
        <v>1</v>
      </c>
      <c r="I314" s="172"/>
      <c r="L314" s="168"/>
      <c r="M314" s="173"/>
      <c r="N314" s="174"/>
      <c r="O314" s="174"/>
      <c r="P314" s="174"/>
      <c r="Q314" s="174"/>
      <c r="R314" s="174"/>
      <c r="S314" s="174"/>
      <c r="T314" s="175"/>
      <c r="AT314" s="170" t="s">
        <v>140</v>
      </c>
      <c r="AU314" s="170" t="s">
        <v>89</v>
      </c>
      <c r="AV314" s="13" t="s">
        <v>36</v>
      </c>
      <c r="AW314" s="13" t="s">
        <v>35</v>
      </c>
      <c r="AX314" s="13" t="s">
        <v>80</v>
      </c>
      <c r="AY314" s="170" t="s">
        <v>125</v>
      </c>
    </row>
    <row r="315" spans="1:65" s="14" customFormat="1">
      <c r="B315" s="176"/>
      <c r="D315" s="169" t="s">
        <v>140</v>
      </c>
      <c r="E315" s="177" t="s">
        <v>1</v>
      </c>
      <c r="F315" s="178" t="s">
        <v>490</v>
      </c>
      <c r="H315" s="179">
        <v>0.24</v>
      </c>
      <c r="I315" s="180"/>
      <c r="L315" s="176"/>
      <c r="M315" s="181"/>
      <c r="N315" s="182"/>
      <c r="O315" s="182"/>
      <c r="P315" s="182"/>
      <c r="Q315" s="182"/>
      <c r="R315" s="182"/>
      <c r="S315" s="182"/>
      <c r="T315" s="183"/>
      <c r="AT315" s="177" t="s">
        <v>140</v>
      </c>
      <c r="AU315" s="177" t="s">
        <v>89</v>
      </c>
      <c r="AV315" s="14" t="s">
        <v>89</v>
      </c>
      <c r="AW315" s="14" t="s">
        <v>35</v>
      </c>
      <c r="AX315" s="14" t="s">
        <v>80</v>
      </c>
      <c r="AY315" s="177" t="s">
        <v>125</v>
      </c>
    </row>
    <row r="316" spans="1:65" s="15" customFormat="1">
      <c r="B316" s="189"/>
      <c r="D316" s="169" t="s">
        <v>140</v>
      </c>
      <c r="E316" s="190" t="s">
        <v>1</v>
      </c>
      <c r="F316" s="191" t="s">
        <v>223</v>
      </c>
      <c r="H316" s="192">
        <v>1.569</v>
      </c>
      <c r="I316" s="193"/>
      <c r="L316" s="189"/>
      <c r="M316" s="194"/>
      <c r="N316" s="195"/>
      <c r="O316" s="195"/>
      <c r="P316" s="195"/>
      <c r="Q316" s="195"/>
      <c r="R316" s="195"/>
      <c r="S316" s="195"/>
      <c r="T316" s="196"/>
      <c r="AT316" s="190" t="s">
        <v>140</v>
      </c>
      <c r="AU316" s="190" t="s">
        <v>89</v>
      </c>
      <c r="AV316" s="15" t="s">
        <v>132</v>
      </c>
      <c r="AW316" s="15" t="s">
        <v>35</v>
      </c>
      <c r="AX316" s="15" t="s">
        <v>36</v>
      </c>
      <c r="AY316" s="190" t="s">
        <v>125</v>
      </c>
    </row>
    <row r="317" spans="1:65" s="12" customFormat="1" ht="22.9" customHeight="1">
      <c r="B317" s="131"/>
      <c r="D317" s="132" t="s">
        <v>79</v>
      </c>
      <c r="E317" s="142" t="s">
        <v>132</v>
      </c>
      <c r="F317" s="142" t="s">
        <v>491</v>
      </c>
      <c r="I317" s="134"/>
      <c r="J317" s="143">
        <f>BK317</f>
        <v>0</v>
      </c>
      <c r="L317" s="131"/>
      <c r="M317" s="136"/>
      <c r="N317" s="137"/>
      <c r="O317" s="137"/>
      <c r="P317" s="138">
        <f>SUM(P318:P328)</f>
        <v>0</v>
      </c>
      <c r="Q317" s="137"/>
      <c r="R317" s="138">
        <f>SUM(R318:R328)</f>
        <v>0.53033606847999992</v>
      </c>
      <c r="S317" s="137"/>
      <c r="T317" s="139">
        <f>SUM(T318:T328)</f>
        <v>0</v>
      </c>
      <c r="AR317" s="132" t="s">
        <v>36</v>
      </c>
      <c r="AT317" s="140" t="s">
        <v>79</v>
      </c>
      <c r="AU317" s="140" t="s">
        <v>36</v>
      </c>
      <c r="AY317" s="132" t="s">
        <v>125</v>
      </c>
      <c r="BK317" s="141">
        <f>SUM(BK318:BK328)</f>
        <v>0</v>
      </c>
    </row>
    <row r="318" spans="1:65" s="2" customFormat="1" ht="16.5" customHeight="1">
      <c r="A318" s="33"/>
      <c r="B318" s="144"/>
      <c r="C318" s="145" t="s">
        <v>492</v>
      </c>
      <c r="D318" s="145" t="s">
        <v>127</v>
      </c>
      <c r="E318" s="146" t="s">
        <v>493</v>
      </c>
      <c r="F318" s="147" t="s">
        <v>494</v>
      </c>
      <c r="G318" s="148" t="s">
        <v>137</v>
      </c>
      <c r="H318" s="149">
        <v>29.347999999999999</v>
      </c>
      <c r="I318" s="150"/>
      <c r="J318" s="151">
        <f>ROUND(I318*H318,2)</f>
        <v>0</v>
      </c>
      <c r="K318" s="147" t="s">
        <v>131</v>
      </c>
      <c r="L318" s="34"/>
      <c r="M318" s="152" t="s">
        <v>1</v>
      </c>
      <c r="N318" s="153" t="s">
        <v>45</v>
      </c>
      <c r="O318" s="59"/>
      <c r="P318" s="154">
        <f>O318*H318</f>
        <v>0</v>
      </c>
      <c r="Q318" s="154">
        <v>0</v>
      </c>
      <c r="R318" s="154">
        <f>Q318*H318</f>
        <v>0</v>
      </c>
      <c r="S318" s="154">
        <v>0</v>
      </c>
      <c r="T318" s="155">
        <f>S318*H318</f>
        <v>0</v>
      </c>
      <c r="U318" s="33"/>
      <c r="V318" s="33"/>
      <c r="W318" s="33"/>
      <c r="X318" s="33"/>
      <c r="Y318" s="33"/>
      <c r="Z318" s="33"/>
      <c r="AA318" s="33"/>
      <c r="AB318" s="33"/>
      <c r="AC318" s="33"/>
      <c r="AD318" s="33"/>
      <c r="AE318" s="33"/>
      <c r="AR318" s="156" t="s">
        <v>132</v>
      </c>
      <c r="AT318" s="156" t="s">
        <v>127</v>
      </c>
      <c r="AU318" s="156" t="s">
        <v>89</v>
      </c>
      <c r="AY318" s="18" t="s">
        <v>125</v>
      </c>
      <c r="BE318" s="157">
        <f>IF(N318="základní",J318,0)</f>
        <v>0</v>
      </c>
      <c r="BF318" s="157">
        <f>IF(N318="snížená",J318,0)</f>
        <v>0</v>
      </c>
      <c r="BG318" s="157">
        <f>IF(N318="zákl. přenesená",J318,0)</f>
        <v>0</v>
      </c>
      <c r="BH318" s="157">
        <f>IF(N318="sníž. přenesená",J318,0)</f>
        <v>0</v>
      </c>
      <c r="BI318" s="157">
        <f>IF(N318="nulová",J318,0)</f>
        <v>0</v>
      </c>
      <c r="BJ318" s="18" t="s">
        <v>36</v>
      </c>
      <c r="BK318" s="157">
        <f>ROUND(I318*H318,2)</f>
        <v>0</v>
      </c>
      <c r="BL318" s="18" t="s">
        <v>132</v>
      </c>
      <c r="BM318" s="156" t="s">
        <v>495</v>
      </c>
    </row>
    <row r="319" spans="1:65" s="14" customFormat="1">
      <c r="B319" s="176"/>
      <c r="D319" s="169" t="s">
        <v>140</v>
      </c>
      <c r="E319" s="177" t="s">
        <v>1</v>
      </c>
      <c r="F319" s="178" t="s">
        <v>496</v>
      </c>
      <c r="H319" s="179">
        <v>29.347999999999999</v>
      </c>
      <c r="I319" s="180"/>
      <c r="L319" s="176"/>
      <c r="M319" s="181"/>
      <c r="N319" s="182"/>
      <c r="O319" s="182"/>
      <c r="P319" s="182"/>
      <c r="Q319" s="182"/>
      <c r="R319" s="182"/>
      <c r="S319" s="182"/>
      <c r="T319" s="183"/>
      <c r="AT319" s="177" t="s">
        <v>140</v>
      </c>
      <c r="AU319" s="177" t="s">
        <v>89</v>
      </c>
      <c r="AV319" s="14" t="s">
        <v>89</v>
      </c>
      <c r="AW319" s="14" t="s">
        <v>35</v>
      </c>
      <c r="AX319" s="14" t="s">
        <v>80</v>
      </c>
      <c r="AY319" s="177" t="s">
        <v>125</v>
      </c>
    </row>
    <row r="320" spans="1:65" s="2" customFormat="1" ht="16.5" customHeight="1">
      <c r="A320" s="33"/>
      <c r="B320" s="144"/>
      <c r="C320" s="145" t="s">
        <v>497</v>
      </c>
      <c r="D320" s="145" t="s">
        <v>127</v>
      </c>
      <c r="E320" s="146" t="s">
        <v>498</v>
      </c>
      <c r="F320" s="147" t="s">
        <v>499</v>
      </c>
      <c r="G320" s="148" t="s">
        <v>137</v>
      </c>
      <c r="H320" s="149">
        <v>29.347999999999999</v>
      </c>
      <c r="I320" s="150"/>
      <c r="J320" s="151">
        <f>ROUND(I320*H320,2)</f>
        <v>0</v>
      </c>
      <c r="K320" s="147" t="s">
        <v>131</v>
      </c>
      <c r="L320" s="34"/>
      <c r="M320" s="152" t="s">
        <v>1</v>
      </c>
      <c r="N320" s="153" t="s">
        <v>45</v>
      </c>
      <c r="O320" s="59"/>
      <c r="P320" s="154">
        <f>O320*H320</f>
        <v>0</v>
      </c>
      <c r="Q320" s="154">
        <v>0</v>
      </c>
      <c r="R320" s="154">
        <f>Q320*H320</f>
        <v>0</v>
      </c>
      <c r="S320" s="154">
        <v>0</v>
      </c>
      <c r="T320" s="155">
        <f>S320*H320</f>
        <v>0</v>
      </c>
      <c r="U320" s="33"/>
      <c r="V320" s="33"/>
      <c r="W320" s="33"/>
      <c r="X320" s="33"/>
      <c r="Y320" s="33"/>
      <c r="Z320" s="33"/>
      <c r="AA320" s="33"/>
      <c r="AB320" s="33"/>
      <c r="AC320" s="33"/>
      <c r="AD320" s="33"/>
      <c r="AE320" s="33"/>
      <c r="AR320" s="156" t="s">
        <v>132</v>
      </c>
      <c r="AT320" s="156" t="s">
        <v>127</v>
      </c>
      <c r="AU320" s="156" t="s">
        <v>89</v>
      </c>
      <c r="AY320" s="18" t="s">
        <v>125</v>
      </c>
      <c r="BE320" s="157">
        <f>IF(N320="základní",J320,0)</f>
        <v>0</v>
      </c>
      <c r="BF320" s="157">
        <f>IF(N320="snížená",J320,0)</f>
        <v>0</v>
      </c>
      <c r="BG320" s="157">
        <f>IF(N320="zákl. přenesená",J320,0)</f>
        <v>0</v>
      </c>
      <c r="BH320" s="157">
        <f>IF(N320="sníž. přenesená",J320,0)</f>
        <v>0</v>
      </c>
      <c r="BI320" s="157">
        <f>IF(N320="nulová",J320,0)</f>
        <v>0</v>
      </c>
      <c r="BJ320" s="18" t="s">
        <v>36</v>
      </c>
      <c r="BK320" s="157">
        <f>ROUND(I320*H320,2)</f>
        <v>0</v>
      </c>
      <c r="BL320" s="18" t="s">
        <v>132</v>
      </c>
      <c r="BM320" s="156" t="s">
        <v>500</v>
      </c>
    </row>
    <row r="321" spans="1:65" s="14" customFormat="1">
      <c r="B321" s="176"/>
      <c r="D321" s="169" t="s">
        <v>140</v>
      </c>
      <c r="E321" s="177" t="s">
        <v>1</v>
      </c>
      <c r="F321" s="178" t="s">
        <v>501</v>
      </c>
      <c r="H321" s="179">
        <v>29.347999999999999</v>
      </c>
      <c r="I321" s="180"/>
      <c r="L321" s="176"/>
      <c r="M321" s="181"/>
      <c r="N321" s="182"/>
      <c r="O321" s="182"/>
      <c r="P321" s="182"/>
      <c r="Q321" s="182"/>
      <c r="R321" s="182"/>
      <c r="S321" s="182"/>
      <c r="T321" s="183"/>
      <c r="AT321" s="177" t="s">
        <v>140</v>
      </c>
      <c r="AU321" s="177" t="s">
        <v>89</v>
      </c>
      <c r="AV321" s="14" t="s">
        <v>89</v>
      </c>
      <c r="AW321" s="14" t="s">
        <v>35</v>
      </c>
      <c r="AX321" s="14" t="s">
        <v>36</v>
      </c>
      <c r="AY321" s="177" t="s">
        <v>125</v>
      </c>
    </row>
    <row r="322" spans="1:65" s="2" customFormat="1" ht="21.75" customHeight="1">
      <c r="A322" s="33"/>
      <c r="B322" s="144"/>
      <c r="C322" s="145" t="s">
        <v>502</v>
      </c>
      <c r="D322" s="145" t="s">
        <v>127</v>
      </c>
      <c r="E322" s="146" t="s">
        <v>425</v>
      </c>
      <c r="F322" s="147" t="s">
        <v>426</v>
      </c>
      <c r="G322" s="148" t="s">
        <v>137</v>
      </c>
      <c r="H322" s="149">
        <v>29.347999999999999</v>
      </c>
      <c r="I322" s="150"/>
      <c r="J322" s="151">
        <f>ROUND(I322*H322,2)</f>
        <v>0</v>
      </c>
      <c r="K322" s="147" t="s">
        <v>131</v>
      </c>
      <c r="L322" s="34"/>
      <c r="M322" s="152" t="s">
        <v>1</v>
      </c>
      <c r="N322" s="153" t="s">
        <v>45</v>
      </c>
      <c r="O322" s="59"/>
      <c r="P322" s="154">
        <f>O322*H322</f>
        <v>0</v>
      </c>
      <c r="Q322" s="154">
        <v>0</v>
      </c>
      <c r="R322" s="154">
        <f>Q322*H322</f>
        <v>0</v>
      </c>
      <c r="S322" s="154">
        <v>0</v>
      </c>
      <c r="T322" s="155">
        <f>S322*H322</f>
        <v>0</v>
      </c>
      <c r="U322" s="33"/>
      <c r="V322" s="33"/>
      <c r="W322" s="33"/>
      <c r="X322" s="33"/>
      <c r="Y322" s="33"/>
      <c r="Z322" s="33"/>
      <c r="AA322" s="33"/>
      <c r="AB322" s="33"/>
      <c r="AC322" s="33"/>
      <c r="AD322" s="33"/>
      <c r="AE322" s="33"/>
      <c r="AR322" s="156" t="s">
        <v>132</v>
      </c>
      <c r="AT322" s="156" t="s">
        <v>127</v>
      </c>
      <c r="AU322" s="156" t="s">
        <v>89</v>
      </c>
      <c r="AY322" s="18" t="s">
        <v>125</v>
      </c>
      <c r="BE322" s="157">
        <f>IF(N322="základní",J322,0)</f>
        <v>0</v>
      </c>
      <c r="BF322" s="157">
        <f>IF(N322="snížená",J322,0)</f>
        <v>0</v>
      </c>
      <c r="BG322" s="157">
        <f>IF(N322="zákl. přenesená",J322,0)</f>
        <v>0</v>
      </c>
      <c r="BH322" s="157">
        <f>IF(N322="sníž. přenesená",J322,0)</f>
        <v>0</v>
      </c>
      <c r="BI322" s="157">
        <f>IF(N322="nulová",J322,0)</f>
        <v>0</v>
      </c>
      <c r="BJ322" s="18" t="s">
        <v>36</v>
      </c>
      <c r="BK322" s="157">
        <f>ROUND(I322*H322,2)</f>
        <v>0</v>
      </c>
      <c r="BL322" s="18" t="s">
        <v>132</v>
      </c>
      <c r="BM322" s="156" t="s">
        <v>503</v>
      </c>
    </row>
    <row r="323" spans="1:65" s="14" customFormat="1">
      <c r="B323" s="176"/>
      <c r="D323" s="169" t="s">
        <v>140</v>
      </c>
      <c r="E323" s="177" t="s">
        <v>1</v>
      </c>
      <c r="F323" s="178" t="s">
        <v>501</v>
      </c>
      <c r="H323" s="179">
        <v>29.347999999999999</v>
      </c>
      <c r="I323" s="180"/>
      <c r="L323" s="176"/>
      <c r="M323" s="181"/>
      <c r="N323" s="182"/>
      <c r="O323" s="182"/>
      <c r="P323" s="182"/>
      <c r="Q323" s="182"/>
      <c r="R323" s="182"/>
      <c r="S323" s="182"/>
      <c r="T323" s="183"/>
      <c r="AT323" s="177" t="s">
        <v>140</v>
      </c>
      <c r="AU323" s="177" t="s">
        <v>89</v>
      </c>
      <c r="AV323" s="14" t="s">
        <v>89</v>
      </c>
      <c r="AW323" s="14" t="s">
        <v>35</v>
      </c>
      <c r="AX323" s="14" t="s">
        <v>36</v>
      </c>
      <c r="AY323" s="177" t="s">
        <v>125</v>
      </c>
    </row>
    <row r="324" spans="1:65" s="2" customFormat="1" ht="16.5" customHeight="1">
      <c r="A324" s="33"/>
      <c r="B324" s="144"/>
      <c r="C324" s="145" t="s">
        <v>504</v>
      </c>
      <c r="D324" s="145" t="s">
        <v>127</v>
      </c>
      <c r="E324" s="146" t="s">
        <v>505</v>
      </c>
      <c r="F324" s="147" t="s">
        <v>506</v>
      </c>
      <c r="G324" s="148" t="s">
        <v>137</v>
      </c>
      <c r="H324" s="149">
        <v>0.22700000000000001</v>
      </c>
      <c r="I324" s="150"/>
      <c r="J324" s="151">
        <f>ROUND(I324*H324,2)</f>
        <v>0</v>
      </c>
      <c r="K324" s="147" t="s">
        <v>131</v>
      </c>
      <c r="L324" s="34"/>
      <c r="M324" s="152" t="s">
        <v>1</v>
      </c>
      <c r="N324" s="153" t="s">
        <v>45</v>
      </c>
      <c r="O324" s="59"/>
      <c r="P324" s="154">
        <f>O324*H324</f>
        <v>0</v>
      </c>
      <c r="Q324" s="154">
        <v>2.234</v>
      </c>
      <c r="R324" s="154">
        <f>Q324*H324</f>
        <v>0.50711799999999996</v>
      </c>
      <c r="S324" s="154">
        <v>0</v>
      </c>
      <c r="T324" s="155">
        <f>S324*H324</f>
        <v>0</v>
      </c>
      <c r="U324" s="33"/>
      <c r="V324" s="33"/>
      <c r="W324" s="33"/>
      <c r="X324" s="33"/>
      <c r="Y324" s="33"/>
      <c r="Z324" s="33"/>
      <c r="AA324" s="33"/>
      <c r="AB324" s="33"/>
      <c r="AC324" s="33"/>
      <c r="AD324" s="33"/>
      <c r="AE324" s="33"/>
      <c r="AR324" s="156" t="s">
        <v>132</v>
      </c>
      <c r="AT324" s="156" t="s">
        <v>127</v>
      </c>
      <c r="AU324" s="156" t="s">
        <v>89</v>
      </c>
      <c r="AY324" s="18" t="s">
        <v>125</v>
      </c>
      <c r="BE324" s="157">
        <f>IF(N324="základní",J324,0)</f>
        <v>0</v>
      </c>
      <c r="BF324" s="157">
        <f>IF(N324="snížená",J324,0)</f>
        <v>0</v>
      </c>
      <c r="BG324" s="157">
        <f>IF(N324="zákl. přenesená",J324,0)</f>
        <v>0</v>
      </c>
      <c r="BH324" s="157">
        <f>IF(N324="sníž. přenesená",J324,0)</f>
        <v>0</v>
      </c>
      <c r="BI324" s="157">
        <f>IF(N324="nulová",J324,0)</f>
        <v>0</v>
      </c>
      <c r="BJ324" s="18" t="s">
        <v>36</v>
      </c>
      <c r="BK324" s="157">
        <f>ROUND(I324*H324,2)</f>
        <v>0</v>
      </c>
      <c r="BL324" s="18" t="s">
        <v>132</v>
      </c>
      <c r="BM324" s="156" t="s">
        <v>507</v>
      </c>
    </row>
    <row r="325" spans="1:65" s="14" customFormat="1">
      <c r="B325" s="176"/>
      <c r="D325" s="169" t="s">
        <v>140</v>
      </c>
      <c r="E325" s="177" t="s">
        <v>1</v>
      </c>
      <c r="F325" s="178" t="s">
        <v>508</v>
      </c>
      <c r="H325" s="179">
        <v>6.7000000000000004E-2</v>
      </c>
      <c r="I325" s="180"/>
      <c r="L325" s="176"/>
      <c r="M325" s="181"/>
      <c r="N325" s="182"/>
      <c r="O325" s="182"/>
      <c r="P325" s="182"/>
      <c r="Q325" s="182"/>
      <c r="R325" s="182"/>
      <c r="S325" s="182"/>
      <c r="T325" s="183"/>
      <c r="AT325" s="177" t="s">
        <v>140</v>
      </c>
      <c r="AU325" s="177" t="s">
        <v>89</v>
      </c>
      <c r="AV325" s="14" t="s">
        <v>89</v>
      </c>
      <c r="AW325" s="14" t="s">
        <v>35</v>
      </c>
      <c r="AX325" s="14" t="s">
        <v>80</v>
      </c>
      <c r="AY325" s="177" t="s">
        <v>125</v>
      </c>
    </row>
    <row r="326" spans="1:65" s="14" customFormat="1">
      <c r="B326" s="176"/>
      <c r="D326" s="169" t="s">
        <v>140</v>
      </c>
      <c r="E326" s="177" t="s">
        <v>1</v>
      </c>
      <c r="F326" s="178" t="s">
        <v>509</v>
      </c>
      <c r="H326" s="179">
        <v>0.16</v>
      </c>
      <c r="I326" s="180"/>
      <c r="L326" s="176"/>
      <c r="M326" s="181"/>
      <c r="N326" s="182"/>
      <c r="O326" s="182"/>
      <c r="P326" s="182"/>
      <c r="Q326" s="182"/>
      <c r="R326" s="182"/>
      <c r="S326" s="182"/>
      <c r="T326" s="183"/>
      <c r="AT326" s="177" t="s">
        <v>140</v>
      </c>
      <c r="AU326" s="177" t="s">
        <v>89</v>
      </c>
      <c r="AV326" s="14" t="s">
        <v>89</v>
      </c>
      <c r="AW326" s="14" t="s">
        <v>35</v>
      </c>
      <c r="AX326" s="14" t="s">
        <v>80</v>
      </c>
      <c r="AY326" s="177" t="s">
        <v>125</v>
      </c>
    </row>
    <row r="327" spans="1:65" s="2" customFormat="1" ht="16.5" customHeight="1">
      <c r="A327" s="33"/>
      <c r="B327" s="144"/>
      <c r="C327" s="145" t="s">
        <v>510</v>
      </c>
      <c r="D327" s="145" t="s">
        <v>127</v>
      </c>
      <c r="E327" s="146" t="s">
        <v>511</v>
      </c>
      <c r="F327" s="147" t="s">
        <v>512</v>
      </c>
      <c r="G327" s="148" t="s">
        <v>175</v>
      </c>
      <c r="H327" s="149">
        <v>3.6320000000000001</v>
      </c>
      <c r="I327" s="150"/>
      <c r="J327" s="151">
        <f>ROUND(I327*H327,2)</f>
        <v>0</v>
      </c>
      <c r="K327" s="147" t="s">
        <v>513</v>
      </c>
      <c r="L327" s="34"/>
      <c r="M327" s="152" t="s">
        <v>1</v>
      </c>
      <c r="N327" s="153" t="s">
        <v>45</v>
      </c>
      <c r="O327" s="59"/>
      <c r="P327" s="154">
        <f>O327*H327</f>
        <v>0</v>
      </c>
      <c r="Q327" s="154">
        <v>6.3926399999999998E-3</v>
      </c>
      <c r="R327" s="154">
        <f>Q327*H327</f>
        <v>2.321806848E-2</v>
      </c>
      <c r="S327" s="154">
        <v>0</v>
      </c>
      <c r="T327" s="155">
        <f>S327*H327</f>
        <v>0</v>
      </c>
      <c r="U327" s="33"/>
      <c r="V327" s="33"/>
      <c r="W327" s="33"/>
      <c r="X327" s="33"/>
      <c r="Y327" s="33"/>
      <c r="Z327" s="33"/>
      <c r="AA327" s="33"/>
      <c r="AB327" s="33"/>
      <c r="AC327" s="33"/>
      <c r="AD327" s="33"/>
      <c r="AE327" s="33"/>
      <c r="AR327" s="156" t="s">
        <v>132</v>
      </c>
      <c r="AT327" s="156" t="s">
        <v>127</v>
      </c>
      <c r="AU327" s="156" t="s">
        <v>89</v>
      </c>
      <c r="AY327" s="18" t="s">
        <v>125</v>
      </c>
      <c r="BE327" s="157">
        <f>IF(N327="základní",J327,0)</f>
        <v>0</v>
      </c>
      <c r="BF327" s="157">
        <f>IF(N327="snížená",J327,0)</f>
        <v>0</v>
      </c>
      <c r="BG327" s="157">
        <f>IF(N327="zákl. přenesená",J327,0)</f>
        <v>0</v>
      </c>
      <c r="BH327" s="157">
        <f>IF(N327="sníž. přenesená",J327,0)</f>
        <v>0</v>
      </c>
      <c r="BI327" s="157">
        <f>IF(N327="nulová",J327,0)</f>
        <v>0</v>
      </c>
      <c r="BJ327" s="18" t="s">
        <v>36</v>
      </c>
      <c r="BK327" s="157">
        <f>ROUND(I327*H327,2)</f>
        <v>0</v>
      </c>
      <c r="BL327" s="18" t="s">
        <v>132</v>
      </c>
      <c r="BM327" s="156" t="s">
        <v>514</v>
      </c>
    </row>
    <row r="328" spans="1:65" s="14" customFormat="1">
      <c r="B328" s="176"/>
      <c r="D328" s="169" t="s">
        <v>140</v>
      </c>
      <c r="E328" s="177" t="s">
        <v>1</v>
      </c>
      <c r="F328" s="178" t="s">
        <v>515</v>
      </c>
      <c r="H328" s="179">
        <v>3.6320000000000001</v>
      </c>
      <c r="I328" s="180"/>
      <c r="L328" s="176"/>
      <c r="M328" s="181"/>
      <c r="N328" s="182"/>
      <c r="O328" s="182"/>
      <c r="P328" s="182"/>
      <c r="Q328" s="182"/>
      <c r="R328" s="182"/>
      <c r="S328" s="182"/>
      <c r="T328" s="183"/>
      <c r="AT328" s="177" t="s">
        <v>140</v>
      </c>
      <c r="AU328" s="177" t="s">
        <v>89</v>
      </c>
      <c r="AV328" s="14" t="s">
        <v>89</v>
      </c>
      <c r="AW328" s="14" t="s">
        <v>35</v>
      </c>
      <c r="AX328" s="14" t="s">
        <v>80</v>
      </c>
      <c r="AY328" s="177" t="s">
        <v>125</v>
      </c>
    </row>
    <row r="329" spans="1:65" s="12" customFormat="1" ht="22.9" customHeight="1">
      <c r="B329" s="131"/>
      <c r="D329" s="132" t="s">
        <v>79</v>
      </c>
      <c r="E329" s="142" t="s">
        <v>152</v>
      </c>
      <c r="F329" s="142" t="s">
        <v>516</v>
      </c>
      <c r="I329" s="134"/>
      <c r="J329" s="143">
        <f>BK329</f>
        <v>0</v>
      </c>
      <c r="L329" s="131"/>
      <c r="M329" s="136"/>
      <c r="N329" s="137"/>
      <c r="O329" s="137"/>
      <c r="P329" s="138">
        <f>SUM(P330:P334)</f>
        <v>0</v>
      </c>
      <c r="Q329" s="137"/>
      <c r="R329" s="138">
        <f>SUM(R330:R334)</f>
        <v>310.49279999999999</v>
      </c>
      <c r="S329" s="137"/>
      <c r="T329" s="139">
        <f>SUM(T330:T334)</f>
        <v>0</v>
      </c>
      <c r="AR329" s="132" t="s">
        <v>36</v>
      </c>
      <c r="AT329" s="140" t="s">
        <v>79</v>
      </c>
      <c r="AU329" s="140" t="s">
        <v>36</v>
      </c>
      <c r="AY329" s="132" t="s">
        <v>125</v>
      </c>
      <c r="BK329" s="141">
        <f>SUM(BK330:BK334)</f>
        <v>0</v>
      </c>
    </row>
    <row r="330" spans="1:65" s="2" customFormat="1" ht="16.5" customHeight="1">
      <c r="A330" s="33"/>
      <c r="B330" s="144"/>
      <c r="C330" s="145" t="s">
        <v>517</v>
      </c>
      <c r="D330" s="145" t="s">
        <v>127</v>
      </c>
      <c r="E330" s="146" t="s">
        <v>518</v>
      </c>
      <c r="F330" s="147" t="s">
        <v>519</v>
      </c>
      <c r="G330" s="148" t="s">
        <v>175</v>
      </c>
      <c r="H330" s="149">
        <v>646.86</v>
      </c>
      <c r="I330" s="150"/>
      <c r="J330" s="151">
        <f>ROUND(I330*H330,2)</f>
        <v>0</v>
      </c>
      <c r="K330" s="147" t="s">
        <v>1</v>
      </c>
      <c r="L330" s="34"/>
      <c r="M330" s="152" t="s">
        <v>1</v>
      </c>
      <c r="N330" s="153" t="s">
        <v>45</v>
      </c>
      <c r="O330" s="59"/>
      <c r="P330" s="154">
        <f>O330*H330</f>
        <v>0</v>
      </c>
      <c r="Q330" s="154">
        <v>0.48</v>
      </c>
      <c r="R330" s="154">
        <f>Q330*H330</f>
        <v>310.49279999999999</v>
      </c>
      <c r="S330" s="154">
        <v>0</v>
      </c>
      <c r="T330" s="155">
        <f>S330*H330</f>
        <v>0</v>
      </c>
      <c r="U330" s="33"/>
      <c r="V330" s="33"/>
      <c r="W330" s="33"/>
      <c r="X330" s="33"/>
      <c r="Y330" s="33"/>
      <c r="Z330" s="33"/>
      <c r="AA330" s="33"/>
      <c r="AB330" s="33"/>
      <c r="AC330" s="33"/>
      <c r="AD330" s="33"/>
      <c r="AE330" s="33"/>
      <c r="AR330" s="156" t="s">
        <v>132</v>
      </c>
      <c r="AT330" s="156" t="s">
        <v>127</v>
      </c>
      <c r="AU330" s="156" t="s">
        <v>89</v>
      </c>
      <c r="AY330" s="18" t="s">
        <v>125</v>
      </c>
      <c r="BE330" s="157">
        <f>IF(N330="základní",J330,0)</f>
        <v>0</v>
      </c>
      <c r="BF330" s="157">
        <f>IF(N330="snížená",J330,0)</f>
        <v>0</v>
      </c>
      <c r="BG330" s="157">
        <f>IF(N330="zákl. přenesená",J330,0)</f>
        <v>0</v>
      </c>
      <c r="BH330" s="157">
        <f>IF(N330="sníž. přenesená",J330,0)</f>
        <v>0</v>
      </c>
      <c r="BI330" s="157">
        <f>IF(N330="nulová",J330,0)</f>
        <v>0</v>
      </c>
      <c r="BJ330" s="18" t="s">
        <v>36</v>
      </c>
      <c r="BK330" s="157">
        <f>ROUND(I330*H330,2)</f>
        <v>0</v>
      </c>
      <c r="BL330" s="18" t="s">
        <v>132</v>
      </c>
      <c r="BM330" s="156" t="s">
        <v>520</v>
      </c>
    </row>
    <row r="331" spans="1:65" s="14" customFormat="1">
      <c r="B331" s="176"/>
      <c r="D331" s="169" t="s">
        <v>140</v>
      </c>
      <c r="E331" s="177" t="s">
        <v>1</v>
      </c>
      <c r="F331" s="178" t="s">
        <v>521</v>
      </c>
      <c r="H331" s="179">
        <v>605.66</v>
      </c>
      <c r="I331" s="180"/>
      <c r="L331" s="176"/>
      <c r="M331" s="181"/>
      <c r="N331" s="182"/>
      <c r="O331" s="182"/>
      <c r="P331" s="182"/>
      <c r="Q331" s="182"/>
      <c r="R331" s="182"/>
      <c r="S331" s="182"/>
      <c r="T331" s="183"/>
      <c r="AT331" s="177" t="s">
        <v>140</v>
      </c>
      <c r="AU331" s="177" t="s">
        <v>89</v>
      </c>
      <c r="AV331" s="14" t="s">
        <v>89</v>
      </c>
      <c r="AW331" s="14" t="s">
        <v>35</v>
      </c>
      <c r="AX331" s="14" t="s">
        <v>80</v>
      </c>
      <c r="AY331" s="177" t="s">
        <v>125</v>
      </c>
    </row>
    <row r="332" spans="1:65" s="14" customFormat="1">
      <c r="B332" s="176"/>
      <c r="D332" s="169" t="s">
        <v>140</v>
      </c>
      <c r="E332" s="177" t="s">
        <v>1</v>
      </c>
      <c r="F332" s="178" t="s">
        <v>522</v>
      </c>
      <c r="H332" s="179">
        <v>41.2</v>
      </c>
      <c r="I332" s="180"/>
      <c r="L332" s="176"/>
      <c r="M332" s="181"/>
      <c r="N332" s="182"/>
      <c r="O332" s="182"/>
      <c r="P332" s="182"/>
      <c r="Q332" s="182"/>
      <c r="R332" s="182"/>
      <c r="S332" s="182"/>
      <c r="T332" s="183"/>
      <c r="AT332" s="177" t="s">
        <v>140</v>
      </c>
      <c r="AU332" s="177" t="s">
        <v>89</v>
      </c>
      <c r="AV332" s="14" t="s">
        <v>89</v>
      </c>
      <c r="AW332" s="14" t="s">
        <v>35</v>
      </c>
      <c r="AX332" s="14" t="s">
        <v>80</v>
      </c>
      <c r="AY332" s="177" t="s">
        <v>125</v>
      </c>
    </row>
    <row r="333" spans="1:65" s="2" customFormat="1" ht="21.75" customHeight="1">
      <c r="A333" s="33"/>
      <c r="B333" s="144"/>
      <c r="C333" s="145" t="s">
        <v>523</v>
      </c>
      <c r="D333" s="145" t="s">
        <v>127</v>
      </c>
      <c r="E333" s="146" t="s">
        <v>524</v>
      </c>
      <c r="F333" s="147" t="s">
        <v>525</v>
      </c>
      <c r="G333" s="148" t="s">
        <v>186</v>
      </c>
      <c r="H333" s="149">
        <v>310.49299999999999</v>
      </c>
      <c r="I333" s="150"/>
      <c r="J333" s="151">
        <f>ROUND(I333*H333,2)</f>
        <v>0</v>
      </c>
      <c r="K333" s="147" t="s">
        <v>131</v>
      </c>
      <c r="L333" s="34"/>
      <c r="M333" s="152" t="s">
        <v>1</v>
      </c>
      <c r="N333" s="153" t="s">
        <v>45</v>
      </c>
      <c r="O333" s="59"/>
      <c r="P333" s="154">
        <f>O333*H333</f>
        <v>0</v>
      </c>
      <c r="Q333" s="154">
        <v>0</v>
      </c>
      <c r="R333" s="154">
        <f>Q333*H333</f>
        <v>0</v>
      </c>
      <c r="S333" s="154">
        <v>0</v>
      </c>
      <c r="T333" s="155">
        <f>S333*H333</f>
        <v>0</v>
      </c>
      <c r="U333" s="33"/>
      <c r="V333" s="33"/>
      <c r="W333" s="33"/>
      <c r="X333" s="33"/>
      <c r="Y333" s="33"/>
      <c r="Z333" s="33"/>
      <c r="AA333" s="33"/>
      <c r="AB333" s="33"/>
      <c r="AC333" s="33"/>
      <c r="AD333" s="33"/>
      <c r="AE333" s="33"/>
      <c r="AR333" s="156" t="s">
        <v>132</v>
      </c>
      <c r="AT333" s="156" t="s">
        <v>127</v>
      </c>
      <c r="AU333" s="156" t="s">
        <v>89</v>
      </c>
      <c r="AY333" s="18" t="s">
        <v>125</v>
      </c>
      <c r="BE333" s="157">
        <f>IF(N333="základní",J333,0)</f>
        <v>0</v>
      </c>
      <c r="BF333" s="157">
        <f>IF(N333="snížená",J333,0)</f>
        <v>0</v>
      </c>
      <c r="BG333" s="157">
        <f>IF(N333="zákl. přenesená",J333,0)</f>
        <v>0</v>
      </c>
      <c r="BH333" s="157">
        <f>IF(N333="sníž. přenesená",J333,0)</f>
        <v>0</v>
      </c>
      <c r="BI333" s="157">
        <f>IF(N333="nulová",J333,0)</f>
        <v>0</v>
      </c>
      <c r="BJ333" s="18" t="s">
        <v>36</v>
      </c>
      <c r="BK333" s="157">
        <f>ROUND(I333*H333,2)</f>
        <v>0</v>
      </c>
      <c r="BL333" s="18" t="s">
        <v>132</v>
      </c>
      <c r="BM333" s="156" t="s">
        <v>526</v>
      </c>
    </row>
    <row r="334" spans="1:65" s="14" customFormat="1">
      <c r="B334" s="176"/>
      <c r="D334" s="169" t="s">
        <v>140</v>
      </c>
      <c r="E334" s="177" t="s">
        <v>1</v>
      </c>
      <c r="F334" s="178" t="s">
        <v>527</v>
      </c>
      <c r="H334" s="179">
        <v>310.49299999999999</v>
      </c>
      <c r="I334" s="180"/>
      <c r="L334" s="176"/>
      <c r="M334" s="181"/>
      <c r="N334" s="182"/>
      <c r="O334" s="182"/>
      <c r="P334" s="182"/>
      <c r="Q334" s="182"/>
      <c r="R334" s="182"/>
      <c r="S334" s="182"/>
      <c r="T334" s="183"/>
      <c r="AT334" s="177" t="s">
        <v>140</v>
      </c>
      <c r="AU334" s="177" t="s">
        <v>89</v>
      </c>
      <c r="AV334" s="14" t="s">
        <v>89</v>
      </c>
      <c r="AW334" s="14" t="s">
        <v>35</v>
      </c>
      <c r="AX334" s="14" t="s">
        <v>36</v>
      </c>
      <c r="AY334" s="177" t="s">
        <v>125</v>
      </c>
    </row>
    <row r="335" spans="1:65" s="12" customFormat="1" ht="22.9" customHeight="1">
      <c r="B335" s="131"/>
      <c r="D335" s="132" t="s">
        <v>79</v>
      </c>
      <c r="E335" s="142" t="s">
        <v>138</v>
      </c>
      <c r="F335" s="142" t="s">
        <v>528</v>
      </c>
      <c r="I335" s="134"/>
      <c r="J335" s="143">
        <f>BK335</f>
        <v>0</v>
      </c>
      <c r="L335" s="131"/>
      <c r="M335" s="136"/>
      <c r="N335" s="137"/>
      <c r="O335" s="137"/>
      <c r="P335" s="138">
        <f>P336+P403</f>
        <v>0</v>
      </c>
      <c r="Q335" s="137"/>
      <c r="R335" s="138">
        <f>R336+R403</f>
        <v>17.925310129999996</v>
      </c>
      <c r="S335" s="137"/>
      <c r="T335" s="139">
        <f>T336+T403</f>
        <v>0</v>
      </c>
      <c r="AR335" s="132" t="s">
        <v>36</v>
      </c>
      <c r="AT335" s="140" t="s">
        <v>79</v>
      </c>
      <c r="AU335" s="140" t="s">
        <v>36</v>
      </c>
      <c r="AY335" s="132" t="s">
        <v>125</v>
      </c>
      <c r="BK335" s="141">
        <f>BK336+BK403</f>
        <v>0</v>
      </c>
    </row>
    <row r="336" spans="1:65" s="12" customFormat="1" ht="20.85" customHeight="1">
      <c r="B336" s="131"/>
      <c r="D336" s="132" t="s">
        <v>79</v>
      </c>
      <c r="E336" s="142" t="s">
        <v>529</v>
      </c>
      <c r="F336" s="142" t="s">
        <v>530</v>
      </c>
      <c r="I336" s="134"/>
      <c r="J336" s="143">
        <f>BK336</f>
        <v>0</v>
      </c>
      <c r="L336" s="131"/>
      <c r="M336" s="136"/>
      <c r="N336" s="137"/>
      <c r="O336" s="137"/>
      <c r="P336" s="138">
        <f>SUM(P337:P402)</f>
        <v>0</v>
      </c>
      <c r="Q336" s="137"/>
      <c r="R336" s="138">
        <f>SUM(R337:R402)</f>
        <v>17.552359089999996</v>
      </c>
      <c r="S336" s="137"/>
      <c r="T336" s="139">
        <f>SUM(T337:T402)</f>
        <v>0</v>
      </c>
      <c r="AR336" s="132" t="s">
        <v>36</v>
      </c>
      <c r="AT336" s="140" t="s">
        <v>79</v>
      </c>
      <c r="AU336" s="140" t="s">
        <v>89</v>
      </c>
      <c r="AY336" s="132" t="s">
        <v>125</v>
      </c>
      <c r="BK336" s="141">
        <f>SUM(BK337:BK402)</f>
        <v>0</v>
      </c>
    </row>
    <row r="337" spans="1:65" s="2" customFormat="1" ht="16.5" customHeight="1">
      <c r="A337" s="33"/>
      <c r="B337" s="144"/>
      <c r="C337" s="145" t="s">
        <v>531</v>
      </c>
      <c r="D337" s="145" t="s">
        <v>127</v>
      </c>
      <c r="E337" s="146" t="s">
        <v>532</v>
      </c>
      <c r="F337" s="147" t="s">
        <v>533</v>
      </c>
      <c r="G337" s="148" t="s">
        <v>248</v>
      </c>
      <c r="H337" s="149">
        <v>266.5</v>
      </c>
      <c r="I337" s="150"/>
      <c r="J337" s="151">
        <f>ROUND(I337*H337,2)</f>
        <v>0</v>
      </c>
      <c r="K337" s="147" t="s">
        <v>131</v>
      </c>
      <c r="L337" s="34"/>
      <c r="M337" s="152" t="s">
        <v>1</v>
      </c>
      <c r="N337" s="153" t="s">
        <v>45</v>
      </c>
      <c r="O337" s="59"/>
      <c r="P337" s="154">
        <f>O337*H337</f>
        <v>0</v>
      </c>
      <c r="Q337" s="154">
        <v>8.6000000000000002E-7</v>
      </c>
      <c r="R337" s="154">
        <f>Q337*H337</f>
        <v>2.2919000000000002E-4</v>
      </c>
      <c r="S337" s="154">
        <v>0</v>
      </c>
      <c r="T337" s="155">
        <f>S337*H337</f>
        <v>0</v>
      </c>
      <c r="U337" s="33"/>
      <c r="V337" s="33"/>
      <c r="W337" s="33"/>
      <c r="X337" s="33"/>
      <c r="Y337" s="33"/>
      <c r="Z337" s="33"/>
      <c r="AA337" s="33"/>
      <c r="AB337" s="33"/>
      <c r="AC337" s="33"/>
      <c r="AD337" s="33"/>
      <c r="AE337" s="33"/>
      <c r="AR337" s="156" t="s">
        <v>132</v>
      </c>
      <c r="AT337" s="156" t="s">
        <v>127</v>
      </c>
      <c r="AU337" s="156" t="s">
        <v>143</v>
      </c>
      <c r="AY337" s="18" t="s">
        <v>125</v>
      </c>
      <c r="BE337" s="157">
        <f>IF(N337="základní",J337,0)</f>
        <v>0</v>
      </c>
      <c r="BF337" s="157">
        <f>IF(N337="snížená",J337,0)</f>
        <v>0</v>
      </c>
      <c r="BG337" s="157">
        <f>IF(N337="zákl. přenesená",J337,0)</f>
        <v>0</v>
      </c>
      <c r="BH337" s="157">
        <f>IF(N337="sníž. přenesená",J337,0)</f>
        <v>0</v>
      </c>
      <c r="BI337" s="157">
        <f>IF(N337="nulová",J337,0)</f>
        <v>0</v>
      </c>
      <c r="BJ337" s="18" t="s">
        <v>36</v>
      </c>
      <c r="BK337" s="157">
        <f>ROUND(I337*H337,2)</f>
        <v>0</v>
      </c>
      <c r="BL337" s="18" t="s">
        <v>132</v>
      </c>
      <c r="BM337" s="156" t="s">
        <v>534</v>
      </c>
    </row>
    <row r="338" spans="1:65" s="14" customFormat="1">
      <c r="B338" s="176"/>
      <c r="D338" s="169" t="s">
        <v>140</v>
      </c>
      <c r="E338" s="177" t="s">
        <v>1</v>
      </c>
      <c r="F338" s="178" t="s">
        <v>535</v>
      </c>
      <c r="H338" s="179">
        <v>266.5</v>
      </c>
      <c r="I338" s="180"/>
      <c r="L338" s="176"/>
      <c r="M338" s="181"/>
      <c r="N338" s="182"/>
      <c r="O338" s="182"/>
      <c r="P338" s="182"/>
      <c r="Q338" s="182"/>
      <c r="R338" s="182"/>
      <c r="S338" s="182"/>
      <c r="T338" s="183"/>
      <c r="AT338" s="177" t="s">
        <v>140</v>
      </c>
      <c r="AU338" s="177" t="s">
        <v>143</v>
      </c>
      <c r="AV338" s="14" t="s">
        <v>89</v>
      </c>
      <c r="AW338" s="14" t="s">
        <v>3</v>
      </c>
      <c r="AX338" s="14" t="s">
        <v>80</v>
      </c>
      <c r="AY338" s="177" t="s">
        <v>125</v>
      </c>
    </row>
    <row r="339" spans="1:65" s="2" customFormat="1" ht="24.2" customHeight="1">
      <c r="A339" s="33"/>
      <c r="B339" s="144"/>
      <c r="C339" s="158" t="s">
        <v>536</v>
      </c>
      <c r="D339" s="158" t="s">
        <v>134</v>
      </c>
      <c r="E339" s="159" t="s">
        <v>537</v>
      </c>
      <c r="F339" s="160" t="s">
        <v>538</v>
      </c>
      <c r="G339" s="161" t="s">
        <v>248</v>
      </c>
      <c r="H339" s="162">
        <v>269.16500000000002</v>
      </c>
      <c r="I339" s="163"/>
      <c r="J339" s="164">
        <f>ROUND(I339*H339,2)</f>
        <v>0</v>
      </c>
      <c r="K339" s="160" t="s">
        <v>1</v>
      </c>
      <c r="L339" s="165"/>
      <c r="M339" s="166" t="s">
        <v>1</v>
      </c>
      <c r="N339" s="167" t="s">
        <v>45</v>
      </c>
      <c r="O339" s="59"/>
      <c r="P339" s="154">
        <f>O339*H339</f>
        <v>0</v>
      </c>
      <c r="Q339" s="154">
        <v>5.6500000000000002E-2</v>
      </c>
      <c r="R339" s="154">
        <f>Q339*H339</f>
        <v>15.207822500000002</v>
      </c>
      <c r="S339" s="154">
        <v>0</v>
      </c>
      <c r="T339" s="155">
        <f>S339*H339</f>
        <v>0</v>
      </c>
      <c r="U339" s="33"/>
      <c r="V339" s="33"/>
      <c r="W339" s="33"/>
      <c r="X339" s="33"/>
      <c r="Y339" s="33"/>
      <c r="Z339" s="33"/>
      <c r="AA339" s="33"/>
      <c r="AB339" s="33"/>
      <c r="AC339" s="33"/>
      <c r="AD339" s="33"/>
      <c r="AE339" s="33"/>
      <c r="AR339" s="156" t="s">
        <v>138</v>
      </c>
      <c r="AT339" s="156" t="s">
        <v>134</v>
      </c>
      <c r="AU339" s="156" t="s">
        <v>143</v>
      </c>
      <c r="AY339" s="18" t="s">
        <v>125</v>
      </c>
      <c r="BE339" s="157">
        <f>IF(N339="základní",J339,0)</f>
        <v>0</v>
      </c>
      <c r="BF339" s="157">
        <f>IF(N339="snížená",J339,0)</f>
        <v>0</v>
      </c>
      <c r="BG339" s="157">
        <f>IF(N339="zákl. přenesená",J339,0)</f>
        <v>0</v>
      </c>
      <c r="BH339" s="157">
        <f>IF(N339="sníž. přenesená",J339,0)</f>
        <v>0</v>
      </c>
      <c r="BI339" s="157">
        <f>IF(N339="nulová",J339,0)</f>
        <v>0</v>
      </c>
      <c r="BJ339" s="18" t="s">
        <v>36</v>
      </c>
      <c r="BK339" s="157">
        <f>ROUND(I339*H339,2)</f>
        <v>0</v>
      </c>
      <c r="BL339" s="18" t="s">
        <v>132</v>
      </c>
      <c r="BM339" s="156" t="s">
        <v>539</v>
      </c>
    </row>
    <row r="340" spans="1:65" s="14" customFormat="1">
      <c r="B340" s="176"/>
      <c r="D340" s="169" t="s">
        <v>140</v>
      </c>
      <c r="E340" s="177" t="s">
        <v>1</v>
      </c>
      <c r="F340" s="178" t="s">
        <v>540</v>
      </c>
      <c r="H340" s="179">
        <v>269.16500000000002</v>
      </c>
      <c r="I340" s="180"/>
      <c r="L340" s="176"/>
      <c r="M340" s="181"/>
      <c r="N340" s="182"/>
      <c r="O340" s="182"/>
      <c r="P340" s="182"/>
      <c r="Q340" s="182"/>
      <c r="R340" s="182"/>
      <c r="S340" s="182"/>
      <c r="T340" s="183"/>
      <c r="AT340" s="177" t="s">
        <v>140</v>
      </c>
      <c r="AU340" s="177" t="s">
        <v>143</v>
      </c>
      <c r="AV340" s="14" t="s">
        <v>89</v>
      </c>
      <c r="AW340" s="14" t="s">
        <v>35</v>
      </c>
      <c r="AX340" s="14" t="s">
        <v>80</v>
      </c>
      <c r="AY340" s="177" t="s">
        <v>125</v>
      </c>
    </row>
    <row r="341" spans="1:65" s="2" customFormat="1" ht="21.75" customHeight="1">
      <c r="A341" s="33"/>
      <c r="B341" s="144"/>
      <c r="C341" s="145" t="s">
        <v>541</v>
      </c>
      <c r="D341" s="145" t="s">
        <v>127</v>
      </c>
      <c r="E341" s="146" t="s">
        <v>542</v>
      </c>
      <c r="F341" s="147" t="s">
        <v>543</v>
      </c>
      <c r="G341" s="148" t="s">
        <v>130</v>
      </c>
      <c r="H341" s="149">
        <v>109.08</v>
      </c>
      <c r="I341" s="150"/>
      <c r="J341" s="151">
        <f>ROUND(I341*H341,2)</f>
        <v>0</v>
      </c>
      <c r="K341" s="147" t="s">
        <v>1</v>
      </c>
      <c r="L341" s="34"/>
      <c r="M341" s="152" t="s">
        <v>1</v>
      </c>
      <c r="N341" s="153" t="s">
        <v>45</v>
      </c>
      <c r="O341" s="59"/>
      <c r="P341" s="154">
        <f>O341*H341</f>
        <v>0</v>
      </c>
      <c r="Q341" s="154">
        <v>2.7999999999999998E-4</v>
      </c>
      <c r="R341" s="154">
        <f>Q341*H341</f>
        <v>3.0542399999999997E-2</v>
      </c>
      <c r="S341" s="154">
        <v>0</v>
      </c>
      <c r="T341" s="155">
        <f>S341*H341</f>
        <v>0</v>
      </c>
      <c r="U341" s="33"/>
      <c r="V341" s="33"/>
      <c r="W341" s="33"/>
      <c r="X341" s="33"/>
      <c r="Y341" s="33"/>
      <c r="Z341" s="33"/>
      <c r="AA341" s="33"/>
      <c r="AB341" s="33"/>
      <c r="AC341" s="33"/>
      <c r="AD341" s="33"/>
      <c r="AE341" s="33"/>
      <c r="AR341" s="156" t="s">
        <v>132</v>
      </c>
      <c r="AT341" s="156" t="s">
        <v>127</v>
      </c>
      <c r="AU341" s="156" t="s">
        <v>143</v>
      </c>
      <c r="AY341" s="18" t="s">
        <v>125</v>
      </c>
      <c r="BE341" s="157">
        <f>IF(N341="základní",J341,0)</f>
        <v>0</v>
      </c>
      <c r="BF341" s="157">
        <f>IF(N341="snížená",J341,0)</f>
        <v>0</v>
      </c>
      <c r="BG341" s="157">
        <f>IF(N341="zákl. přenesená",J341,0)</f>
        <v>0</v>
      </c>
      <c r="BH341" s="157">
        <f>IF(N341="sníž. přenesená",J341,0)</f>
        <v>0</v>
      </c>
      <c r="BI341" s="157">
        <f>IF(N341="nulová",J341,0)</f>
        <v>0</v>
      </c>
      <c r="BJ341" s="18" t="s">
        <v>36</v>
      </c>
      <c r="BK341" s="157">
        <f>ROUND(I341*H341,2)</f>
        <v>0</v>
      </c>
      <c r="BL341" s="18" t="s">
        <v>132</v>
      </c>
      <c r="BM341" s="156" t="s">
        <v>544</v>
      </c>
    </row>
    <row r="342" spans="1:65" s="13" customFormat="1">
      <c r="B342" s="168"/>
      <c r="D342" s="169" t="s">
        <v>140</v>
      </c>
      <c r="E342" s="170" t="s">
        <v>1</v>
      </c>
      <c r="F342" s="171" t="s">
        <v>545</v>
      </c>
      <c r="H342" s="170" t="s">
        <v>1</v>
      </c>
      <c r="I342" s="172"/>
      <c r="L342" s="168"/>
      <c r="M342" s="173"/>
      <c r="N342" s="174"/>
      <c r="O342" s="174"/>
      <c r="P342" s="174"/>
      <c r="Q342" s="174"/>
      <c r="R342" s="174"/>
      <c r="S342" s="174"/>
      <c r="T342" s="175"/>
      <c r="AT342" s="170" t="s">
        <v>140</v>
      </c>
      <c r="AU342" s="170" t="s">
        <v>143</v>
      </c>
      <c r="AV342" s="13" t="s">
        <v>36</v>
      </c>
      <c r="AW342" s="13" t="s">
        <v>35</v>
      </c>
      <c r="AX342" s="13" t="s">
        <v>80</v>
      </c>
      <c r="AY342" s="170" t="s">
        <v>125</v>
      </c>
    </row>
    <row r="343" spans="1:65" s="14" customFormat="1">
      <c r="B343" s="176"/>
      <c r="D343" s="169" t="s">
        <v>140</v>
      </c>
      <c r="E343" s="177" t="s">
        <v>1</v>
      </c>
      <c r="F343" s="178" t="s">
        <v>546</v>
      </c>
      <c r="H343" s="179">
        <v>108</v>
      </c>
      <c r="I343" s="180"/>
      <c r="L343" s="176"/>
      <c r="M343" s="181"/>
      <c r="N343" s="182"/>
      <c r="O343" s="182"/>
      <c r="P343" s="182"/>
      <c r="Q343" s="182"/>
      <c r="R343" s="182"/>
      <c r="S343" s="182"/>
      <c r="T343" s="183"/>
      <c r="AT343" s="177" t="s">
        <v>140</v>
      </c>
      <c r="AU343" s="177" t="s">
        <v>143</v>
      </c>
      <c r="AV343" s="14" t="s">
        <v>89</v>
      </c>
      <c r="AW343" s="14" t="s">
        <v>35</v>
      </c>
      <c r="AX343" s="14" t="s">
        <v>80</v>
      </c>
      <c r="AY343" s="177" t="s">
        <v>125</v>
      </c>
    </row>
    <row r="344" spans="1:65" s="14" customFormat="1">
      <c r="B344" s="176"/>
      <c r="D344" s="169" t="s">
        <v>140</v>
      </c>
      <c r="F344" s="178" t="s">
        <v>547</v>
      </c>
      <c r="H344" s="179">
        <v>109.08</v>
      </c>
      <c r="I344" s="180"/>
      <c r="L344" s="176"/>
      <c r="M344" s="181"/>
      <c r="N344" s="182"/>
      <c r="O344" s="182"/>
      <c r="P344" s="182"/>
      <c r="Q344" s="182"/>
      <c r="R344" s="182"/>
      <c r="S344" s="182"/>
      <c r="T344" s="183"/>
      <c r="AT344" s="177" t="s">
        <v>140</v>
      </c>
      <c r="AU344" s="177" t="s">
        <v>143</v>
      </c>
      <c r="AV344" s="14" t="s">
        <v>89</v>
      </c>
      <c r="AW344" s="14" t="s">
        <v>3</v>
      </c>
      <c r="AX344" s="14" t="s">
        <v>36</v>
      </c>
      <c r="AY344" s="177" t="s">
        <v>125</v>
      </c>
    </row>
    <row r="345" spans="1:65" s="2" customFormat="1" ht="16.5" customHeight="1">
      <c r="A345" s="33"/>
      <c r="B345" s="144"/>
      <c r="C345" s="145" t="s">
        <v>548</v>
      </c>
      <c r="D345" s="145" t="s">
        <v>127</v>
      </c>
      <c r="E345" s="146" t="s">
        <v>549</v>
      </c>
      <c r="F345" s="147" t="s">
        <v>550</v>
      </c>
      <c r="G345" s="148" t="s">
        <v>130</v>
      </c>
      <c r="H345" s="149">
        <v>3</v>
      </c>
      <c r="I345" s="150"/>
      <c r="J345" s="151">
        <f>ROUND(I345*H345,2)</f>
        <v>0</v>
      </c>
      <c r="K345" s="147" t="s">
        <v>131</v>
      </c>
      <c r="L345" s="34"/>
      <c r="M345" s="152" t="s">
        <v>1</v>
      </c>
      <c r="N345" s="153" t="s">
        <v>45</v>
      </c>
      <c r="O345" s="59"/>
      <c r="P345" s="154">
        <f>O345*H345</f>
        <v>0</v>
      </c>
      <c r="Q345" s="154">
        <v>0</v>
      </c>
      <c r="R345" s="154">
        <f>Q345*H345</f>
        <v>0</v>
      </c>
      <c r="S345" s="154">
        <v>0</v>
      </c>
      <c r="T345" s="155">
        <f>S345*H345</f>
        <v>0</v>
      </c>
      <c r="U345" s="33"/>
      <c r="V345" s="33"/>
      <c r="W345" s="33"/>
      <c r="X345" s="33"/>
      <c r="Y345" s="33"/>
      <c r="Z345" s="33"/>
      <c r="AA345" s="33"/>
      <c r="AB345" s="33"/>
      <c r="AC345" s="33"/>
      <c r="AD345" s="33"/>
      <c r="AE345" s="33"/>
      <c r="AR345" s="156" t="s">
        <v>132</v>
      </c>
      <c r="AT345" s="156" t="s">
        <v>127</v>
      </c>
      <c r="AU345" s="156" t="s">
        <v>143</v>
      </c>
      <c r="AY345" s="18" t="s">
        <v>125</v>
      </c>
      <c r="BE345" s="157">
        <f>IF(N345="základní",J345,0)</f>
        <v>0</v>
      </c>
      <c r="BF345" s="157">
        <f>IF(N345="snížená",J345,0)</f>
        <v>0</v>
      </c>
      <c r="BG345" s="157">
        <f>IF(N345="zákl. přenesená",J345,0)</f>
        <v>0</v>
      </c>
      <c r="BH345" s="157">
        <f>IF(N345="sníž. přenesená",J345,0)</f>
        <v>0</v>
      </c>
      <c r="BI345" s="157">
        <f>IF(N345="nulová",J345,0)</f>
        <v>0</v>
      </c>
      <c r="BJ345" s="18" t="s">
        <v>36</v>
      </c>
      <c r="BK345" s="157">
        <f>ROUND(I345*H345,2)</f>
        <v>0</v>
      </c>
      <c r="BL345" s="18" t="s">
        <v>132</v>
      </c>
      <c r="BM345" s="156" t="s">
        <v>551</v>
      </c>
    </row>
    <row r="346" spans="1:65" s="14" customFormat="1">
      <c r="B346" s="176"/>
      <c r="D346" s="169" t="s">
        <v>140</v>
      </c>
      <c r="E346" s="177" t="s">
        <v>1</v>
      </c>
      <c r="F346" s="178" t="s">
        <v>552</v>
      </c>
      <c r="H346" s="179">
        <v>3</v>
      </c>
      <c r="I346" s="180"/>
      <c r="L346" s="176"/>
      <c r="M346" s="181"/>
      <c r="N346" s="182"/>
      <c r="O346" s="182"/>
      <c r="P346" s="182"/>
      <c r="Q346" s="182"/>
      <c r="R346" s="182"/>
      <c r="S346" s="182"/>
      <c r="T346" s="183"/>
      <c r="AT346" s="177" t="s">
        <v>140</v>
      </c>
      <c r="AU346" s="177" t="s">
        <v>143</v>
      </c>
      <c r="AV346" s="14" t="s">
        <v>89</v>
      </c>
      <c r="AW346" s="14" t="s">
        <v>35</v>
      </c>
      <c r="AX346" s="14" t="s">
        <v>80</v>
      </c>
      <c r="AY346" s="177" t="s">
        <v>125</v>
      </c>
    </row>
    <row r="347" spans="1:65" s="2" customFormat="1" ht="16.5" customHeight="1">
      <c r="A347" s="33"/>
      <c r="B347" s="144"/>
      <c r="C347" s="158" t="s">
        <v>553</v>
      </c>
      <c r="D347" s="158" t="s">
        <v>134</v>
      </c>
      <c r="E347" s="159" t="s">
        <v>554</v>
      </c>
      <c r="F347" s="160" t="s">
        <v>555</v>
      </c>
      <c r="G347" s="161" t="s">
        <v>130</v>
      </c>
      <c r="H347" s="162">
        <v>1.01</v>
      </c>
      <c r="I347" s="163"/>
      <c r="J347" s="164">
        <f>ROUND(I347*H347,2)</f>
        <v>0</v>
      </c>
      <c r="K347" s="160" t="s">
        <v>131</v>
      </c>
      <c r="L347" s="165"/>
      <c r="M347" s="166" t="s">
        <v>1</v>
      </c>
      <c r="N347" s="167" t="s">
        <v>45</v>
      </c>
      <c r="O347" s="59"/>
      <c r="P347" s="154">
        <f>O347*H347</f>
        <v>0</v>
      </c>
      <c r="Q347" s="154">
        <v>0.03</v>
      </c>
      <c r="R347" s="154">
        <f>Q347*H347</f>
        <v>3.0300000000000001E-2</v>
      </c>
      <c r="S347" s="154">
        <v>0</v>
      </c>
      <c r="T347" s="155">
        <f>S347*H347</f>
        <v>0</v>
      </c>
      <c r="U347" s="33"/>
      <c r="V347" s="33"/>
      <c r="W347" s="33"/>
      <c r="X347" s="33"/>
      <c r="Y347" s="33"/>
      <c r="Z347" s="33"/>
      <c r="AA347" s="33"/>
      <c r="AB347" s="33"/>
      <c r="AC347" s="33"/>
      <c r="AD347" s="33"/>
      <c r="AE347" s="33"/>
      <c r="AR347" s="156" t="s">
        <v>138</v>
      </c>
      <c r="AT347" s="156" t="s">
        <v>134</v>
      </c>
      <c r="AU347" s="156" t="s">
        <v>143</v>
      </c>
      <c r="AY347" s="18" t="s">
        <v>125</v>
      </c>
      <c r="BE347" s="157">
        <f>IF(N347="základní",J347,0)</f>
        <v>0</v>
      </c>
      <c r="BF347" s="157">
        <f>IF(N347="snížená",J347,0)</f>
        <v>0</v>
      </c>
      <c r="BG347" s="157">
        <f>IF(N347="zákl. přenesená",J347,0)</f>
        <v>0</v>
      </c>
      <c r="BH347" s="157">
        <f>IF(N347="sníž. přenesená",J347,0)</f>
        <v>0</v>
      </c>
      <c r="BI347" s="157">
        <f>IF(N347="nulová",J347,0)</f>
        <v>0</v>
      </c>
      <c r="BJ347" s="18" t="s">
        <v>36</v>
      </c>
      <c r="BK347" s="157">
        <f>ROUND(I347*H347,2)</f>
        <v>0</v>
      </c>
      <c r="BL347" s="18" t="s">
        <v>132</v>
      </c>
      <c r="BM347" s="156" t="s">
        <v>556</v>
      </c>
    </row>
    <row r="348" spans="1:65" s="14" customFormat="1">
      <c r="B348" s="176"/>
      <c r="D348" s="169" t="s">
        <v>140</v>
      </c>
      <c r="E348" s="177" t="s">
        <v>1</v>
      </c>
      <c r="F348" s="178" t="s">
        <v>557</v>
      </c>
      <c r="H348" s="179">
        <v>1.01</v>
      </c>
      <c r="I348" s="180"/>
      <c r="L348" s="176"/>
      <c r="M348" s="181"/>
      <c r="N348" s="182"/>
      <c r="O348" s="182"/>
      <c r="P348" s="182"/>
      <c r="Q348" s="182"/>
      <c r="R348" s="182"/>
      <c r="S348" s="182"/>
      <c r="T348" s="183"/>
      <c r="AT348" s="177" t="s">
        <v>140</v>
      </c>
      <c r="AU348" s="177" t="s">
        <v>143</v>
      </c>
      <c r="AV348" s="14" t="s">
        <v>89</v>
      </c>
      <c r="AW348" s="14" t="s">
        <v>35</v>
      </c>
      <c r="AX348" s="14" t="s">
        <v>80</v>
      </c>
      <c r="AY348" s="177" t="s">
        <v>125</v>
      </c>
    </row>
    <row r="349" spans="1:65" s="2" customFormat="1" ht="16.5" customHeight="1">
      <c r="A349" s="33"/>
      <c r="B349" s="144"/>
      <c r="C349" s="158" t="s">
        <v>558</v>
      </c>
      <c r="D349" s="158" t="s">
        <v>134</v>
      </c>
      <c r="E349" s="159" t="s">
        <v>559</v>
      </c>
      <c r="F349" s="160" t="s">
        <v>560</v>
      </c>
      <c r="G349" s="161" t="s">
        <v>130</v>
      </c>
      <c r="H349" s="162">
        <v>2.02</v>
      </c>
      <c r="I349" s="163"/>
      <c r="J349" s="164">
        <f>ROUND(I349*H349,2)</f>
        <v>0</v>
      </c>
      <c r="K349" s="160" t="s">
        <v>131</v>
      </c>
      <c r="L349" s="165"/>
      <c r="M349" s="166" t="s">
        <v>1</v>
      </c>
      <c r="N349" s="167" t="s">
        <v>45</v>
      </c>
      <c r="O349" s="59"/>
      <c r="P349" s="154">
        <f>O349*H349</f>
        <v>0</v>
      </c>
      <c r="Q349" s="154">
        <v>2.6800000000000001E-2</v>
      </c>
      <c r="R349" s="154">
        <f>Q349*H349</f>
        <v>5.4136000000000004E-2</v>
      </c>
      <c r="S349" s="154">
        <v>0</v>
      </c>
      <c r="T349" s="155">
        <f>S349*H349</f>
        <v>0</v>
      </c>
      <c r="U349" s="33"/>
      <c r="V349" s="33"/>
      <c r="W349" s="33"/>
      <c r="X349" s="33"/>
      <c r="Y349" s="33"/>
      <c r="Z349" s="33"/>
      <c r="AA349" s="33"/>
      <c r="AB349" s="33"/>
      <c r="AC349" s="33"/>
      <c r="AD349" s="33"/>
      <c r="AE349" s="33"/>
      <c r="AR349" s="156" t="s">
        <v>138</v>
      </c>
      <c r="AT349" s="156" t="s">
        <v>134</v>
      </c>
      <c r="AU349" s="156" t="s">
        <v>143</v>
      </c>
      <c r="AY349" s="18" t="s">
        <v>125</v>
      </c>
      <c r="BE349" s="157">
        <f>IF(N349="základní",J349,0)</f>
        <v>0</v>
      </c>
      <c r="BF349" s="157">
        <f>IF(N349="snížená",J349,0)</f>
        <v>0</v>
      </c>
      <c r="BG349" s="157">
        <f>IF(N349="zákl. přenesená",J349,0)</f>
        <v>0</v>
      </c>
      <c r="BH349" s="157">
        <f>IF(N349="sníž. přenesená",J349,0)</f>
        <v>0</v>
      </c>
      <c r="BI349" s="157">
        <f>IF(N349="nulová",J349,0)</f>
        <v>0</v>
      </c>
      <c r="BJ349" s="18" t="s">
        <v>36</v>
      </c>
      <c r="BK349" s="157">
        <f>ROUND(I349*H349,2)</f>
        <v>0</v>
      </c>
      <c r="BL349" s="18" t="s">
        <v>132</v>
      </c>
      <c r="BM349" s="156" t="s">
        <v>561</v>
      </c>
    </row>
    <row r="350" spans="1:65" s="14" customFormat="1">
      <c r="B350" s="176"/>
      <c r="D350" s="169" t="s">
        <v>140</v>
      </c>
      <c r="E350" s="177" t="s">
        <v>1</v>
      </c>
      <c r="F350" s="178" t="s">
        <v>562</v>
      </c>
      <c r="H350" s="179">
        <v>2.02</v>
      </c>
      <c r="I350" s="180"/>
      <c r="L350" s="176"/>
      <c r="M350" s="181"/>
      <c r="N350" s="182"/>
      <c r="O350" s="182"/>
      <c r="P350" s="182"/>
      <c r="Q350" s="182"/>
      <c r="R350" s="182"/>
      <c r="S350" s="182"/>
      <c r="T350" s="183"/>
      <c r="AT350" s="177" t="s">
        <v>140</v>
      </c>
      <c r="AU350" s="177" t="s">
        <v>143</v>
      </c>
      <c r="AV350" s="14" t="s">
        <v>89</v>
      </c>
      <c r="AW350" s="14" t="s">
        <v>35</v>
      </c>
      <c r="AX350" s="14" t="s">
        <v>80</v>
      </c>
      <c r="AY350" s="177" t="s">
        <v>125</v>
      </c>
    </row>
    <row r="351" spans="1:65" s="2" customFormat="1" ht="16.5" customHeight="1">
      <c r="A351" s="33"/>
      <c r="B351" s="144"/>
      <c r="C351" s="145" t="s">
        <v>563</v>
      </c>
      <c r="D351" s="145" t="s">
        <v>127</v>
      </c>
      <c r="E351" s="146" t="s">
        <v>564</v>
      </c>
      <c r="F351" s="147" t="s">
        <v>565</v>
      </c>
      <c r="G351" s="148" t="s">
        <v>130</v>
      </c>
      <c r="H351" s="149">
        <v>3</v>
      </c>
      <c r="I351" s="150"/>
      <c r="J351" s="151">
        <f>ROUND(I351*H351,2)</f>
        <v>0</v>
      </c>
      <c r="K351" s="147" t="s">
        <v>131</v>
      </c>
      <c r="L351" s="34"/>
      <c r="M351" s="152" t="s">
        <v>1</v>
      </c>
      <c r="N351" s="153" t="s">
        <v>45</v>
      </c>
      <c r="O351" s="59"/>
      <c r="P351" s="154">
        <f>O351*H351</f>
        <v>0</v>
      </c>
      <c r="Q351" s="154">
        <v>1.67E-3</v>
      </c>
      <c r="R351" s="154">
        <f>Q351*H351</f>
        <v>5.0100000000000006E-3</v>
      </c>
      <c r="S351" s="154">
        <v>0</v>
      </c>
      <c r="T351" s="155">
        <f>S351*H351</f>
        <v>0</v>
      </c>
      <c r="U351" s="33"/>
      <c r="V351" s="33"/>
      <c r="W351" s="33"/>
      <c r="X351" s="33"/>
      <c r="Y351" s="33"/>
      <c r="Z351" s="33"/>
      <c r="AA351" s="33"/>
      <c r="AB351" s="33"/>
      <c r="AC351" s="33"/>
      <c r="AD351" s="33"/>
      <c r="AE351" s="33"/>
      <c r="AR351" s="156" t="s">
        <v>132</v>
      </c>
      <c r="AT351" s="156" t="s">
        <v>127</v>
      </c>
      <c r="AU351" s="156" t="s">
        <v>143</v>
      </c>
      <c r="AY351" s="18" t="s">
        <v>125</v>
      </c>
      <c r="BE351" s="157">
        <f>IF(N351="základní",J351,0)</f>
        <v>0</v>
      </c>
      <c r="BF351" s="157">
        <f>IF(N351="snížená",J351,0)</f>
        <v>0</v>
      </c>
      <c r="BG351" s="157">
        <f>IF(N351="zákl. přenesená",J351,0)</f>
        <v>0</v>
      </c>
      <c r="BH351" s="157">
        <f>IF(N351="sníž. přenesená",J351,0)</f>
        <v>0</v>
      </c>
      <c r="BI351" s="157">
        <f>IF(N351="nulová",J351,0)</f>
        <v>0</v>
      </c>
      <c r="BJ351" s="18" t="s">
        <v>36</v>
      </c>
      <c r="BK351" s="157">
        <f>ROUND(I351*H351,2)</f>
        <v>0</v>
      </c>
      <c r="BL351" s="18" t="s">
        <v>132</v>
      </c>
      <c r="BM351" s="156" t="s">
        <v>566</v>
      </c>
    </row>
    <row r="352" spans="1:65" s="14" customFormat="1">
      <c r="B352" s="176"/>
      <c r="D352" s="169" t="s">
        <v>140</v>
      </c>
      <c r="E352" s="177" t="s">
        <v>1</v>
      </c>
      <c r="F352" s="178" t="s">
        <v>143</v>
      </c>
      <c r="H352" s="179">
        <v>3</v>
      </c>
      <c r="I352" s="180"/>
      <c r="L352" s="176"/>
      <c r="M352" s="181"/>
      <c r="N352" s="182"/>
      <c r="O352" s="182"/>
      <c r="P352" s="182"/>
      <c r="Q352" s="182"/>
      <c r="R352" s="182"/>
      <c r="S352" s="182"/>
      <c r="T352" s="183"/>
      <c r="AT352" s="177" t="s">
        <v>140</v>
      </c>
      <c r="AU352" s="177" t="s">
        <v>143</v>
      </c>
      <c r="AV352" s="14" t="s">
        <v>89</v>
      </c>
      <c r="AW352" s="14" t="s">
        <v>35</v>
      </c>
      <c r="AX352" s="14" t="s">
        <v>80</v>
      </c>
      <c r="AY352" s="177" t="s">
        <v>125</v>
      </c>
    </row>
    <row r="353" spans="1:65" s="2" customFormat="1" ht="16.5" customHeight="1">
      <c r="A353" s="33"/>
      <c r="B353" s="144"/>
      <c r="C353" s="158" t="s">
        <v>567</v>
      </c>
      <c r="D353" s="158" t="s">
        <v>134</v>
      </c>
      <c r="E353" s="159" t="s">
        <v>568</v>
      </c>
      <c r="F353" s="160" t="s">
        <v>569</v>
      </c>
      <c r="G353" s="161" t="s">
        <v>130</v>
      </c>
      <c r="H353" s="162">
        <v>3.03</v>
      </c>
      <c r="I353" s="163"/>
      <c r="J353" s="164">
        <f>ROUND(I353*H353,2)</f>
        <v>0</v>
      </c>
      <c r="K353" s="160" t="s">
        <v>131</v>
      </c>
      <c r="L353" s="165"/>
      <c r="M353" s="166" t="s">
        <v>1</v>
      </c>
      <c r="N353" s="167" t="s">
        <v>45</v>
      </c>
      <c r="O353" s="59"/>
      <c r="P353" s="154">
        <f>O353*H353</f>
        <v>0</v>
      </c>
      <c r="Q353" s="154">
        <v>9.5999999999999992E-3</v>
      </c>
      <c r="R353" s="154">
        <f>Q353*H353</f>
        <v>2.9087999999999996E-2</v>
      </c>
      <c r="S353" s="154">
        <v>0</v>
      </c>
      <c r="T353" s="155">
        <f>S353*H353</f>
        <v>0</v>
      </c>
      <c r="U353" s="33"/>
      <c r="V353" s="33"/>
      <c r="W353" s="33"/>
      <c r="X353" s="33"/>
      <c r="Y353" s="33"/>
      <c r="Z353" s="33"/>
      <c r="AA353" s="33"/>
      <c r="AB353" s="33"/>
      <c r="AC353" s="33"/>
      <c r="AD353" s="33"/>
      <c r="AE353" s="33"/>
      <c r="AR353" s="156" t="s">
        <v>138</v>
      </c>
      <c r="AT353" s="156" t="s">
        <v>134</v>
      </c>
      <c r="AU353" s="156" t="s">
        <v>143</v>
      </c>
      <c r="AY353" s="18" t="s">
        <v>125</v>
      </c>
      <c r="BE353" s="157">
        <f>IF(N353="základní",J353,0)</f>
        <v>0</v>
      </c>
      <c r="BF353" s="157">
        <f>IF(N353="snížená",J353,0)</f>
        <v>0</v>
      </c>
      <c r="BG353" s="157">
        <f>IF(N353="zákl. přenesená",J353,0)</f>
        <v>0</v>
      </c>
      <c r="BH353" s="157">
        <f>IF(N353="sníž. přenesená",J353,0)</f>
        <v>0</v>
      </c>
      <c r="BI353" s="157">
        <f>IF(N353="nulová",J353,0)</f>
        <v>0</v>
      </c>
      <c r="BJ353" s="18" t="s">
        <v>36</v>
      </c>
      <c r="BK353" s="157">
        <f>ROUND(I353*H353,2)</f>
        <v>0</v>
      </c>
      <c r="BL353" s="18" t="s">
        <v>132</v>
      </c>
      <c r="BM353" s="156" t="s">
        <v>570</v>
      </c>
    </row>
    <row r="354" spans="1:65" s="14" customFormat="1">
      <c r="B354" s="176"/>
      <c r="D354" s="169" t="s">
        <v>140</v>
      </c>
      <c r="E354" s="177" t="s">
        <v>1</v>
      </c>
      <c r="F354" s="178" t="s">
        <v>571</v>
      </c>
      <c r="H354" s="179">
        <v>3.03</v>
      </c>
      <c r="I354" s="180"/>
      <c r="L354" s="176"/>
      <c r="M354" s="181"/>
      <c r="N354" s="182"/>
      <c r="O354" s="182"/>
      <c r="P354" s="182"/>
      <c r="Q354" s="182"/>
      <c r="R354" s="182"/>
      <c r="S354" s="182"/>
      <c r="T354" s="183"/>
      <c r="AT354" s="177" t="s">
        <v>140</v>
      </c>
      <c r="AU354" s="177" t="s">
        <v>143</v>
      </c>
      <c r="AV354" s="14" t="s">
        <v>89</v>
      </c>
      <c r="AW354" s="14" t="s">
        <v>35</v>
      </c>
      <c r="AX354" s="14" t="s">
        <v>80</v>
      </c>
      <c r="AY354" s="177" t="s">
        <v>125</v>
      </c>
    </row>
    <row r="355" spans="1:65" s="2" customFormat="1" ht="16.5" customHeight="1">
      <c r="A355" s="33"/>
      <c r="B355" s="144"/>
      <c r="C355" s="145" t="s">
        <v>572</v>
      </c>
      <c r="D355" s="145" t="s">
        <v>127</v>
      </c>
      <c r="E355" s="146" t="s">
        <v>573</v>
      </c>
      <c r="F355" s="147" t="s">
        <v>574</v>
      </c>
      <c r="G355" s="148" t="s">
        <v>130</v>
      </c>
      <c r="H355" s="149">
        <v>4</v>
      </c>
      <c r="I355" s="150"/>
      <c r="J355" s="151">
        <f>ROUND(I355*H355,2)</f>
        <v>0</v>
      </c>
      <c r="K355" s="147" t="s">
        <v>131</v>
      </c>
      <c r="L355" s="34"/>
      <c r="M355" s="152" t="s">
        <v>1</v>
      </c>
      <c r="N355" s="153" t="s">
        <v>45</v>
      </c>
      <c r="O355" s="59"/>
      <c r="P355" s="154">
        <f>O355*H355</f>
        <v>0</v>
      </c>
      <c r="Q355" s="154">
        <v>0</v>
      </c>
      <c r="R355" s="154">
        <f>Q355*H355</f>
        <v>0</v>
      </c>
      <c r="S355" s="154">
        <v>0</v>
      </c>
      <c r="T355" s="155">
        <f>S355*H355</f>
        <v>0</v>
      </c>
      <c r="U355" s="33"/>
      <c r="V355" s="33"/>
      <c r="W355" s="33"/>
      <c r="X355" s="33"/>
      <c r="Y355" s="33"/>
      <c r="Z355" s="33"/>
      <c r="AA355" s="33"/>
      <c r="AB355" s="33"/>
      <c r="AC355" s="33"/>
      <c r="AD355" s="33"/>
      <c r="AE355" s="33"/>
      <c r="AR355" s="156" t="s">
        <v>203</v>
      </c>
      <c r="AT355" s="156" t="s">
        <v>127</v>
      </c>
      <c r="AU355" s="156" t="s">
        <v>143</v>
      </c>
      <c r="AY355" s="18" t="s">
        <v>125</v>
      </c>
      <c r="BE355" s="157">
        <f>IF(N355="základní",J355,0)</f>
        <v>0</v>
      </c>
      <c r="BF355" s="157">
        <f>IF(N355="snížená",J355,0)</f>
        <v>0</v>
      </c>
      <c r="BG355" s="157">
        <f>IF(N355="zákl. přenesená",J355,0)</f>
        <v>0</v>
      </c>
      <c r="BH355" s="157">
        <f>IF(N355="sníž. přenesená",J355,0)</f>
        <v>0</v>
      </c>
      <c r="BI355" s="157">
        <f>IF(N355="nulová",J355,0)</f>
        <v>0</v>
      </c>
      <c r="BJ355" s="18" t="s">
        <v>36</v>
      </c>
      <c r="BK355" s="157">
        <f>ROUND(I355*H355,2)</f>
        <v>0</v>
      </c>
      <c r="BL355" s="18" t="s">
        <v>203</v>
      </c>
      <c r="BM355" s="156" t="s">
        <v>575</v>
      </c>
    </row>
    <row r="356" spans="1:65" s="14" customFormat="1">
      <c r="B356" s="176"/>
      <c r="D356" s="169" t="s">
        <v>140</v>
      </c>
      <c r="E356" s="177" t="s">
        <v>1</v>
      </c>
      <c r="F356" s="178" t="s">
        <v>132</v>
      </c>
      <c r="H356" s="179">
        <v>4</v>
      </c>
      <c r="I356" s="180"/>
      <c r="L356" s="176"/>
      <c r="M356" s="181"/>
      <c r="N356" s="182"/>
      <c r="O356" s="182"/>
      <c r="P356" s="182"/>
      <c r="Q356" s="182"/>
      <c r="R356" s="182"/>
      <c r="S356" s="182"/>
      <c r="T356" s="183"/>
      <c r="AT356" s="177" t="s">
        <v>140</v>
      </c>
      <c r="AU356" s="177" t="s">
        <v>143</v>
      </c>
      <c r="AV356" s="14" t="s">
        <v>89</v>
      </c>
      <c r="AW356" s="14" t="s">
        <v>35</v>
      </c>
      <c r="AX356" s="14" t="s">
        <v>80</v>
      </c>
      <c r="AY356" s="177" t="s">
        <v>125</v>
      </c>
    </row>
    <row r="357" spans="1:65" s="2" customFormat="1" ht="16.5" customHeight="1">
      <c r="A357" s="33"/>
      <c r="B357" s="144"/>
      <c r="C357" s="158" t="s">
        <v>576</v>
      </c>
      <c r="D357" s="158" t="s">
        <v>134</v>
      </c>
      <c r="E357" s="159" t="s">
        <v>577</v>
      </c>
      <c r="F357" s="160" t="s">
        <v>578</v>
      </c>
      <c r="G357" s="161" t="s">
        <v>130</v>
      </c>
      <c r="H357" s="162">
        <v>4.04</v>
      </c>
      <c r="I357" s="163"/>
      <c r="J357" s="164">
        <f>ROUND(I357*H357,2)</f>
        <v>0</v>
      </c>
      <c r="K357" s="160" t="s">
        <v>1</v>
      </c>
      <c r="L357" s="165"/>
      <c r="M357" s="166" t="s">
        <v>1</v>
      </c>
      <c r="N357" s="167" t="s">
        <v>45</v>
      </c>
      <c r="O357" s="59"/>
      <c r="P357" s="154">
        <f>O357*H357</f>
        <v>0</v>
      </c>
      <c r="Q357" s="154">
        <v>4.3999999999999997E-2</v>
      </c>
      <c r="R357" s="154">
        <f>Q357*H357</f>
        <v>0.17776</v>
      </c>
      <c r="S357" s="154">
        <v>0</v>
      </c>
      <c r="T357" s="155">
        <f>S357*H357</f>
        <v>0</v>
      </c>
      <c r="U357" s="33"/>
      <c r="V357" s="33"/>
      <c r="W357" s="33"/>
      <c r="X357" s="33"/>
      <c r="Y357" s="33"/>
      <c r="Z357" s="33"/>
      <c r="AA357" s="33"/>
      <c r="AB357" s="33"/>
      <c r="AC357" s="33"/>
      <c r="AD357" s="33"/>
      <c r="AE357" s="33"/>
      <c r="AR357" s="156" t="s">
        <v>138</v>
      </c>
      <c r="AT357" s="156" t="s">
        <v>134</v>
      </c>
      <c r="AU357" s="156" t="s">
        <v>143</v>
      </c>
      <c r="AY357" s="18" t="s">
        <v>125</v>
      </c>
      <c r="BE357" s="157">
        <f>IF(N357="základní",J357,0)</f>
        <v>0</v>
      </c>
      <c r="BF357" s="157">
        <f>IF(N357="snížená",J357,0)</f>
        <v>0</v>
      </c>
      <c r="BG357" s="157">
        <f>IF(N357="zákl. přenesená",J357,0)</f>
        <v>0</v>
      </c>
      <c r="BH357" s="157">
        <f>IF(N357="sníž. přenesená",J357,0)</f>
        <v>0</v>
      </c>
      <c r="BI357" s="157">
        <f>IF(N357="nulová",J357,0)</f>
        <v>0</v>
      </c>
      <c r="BJ357" s="18" t="s">
        <v>36</v>
      </c>
      <c r="BK357" s="157">
        <f>ROUND(I357*H357,2)</f>
        <v>0</v>
      </c>
      <c r="BL357" s="18" t="s">
        <v>132</v>
      </c>
      <c r="BM357" s="156" t="s">
        <v>579</v>
      </c>
    </row>
    <row r="358" spans="1:65" s="14" customFormat="1">
      <c r="B358" s="176"/>
      <c r="D358" s="169" t="s">
        <v>140</v>
      </c>
      <c r="E358" s="177" t="s">
        <v>1</v>
      </c>
      <c r="F358" s="178" t="s">
        <v>580</v>
      </c>
      <c r="H358" s="179">
        <v>4.04</v>
      </c>
      <c r="I358" s="180"/>
      <c r="L358" s="176"/>
      <c r="M358" s="181"/>
      <c r="N358" s="182"/>
      <c r="O358" s="182"/>
      <c r="P358" s="182"/>
      <c r="Q358" s="182"/>
      <c r="R358" s="182"/>
      <c r="S358" s="182"/>
      <c r="T358" s="183"/>
      <c r="AT358" s="177" t="s">
        <v>140</v>
      </c>
      <c r="AU358" s="177" t="s">
        <v>143</v>
      </c>
      <c r="AV358" s="14" t="s">
        <v>89</v>
      </c>
      <c r="AW358" s="14" t="s">
        <v>35</v>
      </c>
      <c r="AX358" s="14" t="s">
        <v>80</v>
      </c>
      <c r="AY358" s="177" t="s">
        <v>125</v>
      </c>
    </row>
    <row r="359" spans="1:65" s="2" customFormat="1" ht="16.5" customHeight="1">
      <c r="A359" s="33"/>
      <c r="B359" s="144"/>
      <c r="C359" s="145" t="s">
        <v>581</v>
      </c>
      <c r="D359" s="145" t="s">
        <v>127</v>
      </c>
      <c r="E359" s="146" t="s">
        <v>582</v>
      </c>
      <c r="F359" s="147" t="s">
        <v>583</v>
      </c>
      <c r="G359" s="148" t="s">
        <v>130</v>
      </c>
      <c r="H359" s="149">
        <v>3</v>
      </c>
      <c r="I359" s="150"/>
      <c r="J359" s="151">
        <f>ROUND(I359*H359,2)</f>
        <v>0</v>
      </c>
      <c r="K359" s="147" t="s">
        <v>131</v>
      </c>
      <c r="L359" s="34"/>
      <c r="M359" s="152" t="s">
        <v>1</v>
      </c>
      <c r="N359" s="153" t="s">
        <v>45</v>
      </c>
      <c r="O359" s="59"/>
      <c r="P359" s="154">
        <f>O359*H359</f>
        <v>0</v>
      </c>
      <c r="Q359" s="154">
        <v>1.67E-3</v>
      </c>
      <c r="R359" s="154">
        <f>Q359*H359</f>
        <v>5.0100000000000006E-3</v>
      </c>
      <c r="S359" s="154">
        <v>0</v>
      </c>
      <c r="T359" s="155">
        <f>S359*H359</f>
        <v>0</v>
      </c>
      <c r="U359" s="33"/>
      <c r="V359" s="33"/>
      <c r="W359" s="33"/>
      <c r="X359" s="33"/>
      <c r="Y359" s="33"/>
      <c r="Z359" s="33"/>
      <c r="AA359" s="33"/>
      <c r="AB359" s="33"/>
      <c r="AC359" s="33"/>
      <c r="AD359" s="33"/>
      <c r="AE359" s="33"/>
      <c r="AR359" s="156" t="s">
        <v>132</v>
      </c>
      <c r="AT359" s="156" t="s">
        <v>127</v>
      </c>
      <c r="AU359" s="156" t="s">
        <v>143</v>
      </c>
      <c r="AY359" s="18" t="s">
        <v>125</v>
      </c>
      <c r="BE359" s="157">
        <f>IF(N359="základní",J359,0)</f>
        <v>0</v>
      </c>
      <c r="BF359" s="157">
        <f>IF(N359="snížená",J359,0)</f>
        <v>0</v>
      </c>
      <c r="BG359" s="157">
        <f>IF(N359="zákl. přenesená",J359,0)</f>
        <v>0</v>
      </c>
      <c r="BH359" s="157">
        <f>IF(N359="sníž. přenesená",J359,0)</f>
        <v>0</v>
      </c>
      <c r="BI359" s="157">
        <f>IF(N359="nulová",J359,0)</f>
        <v>0</v>
      </c>
      <c r="BJ359" s="18" t="s">
        <v>36</v>
      </c>
      <c r="BK359" s="157">
        <f>ROUND(I359*H359,2)</f>
        <v>0</v>
      </c>
      <c r="BL359" s="18" t="s">
        <v>132</v>
      </c>
      <c r="BM359" s="156" t="s">
        <v>584</v>
      </c>
    </row>
    <row r="360" spans="1:65" s="14" customFormat="1">
      <c r="B360" s="176"/>
      <c r="D360" s="169" t="s">
        <v>140</v>
      </c>
      <c r="E360" s="177" t="s">
        <v>1</v>
      </c>
      <c r="F360" s="178" t="s">
        <v>143</v>
      </c>
      <c r="H360" s="179">
        <v>3</v>
      </c>
      <c r="I360" s="180"/>
      <c r="L360" s="176"/>
      <c r="M360" s="181"/>
      <c r="N360" s="182"/>
      <c r="O360" s="182"/>
      <c r="P360" s="182"/>
      <c r="Q360" s="182"/>
      <c r="R360" s="182"/>
      <c r="S360" s="182"/>
      <c r="T360" s="183"/>
      <c r="AT360" s="177" t="s">
        <v>140</v>
      </c>
      <c r="AU360" s="177" t="s">
        <v>143</v>
      </c>
      <c r="AV360" s="14" t="s">
        <v>89</v>
      </c>
      <c r="AW360" s="14" t="s">
        <v>35</v>
      </c>
      <c r="AX360" s="14" t="s">
        <v>80</v>
      </c>
      <c r="AY360" s="177" t="s">
        <v>125</v>
      </c>
    </row>
    <row r="361" spans="1:65" s="2" customFormat="1" ht="16.5" customHeight="1">
      <c r="A361" s="33"/>
      <c r="B361" s="144"/>
      <c r="C361" s="158" t="s">
        <v>585</v>
      </c>
      <c r="D361" s="158" t="s">
        <v>134</v>
      </c>
      <c r="E361" s="159" t="s">
        <v>586</v>
      </c>
      <c r="F361" s="160" t="s">
        <v>587</v>
      </c>
      <c r="G361" s="161" t="s">
        <v>130</v>
      </c>
      <c r="H361" s="162">
        <v>3.03</v>
      </c>
      <c r="I361" s="163"/>
      <c r="J361" s="164">
        <f>ROUND(I361*H361,2)</f>
        <v>0</v>
      </c>
      <c r="K361" s="160" t="s">
        <v>131</v>
      </c>
      <c r="L361" s="165"/>
      <c r="M361" s="166" t="s">
        <v>1</v>
      </c>
      <c r="N361" s="167" t="s">
        <v>45</v>
      </c>
      <c r="O361" s="59"/>
      <c r="P361" s="154">
        <f>O361*H361</f>
        <v>0</v>
      </c>
      <c r="Q361" s="154">
        <v>1.2200000000000001E-2</v>
      </c>
      <c r="R361" s="154">
        <f>Q361*H361</f>
        <v>3.6965999999999999E-2</v>
      </c>
      <c r="S361" s="154">
        <v>0</v>
      </c>
      <c r="T361" s="155">
        <f>S361*H361</f>
        <v>0</v>
      </c>
      <c r="U361" s="33"/>
      <c r="V361" s="33"/>
      <c r="W361" s="33"/>
      <c r="X361" s="33"/>
      <c r="Y361" s="33"/>
      <c r="Z361" s="33"/>
      <c r="AA361" s="33"/>
      <c r="AB361" s="33"/>
      <c r="AC361" s="33"/>
      <c r="AD361" s="33"/>
      <c r="AE361" s="33"/>
      <c r="AR361" s="156" t="s">
        <v>138</v>
      </c>
      <c r="AT361" s="156" t="s">
        <v>134</v>
      </c>
      <c r="AU361" s="156" t="s">
        <v>143</v>
      </c>
      <c r="AY361" s="18" t="s">
        <v>125</v>
      </c>
      <c r="BE361" s="157">
        <f>IF(N361="základní",J361,0)</f>
        <v>0</v>
      </c>
      <c r="BF361" s="157">
        <f>IF(N361="snížená",J361,0)</f>
        <v>0</v>
      </c>
      <c r="BG361" s="157">
        <f>IF(N361="zákl. přenesená",J361,0)</f>
        <v>0</v>
      </c>
      <c r="BH361" s="157">
        <f>IF(N361="sníž. přenesená",J361,0)</f>
        <v>0</v>
      </c>
      <c r="BI361" s="157">
        <f>IF(N361="nulová",J361,0)</f>
        <v>0</v>
      </c>
      <c r="BJ361" s="18" t="s">
        <v>36</v>
      </c>
      <c r="BK361" s="157">
        <f>ROUND(I361*H361,2)</f>
        <v>0</v>
      </c>
      <c r="BL361" s="18" t="s">
        <v>132</v>
      </c>
      <c r="BM361" s="156" t="s">
        <v>588</v>
      </c>
    </row>
    <row r="362" spans="1:65" s="14" customFormat="1">
      <c r="B362" s="176"/>
      <c r="D362" s="169" t="s">
        <v>140</v>
      </c>
      <c r="E362" s="177" t="s">
        <v>1</v>
      </c>
      <c r="F362" s="178" t="s">
        <v>571</v>
      </c>
      <c r="H362" s="179">
        <v>3.03</v>
      </c>
      <c r="I362" s="180"/>
      <c r="L362" s="176"/>
      <c r="M362" s="181"/>
      <c r="N362" s="182"/>
      <c r="O362" s="182"/>
      <c r="P362" s="182"/>
      <c r="Q362" s="182"/>
      <c r="R362" s="182"/>
      <c r="S362" s="182"/>
      <c r="T362" s="183"/>
      <c r="AT362" s="177" t="s">
        <v>140</v>
      </c>
      <c r="AU362" s="177" t="s">
        <v>143</v>
      </c>
      <c r="AV362" s="14" t="s">
        <v>89</v>
      </c>
      <c r="AW362" s="14" t="s">
        <v>35</v>
      </c>
      <c r="AX362" s="14" t="s">
        <v>80</v>
      </c>
      <c r="AY362" s="177" t="s">
        <v>125</v>
      </c>
    </row>
    <row r="363" spans="1:65" s="2" customFormat="1" ht="16.5" customHeight="1">
      <c r="A363" s="33"/>
      <c r="B363" s="144"/>
      <c r="C363" s="145" t="s">
        <v>589</v>
      </c>
      <c r="D363" s="145" t="s">
        <v>127</v>
      </c>
      <c r="E363" s="146" t="s">
        <v>590</v>
      </c>
      <c r="F363" s="147" t="s">
        <v>591</v>
      </c>
      <c r="G363" s="148" t="s">
        <v>130</v>
      </c>
      <c r="H363" s="149">
        <v>4</v>
      </c>
      <c r="I363" s="150"/>
      <c r="J363" s="151">
        <f>ROUND(I363*H363,2)</f>
        <v>0</v>
      </c>
      <c r="K363" s="147" t="s">
        <v>131</v>
      </c>
      <c r="L363" s="34"/>
      <c r="M363" s="152" t="s">
        <v>1</v>
      </c>
      <c r="N363" s="153" t="s">
        <v>45</v>
      </c>
      <c r="O363" s="59"/>
      <c r="P363" s="154">
        <f>O363*H363</f>
        <v>0</v>
      </c>
      <c r="Q363" s="154">
        <v>1.6199999999999999E-3</v>
      </c>
      <c r="R363" s="154">
        <f>Q363*H363</f>
        <v>6.4799999999999996E-3</v>
      </c>
      <c r="S363" s="154">
        <v>0</v>
      </c>
      <c r="T363" s="155">
        <f>S363*H363</f>
        <v>0</v>
      </c>
      <c r="U363" s="33"/>
      <c r="V363" s="33"/>
      <c r="W363" s="33"/>
      <c r="X363" s="33"/>
      <c r="Y363" s="33"/>
      <c r="Z363" s="33"/>
      <c r="AA363" s="33"/>
      <c r="AB363" s="33"/>
      <c r="AC363" s="33"/>
      <c r="AD363" s="33"/>
      <c r="AE363" s="33"/>
      <c r="AR363" s="156" t="s">
        <v>132</v>
      </c>
      <c r="AT363" s="156" t="s">
        <v>127</v>
      </c>
      <c r="AU363" s="156" t="s">
        <v>143</v>
      </c>
      <c r="AY363" s="18" t="s">
        <v>125</v>
      </c>
      <c r="BE363" s="157">
        <f>IF(N363="základní",J363,0)</f>
        <v>0</v>
      </c>
      <c r="BF363" s="157">
        <f>IF(N363="snížená",J363,0)</f>
        <v>0</v>
      </c>
      <c r="BG363" s="157">
        <f>IF(N363="zákl. přenesená",J363,0)</f>
        <v>0</v>
      </c>
      <c r="BH363" s="157">
        <f>IF(N363="sníž. přenesená",J363,0)</f>
        <v>0</v>
      </c>
      <c r="BI363" s="157">
        <f>IF(N363="nulová",J363,0)</f>
        <v>0</v>
      </c>
      <c r="BJ363" s="18" t="s">
        <v>36</v>
      </c>
      <c r="BK363" s="157">
        <f>ROUND(I363*H363,2)</f>
        <v>0</v>
      </c>
      <c r="BL363" s="18" t="s">
        <v>132</v>
      </c>
      <c r="BM363" s="156" t="s">
        <v>592</v>
      </c>
    </row>
    <row r="364" spans="1:65" s="14" customFormat="1">
      <c r="B364" s="176"/>
      <c r="D364" s="169" t="s">
        <v>140</v>
      </c>
      <c r="E364" s="177" t="s">
        <v>1</v>
      </c>
      <c r="F364" s="178" t="s">
        <v>132</v>
      </c>
      <c r="H364" s="179">
        <v>4</v>
      </c>
      <c r="I364" s="180"/>
      <c r="L364" s="176"/>
      <c r="M364" s="181"/>
      <c r="N364" s="182"/>
      <c r="O364" s="182"/>
      <c r="P364" s="182"/>
      <c r="Q364" s="182"/>
      <c r="R364" s="182"/>
      <c r="S364" s="182"/>
      <c r="T364" s="183"/>
      <c r="AT364" s="177" t="s">
        <v>140</v>
      </c>
      <c r="AU364" s="177" t="s">
        <v>143</v>
      </c>
      <c r="AV364" s="14" t="s">
        <v>89</v>
      </c>
      <c r="AW364" s="14" t="s">
        <v>35</v>
      </c>
      <c r="AX364" s="14" t="s">
        <v>36</v>
      </c>
      <c r="AY364" s="177" t="s">
        <v>125</v>
      </c>
    </row>
    <row r="365" spans="1:65" s="2" customFormat="1" ht="16.5" customHeight="1">
      <c r="A365" s="33"/>
      <c r="B365" s="144"/>
      <c r="C365" s="158" t="s">
        <v>593</v>
      </c>
      <c r="D365" s="158" t="s">
        <v>134</v>
      </c>
      <c r="E365" s="159" t="s">
        <v>594</v>
      </c>
      <c r="F365" s="160" t="s">
        <v>595</v>
      </c>
      <c r="G365" s="161" t="s">
        <v>130</v>
      </c>
      <c r="H365" s="162">
        <v>4.04</v>
      </c>
      <c r="I365" s="163"/>
      <c r="J365" s="164">
        <f>ROUND(I365*H365,2)</f>
        <v>0</v>
      </c>
      <c r="K365" s="160" t="s">
        <v>131</v>
      </c>
      <c r="L365" s="165"/>
      <c r="M365" s="166" t="s">
        <v>1</v>
      </c>
      <c r="N365" s="167" t="s">
        <v>45</v>
      </c>
      <c r="O365" s="59"/>
      <c r="P365" s="154">
        <f>O365*H365</f>
        <v>0</v>
      </c>
      <c r="Q365" s="154">
        <v>1.7999999999999999E-2</v>
      </c>
      <c r="R365" s="154">
        <f>Q365*H365</f>
        <v>7.2719999999999993E-2</v>
      </c>
      <c r="S365" s="154">
        <v>0</v>
      </c>
      <c r="T365" s="155">
        <f>S365*H365</f>
        <v>0</v>
      </c>
      <c r="U365" s="33"/>
      <c r="V365" s="33"/>
      <c r="W365" s="33"/>
      <c r="X365" s="33"/>
      <c r="Y365" s="33"/>
      <c r="Z365" s="33"/>
      <c r="AA365" s="33"/>
      <c r="AB365" s="33"/>
      <c r="AC365" s="33"/>
      <c r="AD365" s="33"/>
      <c r="AE365" s="33"/>
      <c r="AR365" s="156" t="s">
        <v>138</v>
      </c>
      <c r="AT365" s="156" t="s">
        <v>134</v>
      </c>
      <c r="AU365" s="156" t="s">
        <v>143</v>
      </c>
      <c r="AY365" s="18" t="s">
        <v>125</v>
      </c>
      <c r="BE365" s="157">
        <f>IF(N365="základní",J365,0)</f>
        <v>0</v>
      </c>
      <c r="BF365" s="157">
        <f>IF(N365="snížená",J365,0)</f>
        <v>0</v>
      </c>
      <c r="BG365" s="157">
        <f>IF(N365="zákl. přenesená",J365,0)</f>
        <v>0</v>
      </c>
      <c r="BH365" s="157">
        <f>IF(N365="sníž. přenesená",J365,0)</f>
        <v>0</v>
      </c>
      <c r="BI365" s="157">
        <f>IF(N365="nulová",J365,0)</f>
        <v>0</v>
      </c>
      <c r="BJ365" s="18" t="s">
        <v>36</v>
      </c>
      <c r="BK365" s="157">
        <f>ROUND(I365*H365,2)</f>
        <v>0</v>
      </c>
      <c r="BL365" s="18" t="s">
        <v>132</v>
      </c>
      <c r="BM365" s="156" t="s">
        <v>596</v>
      </c>
    </row>
    <row r="366" spans="1:65" s="14" customFormat="1">
      <c r="B366" s="176"/>
      <c r="D366" s="169" t="s">
        <v>140</v>
      </c>
      <c r="E366" s="177" t="s">
        <v>1</v>
      </c>
      <c r="F366" s="178" t="s">
        <v>580</v>
      </c>
      <c r="H366" s="179">
        <v>4.04</v>
      </c>
      <c r="I366" s="180"/>
      <c r="L366" s="176"/>
      <c r="M366" s="181"/>
      <c r="N366" s="182"/>
      <c r="O366" s="182"/>
      <c r="P366" s="182"/>
      <c r="Q366" s="182"/>
      <c r="R366" s="182"/>
      <c r="S366" s="182"/>
      <c r="T366" s="183"/>
      <c r="AT366" s="177" t="s">
        <v>140</v>
      </c>
      <c r="AU366" s="177" t="s">
        <v>143</v>
      </c>
      <c r="AV366" s="14" t="s">
        <v>89</v>
      </c>
      <c r="AW366" s="14" t="s">
        <v>35</v>
      </c>
      <c r="AX366" s="14" t="s">
        <v>80</v>
      </c>
      <c r="AY366" s="177" t="s">
        <v>125</v>
      </c>
    </row>
    <row r="367" spans="1:65" s="15" customFormat="1">
      <c r="B367" s="189"/>
      <c r="D367" s="169" t="s">
        <v>140</v>
      </c>
      <c r="E367" s="190" t="s">
        <v>1</v>
      </c>
      <c r="F367" s="191" t="s">
        <v>223</v>
      </c>
      <c r="H367" s="192">
        <v>4.04</v>
      </c>
      <c r="I367" s="193"/>
      <c r="L367" s="189"/>
      <c r="M367" s="194"/>
      <c r="N367" s="195"/>
      <c r="O367" s="195"/>
      <c r="P367" s="195"/>
      <c r="Q367" s="195"/>
      <c r="R367" s="195"/>
      <c r="S367" s="195"/>
      <c r="T367" s="196"/>
      <c r="AT367" s="190" t="s">
        <v>140</v>
      </c>
      <c r="AU367" s="190" t="s">
        <v>143</v>
      </c>
      <c r="AV367" s="15" t="s">
        <v>132</v>
      </c>
      <c r="AW367" s="15" t="s">
        <v>35</v>
      </c>
      <c r="AX367" s="15" t="s">
        <v>36</v>
      </c>
      <c r="AY367" s="190" t="s">
        <v>125</v>
      </c>
    </row>
    <row r="368" spans="1:65" s="2" customFormat="1" ht="16.5" customHeight="1">
      <c r="A368" s="33"/>
      <c r="B368" s="144"/>
      <c r="C368" s="158" t="s">
        <v>597</v>
      </c>
      <c r="D368" s="158" t="s">
        <v>134</v>
      </c>
      <c r="E368" s="159" t="s">
        <v>598</v>
      </c>
      <c r="F368" s="160" t="s">
        <v>599</v>
      </c>
      <c r="G368" s="161" t="s">
        <v>130</v>
      </c>
      <c r="H368" s="162">
        <v>4.04</v>
      </c>
      <c r="I368" s="163"/>
      <c r="J368" s="164">
        <f>ROUND(I368*H368,2)</f>
        <v>0</v>
      </c>
      <c r="K368" s="160" t="s">
        <v>1</v>
      </c>
      <c r="L368" s="165"/>
      <c r="M368" s="166" t="s">
        <v>1</v>
      </c>
      <c r="N368" s="167" t="s">
        <v>45</v>
      </c>
      <c r="O368" s="59"/>
      <c r="P368" s="154">
        <f>O368*H368</f>
        <v>0</v>
      </c>
      <c r="Q368" s="154">
        <v>3.5000000000000001E-3</v>
      </c>
      <c r="R368" s="154">
        <f>Q368*H368</f>
        <v>1.414E-2</v>
      </c>
      <c r="S368" s="154">
        <v>0</v>
      </c>
      <c r="T368" s="155">
        <f>S368*H368</f>
        <v>0</v>
      </c>
      <c r="U368" s="33"/>
      <c r="V368" s="33"/>
      <c r="W368" s="33"/>
      <c r="X368" s="33"/>
      <c r="Y368" s="33"/>
      <c r="Z368" s="33"/>
      <c r="AA368" s="33"/>
      <c r="AB368" s="33"/>
      <c r="AC368" s="33"/>
      <c r="AD368" s="33"/>
      <c r="AE368" s="33"/>
      <c r="AR368" s="156" t="s">
        <v>138</v>
      </c>
      <c r="AT368" s="156" t="s">
        <v>134</v>
      </c>
      <c r="AU368" s="156" t="s">
        <v>143</v>
      </c>
      <c r="AY368" s="18" t="s">
        <v>125</v>
      </c>
      <c r="BE368" s="157">
        <f>IF(N368="základní",J368,0)</f>
        <v>0</v>
      </c>
      <c r="BF368" s="157">
        <f>IF(N368="snížená",J368,0)</f>
        <v>0</v>
      </c>
      <c r="BG368" s="157">
        <f>IF(N368="zákl. přenesená",J368,0)</f>
        <v>0</v>
      </c>
      <c r="BH368" s="157">
        <f>IF(N368="sníž. přenesená",J368,0)</f>
        <v>0</v>
      </c>
      <c r="BI368" s="157">
        <f>IF(N368="nulová",J368,0)</f>
        <v>0</v>
      </c>
      <c r="BJ368" s="18" t="s">
        <v>36</v>
      </c>
      <c r="BK368" s="157">
        <f>ROUND(I368*H368,2)</f>
        <v>0</v>
      </c>
      <c r="BL368" s="18" t="s">
        <v>132</v>
      </c>
      <c r="BM368" s="156" t="s">
        <v>600</v>
      </c>
    </row>
    <row r="369" spans="1:65" s="14" customFormat="1">
      <c r="B369" s="176"/>
      <c r="D369" s="169" t="s">
        <v>140</v>
      </c>
      <c r="E369" s="177" t="s">
        <v>1</v>
      </c>
      <c r="F369" s="178" t="s">
        <v>580</v>
      </c>
      <c r="H369" s="179">
        <v>4.04</v>
      </c>
      <c r="I369" s="180"/>
      <c r="L369" s="176"/>
      <c r="M369" s="181"/>
      <c r="N369" s="182"/>
      <c r="O369" s="182"/>
      <c r="P369" s="182"/>
      <c r="Q369" s="182"/>
      <c r="R369" s="182"/>
      <c r="S369" s="182"/>
      <c r="T369" s="183"/>
      <c r="AT369" s="177" t="s">
        <v>140</v>
      </c>
      <c r="AU369" s="177" t="s">
        <v>143</v>
      </c>
      <c r="AV369" s="14" t="s">
        <v>89</v>
      </c>
      <c r="AW369" s="14" t="s">
        <v>35</v>
      </c>
      <c r="AX369" s="14" t="s">
        <v>80</v>
      </c>
      <c r="AY369" s="177" t="s">
        <v>125</v>
      </c>
    </row>
    <row r="370" spans="1:65" s="15" customFormat="1">
      <c r="B370" s="189"/>
      <c r="D370" s="169" t="s">
        <v>140</v>
      </c>
      <c r="E370" s="190" t="s">
        <v>1</v>
      </c>
      <c r="F370" s="191" t="s">
        <v>223</v>
      </c>
      <c r="H370" s="192">
        <v>4.04</v>
      </c>
      <c r="I370" s="193"/>
      <c r="L370" s="189"/>
      <c r="M370" s="194"/>
      <c r="N370" s="195"/>
      <c r="O370" s="195"/>
      <c r="P370" s="195"/>
      <c r="Q370" s="195"/>
      <c r="R370" s="195"/>
      <c r="S370" s="195"/>
      <c r="T370" s="196"/>
      <c r="AT370" s="190" t="s">
        <v>140</v>
      </c>
      <c r="AU370" s="190" t="s">
        <v>143</v>
      </c>
      <c r="AV370" s="15" t="s">
        <v>132</v>
      </c>
      <c r="AW370" s="15" t="s">
        <v>35</v>
      </c>
      <c r="AX370" s="15" t="s">
        <v>36</v>
      </c>
      <c r="AY370" s="190" t="s">
        <v>125</v>
      </c>
    </row>
    <row r="371" spans="1:65" s="2" customFormat="1" ht="16.5" customHeight="1">
      <c r="A371" s="33"/>
      <c r="B371" s="144"/>
      <c r="C371" s="145" t="s">
        <v>601</v>
      </c>
      <c r="D371" s="145" t="s">
        <v>127</v>
      </c>
      <c r="E371" s="146" t="s">
        <v>602</v>
      </c>
      <c r="F371" s="147" t="s">
        <v>603</v>
      </c>
      <c r="G371" s="148" t="s">
        <v>130</v>
      </c>
      <c r="H371" s="149">
        <v>3</v>
      </c>
      <c r="I371" s="150"/>
      <c r="J371" s="151">
        <f>ROUND(I371*H371,2)</f>
        <v>0</v>
      </c>
      <c r="K371" s="147" t="s">
        <v>131</v>
      </c>
      <c r="L371" s="34"/>
      <c r="M371" s="152" t="s">
        <v>1</v>
      </c>
      <c r="N371" s="153" t="s">
        <v>45</v>
      </c>
      <c r="O371" s="59"/>
      <c r="P371" s="154">
        <f>O371*H371</f>
        <v>0</v>
      </c>
      <c r="Q371" s="154">
        <v>1.3600000000000001E-3</v>
      </c>
      <c r="R371" s="154">
        <f>Q371*H371</f>
        <v>4.0800000000000003E-3</v>
      </c>
      <c r="S371" s="154">
        <v>0</v>
      </c>
      <c r="T371" s="155">
        <f>S371*H371</f>
        <v>0</v>
      </c>
      <c r="U371" s="33"/>
      <c r="V371" s="33"/>
      <c r="W371" s="33"/>
      <c r="X371" s="33"/>
      <c r="Y371" s="33"/>
      <c r="Z371" s="33"/>
      <c r="AA371" s="33"/>
      <c r="AB371" s="33"/>
      <c r="AC371" s="33"/>
      <c r="AD371" s="33"/>
      <c r="AE371" s="33"/>
      <c r="AR371" s="156" t="s">
        <v>132</v>
      </c>
      <c r="AT371" s="156" t="s">
        <v>127</v>
      </c>
      <c r="AU371" s="156" t="s">
        <v>143</v>
      </c>
      <c r="AY371" s="18" t="s">
        <v>125</v>
      </c>
      <c r="BE371" s="157">
        <f>IF(N371="základní",J371,0)</f>
        <v>0</v>
      </c>
      <c r="BF371" s="157">
        <f>IF(N371="snížená",J371,0)</f>
        <v>0</v>
      </c>
      <c r="BG371" s="157">
        <f>IF(N371="zákl. přenesená",J371,0)</f>
        <v>0</v>
      </c>
      <c r="BH371" s="157">
        <f>IF(N371="sníž. přenesená",J371,0)</f>
        <v>0</v>
      </c>
      <c r="BI371" s="157">
        <f>IF(N371="nulová",J371,0)</f>
        <v>0</v>
      </c>
      <c r="BJ371" s="18" t="s">
        <v>36</v>
      </c>
      <c r="BK371" s="157">
        <f>ROUND(I371*H371,2)</f>
        <v>0</v>
      </c>
      <c r="BL371" s="18" t="s">
        <v>132</v>
      </c>
      <c r="BM371" s="156" t="s">
        <v>604</v>
      </c>
    </row>
    <row r="372" spans="1:65" s="14" customFormat="1">
      <c r="B372" s="176"/>
      <c r="D372" s="169" t="s">
        <v>140</v>
      </c>
      <c r="E372" s="177" t="s">
        <v>1</v>
      </c>
      <c r="F372" s="178" t="s">
        <v>143</v>
      </c>
      <c r="H372" s="179">
        <v>3</v>
      </c>
      <c r="I372" s="180"/>
      <c r="L372" s="176"/>
      <c r="M372" s="181"/>
      <c r="N372" s="182"/>
      <c r="O372" s="182"/>
      <c r="P372" s="182"/>
      <c r="Q372" s="182"/>
      <c r="R372" s="182"/>
      <c r="S372" s="182"/>
      <c r="T372" s="183"/>
      <c r="AT372" s="177" t="s">
        <v>140</v>
      </c>
      <c r="AU372" s="177" t="s">
        <v>143</v>
      </c>
      <c r="AV372" s="14" t="s">
        <v>89</v>
      </c>
      <c r="AW372" s="14" t="s">
        <v>35</v>
      </c>
      <c r="AX372" s="14" t="s">
        <v>36</v>
      </c>
      <c r="AY372" s="177" t="s">
        <v>125</v>
      </c>
    </row>
    <row r="373" spans="1:65" s="2" customFormat="1" ht="16.5" customHeight="1">
      <c r="A373" s="33"/>
      <c r="B373" s="144"/>
      <c r="C373" s="158" t="s">
        <v>274</v>
      </c>
      <c r="D373" s="158" t="s">
        <v>134</v>
      </c>
      <c r="E373" s="159" t="s">
        <v>605</v>
      </c>
      <c r="F373" s="160" t="s">
        <v>606</v>
      </c>
      <c r="G373" s="161" t="s">
        <v>130</v>
      </c>
      <c r="H373" s="162">
        <v>3.03</v>
      </c>
      <c r="I373" s="163"/>
      <c r="J373" s="164">
        <f>ROUND(I373*H373,2)</f>
        <v>0</v>
      </c>
      <c r="K373" s="160" t="s">
        <v>1</v>
      </c>
      <c r="L373" s="165"/>
      <c r="M373" s="166" t="s">
        <v>1</v>
      </c>
      <c r="N373" s="167" t="s">
        <v>45</v>
      </c>
      <c r="O373" s="59"/>
      <c r="P373" s="154">
        <f>O373*H373</f>
        <v>0</v>
      </c>
      <c r="Q373" s="154">
        <v>0</v>
      </c>
      <c r="R373" s="154">
        <f>Q373*H373</f>
        <v>0</v>
      </c>
      <c r="S373" s="154">
        <v>0</v>
      </c>
      <c r="T373" s="155">
        <f>S373*H373</f>
        <v>0</v>
      </c>
      <c r="U373" s="33"/>
      <c r="V373" s="33"/>
      <c r="W373" s="33"/>
      <c r="X373" s="33"/>
      <c r="Y373" s="33"/>
      <c r="Z373" s="33"/>
      <c r="AA373" s="33"/>
      <c r="AB373" s="33"/>
      <c r="AC373" s="33"/>
      <c r="AD373" s="33"/>
      <c r="AE373" s="33"/>
      <c r="AR373" s="156" t="s">
        <v>138</v>
      </c>
      <c r="AT373" s="156" t="s">
        <v>134</v>
      </c>
      <c r="AU373" s="156" t="s">
        <v>143</v>
      </c>
      <c r="AY373" s="18" t="s">
        <v>125</v>
      </c>
      <c r="BE373" s="157">
        <f>IF(N373="základní",J373,0)</f>
        <v>0</v>
      </c>
      <c r="BF373" s="157">
        <f>IF(N373="snížená",J373,0)</f>
        <v>0</v>
      </c>
      <c r="BG373" s="157">
        <f>IF(N373="zákl. přenesená",J373,0)</f>
        <v>0</v>
      </c>
      <c r="BH373" s="157">
        <f>IF(N373="sníž. přenesená",J373,0)</f>
        <v>0</v>
      </c>
      <c r="BI373" s="157">
        <f>IF(N373="nulová",J373,0)</f>
        <v>0</v>
      </c>
      <c r="BJ373" s="18" t="s">
        <v>36</v>
      </c>
      <c r="BK373" s="157">
        <f>ROUND(I373*H373,2)</f>
        <v>0</v>
      </c>
      <c r="BL373" s="18" t="s">
        <v>132</v>
      </c>
      <c r="BM373" s="156" t="s">
        <v>607</v>
      </c>
    </row>
    <row r="374" spans="1:65" s="14" customFormat="1">
      <c r="B374" s="176"/>
      <c r="D374" s="169" t="s">
        <v>140</v>
      </c>
      <c r="E374" s="177" t="s">
        <v>1</v>
      </c>
      <c r="F374" s="178" t="s">
        <v>571</v>
      </c>
      <c r="H374" s="179">
        <v>3.03</v>
      </c>
      <c r="I374" s="180"/>
      <c r="L374" s="176"/>
      <c r="M374" s="181"/>
      <c r="N374" s="182"/>
      <c r="O374" s="182"/>
      <c r="P374" s="182"/>
      <c r="Q374" s="182"/>
      <c r="R374" s="182"/>
      <c r="S374" s="182"/>
      <c r="T374" s="183"/>
      <c r="AT374" s="177" t="s">
        <v>140</v>
      </c>
      <c r="AU374" s="177" t="s">
        <v>143</v>
      </c>
      <c r="AV374" s="14" t="s">
        <v>89</v>
      </c>
      <c r="AW374" s="14" t="s">
        <v>35</v>
      </c>
      <c r="AX374" s="14" t="s">
        <v>80</v>
      </c>
      <c r="AY374" s="177" t="s">
        <v>125</v>
      </c>
    </row>
    <row r="375" spans="1:65" s="15" customFormat="1">
      <c r="B375" s="189"/>
      <c r="D375" s="169" t="s">
        <v>140</v>
      </c>
      <c r="E375" s="190" t="s">
        <v>1</v>
      </c>
      <c r="F375" s="191" t="s">
        <v>223</v>
      </c>
      <c r="H375" s="192">
        <v>3.03</v>
      </c>
      <c r="I375" s="193"/>
      <c r="L375" s="189"/>
      <c r="M375" s="194"/>
      <c r="N375" s="195"/>
      <c r="O375" s="195"/>
      <c r="P375" s="195"/>
      <c r="Q375" s="195"/>
      <c r="R375" s="195"/>
      <c r="S375" s="195"/>
      <c r="T375" s="196"/>
      <c r="AT375" s="190" t="s">
        <v>140</v>
      </c>
      <c r="AU375" s="190" t="s">
        <v>143</v>
      </c>
      <c r="AV375" s="15" t="s">
        <v>132</v>
      </c>
      <c r="AW375" s="15" t="s">
        <v>35</v>
      </c>
      <c r="AX375" s="15" t="s">
        <v>36</v>
      </c>
      <c r="AY375" s="190" t="s">
        <v>125</v>
      </c>
    </row>
    <row r="376" spans="1:65" s="2" customFormat="1" ht="16.5" customHeight="1">
      <c r="A376" s="33"/>
      <c r="B376" s="144"/>
      <c r="C376" s="158" t="s">
        <v>608</v>
      </c>
      <c r="D376" s="158" t="s">
        <v>134</v>
      </c>
      <c r="E376" s="159" t="s">
        <v>609</v>
      </c>
      <c r="F376" s="160" t="s">
        <v>610</v>
      </c>
      <c r="G376" s="161" t="s">
        <v>130</v>
      </c>
      <c r="H376" s="162">
        <v>3.03</v>
      </c>
      <c r="I376" s="163"/>
      <c r="J376" s="164">
        <f>ROUND(I376*H376,2)</f>
        <v>0</v>
      </c>
      <c r="K376" s="160" t="s">
        <v>131</v>
      </c>
      <c r="L376" s="165"/>
      <c r="M376" s="166" t="s">
        <v>1</v>
      </c>
      <c r="N376" s="167" t="s">
        <v>45</v>
      </c>
      <c r="O376" s="59"/>
      <c r="P376" s="154">
        <f>O376*H376</f>
        <v>0</v>
      </c>
      <c r="Q376" s="154">
        <v>4.2999999999999997E-2</v>
      </c>
      <c r="R376" s="154">
        <f>Q376*H376</f>
        <v>0.13028999999999999</v>
      </c>
      <c r="S376" s="154">
        <v>0</v>
      </c>
      <c r="T376" s="155">
        <f>S376*H376</f>
        <v>0</v>
      </c>
      <c r="U376" s="33"/>
      <c r="V376" s="33"/>
      <c r="W376" s="33"/>
      <c r="X376" s="33"/>
      <c r="Y376" s="33"/>
      <c r="Z376" s="33"/>
      <c r="AA376" s="33"/>
      <c r="AB376" s="33"/>
      <c r="AC376" s="33"/>
      <c r="AD376" s="33"/>
      <c r="AE376" s="33"/>
      <c r="AR376" s="156" t="s">
        <v>138</v>
      </c>
      <c r="AT376" s="156" t="s">
        <v>134</v>
      </c>
      <c r="AU376" s="156" t="s">
        <v>143</v>
      </c>
      <c r="AY376" s="18" t="s">
        <v>125</v>
      </c>
      <c r="BE376" s="157">
        <f>IF(N376="základní",J376,0)</f>
        <v>0</v>
      </c>
      <c r="BF376" s="157">
        <f>IF(N376="snížená",J376,0)</f>
        <v>0</v>
      </c>
      <c r="BG376" s="157">
        <f>IF(N376="zákl. přenesená",J376,0)</f>
        <v>0</v>
      </c>
      <c r="BH376" s="157">
        <f>IF(N376="sníž. přenesená",J376,0)</f>
        <v>0</v>
      </c>
      <c r="BI376" s="157">
        <f>IF(N376="nulová",J376,0)</f>
        <v>0</v>
      </c>
      <c r="BJ376" s="18" t="s">
        <v>36</v>
      </c>
      <c r="BK376" s="157">
        <f>ROUND(I376*H376,2)</f>
        <v>0</v>
      </c>
      <c r="BL376" s="18" t="s">
        <v>132</v>
      </c>
      <c r="BM376" s="156" t="s">
        <v>611</v>
      </c>
    </row>
    <row r="377" spans="1:65" s="14" customFormat="1">
      <c r="B377" s="176"/>
      <c r="D377" s="169" t="s">
        <v>140</v>
      </c>
      <c r="E377" s="177" t="s">
        <v>1</v>
      </c>
      <c r="F377" s="178" t="s">
        <v>571</v>
      </c>
      <c r="H377" s="179">
        <v>3.03</v>
      </c>
      <c r="I377" s="180"/>
      <c r="L377" s="176"/>
      <c r="M377" s="181"/>
      <c r="N377" s="182"/>
      <c r="O377" s="182"/>
      <c r="P377" s="182"/>
      <c r="Q377" s="182"/>
      <c r="R377" s="182"/>
      <c r="S377" s="182"/>
      <c r="T377" s="183"/>
      <c r="AT377" s="177" t="s">
        <v>140</v>
      </c>
      <c r="AU377" s="177" t="s">
        <v>143</v>
      </c>
      <c r="AV377" s="14" t="s">
        <v>89</v>
      </c>
      <c r="AW377" s="14" t="s">
        <v>35</v>
      </c>
      <c r="AX377" s="14" t="s">
        <v>80</v>
      </c>
      <c r="AY377" s="177" t="s">
        <v>125</v>
      </c>
    </row>
    <row r="378" spans="1:65" s="15" customFormat="1">
      <c r="B378" s="189"/>
      <c r="D378" s="169" t="s">
        <v>140</v>
      </c>
      <c r="E378" s="190" t="s">
        <v>1</v>
      </c>
      <c r="F378" s="191" t="s">
        <v>223</v>
      </c>
      <c r="H378" s="192">
        <v>3.03</v>
      </c>
      <c r="I378" s="193"/>
      <c r="L378" s="189"/>
      <c r="M378" s="194"/>
      <c r="N378" s="195"/>
      <c r="O378" s="195"/>
      <c r="P378" s="195"/>
      <c r="Q378" s="195"/>
      <c r="R378" s="195"/>
      <c r="S378" s="195"/>
      <c r="T378" s="196"/>
      <c r="AT378" s="190" t="s">
        <v>140</v>
      </c>
      <c r="AU378" s="190" t="s">
        <v>143</v>
      </c>
      <c r="AV378" s="15" t="s">
        <v>132</v>
      </c>
      <c r="AW378" s="15" t="s">
        <v>35</v>
      </c>
      <c r="AX378" s="15" t="s">
        <v>36</v>
      </c>
      <c r="AY378" s="190" t="s">
        <v>125</v>
      </c>
    </row>
    <row r="379" spans="1:65" s="2" customFormat="1" ht="16.5" customHeight="1">
      <c r="A379" s="33"/>
      <c r="B379" s="144"/>
      <c r="C379" s="145" t="s">
        <v>612</v>
      </c>
      <c r="D379" s="145" t="s">
        <v>127</v>
      </c>
      <c r="E379" s="146" t="s">
        <v>613</v>
      </c>
      <c r="F379" s="147" t="s">
        <v>614</v>
      </c>
      <c r="G379" s="148" t="s">
        <v>130</v>
      </c>
      <c r="H379" s="149">
        <v>4</v>
      </c>
      <c r="I379" s="150"/>
      <c r="J379" s="151">
        <f>ROUND(I379*H379,2)</f>
        <v>0</v>
      </c>
      <c r="K379" s="147" t="s">
        <v>131</v>
      </c>
      <c r="L379" s="34"/>
      <c r="M379" s="152" t="s">
        <v>1</v>
      </c>
      <c r="N379" s="153" t="s">
        <v>45</v>
      </c>
      <c r="O379" s="59"/>
      <c r="P379" s="154">
        <f>O379*H379</f>
        <v>0</v>
      </c>
      <c r="Q379" s="154">
        <v>0.12303</v>
      </c>
      <c r="R379" s="154">
        <f>Q379*H379</f>
        <v>0.49212</v>
      </c>
      <c r="S379" s="154">
        <v>0</v>
      </c>
      <c r="T379" s="155">
        <f>S379*H379</f>
        <v>0</v>
      </c>
      <c r="U379" s="33"/>
      <c r="V379" s="33"/>
      <c r="W379" s="33"/>
      <c r="X379" s="33"/>
      <c r="Y379" s="33"/>
      <c r="Z379" s="33"/>
      <c r="AA379" s="33"/>
      <c r="AB379" s="33"/>
      <c r="AC379" s="33"/>
      <c r="AD379" s="33"/>
      <c r="AE379" s="33"/>
      <c r="AR379" s="156" t="s">
        <v>132</v>
      </c>
      <c r="AT379" s="156" t="s">
        <v>127</v>
      </c>
      <c r="AU379" s="156" t="s">
        <v>143</v>
      </c>
      <c r="AY379" s="18" t="s">
        <v>125</v>
      </c>
      <c r="BE379" s="157">
        <f>IF(N379="základní",J379,0)</f>
        <v>0</v>
      </c>
      <c r="BF379" s="157">
        <f>IF(N379="snížená",J379,0)</f>
        <v>0</v>
      </c>
      <c r="BG379" s="157">
        <f>IF(N379="zákl. přenesená",J379,0)</f>
        <v>0</v>
      </c>
      <c r="BH379" s="157">
        <f>IF(N379="sníž. přenesená",J379,0)</f>
        <v>0</v>
      </c>
      <c r="BI379" s="157">
        <f>IF(N379="nulová",J379,0)</f>
        <v>0</v>
      </c>
      <c r="BJ379" s="18" t="s">
        <v>36</v>
      </c>
      <c r="BK379" s="157">
        <f>ROUND(I379*H379,2)</f>
        <v>0</v>
      </c>
      <c r="BL379" s="18" t="s">
        <v>132</v>
      </c>
      <c r="BM379" s="156" t="s">
        <v>615</v>
      </c>
    </row>
    <row r="380" spans="1:65" s="14" customFormat="1">
      <c r="B380" s="176"/>
      <c r="D380" s="169" t="s">
        <v>140</v>
      </c>
      <c r="E380" s="177" t="s">
        <v>1</v>
      </c>
      <c r="F380" s="178" t="s">
        <v>132</v>
      </c>
      <c r="H380" s="179">
        <v>4</v>
      </c>
      <c r="I380" s="180"/>
      <c r="L380" s="176"/>
      <c r="M380" s="181"/>
      <c r="N380" s="182"/>
      <c r="O380" s="182"/>
      <c r="P380" s="182"/>
      <c r="Q380" s="182"/>
      <c r="R380" s="182"/>
      <c r="S380" s="182"/>
      <c r="T380" s="183"/>
      <c r="AT380" s="177" t="s">
        <v>140</v>
      </c>
      <c r="AU380" s="177" t="s">
        <v>143</v>
      </c>
      <c r="AV380" s="14" t="s">
        <v>89</v>
      </c>
      <c r="AW380" s="14" t="s">
        <v>35</v>
      </c>
      <c r="AX380" s="14" t="s">
        <v>36</v>
      </c>
      <c r="AY380" s="177" t="s">
        <v>125</v>
      </c>
    </row>
    <row r="381" spans="1:65" s="2" customFormat="1" ht="16.5" customHeight="1">
      <c r="A381" s="33"/>
      <c r="B381" s="144"/>
      <c r="C381" s="158" t="s">
        <v>616</v>
      </c>
      <c r="D381" s="158" t="s">
        <v>134</v>
      </c>
      <c r="E381" s="159" t="s">
        <v>617</v>
      </c>
      <c r="F381" s="160" t="s">
        <v>618</v>
      </c>
      <c r="G381" s="161" t="s">
        <v>130</v>
      </c>
      <c r="H381" s="162">
        <v>4</v>
      </c>
      <c r="I381" s="163"/>
      <c r="J381" s="164">
        <f>ROUND(I381*H381,2)</f>
        <v>0</v>
      </c>
      <c r="K381" s="160" t="s">
        <v>131</v>
      </c>
      <c r="L381" s="165"/>
      <c r="M381" s="166" t="s">
        <v>1</v>
      </c>
      <c r="N381" s="167" t="s">
        <v>45</v>
      </c>
      <c r="O381" s="59"/>
      <c r="P381" s="154">
        <f>O381*H381</f>
        <v>0</v>
      </c>
      <c r="Q381" s="154">
        <v>1.3299999999999999E-2</v>
      </c>
      <c r="R381" s="154">
        <f>Q381*H381</f>
        <v>5.3199999999999997E-2</v>
      </c>
      <c r="S381" s="154">
        <v>0</v>
      </c>
      <c r="T381" s="155">
        <f>S381*H381</f>
        <v>0</v>
      </c>
      <c r="U381" s="33"/>
      <c r="V381" s="33"/>
      <c r="W381" s="33"/>
      <c r="X381" s="33"/>
      <c r="Y381" s="33"/>
      <c r="Z381" s="33"/>
      <c r="AA381" s="33"/>
      <c r="AB381" s="33"/>
      <c r="AC381" s="33"/>
      <c r="AD381" s="33"/>
      <c r="AE381" s="33"/>
      <c r="AR381" s="156" t="s">
        <v>138</v>
      </c>
      <c r="AT381" s="156" t="s">
        <v>134</v>
      </c>
      <c r="AU381" s="156" t="s">
        <v>143</v>
      </c>
      <c r="AY381" s="18" t="s">
        <v>125</v>
      </c>
      <c r="BE381" s="157">
        <f>IF(N381="základní",J381,0)</f>
        <v>0</v>
      </c>
      <c r="BF381" s="157">
        <f>IF(N381="snížená",J381,0)</f>
        <v>0</v>
      </c>
      <c r="BG381" s="157">
        <f>IF(N381="zákl. přenesená",J381,0)</f>
        <v>0</v>
      </c>
      <c r="BH381" s="157">
        <f>IF(N381="sníž. přenesená",J381,0)</f>
        <v>0</v>
      </c>
      <c r="BI381" s="157">
        <f>IF(N381="nulová",J381,0)</f>
        <v>0</v>
      </c>
      <c r="BJ381" s="18" t="s">
        <v>36</v>
      </c>
      <c r="BK381" s="157">
        <f>ROUND(I381*H381,2)</f>
        <v>0</v>
      </c>
      <c r="BL381" s="18" t="s">
        <v>132</v>
      </c>
      <c r="BM381" s="156" t="s">
        <v>619</v>
      </c>
    </row>
    <row r="382" spans="1:65" s="14" customFormat="1">
      <c r="B382" s="176"/>
      <c r="D382" s="169" t="s">
        <v>140</v>
      </c>
      <c r="E382" s="177" t="s">
        <v>1</v>
      </c>
      <c r="F382" s="178" t="s">
        <v>132</v>
      </c>
      <c r="H382" s="179">
        <v>4</v>
      </c>
      <c r="I382" s="180"/>
      <c r="L382" s="176"/>
      <c r="M382" s="181"/>
      <c r="N382" s="182"/>
      <c r="O382" s="182"/>
      <c r="P382" s="182"/>
      <c r="Q382" s="182"/>
      <c r="R382" s="182"/>
      <c r="S382" s="182"/>
      <c r="T382" s="183"/>
      <c r="AT382" s="177" t="s">
        <v>140</v>
      </c>
      <c r="AU382" s="177" t="s">
        <v>143</v>
      </c>
      <c r="AV382" s="14" t="s">
        <v>89</v>
      </c>
      <c r="AW382" s="14" t="s">
        <v>35</v>
      </c>
      <c r="AX382" s="14" t="s">
        <v>36</v>
      </c>
      <c r="AY382" s="177" t="s">
        <v>125</v>
      </c>
    </row>
    <row r="383" spans="1:65" s="2" customFormat="1" ht="16.5" customHeight="1">
      <c r="A383" s="33"/>
      <c r="B383" s="144"/>
      <c r="C383" s="158" t="s">
        <v>620</v>
      </c>
      <c r="D383" s="158" t="s">
        <v>134</v>
      </c>
      <c r="E383" s="159" t="s">
        <v>621</v>
      </c>
      <c r="F383" s="160" t="s">
        <v>622</v>
      </c>
      <c r="G383" s="161" t="s">
        <v>149</v>
      </c>
      <c r="H383" s="162">
        <v>4</v>
      </c>
      <c r="I383" s="163"/>
      <c r="J383" s="164">
        <f>ROUND(I383*H383,2)</f>
        <v>0</v>
      </c>
      <c r="K383" s="160" t="s">
        <v>1</v>
      </c>
      <c r="L383" s="165"/>
      <c r="M383" s="166" t="s">
        <v>1</v>
      </c>
      <c r="N383" s="167" t="s">
        <v>45</v>
      </c>
      <c r="O383" s="59"/>
      <c r="P383" s="154">
        <f>O383*H383</f>
        <v>0</v>
      </c>
      <c r="Q383" s="154">
        <v>0</v>
      </c>
      <c r="R383" s="154">
        <f>Q383*H383</f>
        <v>0</v>
      </c>
      <c r="S383" s="154">
        <v>0</v>
      </c>
      <c r="T383" s="155">
        <f>S383*H383</f>
        <v>0</v>
      </c>
      <c r="U383" s="33"/>
      <c r="V383" s="33"/>
      <c r="W383" s="33"/>
      <c r="X383" s="33"/>
      <c r="Y383" s="33"/>
      <c r="Z383" s="33"/>
      <c r="AA383" s="33"/>
      <c r="AB383" s="33"/>
      <c r="AC383" s="33"/>
      <c r="AD383" s="33"/>
      <c r="AE383" s="33"/>
      <c r="AR383" s="156" t="s">
        <v>138</v>
      </c>
      <c r="AT383" s="156" t="s">
        <v>134</v>
      </c>
      <c r="AU383" s="156" t="s">
        <v>143</v>
      </c>
      <c r="AY383" s="18" t="s">
        <v>125</v>
      </c>
      <c r="BE383" s="157">
        <f>IF(N383="základní",J383,0)</f>
        <v>0</v>
      </c>
      <c r="BF383" s="157">
        <f>IF(N383="snížená",J383,0)</f>
        <v>0</v>
      </c>
      <c r="BG383" s="157">
        <f>IF(N383="zákl. přenesená",J383,0)</f>
        <v>0</v>
      </c>
      <c r="BH383" s="157">
        <f>IF(N383="sníž. přenesená",J383,0)</f>
        <v>0</v>
      </c>
      <c r="BI383" s="157">
        <f>IF(N383="nulová",J383,0)</f>
        <v>0</v>
      </c>
      <c r="BJ383" s="18" t="s">
        <v>36</v>
      </c>
      <c r="BK383" s="157">
        <f>ROUND(I383*H383,2)</f>
        <v>0</v>
      </c>
      <c r="BL383" s="18" t="s">
        <v>132</v>
      </c>
      <c r="BM383" s="156" t="s">
        <v>623</v>
      </c>
    </row>
    <row r="384" spans="1:65" s="14" customFormat="1">
      <c r="B384" s="176"/>
      <c r="D384" s="169" t="s">
        <v>140</v>
      </c>
      <c r="E384" s="177" t="s">
        <v>1</v>
      </c>
      <c r="F384" s="178" t="s">
        <v>132</v>
      </c>
      <c r="H384" s="179">
        <v>4</v>
      </c>
      <c r="I384" s="180"/>
      <c r="L384" s="176"/>
      <c r="M384" s="181"/>
      <c r="N384" s="182"/>
      <c r="O384" s="182"/>
      <c r="P384" s="182"/>
      <c r="Q384" s="182"/>
      <c r="R384" s="182"/>
      <c r="S384" s="182"/>
      <c r="T384" s="183"/>
      <c r="AT384" s="177" t="s">
        <v>140</v>
      </c>
      <c r="AU384" s="177" t="s">
        <v>143</v>
      </c>
      <c r="AV384" s="14" t="s">
        <v>89</v>
      </c>
      <c r="AW384" s="14" t="s">
        <v>35</v>
      </c>
      <c r="AX384" s="14" t="s">
        <v>36</v>
      </c>
      <c r="AY384" s="177" t="s">
        <v>125</v>
      </c>
    </row>
    <row r="385" spans="1:65" s="2" customFormat="1" ht="16.5" customHeight="1">
      <c r="A385" s="33"/>
      <c r="B385" s="144"/>
      <c r="C385" s="145" t="s">
        <v>624</v>
      </c>
      <c r="D385" s="145" t="s">
        <v>127</v>
      </c>
      <c r="E385" s="146" t="s">
        <v>625</v>
      </c>
      <c r="F385" s="147" t="s">
        <v>626</v>
      </c>
      <c r="G385" s="148" t="s">
        <v>130</v>
      </c>
      <c r="H385" s="149">
        <v>3</v>
      </c>
      <c r="I385" s="150"/>
      <c r="J385" s="151">
        <f>ROUND(I385*H385,2)</f>
        <v>0</v>
      </c>
      <c r="K385" s="147" t="s">
        <v>131</v>
      </c>
      <c r="L385" s="34"/>
      <c r="M385" s="152" t="s">
        <v>1</v>
      </c>
      <c r="N385" s="153" t="s">
        <v>45</v>
      </c>
      <c r="O385" s="59"/>
      <c r="P385" s="154">
        <f>O385*H385</f>
        <v>0</v>
      </c>
      <c r="Q385" s="154">
        <v>0.32906000000000002</v>
      </c>
      <c r="R385" s="154">
        <f>Q385*H385</f>
        <v>0.98718000000000006</v>
      </c>
      <c r="S385" s="154">
        <v>0</v>
      </c>
      <c r="T385" s="155">
        <f>S385*H385</f>
        <v>0</v>
      </c>
      <c r="U385" s="33"/>
      <c r="V385" s="33"/>
      <c r="W385" s="33"/>
      <c r="X385" s="33"/>
      <c r="Y385" s="33"/>
      <c r="Z385" s="33"/>
      <c r="AA385" s="33"/>
      <c r="AB385" s="33"/>
      <c r="AC385" s="33"/>
      <c r="AD385" s="33"/>
      <c r="AE385" s="33"/>
      <c r="AR385" s="156" t="s">
        <v>132</v>
      </c>
      <c r="AT385" s="156" t="s">
        <v>127</v>
      </c>
      <c r="AU385" s="156" t="s">
        <v>143</v>
      </c>
      <c r="AY385" s="18" t="s">
        <v>125</v>
      </c>
      <c r="BE385" s="157">
        <f>IF(N385="základní",J385,0)</f>
        <v>0</v>
      </c>
      <c r="BF385" s="157">
        <f>IF(N385="snížená",J385,0)</f>
        <v>0</v>
      </c>
      <c r="BG385" s="157">
        <f>IF(N385="zákl. přenesená",J385,0)</f>
        <v>0</v>
      </c>
      <c r="BH385" s="157">
        <f>IF(N385="sníž. přenesená",J385,0)</f>
        <v>0</v>
      </c>
      <c r="BI385" s="157">
        <f>IF(N385="nulová",J385,0)</f>
        <v>0</v>
      </c>
      <c r="BJ385" s="18" t="s">
        <v>36</v>
      </c>
      <c r="BK385" s="157">
        <f>ROUND(I385*H385,2)</f>
        <v>0</v>
      </c>
      <c r="BL385" s="18" t="s">
        <v>132</v>
      </c>
      <c r="BM385" s="156" t="s">
        <v>627</v>
      </c>
    </row>
    <row r="386" spans="1:65" s="14" customFormat="1">
      <c r="B386" s="176"/>
      <c r="D386" s="169" t="s">
        <v>140</v>
      </c>
      <c r="E386" s="177" t="s">
        <v>1</v>
      </c>
      <c r="F386" s="178" t="s">
        <v>143</v>
      </c>
      <c r="H386" s="179">
        <v>3</v>
      </c>
      <c r="I386" s="180"/>
      <c r="L386" s="176"/>
      <c r="M386" s="181"/>
      <c r="N386" s="182"/>
      <c r="O386" s="182"/>
      <c r="P386" s="182"/>
      <c r="Q386" s="182"/>
      <c r="R386" s="182"/>
      <c r="S386" s="182"/>
      <c r="T386" s="183"/>
      <c r="AT386" s="177" t="s">
        <v>140</v>
      </c>
      <c r="AU386" s="177" t="s">
        <v>143</v>
      </c>
      <c r="AV386" s="14" t="s">
        <v>89</v>
      </c>
      <c r="AW386" s="14" t="s">
        <v>35</v>
      </c>
      <c r="AX386" s="14" t="s">
        <v>36</v>
      </c>
      <c r="AY386" s="177" t="s">
        <v>125</v>
      </c>
    </row>
    <row r="387" spans="1:65" s="2" customFormat="1" ht="16.5" customHeight="1">
      <c r="A387" s="33"/>
      <c r="B387" s="144"/>
      <c r="C387" s="158" t="s">
        <v>628</v>
      </c>
      <c r="D387" s="158" t="s">
        <v>134</v>
      </c>
      <c r="E387" s="159" t="s">
        <v>629</v>
      </c>
      <c r="F387" s="160" t="s">
        <v>630</v>
      </c>
      <c r="G387" s="161" t="s">
        <v>130</v>
      </c>
      <c r="H387" s="162">
        <v>3</v>
      </c>
      <c r="I387" s="163"/>
      <c r="J387" s="164">
        <f>ROUND(I387*H387,2)</f>
        <v>0</v>
      </c>
      <c r="K387" s="160" t="s">
        <v>131</v>
      </c>
      <c r="L387" s="165"/>
      <c r="M387" s="166" t="s">
        <v>1</v>
      </c>
      <c r="N387" s="167" t="s">
        <v>45</v>
      </c>
      <c r="O387" s="59"/>
      <c r="P387" s="154">
        <f>O387*H387</f>
        <v>0</v>
      </c>
      <c r="Q387" s="154">
        <v>2.9499999999999998E-2</v>
      </c>
      <c r="R387" s="154">
        <f>Q387*H387</f>
        <v>8.8499999999999995E-2</v>
      </c>
      <c r="S387" s="154">
        <v>0</v>
      </c>
      <c r="T387" s="155">
        <f>S387*H387</f>
        <v>0</v>
      </c>
      <c r="U387" s="33"/>
      <c r="V387" s="33"/>
      <c r="W387" s="33"/>
      <c r="X387" s="33"/>
      <c r="Y387" s="33"/>
      <c r="Z387" s="33"/>
      <c r="AA387" s="33"/>
      <c r="AB387" s="33"/>
      <c r="AC387" s="33"/>
      <c r="AD387" s="33"/>
      <c r="AE387" s="33"/>
      <c r="AR387" s="156" t="s">
        <v>138</v>
      </c>
      <c r="AT387" s="156" t="s">
        <v>134</v>
      </c>
      <c r="AU387" s="156" t="s">
        <v>143</v>
      </c>
      <c r="AY387" s="18" t="s">
        <v>125</v>
      </c>
      <c r="BE387" s="157">
        <f>IF(N387="základní",J387,0)</f>
        <v>0</v>
      </c>
      <c r="BF387" s="157">
        <f>IF(N387="snížená",J387,0)</f>
        <v>0</v>
      </c>
      <c r="BG387" s="157">
        <f>IF(N387="zákl. přenesená",J387,0)</f>
        <v>0</v>
      </c>
      <c r="BH387" s="157">
        <f>IF(N387="sníž. přenesená",J387,0)</f>
        <v>0</v>
      </c>
      <c r="BI387" s="157">
        <f>IF(N387="nulová",J387,0)</f>
        <v>0</v>
      </c>
      <c r="BJ387" s="18" t="s">
        <v>36</v>
      </c>
      <c r="BK387" s="157">
        <f>ROUND(I387*H387,2)</f>
        <v>0</v>
      </c>
      <c r="BL387" s="18" t="s">
        <v>132</v>
      </c>
      <c r="BM387" s="156" t="s">
        <v>631</v>
      </c>
    </row>
    <row r="388" spans="1:65" s="14" customFormat="1">
      <c r="B388" s="176"/>
      <c r="D388" s="169" t="s">
        <v>140</v>
      </c>
      <c r="E388" s="177" t="s">
        <v>1</v>
      </c>
      <c r="F388" s="178" t="s">
        <v>143</v>
      </c>
      <c r="H388" s="179">
        <v>3</v>
      </c>
      <c r="I388" s="180"/>
      <c r="L388" s="176"/>
      <c r="M388" s="181"/>
      <c r="N388" s="182"/>
      <c r="O388" s="182"/>
      <c r="P388" s="182"/>
      <c r="Q388" s="182"/>
      <c r="R388" s="182"/>
      <c r="S388" s="182"/>
      <c r="T388" s="183"/>
      <c r="AT388" s="177" t="s">
        <v>140</v>
      </c>
      <c r="AU388" s="177" t="s">
        <v>143</v>
      </c>
      <c r="AV388" s="14" t="s">
        <v>89</v>
      </c>
      <c r="AW388" s="14" t="s">
        <v>35</v>
      </c>
      <c r="AX388" s="14" t="s">
        <v>36</v>
      </c>
      <c r="AY388" s="177" t="s">
        <v>125</v>
      </c>
    </row>
    <row r="389" spans="1:65" s="2" customFormat="1" ht="16.5" customHeight="1">
      <c r="A389" s="33"/>
      <c r="B389" s="144"/>
      <c r="C389" s="158" t="s">
        <v>632</v>
      </c>
      <c r="D389" s="158" t="s">
        <v>134</v>
      </c>
      <c r="E389" s="159" t="s">
        <v>633</v>
      </c>
      <c r="F389" s="160" t="s">
        <v>622</v>
      </c>
      <c r="G389" s="161" t="s">
        <v>149</v>
      </c>
      <c r="H389" s="162">
        <v>3</v>
      </c>
      <c r="I389" s="163"/>
      <c r="J389" s="164">
        <f>ROUND(I389*H389,2)</f>
        <v>0</v>
      </c>
      <c r="K389" s="160" t="s">
        <v>1</v>
      </c>
      <c r="L389" s="165"/>
      <c r="M389" s="166" t="s">
        <v>1</v>
      </c>
      <c r="N389" s="167" t="s">
        <v>45</v>
      </c>
      <c r="O389" s="59"/>
      <c r="P389" s="154">
        <f>O389*H389</f>
        <v>0</v>
      </c>
      <c r="Q389" s="154">
        <v>0</v>
      </c>
      <c r="R389" s="154">
        <f>Q389*H389</f>
        <v>0</v>
      </c>
      <c r="S389" s="154">
        <v>0</v>
      </c>
      <c r="T389" s="155">
        <f>S389*H389</f>
        <v>0</v>
      </c>
      <c r="U389" s="33"/>
      <c r="V389" s="33"/>
      <c r="W389" s="33"/>
      <c r="X389" s="33"/>
      <c r="Y389" s="33"/>
      <c r="Z389" s="33"/>
      <c r="AA389" s="33"/>
      <c r="AB389" s="33"/>
      <c r="AC389" s="33"/>
      <c r="AD389" s="33"/>
      <c r="AE389" s="33"/>
      <c r="AR389" s="156" t="s">
        <v>138</v>
      </c>
      <c r="AT389" s="156" t="s">
        <v>134</v>
      </c>
      <c r="AU389" s="156" t="s">
        <v>143</v>
      </c>
      <c r="AY389" s="18" t="s">
        <v>125</v>
      </c>
      <c r="BE389" s="157">
        <f>IF(N389="základní",J389,0)</f>
        <v>0</v>
      </c>
      <c r="BF389" s="157">
        <f>IF(N389="snížená",J389,0)</f>
        <v>0</v>
      </c>
      <c r="BG389" s="157">
        <f>IF(N389="zákl. přenesená",J389,0)</f>
        <v>0</v>
      </c>
      <c r="BH389" s="157">
        <f>IF(N389="sníž. přenesená",J389,0)</f>
        <v>0</v>
      </c>
      <c r="BI389" s="157">
        <f>IF(N389="nulová",J389,0)</f>
        <v>0</v>
      </c>
      <c r="BJ389" s="18" t="s">
        <v>36</v>
      </c>
      <c r="BK389" s="157">
        <f>ROUND(I389*H389,2)</f>
        <v>0</v>
      </c>
      <c r="BL389" s="18" t="s">
        <v>132</v>
      </c>
      <c r="BM389" s="156" t="s">
        <v>634</v>
      </c>
    </row>
    <row r="390" spans="1:65" s="14" customFormat="1">
      <c r="B390" s="176"/>
      <c r="D390" s="169" t="s">
        <v>140</v>
      </c>
      <c r="E390" s="177" t="s">
        <v>1</v>
      </c>
      <c r="F390" s="178" t="s">
        <v>143</v>
      </c>
      <c r="H390" s="179">
        <v>3</v>
      </c>
      <c r="I390" s="180"/>
      <c r="L390" s="176"/>
      <c r="M390" s="181"/>
      <c r="N390" s="182"/>
      <c r="O390" s="182"/>
      <c r="P390" s="182"/>
      <c r="Q390" s="182"/>
      <c r="R390" s="182"/>
      <c r="S390" s="182"/>
      <c r="T390" s="183"/>
      <c r="AT390" s="177" t="s">
        <v>140</v>
      </c>
      <c r="AU390" s="177" t="s">
        <v>143</v>
      </c>
      <c r="AV390" s="14" t="s">
        <v>89</v>
      </c>
      <c r="AW390" s="14" t="s">
        <v>35</v>
      </c>
      <c r="AX390" s="14" t="s">
        <v>36</v>
      </c>
      <c r="AY390" s="177" t="s">
        <v>125</v>
      </c>
    </row>
    <row r="391" spans="1:65" s="2" customFormat="1" ht="16.5" customHeight="1">
      <c r="A391" s="33"/>
      <c r="B391" s="144"/>
      <c r="C391" s="145" t="s">
        <v>635</v>
      </c>
      <c r="D391" s="145" t="s">
        <v>127</v>
      </c>
      <c r="E391" s="146" t="s">
        <v>636</v>
      </c>
      <c r="F391" s="147" t="s">
        <v>637</v>
      </c>
      <c r="G391" s="148" t="s">
        <v>130</v>
      </c>
      <c r="H391" s="149">
        <v>3</v>
      </c>
      <c r="I391" s="150"/>
      <c r="J391" s="151">
        <f>ROUND(I391*H391,2)</f>
        <v>0</v>
      </c>
      <c r="K391" s="147" t="s">
        <v>1</v>
      </c>
      <c r="L391" s="34"/>
      <c r="M391" s="152" t="s">
        <v>1</v>
      </c>
      <c r="N391" s="153" t="s">
        <v>45</v>
      </c>
      <c r="O391" s="59"/>
      <c r="P391" s="154">
        <f>O391*H391</f>
        <v>0</v>
      </c>
      <c r="Q391" s="154">
        <v>2.0000000000000001E-4</v>
      </c>
      <c r="R391" s="154">
        <f>Q391*H391</f>
        <v>6.0000000000000006E-4</v>
      </c>
      <c r="S391" s="154">
        <v>0</v>
      </c>
      <c r="T391" s="155">
        <f>S391*H391</f>
        <v>0</v>
      </c>
      <c r="U391" s="33"/>
      <c r="V391" s="33"/>
      <c r="W391" s="33"/>
      <c r="X391" s="33"/>
      <c r="Y391" s="33"/>
      <c r="Z391" s="33"/>
      <c r="AA391" s="33"/>
      <c r="AB391" s="33"/>
      <c r="AC391" s="33"/>
      <c r="AD391" s="33"/>
      <c r="AE391" s="33"/>
      <c r="AR391" s="156" t="s">
        <v>132</v>
      </c>
      <c r="AT391" s="156" t="s">
        <v>127</v>
      </c>
      <c r="AU391" s="156" t="s">
        <v>143</v>
      </c>
      <c r="AY391" s="18" t="s">
        <v>125</v>
      </c>
      <c r="BE391" s="157">
        <f>IF(N391="základní",J391,0)</f>
        <v>0</v>
      </c>
      <c r="BF391" s="157">
        <f>IF(N391="snížená",J391,0)</f>
        <v>0</v>
      </c>
      <c r="BG391" s="157">
        <f>IF(N391="zákl. přenesená",J391,0)</f>
        <v>0</v>
      </c>
      <c r="BH391" s="157">
        <f>IF(N391="sníž. přenesená",J391,0)</f>
        <v>0</v>
      </c>
      <c r="BI391" s="157">
        <f>IF(N391="nulová",J391,0)</f>
        <v>0</v>
      </c>
      <c r="BJ391" s="18" t="s">
        <v>36</v>
      </c>
      <c r="BK391" s="157">
        <f>ROUND(I391*H391,2)</f>
        <v>0</v>
      </c>
      <c r="BL391" s="18" t="s">
        <v>132</v>
      </c>
      <c r="BM391" s="156" t="s">
        <v>638</v>
      </c>
    </row>
    <row r="392" spans="1:65" s="14" customFormat="1">
      <c r="B392" s="176"/>
      <c r="D392" s="169" t="s">
        <v>140</v>
      </c>
      <c r="E392" s="177" t="s">
        <v>1</v>
      </c>
      <c r="F392" s="178" t="s">
        <v>143</v>
      </c>
      <c r="H392" s="179">
        <v>3</v>
      </c>
      <c r="I392" s="180"/>
      <c r="L392" s="176"/>
      <c r="M392" s="181"/>
      <c r="N392" s="182"/>
      <c r="O392" s="182"/>
      <c r="P392" s="182"/>
      <c r="Q392" s="182"/>
      <c r="R392" s="182"/>
      <c r="S392" s="182"/>
      <c r="T392" s="183"/>
      <c r="AT392" s="177" t="s">
        <v>140</v>
      </c>
      <c r="AU392" s="177" t="s">
        <v>143</v>
      </c>
      <c r="AV392" s="14" t="s">
        <v>89</v>
      </c>
      <c r="AW392" s="14" t="s">
        <v>35</v>
      </c>
      <c r="AX392" s="14" t="s">
        <v>36</v>
      </c>
      <c r="AY392" s="177" t="s">
        <v>125</v>
      </c>
    </row>
    <row r="393" spans="1:65" s="2" customFormat="1" ht="16.5" customHeight="1">
      <c r="A393" s="33"/>
      <c r="B393" s="144"/>
      <c r="C393" s="145" t="s">
        <v>639</v>
      </c>
      <c r="D393" s="145" t="s">
        <v>127</v>
      </c>
      <c r="E393" s="146" t="s">
        <v>640</v>
      </c>
      <c r="F393" s="147" t="s">
        <v>641</v>
      </c>
      <c r="G393" s="148" t="s">
        <v>248</v>
      </c>
      <c r="H393" s="149">
        <v>547</v>
      </c>
      <c r="I393" s="150"/>
      <c r="J393" s="151">
        <f>ROUND(I393*H393,2)</f>
        <v>0</v>
      </c>
      <c r="K393" s="147" t="s">
        <v>1</v>
      </c>
      <c r="L393" s="34"/>
      <c r="M393" s="152" t="s">
        <v>1</v>
      </c>
      <c r="N393" s="153" t="s">
        <v>45</v>
      </c>
      <c r="O393" s="59"/>
      <c r="P393" s="154">
        <f>O393*H393</f>
        <v>0</v>
      </c>
      <c r="Q393" s="154">
        <v>1.9000000000000001E-4</v>
      </c>
      <c r="R393" s="154">
        <f>Q393*H393</f>
        <v>0.10393000000000001</v>
      </c>
      <c r="S393" s="154">
        <v>0</v>
      </c>
      <c r="T393" s="155">
        <f>S393*H393</f>
        <v>0</v>
      </c>
      <c r="U393" s="33"/>
      <c r="V393" s="33"/>
      <c r="W393" s="33"/>
      <c r="X393" s="33"/>
      <c r="Y393" s="33"/>
      <c r="Z393" s="33"/>
      <c r="AA393" s="33"/>
      <c r="AB393" s="33"/>
      <c r="AC393" s="33"/>
      <c r="AD393" s="33"/>
      <c r="AE393" s="33"/>
      <c r="AR393" s="156" t="s">
        <v>132</v>
      </c>
      <c r="AT393" s="156" t="s">
        <v>127</v>
      </c>
      <c r="AU393" s="156" t="s">
        <v>143</v>
      </c>
      <c r="AY393" s="18" t="s">
        <v>125</v>
      </c>
      <c r="BE393" s="157">
        <f>IF(N393="základní",J393,0)</f>
        <v>0</v>
      </c>
      <c r="BF393" s="157">
        <f>IF(N393="snížená",J393,0)</f>
        <v>0</v>
      </c>
      <c r="BG393" s="157">
        <f>IF(N393="zákl. přenesená",J393,0)</f>
        <v>0</v>
      </c>
      <c r="BH393" s="157">
        <f>IF(N393="sníž. přenesená",J393,0)</f>
        <v>0</v>
      </c>
      <c r="BI393" s="157">
        <f>IF(N393="nulová",J393,0)</f>
        <v>0</v>
      </c>
      <c r="BJ393" s="18" t="s">
        <v>36</v>
      </c>
      <c r="BK393" s="157">
        <f>ROUND(I393*H393,2)</f>
        <v>0</v>
      </c>
      <c r="BL393" s="18" t="s">
        <v>132</v>
      </c>
      <c r="BM393" s="156" t="s">
        <v>642</v>
      </c>
    </row>
    <row r="394" spans="1:65" s="14" customFormat="1">
      <c r="B394" s="176"/>
      <c r="D394" s="169" t="s">
        <v>140</v>
      </c>
      <c r="E394" s="177" t="s">
        <v>1</v>
      </c>
      <c r="F394" s="178" t="s">
        <v>643</v>
      </c>
      <c r="H394" s="179">
        <v>547</v>
      </c>
      <c r="I394" s="180"/>
      <c r="L394" s="176"/>
      <c r="M394" s="181"/>
      <c r="N394" s="182"/>
      <c r="O394" s="182"/>
      <c r="P394" s="182"/>
      <c r="Q394" s="182"/>
      <c r="R394" s="182"/>
      <c r="S394" s="182"/>
      <c r="T394" s="183"/>
      <c r="AT394" s="177" t="s">
        <v>140</v>
      </c>
      <c r="AU394" s="177" t="s">
        <v>143</v>
      </c>
      <c r="AV394" s="14" t="s">
        <v>89</v>
      </c>
      <c r="AW394" s="14" t="s">
        <v>35</v>
      </c>
      <c r="AX394" s="14" t="s">
        <v>80</v>
      </c>
      <c r="AY394" s="177" t="s">
        <v>125</v>
      </c>
    </row>
    <row r="395" spans="1:65" s="15" customFormat="1">
      <c r="B395" s="189"/>
      <c r="D395" s="169" t="s">
        <v>140</v>
      </c>
      <c r="E395" s="190" t="s">
        <v>1</v>
      </c>
      <c r="F395" s="191" t="s">
        <v>223</v>
      </c>
      <c r="H395" s="192">
        <v>547</v>
      </c>
      <c r="I395" s="193"/>
      <c r="L395" s="189"/>
      <c r="M395" s="194"/>
      <c r="N395" s="195"/>
      <c r="O395" s="195"/>
      <c r="P395" s="195"/>
      <c r="Q395" s="195"/>
      <c r="R395" s="195"/>
      <c r="S395" s="195"/>
      <c r="T395" s="196"/>
      <c r="AT395" s="190" t="s">
        <v>140</v>
      </c>
      <c r="AU395" s="190" t="s">
        <v>143</v>
      </c>
      <c r="AV395" s="15" t="s">
        <v>132</v>
      </c>
      <c r="AW395" s="15" t="s">
        <v>35</v>
      </c>
      <c r="AX395" s="15" t="s">
        <v>36</v>
      </c>
      <c r="AY395" s="190" t="s">
        <v>125</v>
      </c>
    </row>
    <row r="396" spans="1:65" s="2" customFormat="1" ht="16.5" customHeight="1">
      <c r="A396" s="33"/>
      <c r="B396" s="144"/>
      <c r="C396" s="145" t="s">
        <v>529</v>
      </c>
      <c r="D396" s="145" t="s">
        <v>127</v>
      </c>
      <c r="E396" s="146" t="s">
        <v>644</v>
      </c>
      <c r="F396" s="147" t="s">
        <v>645</v>
      </c>
      <c r="G396" s="148" t="s">
        <v>248</v>
      </c>
      <c r="H396" s="149">
        <v>266.5</v>
      </c>
      <c r="I396" s="150"/>
      <c r="J396" s="151">
        <f>ROUND(I396*H396,2)</f>
        <v>0</v>
      </c>
      <c r="K396" s="147" t="s">
        <v>131</v>
      </c>
      <c r="L396" s="34"/>
      <c r="M396" s="152" t="s">
        <v>1</v>
      </c>
      <c r="N396" s="153" t="s">
        <v>45</v>
      </c>
      <c r="O396" s="59"/>
      <c r="P396" s="154">
        <f>O396*H396</f>
        <v>0</v>
      </c>
      <c r="Q396" s="154">
        <v>6.9999999999999994E-5</v>
      </c>
      <c r="R396" s="154">
        <f>Q396*H396</f>
        <v>1.8654999999999998E-2</v>
      </c>
      <c r="S396" s="154">
        <v>0</v>
      </c>
      <c r="T396" s="155">
        <f>S396*H396</f>
        <v>0</v>
      </c>
      <c r="U396" s="33"/>
      <c r="V396" s="33"/>
      <c r="W396" s="33"/>
      <c r="X396" s="33"/>
      <c r="Y396" s="33"/>
      <c r="Z396" s="33"/>
      <c r="AA396" s="33"/>
      <c r="AB396" s="33"/>
      <c r="AC396" s="33"/>
      <c r="AD396" s="33"/>
      <c r="AE396" s="33"/>
      <c r="AR396" s="156" t="s">
        <v>132</v>
      </c>
      <c r="AT396" s="156" t="s">
        <v>127</v>
      </c>
      <c r="AU396" s="156" t="s">
        <v>143</v>
      </c>
      <c r="AY396" s="18" t="s">
        <v>125</v>
      </c>
      <c r="BE396" s="157">
        <f>IF(N396="základní",J396,0)</f>
        <v>0</v>
      </c>
      <c r="BF396" s="157">
        <f>IF(N396="snížená",J396,0)</f>
        <v>0</v>
      </c>
      <c r="BG396" s="157">
        <f>IF(N396="zákl. přenesená",J396,0)</f>
        <v>0</v>
      </c>
      <c r="BH396" s="157">
        <f>IF(N396="sníž. přenesená",J396,0)</f>
        <v>0</v>
      </c>
      <c r="BI396" s="157">
        <f>IF(N396="nulová",J396,0)</f>
        <v>0</v>
      </c>
      <c r="BJ396" s="18" t="s">
        <v>36</v>
      </c>
      <c r="BK396" s="157">
        <f>ROUND(I396*H396,2)</f>
        <v>0</v>
      </c>
      <c r="BL396" s="18" t="s">
        <v>132</v>
      </c>
      <c r="BM396" s="156" t="s">
        <v>646</v>
      </c>
    </row>
    <row r="397" spans="1:65" s="14" customFormat="1">
      <c r="B397" s="176"/>
      <c r="D397" s="169" t="s">
        <v>140</v>
      </c>
      <c r="E397" s="177" t="s">
        <v>1</v>
      </c>
      <c r="F397" s="178" t="s">
        <v>535</v>
      </c>
      <c r="H397" s="179">
        <v>266.5</v>
      </c>
      <c r="I397" s="180"/>
      <c r="L397" s="176"/>
      <c r="M397" s="181"/>
      <c r="N397" s="182"/>
      <c r="O397" s="182"/>
      <c r="P397" s="182"/>
      <c r="Q397" s="182"/>
      <c r="R397" s="182"/>
      <c r="S397" s="182"/>
      <c r="T397" s="183"/>
      <c r="AT397" s="177" t="s">
        <v>140</v>
      </c>
      <c r="AU397" s="177" t="s">
        <v>143</v>
      </c>
      <c r="AV397" s="14" t="s">
        <v>89</v>
      </c>
      <c r="AW397" s="14" t="s">
        <v>35</v>
      </c>
      <c r="AX397" s="14" t="s">
        <v>36</v>
      </c>
      <c r="AY397" s="177" t="s">
        <v>125</v>
      </c>
    </row>
    <row r="398" spans="1:65" s="2" customFormat="1" ht="16.5" customHeight="1">
      <c r="A398" s="33"/>
      <c r="B398" s="144"/>
      <c r="C398" s="145" t="s">
        <v>647</v>
      </c>
      <c r="D398" s="145" t="s">
        <v>127</v>
      </c>
      <c r="E398" s="146" t="s">
        <v>648</v>
      </c>
      <c r="F398" s="147" t="s">
        <v>649</v>
      </c>
      <c r="G398" s="148" t="s">
        <v>130</v>
      </c>
      <c r="H398" s="149">
        <v>7</v>
      </c>
      <c r="I398" s="150"/>
      <c r="J398" s="151">
        <f>ROUND(I398*H398,2)</f>
        <v>0</v>
      </c>
      <c r="K398" s="147" t="s">
        <v>1</v>
      </c>
      <c r="L398" s="34"/>
      <c r="M398" s="152" t="s">
        <v>1</v>
      </c>
      <c r="N398" s="153" t="s">
        <v>45</v>
      </c>
      <c r="O398" s="59"/>
      <c r="P398" s="154">
        <f>O398*H398</f>
        <v>0</v>
      </c>
      <c r="Q398" s="154">
        <v>5.0000000000000001E-4</v>
      </c>
      <c r="R398" s="154">
        <f>Q398*H398</f>
        <v>3.5000000000000001E-3</v>
      </c>
      <c r="S398" s="154">
        <v>0</v>
      </c>
      <c r="T398" s="155">
        <f>S398*H398</f>
        <v>0</v>
      </c>
      <c r="U398" s="33"/>
      <c r="V398" s="33"/>
      <c r="W398" s="33"/>
      <c r="X398" s="33"/>
      <c r="Y398" s="33"/>
      <c r="Z398" s="33"/>
      <c r="AA398" s="33"/>
      <c r="AB398" s="33"/>
      <c r="AC398" s="33"/>
      <c r="AD398" s="33"/>
      <c r="AE398" s="33"/>
      <c r="AR398" s="156" t="s">
        <v>132</v>
      </c>
      <c r="AT398" s="156" t="s">
        <v>127</v>
      </c>
      <c r="AU398" s="156" t="s">
        <v>143</v>
      </c>
      <c r="AY398" s="18" t="s">
        <v>125</v>
      </c>
      <c r="BE398" s="157">
        <f>IF(N398="základní",J398,0)</f>
        <v>0</v>
      </c>
      <c r="BF398" s="157">
        <f>IF(N398="snížená",J398,0)</f>
        <v>0</v>
      </c>
      <c r="BG398" s="157">
        <f>IF(N398="zákl. přenesená",J398,0)</f>
        <v>0</v>
      </c>
      <c r="BH398" s="157">
        <f>IF(N398="sníž. přenesená",J398,0)</f>
        <v>0</v>
      </c>
      <c r="BI398" s="157">
        <f>IF(N398="nulová",J398,0)</f>
        <v>0</v>
      </c>
      <c r="BJ398" s="18" t="s">
        <v>36</v>
      </c>
      <c r="BK398" s="157">
        <f>ROUND(I398*H398,2)</f>
        <v>0</v>
      </c>
      <c r="BL398" s="18" t="s">
        <v>132</v>
      </c>
      <c r="BM398" s="156" t="s">
        <v>650</v>
      </c>
    </row>
    <row r="399" spans="1:65" s="14" customFormat="1">
      <c r="B399" s="176"/>
      <c r="D399" s="169" t="s">
        <v>140</v>
      </c>
      <c r="E399" s="177" t="s">
        <v>1</v>
      </c>
      <c r="F399" s="178" t="s">
        <v>160</v>
      </c>
      <c r="H399" s="179">
        <v>7</v>
      </c>
      <c r="I399" s="180"/>
      <c r="L399" s="176"/>
      <c r="M399" s="181"/>
      <c r="N399" s="182"/>
      <c r="O399" s="182"/>
      <c r="P399" s="182"/>
      <c r="Q399" s="182"/>
      <c r="R399" s="182"/>
      <c r="S399" s="182"/>
      <c r="T399" s="183"/>
      <c r="AT399" s="177" t="s">
        <v>140</v>
      </c>
      <c r="AU399" s="177" t="s">
        <v>143</v>
      </c>
      <c r="AV399" s="14" t="s">
        <v>89</v>
      </c>
      <c r="AW399" s="14" t="s">
        <v>35</v>
      </c>
      <c r="AX399" s="14" t="s">
        <v>36</v>
      </c>
      <c r="AY399" s="177" t="s">
        <v>125</v>
      </c>
    </row>
    <row r="400" spans="1:65" s="2" customFormat="1" ht="16.5" customHeight="1">
      <c r="A400" s="33"/>
      <c r="B400" s="144"/>
      <c r="C400" s="145" t="s">
        <v>651</v>
      </c>
      <c r="D400" s="145" t="s">
        <v>127</v>
      </c>
      <c r="E400" s="146" t="s">
        <v>652</v>
      </c>
      <c r="F400" s="147" t="s">
        <v>653</v>
      </c>
      <c r="G400" s="148" t="s">
        <v>277</v>
      </c>
      <c r="H400" s="149">
        <v>1</v>
      </c>
      <c r="I400" s="150"/>
      <c r="J400" s="151">
        <f>ROUND(I400*H400,2)</f>
        <v>0</v>
      </c>
      <c r="K400" s="147" t="s">
        <v>1</v>
      </c>
      <c r="L400" s="34"/>
      <c r="M400" s="152" t="s">
        <v>1</v>
      </c>
      <c r="N400" s="153" t="s">
        <v>45</v>
      </c>
      <c r="O400" s="59"/>
      <c r="P400" s="154">
        <f>O400*H400</f>
        <v>0</v>
      </c>
      <c r="Q400" s="154">
        <v>1E-4</v>
      </c>
      <c r="R400" s="154">
        <f>Q400*H400</f>
        <v>1E-4</v>
      </c>
      <c r="S400" s="154">
        <v>0</v>
      </c>
      <c r="T400" s="155">
        <f>S400*H400</f>
        <v>0</v>
      </c>
      <c r="U400" s="33"/>
      <c r="V400" s="33"/>
      <c r="W400" s="33"/>
      <c r="X400" s="33"/>
      <c r="Y400" s="33"/>
      <c r="Z400" s="33"/>
      <c r="AA400" s="33"/>
      <c r="AB400" s="33"/>
      <c r="AC400" s="33"/>
      <c r="AD400" s="33"/>
      <c r="AE400" s="33"/>
      <c r="AR400" s="156" t="s">
        <v>132</v>
      </c>
      <c r="AT400" s="156" t="s">
        <v>127</v>
      </c>
      <c r="AU400" s="156" t="s">
        <v>143</v>
      </c>
      <c r="AY400" s="18" t="s">
        <v>125</v>
      </c>
      <c r="BE400" s="157">
        <f>IF(N400="základní",J400,0)</f>
        <v>0</v>
      </c>
      <c r="BF400" s="157">
        <f>IF(N400="snížená",J400,0)</f>
        <v>0</v>
      </c>
      <c r="BG400" s="157">
        <f>IF(N400="zákl. přenesená",J400,0)</f>
        <v>0</v>
      </c>
      <c r="BH400" s="157">
        <f>IF(N400="sníž. přenesená",J400,0)</f>
        <v>0</v>
      </c>
      <c r="BI400" s="157">
        <f>IF(N400="nulová",J400,0)</f>
        <v>0</v>
      </c>
      <c r="BJ400" s="18" t="s">
        <v>36</v>
      </c>
      <c r="BK400" s="157">
        <f>ROUND(I400*H400,2)</f>
        <v>0</v>
      </c>
      <c r="BL400" s="18" t="s">
        <v>132</v>
      </c>
      <c r="BM400" s="156" t="s">
        <v>654</v>
      </c>
    </row>
    <row r="401" spans="1:65" s="13" customFormat="1">
      <c r="B401" s="168"/>
      <c r="D401" s="169" t="s">
        <v>140</v>
      </c>
      <c r="E401" s="170" t="s">
        <v>1</v>
      </c>
      <c r="F401" s="171" t="s">
        <v>655</v>
      </c>
      <c r="H401" s="170" t="s">
        <v>1</v>
      </c>
      <c r="I401" s="172"/>
      <c r="L401" s="168"/>
      <c r="M401" s="173"/>
      <c r="N401" s="174"/>
      <c r="O401" s="174"/>
      <c r="P401" s="174"/>
      <c r="Q401" s="174"/>
      <c r="R401" s="174"/>
      <c r="S401" s="174"/>
      <c r="T401" s="175"/>
      <c r="AT401" s="170" t="s">
        <v>140</v>
      </c>
      <c r="AU401" s="170" t="s">
        <v>143</v>
      </c>
      <c r="AV401" s="13" t="s">
        <v>36</v>
      </c>
      <c r="AW401" s="13" t="s">
        <v>35</v>
      </c>
      <c r="AX401" s="13" t="s">
        <v>80</v>
      </c>
      <c r="AY401" s="170" t="s">
        <v>125</v>
      </c>
    </row>
    <row r="402" spans="1:65" s="14" customFormat="1">
      <c r="B402" s="176"/>
      <c r="D402" s="169" t="s">
        <v>140</v>
      </c>
      <c r="E402" s="177" t="s">
        <v>1</v>
      </c>
      <c r="F402" s="178" t="s">
        <v>36</v>
      </c>
      <c r="H402" s="179">
        <v>1</v>
      </c>
      <c r="I402" s="180"/>
      <c r="L402" s="176"/>
      <c r="M402" s="181"/>
      <c r="N402" s="182"/>
      <c r="O402" s="182"/>
      <c r="P402" s="182"/>
      <c r="Q402" s="182"/>
      <c r="R402" s="182"/>
      <c r="S402" s="182"/>
      <c r="T402" s="183"/>
      <c r="AT402" s="177" t="s">
        <v>140</v>
      </c>
      <c r="AU402" s="177" t="s">
        <v>143</v>
      </c>
      <c r="AV402" s="14" t="s">
        <v>89</v>
      </c>
      <c r="AW402" s="14" t="s">
        <v>35</v>
      </c>
      <c r="AX402" s="14" t="s">
        <v>36</v>
      </c>
      <c r="AY402" s="177" t="s">
        <v>125</v>
      </c>
    </row>
    <row r="403" spans="1:65" s="12" customFormat="1" ht="20.85" customHeight="1">
      <c r="B403" s="131"/>
      <c r="D403" s="132" t="s">
        <v>79</v>
      </c>
      <c r="E403" s="142" t="s">
        <v>651</v>
      </c>
      <c r="F403" s="142" t="s">
        <v>656</v>
      </c>
      <c r="I403" s="134"/>
      <c r="J403" s="143">
        <f>BK403</f>
        <v>0</v>
      </c>
      <c r="L403" s="131"/>
      <c r="M403" s="136"/>
      <c r="N403" s="137"/>
      <c r="O403" s="137"/>
      <c r="P403" s="138">
        <f>SUM(P404:P506)</f>
        <v>0</v>
      </c>
      <c r="Q403" s="137"/>
      <c r="R403" s="138">
        <f>SUM(R404:R506)</f>
        <v>0.37295103999999996</v>
      </c>
      <c r="S403" s="137"/>
      <c r="T403" s="139">
        <f>SUM(T404:T506)</f>
        <v>0</v>
      </c>
      <c r="AR403" s="132" t="s">
        <v>36</v>
      </c>
      <c r="AT403" s="140" t="s">
        <v>79</v>
      </c>
      <c r="AU403" s="140" t="s">
        <v>89</v>
      </c>
      <c r="AY403" s="132" t="s">
        <v>125</v>
      </c>
      <c r="BK403" s="141">
        <f>SUM(BK404:BK506)</f>
        <v>0</v>
      </c>
    </row>
    <row r="404" spans="1:65" s="2" customFormat="1" ht="21.75" customHeight="1">
      <c r="A404" s="33"/>
      <c r="B404" s="144"/>
      <c r="C404" s="145" t="s">
        <v>657</v>
      </c>
      <c r="D404" s="145" t="s">
        <v>127</v>
      </c>
      <c r="E404" s="146" t="s">
        <v>658</v>
      </c>
      <c r="F404" s="147" t="s">
        <v>659</v>
      </c>
      <c r="G404" s="148" t="s">
        <v>248</v>
      </c>
      <c r="H404" s="149">
        <v>138.30000000000001</v>
      </c>
      <c r="I404" s="150"/>
      <c r="J404" s="151">
        <f>ROUND(I404*H404,2)</f>
        <v>0</v>
      </c>
      <c r="K404" s="147" t="s">
        <v>131</v>
      </c>
      <c r="L404" s="34"/>
      <c r="M404" s="152" t="s">
        <v>1</v>
      </c>
      <c r="N404" s="153" t="s">
        <v>45</v>
      </c>
      <c r="O404" s="59"/>
      <c r="P404" s="154">
        <f>O404*H404</f>
        <v>0</v>
      </c>
      <c r="Q404" s="154">
        <v>0</v>
      </c>
      <c r="R404" s="154">
        <f>Q404*H404</f>
        <v>0</v>
      </c>
      <c r="S404" s="154">
        <v>0</v>
      </c>
      <c r="T404" s="155">
        <f>S404*H404</f>
        <v>0</v>
      </c>
      <c r="U404" s="33"/>
      <c r="V404" s="33"/>
      <c r="W404" s="33"/>
      <c r="X404" s="33"/>
      <c r="Y404" s="33"/>
      <c r="Z404" s="33"/>
      <c r="AA404" s="33"/>
      <c r="AB404" s="33"/>
      <c r="AC404" s="33"/>
      <c r="AD404" s="33"/>
      <c r="AE404" s="33"/>
      <c r="AR404" s="156" t="s">
        <v>132</v>
      </c>
      <c r="AT404" s="156" t="s">
        <v>127</v>
      </c>
      <c r="AU404" s="156" t="s">
        <v>143</v>
      </c>
      <c r="AY404" s="18" t="s">
        <v>125</v>
      </c>
      <c r="BE404" s="157">
        <f>IF(N404="základní",J404,0)</f>
        <v>0</v>
      </c>
      <c r="BF404" s="157">
        <f>IF(N404="snížená",J404,0)</f>
        <v>0</v>
      </c>
      <c r="BG404" s="157">
        <f>IF(N404="zákl. přenesená",J404,0)</f>
        <v>0</v>
      </c>
      <c r="BH404" s="157">
        <f>IF(N404="sníž. přenesená",J404,0)</f>
        <v>0</v>
      </c>
      <c r="BI404" s="157">
        <f>IF(N404="nulová",J404,0)</f>
        <v>0</v>
      </c>
      <c r="BJ404" s="18" t="s">
        <v>36</v>
      </c>
      <c r="BK404" s="157">
        <f>ROUND(I404*H404,2)</f>
        <v>0</v>
      </c>
      <c r="BL404" s="18" t="s">
        <v>132</v>
      </c>
      <c r="BM404" s="156" t="s">
        <v>660</v>
      </c>
    </row>
    <row r="405" spans="1:65" s="14" customFormat="1">
      <c r="B405" s="176"/>
      <c r="D405" s="169" t="s">
        <v>140</v>
      </c>
      <c r="E405" s="177" t="s">
        <v>1</v>
      </c>
      <c r="F405" s="178" t="s">
        <v>661</v>
      </c>
      <c r="H405" s="179">
        <v>138.30000000000001</v>
      </c>
      <c r="I405" s="180"/>
      <c r="L405" s="176"/>
      <c r="M405" s="181"/>
      <c r="N405" s="182"/>
      <c r="O405" s="182"/>
      <c r="P405" s="182"/>
      <c r="Q405" s="182"/>
      <c r="R405" s="182"/>
      <c r="S405" s="182"/>
      <c r="T405" s="183"/>
      <c r="AT405" s="177" t="s">
        <v>140</v>
      </c>
      <c r="AU405" s="177" t="s">
        <v>143</v>
      </c>
      <c r="AV405" s="14" t="s">
        <v>89</v>
      </c>
      <c r="AW405" s="14" t="s">
        <v>35</v>
      </c>
      <c r="AX405" s="14" t="s">
        <v>80</v>
      </c>
      <c r="AY405" s="177" t="s">
        <v>125</v>
      </c>
    </row>
    <row r="406" spans="1:65" s="2" customFormat="1" ht="16.5" customHeight="1">
      <c r="A406" s="33"/>
      <c r="B406" s="144"/>
      <c r="C406" s="158" t="s">
        <v>662</v>
      </c>
      <c r="D406" s="158" t="s">
        <v>134</v>
      </c>
      <c r="E406" s="159" t="s">
        <v>663</v>
      </c>
      <c r="F406" s="160" t="s">
        <v>664</v>
      </c>
      <c r="G406" s="161" t="s">
        <v>248</v>
      </c>
      <c r="H406" s="162">
        <v>140.375</v>
      </c>
      <c r="I406" s="163"/>
      <c r="J406" s="164">
        <f>ROUND(I406*H406,2)</f>
        <v>0</v>
      </c>
      <c r="K406" s="160" t="s">
        <v>131</v>
      </c>
      <c r="L406" s="165"/>
      <c r="M406" s="166" t="s">
        <v>1</v>
      </c>
      <c r="N406" s="167" t="s">
        <v>45</v>
      </c>
      <c r="O406" s="59"/>
      <c r="P406" s="154">
        <f>O406*H406</f>
        <v>0</v>
      </c>
      <c r="Q406" s="154">
        <v>1.5E-3</v>
      </c>
      <c r="R406" s="154">
        <f>Q406*H406</f>
        <v>0.21056250000000001</v>
      </c>
      <c r="S406" s="154">
        <v>0</v>
      </c>
      <c r="T406" s="155">
        <f>S406*H406</f>
        <v>0</v>
      </c>
      <c r="U406" s="33"/>
      <c r="V406" s="33"/>
      <c r="W406" s="33"/>
      <c r="X406" s="33"/>
      <c r="Y406" s="33"/>
      <c r="Z406" s="33"/>
      <c r="AA406" s="33"/>
      <c r="AB406" s="33"/>
      <c r="AC406" s="33"/>
      <c r="AD406" s="33"/>
      <c r="AE406" s="33"/>
      <c r="AR406" s="156" t="s">
        <v>138</v>
      </c>
      <c r="AT406" s="156" t="s">
        <v>134</v>
      </c>
      <c r="AU406" s="156" t="s">
        <v>143</v>
      </c>
      <c r="AY406" s="18" t="s">
        <v>125</v>
      </c>
      <c r="BE406" s="157">
        <f>IF(N406="základní",J406,0)</f>
        <v>0</v>
      </c>
      <c r="BF406" s="157">
        <f>IF(N406="snížená",J406,0)</f>
        <v>0</v>
      </c>
      <c r="BG406" s="157">
        <f>IF(N406="zákl. přenesená",J406,0)</f>
        <v>0</v>
      </c>
      <c r="BH406" s="157">
        <f>IF(N406="sníž. přenesená",J406,0)</f>
        <v>0</v>
      </c>
      <c r="BI406" s="157">
        <f>IF(N406="nulová",J406,0)</f>
        <v>0</v>
      </c>
      <c r="BJ406" s="18" t="s">
        <v>36</v>
      </c>
      <c r="BK406" s="157">
        <f>ROUND(I406*H406,2)</f>
        <v>0</v>
      </c>
      <c r="BL406" s="18" t="s">
        <v>132</v>
      </c>
      <c r="BM406" s="156" t="s">
        <v>665</v>
      </c>
    </row>
    <row r="407" spans="1:65" s="14" customFormat="1">
      <c r="B407" s="176"/>
      <c r="D407" s="169" t="s">
        <v>140</v>
      </c>
      <c r="E407" s="177" t="s">
        <v>1</v>
      </c>
      <c r="F407" s="178" t="s">
        <v>666</v>
      </c>
      <c r="H407" s="179">
        <v>140.375</v>
      </c>
      <c r="I407" s="180"/>
      <c r="L407" s="176"/>
      <c r="M407" s="181"/>
      <c r="N407" s="182"/>
      <c r="O407" s="182"/>
      <c r="P407" s="182"/>
      <c r="Q407" s="182"/>
      <c r="R407" s="182"/>
      <c r="S407" s="182"/>
      <c r="T407" s="183"/>
      <c r="AT407" s="177" t="s">
        <v>140</v>
      </c>
      <c r="AU407" s="177" t="s">
        <v>143</v>
      </c>
      <c r="AV407" s="14" t="s">
        <v>89</v>
      </c>
      <c r="AW407" s="14" t="s">
        <v>35</v>
      </c>
      <c r="AX407" s="14" t="s">
        <v>80</v>
      </c>
      <c r="AY407" s="177" t="s">
        <v>125</v>
      </c>
    </row>
    <row r="408" spans="1:65" s="2" customFormat="1" ht="16.5" customHeight="1">
      <c r="A408" s="33"/>
      <c r="B408" s="144"/>
      <c r="C408" s="145" t="s">
        <v>667</v>
      </c>
      <c r="D408" s="145" t="s">
        <v>127</v>
      </c>
      <c r="E408" s="146" t="s">
        <v>668</v>
      </c>
      <c r="F408" s="147" t="s">
        <v>669</v>
      </c>
      <c r="G408" s="148" t="s">
        <v>248</v>
      </c>
      <c r="H408" s="149">
        <v>5</v>
      </c>
      <c r="I408" s="150"/>
      <c r="J408" s="151">
        <f>ROUND(I408*H408,2)</f>
        <v>0</v>
      </c>
      <c r="K408" s="147" t="s">
        <v>131</v>
      </c>
      <c r="L408" s="34"/>
      <c r="M408" s="152" t="s">
        <v>1</v>
      </c>
      <c r="N408" s="153" t="s">
        <v>45</v>
      </c>
      <c r="O408" s="59"/>
      <c r="P408" s="154">
        <f>O408*H408</f>
        <v>0</v>
      </c>
      <c r="Q408" s="154">
        <v>0</v>
      </c>
      <c r="R408" s="154">
        <f>Q408*H408</f>
        <v>0</v>
      </c>
      <c r="S408" s="154">
        <v>0</v>
      </c>
      <c r="T408" s="155">
        <f>S408*H408</f>
        <v>0</v>
      </c>
      <c r="U408" s="33"/>
      <c r="V408" s="33"/>
      <c r="W408" s="33"/>
      <c r="X408" s="33"/>
      <c r="Y408" s="33"/>
      <c r="Z408" s="33"/>
      <c r="AA408" s="33"/>
      <c r="AB408" s="33"/>
      <c r="AC408" s="33"/>
      <c r="AD408" s="33"/>
      <c r="AE408" s="33"/>
      <c r="AR408" s="156" t="s">
        <v>132</v>
      </c>
      <c r="AT408" s="156" t="s">
        <v>127</v>
      </c>
      <c r="AU408" s="156" t="s">
        <v>143</v>
      </c>
      <c r="AY408" s="18" t="s">
        <v>125</v>
      </c>
      <c r="BE408" s="157">
        <f>IF(N408="základní",J408,0)</f>
        <v>0</v>
      </c>
      <c r="BF408" s="157">
        <f>IF(N408="snížená",J408,0)</f>
        <v>0</v>
      </c>
      <c r="BG408" s="157">
        <f>IF(N408="zákl. přenesená",J408,0)</f>
        <v>0</v>
      </c>
      <c r="BH408" s="157">
        <f>IF(N408="sníž. přenesená",J408,0)</f>
        <v>0</v>
      </c>
      <c r="BI408" s="157">
        <f>IF(N408="nulová",J408,0)</f>
        <v>0</v>
      </c>
      <c r="BJ408" s="18" t="s">
        <v>36</v>
      </c>
      <c r="BK408" s="157">
        <f>ROUND(I408*H408,2)</f>
        <v>0</v>
      </c>
      <c r="BL408" s="18" t="s">
        <v>132</v>
      </c>
      <c r="BM408" s="156" t="s">
        <v>670</v>
      </c>
    </row>
    <row r="409" spans="1:65" s="14" customFormat="1">
      <c r="B409" s="176"/>
      <c r="D409" s="169" t="s">
        <v>140</v>
      </c>
      <c r="E409" s="177" t="s">
        <v>1</v>
      </c>
      <c r="F409" s="178" t="s">
        <v>671</v>
      </c>
      <c r="H409" s="179">
        <v>5</v>
      </c>
      <c r="I409" s="180"/>
      <c r="L409" s="176"/>
      <c r="M409" s="181"/>
      <c r="N409" s="182"/>
      <c r="O409" s="182"/>
      <c r="P409" s="182"/>
      <c r="Q409" s="182"/>
      <c r="R409" s="182"/>
      <c r="S409" s="182"/>
      <c r="T409" s="183"/>
      <c r="AT409" s="177" t="s">
        <v>140</v>
      </c>
      <c r="AU409" s="177" t="s">
        <v>143</v>
      </c>
      <c r="AV409" s="14" t="s">
        <v>89</v>
      </c>
      <c r="AW409" s="14" t="s">
        <v>35</v>
      </c>
      <c r="AX409" s="14" t="s">
        <v>80</v>
      </c>
      <c r="AY409" s="177" t="s">
        <v>125</v>
      </c>
    </row>
    <row r="410" spans="1:65" s="2" customFormat="1" ht="16.5" customHeight="1">
      <c r="A410" s="33"/>
      <c r="B410" s="144"/>
      <c r="C410" s="158" t="s">
        <v>672</v>
      </c>
      <c r="D410" s="158" t="s">
        <v>134</v>
      </c>
      <c r="E410" s="159" t="s">
        <v>673</v>
      </c>
      <c r="F410" s="160" t="s">
        <v>674</v>
      </c>
      <c r="G410" s="161" t="s">
        <v>248</v>
      </c>
      <c r="H410" s="162">
        <v>5.1509999999999998</v>
      </c>
      <c r="I410" s="163"/>
      <c r="J410" s="164">
        <f>ROUND(I410*H410,2)</f>
        <v>0</v>
      </c>
      <c r="K410" s="160" t="s">
        <v>131</v>
      </c>
      <c r="L410" s="165"/>
      <c r="M410" s="166" t="s">
        <v>1</v>
      </c>
      <c r="N410" s="167" t="s">
        <v>45</v>
      </c>
      <c r="O410" s="59"/>
      <c r="P410" s="154">
        <f>O410*H410</f>
        <v>0</v>
      </c>
      <c r="Q410" s="154">
        <v>7.2000000000000005E-4</v>
      </c>
      <c r="R410" s="154">
        <f>Q410*H410</f>
        <v>3.70872E-3</v>
      </c>
      <c r="S410" s="154">
        <v>0</v>
      </c>
      <c r="T410" s="155">
        <f>S410*H410</f>
        <v>0</v>
      </c>
      <c r="U410" s="33"/>
      <c r="V410" s="33"/>
      <c r="W410" s="33"/>
      <c r="X410" s="33"/>
      <c r="Y410" s="33"/>
      <c r="Z410" s="33"/>
      <c r="AA410" s="33"/>
      <c r="AB410" s="33"/>
      <c r="AC410" s="33"/>
      <c r="AD410" s="33"/>
      <c r="AE410" s="33"/>
      <c r="AR410" s="156" t="s">
        <v>138</v>
      </c>
      <c r="AT410" s="156" t="s">
        <v>134</v>
      </c>
      <c r="AU410" s="156" t="s">
        <v>143</v>
      </c>
      <c r="AY410" s="18" t="s">
        <v>125</v>
      </c>
      <c r="BE410" s="157">
        <f>IF(N410="základní",J410,0)</f>
        <v>0</v>
      </c>
      <c r="BF410" s="157">
        <f>IF(N410="snížená",J410,0)</f>
        <v>0</v>
      </c>
      <c r="BG410" s="157">
        <f>IF(N410="zákl. přenesená",J410,0)</f>
        <v>0</v>
      </c>
      <c r="BH410" s="157">
        <f>IF(N410="sníž. přenesená",J410,0)</f>
        <v>0</v>
      </c>
      <c r="BI410" s="157">
        <f>IF(N410="nulová",J410,0)</f>
        <v>0</v>
      </c>
      <c r="BJ410" s="18" t="s">
        <v>36</v>
      </c>
      <c r="BK410" s="157">
        <f>ROUND(I410*H410,2)</f>
        <v>0</v>
      </c>
      <c r="BL410" s="18" t="s">
        <v>132</v>
      </c>
      <c r="BM410" s="156" t="s">
        <v>675</v>
      </c>
    </row>
    <row r="411" spans="1:65" s="14" customFormat="1">
      <c r="B411" s="176"/>
      <c r="D411" s="169" t="s">
        <v>140</v>
      </c>
      <c r="E411" s="177" t="s">
        <v>1</v>
      </c>
      <c r="F411" s="178" t="s">
        <v>676</v>
      </c>
      <c r="H411" s="179">
        <v>5.0750000000000002</v>
      </c>
      <c r="I411" s="180"/>
      <c r="L411" s="176"/>
      <c r="M411" s="181"/>
      <c r="N411" s="182"/>
      <c r="O411" s="182"/>
      <c r="P411" s="182"/>
      <c r="Q411" s="182"/>
      <c r="R411" s="182"/>
      <c r="S411" s="182"/>
      <c r="T411" s="183"/>
      <c r="AT411" s="177" t="s">
        <v>140</v>
      </c>
      <c r="AU411" s="177" t="s">
        <v>143</v>
      </c>
      <c r="AV411" s="14" t="s">
        <v>89</v>
      </c>
      <c r="AW411" s="14" t="s">
        <v>35</v>
      </c>
      <c r="AX411" s="14" t="s">
        <v>80</v>
      </c>
      <c r="AY411" s="177" t="s">
        <v>125</v>
      </c>
    </row>
    <row r="412" spans="1:65" s="14" customFormat="1">
      <c r="B412" s="176"/>
      <c r="D412" s="169" t="s">
        <v>140</v>
      </c>
      <c r="F412" s="178" t="s">
        <v>677</v>
      </c>
      <c r="H412" s="179">
        <v>5.1509999999999998</v>
      </c>
      <c r="I412" s="180"/>
      <c r="L412" s="176"/>
      <c r="M412" s="181"/>
      <c r="N412" s="182"/>
      <c r="O412" s="182"/>
      <c r="P412" s="182"/>
      <c r="Q412" s="182"/>
      <c r="R412" s="182"/>
      <c r="S412" s="182"/>
      <c r="T412" s="183"/>
      <c r="AT412" s="177" t="s">
        <v>140</v>
      </c>
      <c r="AU412" s="177" t="s">
        <v>143</v>
      </c>
      <c r="AV412" s="14" t="s">
        <v>89</v>
      </c>
      <c r="AW412" s="14" t="s">
        <v>3</v>
      </c>
      <c r="AX412" s="14" t="s">
        <v>36</v>
      </c>
      <c r="AY412" s="177" t="s">
        <v>125</v>
      </c>
    </row>
    <row r="413" spans="1:65" s="2" customFormat="1" ht="16.5" customHeight="1">
      <c r="A413" s="33"/>
      <c r="B413" s="144"/>
      <c r="C413" s="145" t="s">
        <v>678</v>
      </c>
      <c r="D413" s="145" t="s">
        <v>127</v>
      </c>
      <c r="E413" s="146" t="s">
        <v>679</v>
      </c>
      <c r="F413" s="147" t="s">
        <v>680</v>
      </c>
      <c r="G413" s="148" t="s">
        <v>248</v>
      </c>
      <c r="H413" s="149">
        <v>3</v>
      </c>
      <c r="I413" s="150"/>
      <c r="J413" s="151">
        <f>ROUND(I413*H413,2)</f>
        <v>0</v>
      </c>
      <c r="K413" s="147" t="s">
        <v>131</v>
      </c>
      <c r="L413" s="34"/>
      <c r="M413" s="152" t="s">
        <v>1</v>
      </c>
      <c r="N413" s="153" t="s">
        <v>45</v>
      </c>
      <c r="O413" s="59"/>
      <c r="P413" s="154">
        <f>O413*H413</f>
        <v>0</v>
      </c>
      <c r="Q413" s="154">
        <v>0</v>
      </c>
      <c r="R413" s="154">
        <f>Q413*H413</f>
        <v>0</v>
      </c>
      <c r="S413" s="154">
        <v>0</v>
      </c>
      <c r="T413" s="155">
        <f>S413*H413</f>
        <v>0</v>
      </c>
      <c r="U413" s="33"/>
      <c r="V413" s="33"/>
      <c r="W413" s="33"/>
      <c r="X413" s="33"/>
      <c r="Y413" s="33"/>
      <c r="Z413" s="33"/>
      <c r="AA413" s="33"/>
      <c r="AB413" s="33"/>
      <c r="AC413" s="33"/>
      <c r="AD413" s="33"/>
      <c r="AE413" s="33"/>
      <c r="AR413" s="156" t="s">
        <v>132</v>
      </c>
      <c r="AT413" s="156" t="s">
        <v>127</v>
      </c>
      <c r="AU413" s="156" t="s">
        <v>143</v>
      </c>
      <c r="AY413" s="18" t="s">
        <v>125</v>
      </c>
      <c r="BE413" s="157">
        <f>IF(N413="základní",J413,0)</f>
        <v>0</v>
      </c>
      <c r="BF413" s="157">
        <f>IF(N413="snížená",J413,0)</f>
        <v>0</v>
      </c>
      <c r="BG413" s="157">
        <f>IF(N413="zákl. přenesená",J413,0)</f>
        <v>0</v>
      </c>
      <c r="BH413" s="157">
        <f>IF(N413="sníž. přenesená",J413,0)</f>
        <v>0</v>
      </c>
      <c r="BI413" s="157">
        <f>IF(N413="nulová",J413,0)</f>
        <v>0</v>
      </c>
      <c r="BJ413" s="18" t="s">
        <v>36</v>
      </c>
      <c r="BK413" s="157">
        <f>ROUND(I413*H413,2)</f>
        <v>0</v>
      </c>
      <c r="BL413" s="18" t="s">
        <v>132</v>
      </c>
      <c r="BM413" s="156" t="s">
        <v>681</v>
      </c>
    </row>
    <row r="414" spans="1:65" s="14" customFormat="1">
      <c r="B414" s="176"/>
      <c r="D414" s="169" t="s">
        <v>140</v>
      </c>
      <c r="E414" s="177" t="s">
        <v>1</v>
      </c>
      <c r="F414" s="178" t="s">
        <v>682</v>
      </c>
      <c r="H414" s="179">
        <v>3</v>
      </c>
      <c r="I414" s="180"/>
      <c r="L414" s="176"/>
      <c r="M414" s="181"/>
      <c r="N414" s="182"/>
      <c r="O414" s="182"/>
      <c r="P414" s="182"/>
      <c r="Q414" s="182"/>
      <c r="R414" s="182"/>
      <c r="S414" s="182"/>
      <c r="T414" s="183"/>
      <c r="AT414" s="177" t="s">
        <v>140</v>
      </c>
      <c r="AU414" s="177" t="s">
        <v>143</v>
      </c>
      <c r="AV414" s="14" t="s">
        <v>89</v>
      </c>
      <c r="AW414" s="14" t="s">
        <v>35</v>
      </c>
      <c r="AX414" s="14" t="s">
        <v>80</v>
      </c>
      <c r="AY414" s="177" t="s">
        <v>125</v>
      </c>
    </row>
    <row r="415" spans="1:65" s="2" customFormat="1" ht="16.5" customHeight="1">
      <c r="A415" s="33"/>
      <c r="B415" s="144"/>
      <c r="C415" s="158" t="s">
        <v>683</v>
      </c>
      <c r="D415" s="158" t="s">
        <v>134</v>
      </c>
      <c r="E415" s="159" t="s">
        <v>684</v>
      </c>
      <c r="F415" s="160" t="s">
        <v>685</v>
      </c>
      <c r="G415" s="161" t="s">
        <v>248</v>
      </c>
      <c r="H415" s="162">
        <v>3.0910000000000002</v>
      </c>
      <c r="I415" s="163"/>
      <c r="J415" s="164">
        <f>ROUND(I415*H415,2)</f>
        <v>0</v>
      </c>
      <c r="K415" s="160" t="s">
        <v>1</v>
      </c>
      <c r="L415" s="165"/>
      <c r="M415" s="166" t="s">
        <v>1</v>
      </c>
      <c r="N415" s="167" t="s">
        <v>45</v>
      </c>
      <c r="O415" s="59"/>
      <c r="P415" s="154">
        <f>O415*H415</f>
        <v>0</v>
      </c>
      <c r="Q415" s="154">
        <v>6.7000000000000002E-4</v>
      </c>
      <c r="R415" s="154">
        <f>Q415*H415</f>
        <v>2.0709700000000001E-3</v>
      </c>
      <c r="S415" s="154">
        <v>0</v>
      </c>
      <c r="T415" s="155">
        <f>S415*H415</f>
        <v>0</v>
      </c>
      <c r="U415" s="33"/>
      <c r="V415" s="33"/>
      <c r="W415" s="33"/>
      <c r="X415" s="33"/>
      <c r="Y415" s="33"/>
      <c r="Z415" s="33"/>
      <c r="AA415" s="33"/>
      <c r="AB415" s="33"/>
      <c r="AC415" s="33"/>
      <c r="AD415" s="33"/>
      <c r="AE415" s="33"/>
      <c r="AR415" s="156" t="s">
        <v>138</v>
      </c>
      <c r="AT415" s="156" t="s">
        <v>134</v>
      </c>
      <c r="AU415" s="156" t="s">
        <v>143</v>
      </c>
      <c r="AY415" s="18" t="s">
        <v>125</v>
      </c>
      <c r="BE415" s="157">
        <f>IF(N415="základní",J415,0)</f>
        <v>0</v>
      </c>
      <c r="BF415" s="157">
        <f>IF(N415="snížená",J415,0)</f>
        <v>0</v>
      </c>
      <c r="BG415" s="157">
        <f>IF(N415="zákl. přenesená",J415,0)</f>
        <v>0</v>
      </c>
      <c r="BH415" s="157">
        <f>IF(N415="sníž. přenesená",J415,0)</f>
        <v>0</v>
      </c>
      <c r="BI415" s="157">
        <f>IF(N415="nulová",J415,0)</f>
        <v>0</v>
      </c>
      <c r="BJ415" s="18" t="s">
        <v>36</v>
      </c>
      <c r="BK415" s="157">
        <f>ROUND(I415*H415,2)</f>
        <v>0</v>
      </c>
      <c r="BL415" s="18" t="s">
        <v>132</v>
      </c>
      <c r="BM415" s="156" t="s">
        <v>686</v>
      </c>
    </row>
    <row r="416" spans="1:65" s="14" customFormat="1">
      <c r="B416" s="176"/>
      <c r="D416" s="169" t="s">
        <v>140</v>
      </c>
      <c r="E416" s="177" t="s">
        <v>1</v>
      </c>
      <c r="F416" s="178" t="s">
        <v>687</v>
      </c>
      <c r="H416" s="179">
        <v>3.0449999999999999</v>
      </c>
      <c r="I416" s="180"/>
      <c r="L416" s="176"/>
      <c r="M416" s="181"/>
      <c r="N416" s="182"/>
      <c r="O416" s="182"/>
      <c r="P416" s="182"/>
      <c r="Q416" s="182"/>
      <c r="R416" s="182"/>
      <c r="S416" s="182"/>
      <c r="T416" s="183"/>
      <c r="AT416" s="177" t="s">
        <v>140</v>
      </c>
      <c r="AU416" s="177" t="s">
        <v>143</v>
      </c>
      <c r="AV416" s="14" t="s">
        <v>89</v>
      </c>
      <c r="AW416" s="14" t="s">
        <v>35</v>
      </c>
      <c r="AX416" s="14" t="s">
        <v>80</v>
      </c>
      <c r="AY416" s="177" t="s">
        <v>125</v>
      </c>
    </row>
    <row r="417" spans="1:65" s="14" customFormat="1">
      <c r="B417" s="176"/>
      <c r="D417" s="169" t="s">
        <v>140</v>
      </c>
      <c r="F417" s="178" t="s">
        <v>688</v>
      </c>
      <c r="H417" s="179">
        <v>3.0910000000000002</v>
      </c>
      <c r="I417" s="180"/>
      <c r="L417" s="176"/>
      <c r="M417" s="181"/>
      <c r="N417" s="182"/>
      <c r="O417" s="182"/>
      <c r="P417" s="182"/>
      <c r="Q417" s="182"/>
      <c r="R417" s="182"/>
      <c r="S417" s="182"/>
      <c r="T417" s="183"/>
      <c r="AT417" s="177" t="s">
        <v>140</v>
      </c>
      <c r="AU417" s="177" t="s">
        <v>143</v>
      </c>
      <c r="AV417" s="14" t="s">
        <v>89</v>
      </c>
      <c r="AW417" s="14" t="s">
        <v>3</v>
      </c>
      <c r="AX417" s="14" t="s">
        <v>36</v>
      </c>
      <c r="AY417" s="177" t="s">
        <v>125</v>
      </c>
    </row>
    <row r="418" spans="1:65" s="2" customFormat="1" ht="16.5" customHeight="1">
      <c r="A418" s="33"/>
      <c r="B418" s="144"/>
      <c r="C418" s="145" t="s">
        <v>689</v>
      </c>
      <c r="D418" s="145" t="s">
        <v>127</v>
      </c>
      <c r="E418" s="146" t="s">
        <v>690</v>
      </c>
      <c r="F418" s="147" t="s">
        <v>691</v>
      </c>
      <c r="G418" s="148" t="s">
        <v>248</v>
      </c>
      <c r="H418" s="149">
        <v>6</v>
      </c>
      <c r="I418" s="150"/>
      <c r="J418" s="151">
        <f>ROUND(I418*H418,2)</f>
        <v>0</v>
      </c>
      <c r="K418" s="147" t="s">
        <v>131</v>
      </c>
      <c r="L418" s="34"/>
      <c r="M418" s="152" t="s">
        <v>1</v>
      </c>
      <c r="N418" s="153" t="s">
        <v>45</v>
      </c>
      <c r="O418" s="59"/>
      <c r="P418" s="154">
        <f>O418*H418</f>
        <v>0</v>
      </c>
      <c r="Q418" s="154">
        <v>0</v>
      </c>
      <c r="R418" s="154">
        <f>Q418*H418</f>
        <v>0</v>
      </c>
      <c r="S418" s="154">
        <v>0</v>
      </c>
      <c r="T418" s="155">
        <f>S418*H418</f>
        <v>0</v>
      </c>
      <c r="U418" s="33"/>
      <c r="V418" s="33"/>
      <c r="W418" s="33"/>
      <c r="X418" s="33"/>
      <c r="Y418" s="33"/>
      <c r="Z418" s="33"/>
      <c r="AA418" s="33"/>
      <c r="AB418" s="33"/>
      <c r="AC418" s="33"/>
      <c r="AD418" s="33"/>
      <c r="AE418" s="33"/>
      <c r="AR418" s="156" t="s">
        <v>132</v>
      </c>
      <c r="AT418" s="156" t="s">
        <v>127</v>
      </c>
      <c r="AU418" s="156" t="s">
        <v>143</v>
      </c>
      <c r="AY418" s="18" t="s">
        <v>125</v>
      </c>
      <c r="BE418" s="157">
        <f>IF(N418="základní",J418,0)</f>
        <v>0</v>
      </c>
      <c r="BF418" s="157">
        <f>IF(N418="snížená",J418,0)</f>
        <v>0</v>
      </c>
      <c r="BG418" s="157">
        <f>IF(N418="zákl. přenesená",J418,0)</f>
        <v>0</v>
      </c>
      <c r="BH418" s="157">
        <f>IF(N418="sníž. přenesená",J418,0)</f>
        <v>0</v>
      </c>
      <c r="BI418" s="157">
        <f>IF(N418="nulová",J418,0)</f>
        <v>0</v>
      </c>
      <c r="BJ418" s="18" t="s">
        <v>36</v>
      </c>
      <c r="BK418" s="157">
        <f>ROUND(I418*H418,2)</f>
        <v>0</v>
      </c>
      <c r="BL418" s="18" t="s">
        <v>132</v>
      </c>
      <c r="BM418" s="156" t="s">
        <v>692</v>
      </c>
    </row>
    <row r="419" spans="1:65" s="14" customFormat="1">
      <c r="B419" s="176"/>
      <c r="D419" s="169" t="s">
        <v>140</v>
      </c>
      <c r="E419" s="177" t="s">
        <v>1</v>
      </c>
      <c r="F419" s="178" t="s">
        <v>693</v>
      </c>
      <c r="H419" s="179">
        <v>6</v>
      </c>
      <c r="I419" s="180"/>
      <c r="L419" s="176"/>
      <c r="M419" s="181"/>
      <c r="N419" s="182"/>
      <c r="O419" s="182"/>
      <c r="P419" s="182"/>
      <c r="Q419" s="182"/>
      <c r="R419" s="182"/>
      <c r="S419" s="182"/>
      <c r="T419" s="183"/>
      <c r="AT419" s="177" t="s">
        <v>140</v>
      </c>
      <c r="AU419" s="177" t="s">
        <v>143</v>
      </c>
      <c r="AV419" s="14" t="s">
        <v>89</v>
      </c>
      <c r="AW419" s="14" t="s">
        <v>35</v>
      </c>
      <c r="AX419" s="14" t="s">
        <v>80</v>
      </c>
      <c r="AY419" s="177" t="s">
        <v>125</v>
      </c>
    </row>
    <row r="420" spans="1:65" s="2" customFormat="1" ht="16.5" customHeight="1">
      <c r="A420" s="33"/>
      <c r="B420" s="144"/>
      <c r="C420" s="158" t="s">
        <v>694</v>
      </c>
      <c r="D420" s="158" t="s">
        <v>134</v>
      </c>
      <c r="E420" s="159" t="s">
        <v>695</v>
      </c>
      <c r="F420" s="160" t="s">
        <v>696</v>
      </c>
      <c r="G420" s="161" t="s">
        <v>248</v>
      </c>
      <c r="H420" s="162">
        <v>6.09</v>
      </c>
      <c r="I420" s="163"/>
      <c r="J420" s="164">
        <f>ROUND(I420*H420,2)</f>
        <v>0</v>
      </c>
      <c r="K420" s="160" t="s">
        <v>1</v>
      </c>
      <c r="L420" s="165"/>
      <c r="M420" s="166" t="s">
        <v>1</v>
      </c>
      <c r="N420" s="167" t="s">
        <v>45</v>
      </c>
      <c r="O420" s="59"/>
      <c r="P420" s="154">
        <f>O420*H420</f>
        <v>0</v>
      </c>
      <c r="Q420" s="154">
        <v>2.7E-4</v>
      </c>
      <c r="R420" s="154">
        <f>Q420*H420</f>
        <v>1.6443E-3</v>
      </c>
      <c r="S420" s="154">
        <v>0</v>
      </c>
      <c r="T420" s="155">
        <f>S420*H420</f>
        <v>0</v>
      </c>
      <c r="U420" s="33"/>
      <c r="V420" s="33"/>
      <c r="W420" s="33"/>
      <c r="X420" s="33"/>
      <c r="Y420" s="33"/>
      <c r="Z420" s="33"/>
      <c r="AA420" s="33"/>
      <c r="AB420" s="33"/>
      <c r="AC420" s="33"/>
      <c r="AD420" s="33"/>
      <c r="AE420" s="33"/>
      <c r="AR420" s="156" t="s">
        <v>138</v>
      </c>
      <c r="AT420" s="156" t="s">
        <v>134</v>
      </c>
      <c r="AU420" s="156" t="s">
        <v>143</v>
      </c>
      <c r="AY420" s="18" t="s">
        <v>125</v>
      </c>
      <c r="BE420" s="157">
        <f>IF(N420="základní",J420,0)</f>
        <v>0</v>
      </c>
      <c r="BF420" s="157">
        <f>IF(N420="snížená",J420,0)</f>
        <v>0</v>
      </c>
      <c r="BG420" s="157">
        <f>IF(N420="zákl. přenesená",J420,0)</f>
        <v>0</v>
      </c>
      <c r="BH420" s="157">
        <f>IF(N420="sníž. přenesená",J420,0)</f>
        <v>0</v>
      </c>
      <c r="BI420" s="157">
        <f>IF(N420="nulová",J420,0)</f>
        <v>0</v>
      </c>
      <c r="BJ420" s="18" t="s">
        <v>36</v>
      </c>
      <c r="BK420" s="157">
        <f>ROUND(I420*H420,2)</f>
        <v>0</v>
      </c>
      <c r="BL420" s="18" t="s">
        <v>132</v>
      </c>
      <c r="BM420" s="156" t="s">
        <v>697</v>
      </c>
    </row>
    <row r="421" spans="1:65" s="14" customFormat="1">
      <c r="B421" s="176"/>
      <c r="D421" s="169" t="s">
        <v>140</v>
      </c>
      <c r="E421" s="177" t="s">
        <v>1</v>
      </c>
      <c r="F421" s="178" t="s">
        <v>698</v>
      </c>
      <c r="H421" s="179">
        <v>6.09</v>
      </c>
      <c r="I421" s="180"/>
      <c r="L421" s="176"/>
      <c r="M421" s="181"/>
      <c r="N421" s="182"/>
      <c r="O421" s="182"/>
      <c r="P421" s="182"/>
      <c r="Q421" s="182"/>
      <c r="R421" s="182"/>
      <c r="S421" s="182"/>
      <c r="T421" s="183"/>
      <c r="AT421" s="177" t="s">
        <v>140</v>
      </c>
      <c r="AU421" s="177" t="s">
        <v>143</v>
      </c>
      <c r="AV421" s="14" t="s">
        <v>89</v>
      </c>
      <c r="AW421" s="14" t="s">
        <v>35</v>
      </c>
      <c r="AX421" s="14" t="s">
        <v>80</v>
      </c>
      <c r="AY421" s="177" t="s">
        <v>125</v>
      </c>
    </row>
    <row r="422" spans="1:65" s="2" customFormat="1" ht="16.5" customHeight="1">
      <c r="A422" s="33"/>
      <c r="B422" s="144"/>
      <c r="C422" s="145" t="s">
        <v>699</v>
      </c>
      <c r="D422" s="145" t="s">
        <v>127</v>
      </c>
      <c r="E422" s="146" t="s">
        <v>700</v>
      </c>
      <c r="F422" s="147" t="s">
        <v>701</v>
      </c>
      <c r="G422" s="148" t="s">
        <v>130</v>
      </c>
      <c r="H422" s="149">
        <v>1</v>
      </c>
      <c r="I422" s="150"/>
      <c r="J422" s="151">
        <f>ROUND(I422*H422,2)</f>
        <v>0</v>
      </c>
      <c r="K422" s="147" t="s">
        <v>131</v>
      </c>
      <c r="L422" s="34"/>
      <c r="M422" s="152" t="s">
        <v>1</v>
      </c>
      <c r="N422" s="153" t="s">
        <v>45</v>
      </c>
      <c r="O422" s="59"/>
      <c r="P422" s="154">
        <f>O422*H422</f>
        <v>0</v>
      </c>
      <c r="Q422" s="154">
        <v>0</v>
      </c>
      <c r="R422" s="154">
        <f>Q422*H422</f>
        <v>0</v>
      </c>
      <c r="S422" s="154">
        <v>0</v>
      </c>
      <c r="T422" s="155">
        <f>S422*H422</f>
        <v>0</v>
      </c>
      <c r="U422" s="33"/>
      <c r="V422" s="33"/>
      <c r="W422" s="33"/>
      <c r="X422" s="33"/>
      <c r="Y422" s="33"/>
      <c r="Z422" s="33"/>
      <c r="AA422" s="33"/>
      <c r="AB422" s="33"/>
      <c r="AC422" s="33"/>
      <c r="AD422" s="33"/>
      <c r="AE422" s="33"/>
      <c r="AR422" s="156" t="s">
        <v>132</v>
      </c>
      <c r="AT422" s="156" t="s">
        <v>127</v>
      </c>
      <c r="AU422" s="156" t="s">
        <v>143</v>
      </c>
      <c r="AY422" s="18" t="s">
        <v>125</v>
      </c>
      <c r="BE422" s="157">
        <f>IF(N422="základní",J422,0)</f>
        <v>0</v>
      </c>
      <c r="BF422" s="157">
        <f>IF(N422="snížená",J422,0)</f>
        <v>0</v>
      </c>
      <c r="BG422" s="157">
        <f>IF(N422="zákl. přenesená",J422,0)</f>
        <v>0</v>
      </c>
      <c r="BH422" s="157">
        <f>IF(N422="sníž. přenesená",J422,0)</f>
        <v>0</v>
      </c>
      <c r="BI422" s="157">
        <f>IF(N422="nulová",J422,0)</f>
        <v>0</v>
      </c>
      <c r="BJ422" s="18" t="s">
        <v>36</v>
      </c>
      <c r="BK422" s="157">
        <f>ROUND(I422*H422,2)</f>
        <v>0</v>
      </c>
      <c r="BL422" s="18" t="s">
        <v>132</v>
      </c>
      <c r="BM422" s="156" t="s">
        <v>702</v>
      </c>
    </row>
    <row r="423" spans="1:65" s="14" customFormat="1">
      <c r="B423" s="176"/>
      <c r="D423" s="169" t="s">
        <v>140</v>
      </c>
      <c r="E423" s="177" t="s">
        <v>1</v>
      </c>
      <c r="F423" s="178" t="s">
        <v>703</v>
      </c>
      <c r="H423" s="179">
        <v>1</v>
      </c>
      <c r="I423" s="180"/>
      <c r="L423" s="176"/>
      <c r="M423" s="181"/>
      <c r="N423" s="182"/>
      <c r="O423" s="182"/>
      <c r="P423" s="182"/>
      <c r="Q423" s="182"/>
      <c r="R423" s="182"/>
      <c r="S423" s="182"/>
      <c r="T423" s="183"/>
      <c r="AT423" s="177" t="s">
        <v>140</v>
      </c>
      <c r="AU423" s="177" t="s">
        <v>143</v>
      </c>
      <c r="AV423" s="14" t="s">
        <v>89</v>
      </c>
      <c r="AW423" s="14" t="s">
        <v>35</v>
      </c>
      <c r="AX423" s="14" t="s">
        <v>80</v>
      </c>
      <c r="AY423" s="177" t="s">
        <v>125</v>
      </c>
    </row>
    <row r="424" spans="1:65" s="2" customFormat="1" ht="16.5" customHeight="1">
      <c r="A424" s="33"/>
      <c r="B424" s="144"/>
      <c r="C424" s="158" t="s">
        <v>704</v>
      </c>
      <c r="D424" s="158" t="s">
        <v>134</v>
      </c>
      <c r="E424" s="159" t="s">
        <v>705</v>
      </c>
      <c r="F424" s="160" t="s">
        <v>706</v>
      </c>
      <c r="G424" s="161" t="s">
        <v>130</v>
      </c>
      <c r="H424" s="162">
        <v>1.0149999999999999</v>
      </c>
      <c r="I424" s="163"/>
      <c r="J424" s="164">
        <f>ROUND(I424*H424,2)</f>
        <v>0</v>
      </c>
      <c r="K424" s="160" t="s">
        <v>131</v>
      </c>
      <c r="L424" s="165"/>
      <c r="M424" s="166" t="s">
        <v>1</v>
      </c>
      <c r="N424" s="167" t="s">
        <v>45</v>
      </c>
      <c r="O424" s="59"/>
      <c r="P424" s="154">
        <f>O424*H424</f>
        <v>0</v>
      </c>
      <c r="Q424" s="154">
        <v>1.4499999999999999E-3</v>
      </c>
      <c r="R424" s="154">
        <f>Q424*H424</f>
        <v>1.4717499999999998E-3</v>
      </c>
      <c r="S424" s="154">
        <v>0</v>
      </c>
      <c r="T424" s="155">
        <f>S424*H424</f>
        <v>0</v>
      </c>
      <c r="U424" s="33"/>
      <c r="V424" s="33"/>
      <c r="W424" s="33"/>
      <c r="X424" s="33"/>
      <c r="Y424" s="33"/>
      <c r="Z424" s="33"/>
      <c r="AA424" s="33"/>
      <c r="AB424" s="33"/>
      <c r="AC424" s="33"/>
      <c r="AD424" s="33"/>
      <c r="AE424" s="33"/>
      <c r="AR424" s="156" t="s">
        <v>138</v>
      </c>
      <c r="AT424" s="156" t="s">
        <v>134</v>
      </c>
      <c r="AU424" s="156" t="s">
        <v>143</v>
      </c>
      <c r="AY424" s="18" t="s">
        <v>125</v>
      </c>
      <c r="BE424" s="157">
        <f>IF(N424="základní",J424,0)</f>
        <v>0</v>
      </c>
      <c r="BF424" s="157">
        <f>IF(N424="snížená",J424,0)</f>
        <v>0</v>
      </c>
      <c r="BG424" s="157">
        <f>IF(N424="zákl. přenesená",J424,0)</f>
        <v>0</v>
      </c>
      <c r="BH424" s="157">
        <f>IF(N424="sníž. přenesená",J424,0)</f>
        <v>0</v>
      </c>
      <c r="BI424" s="157">
        <f>IF(N424="nulová",J424,0)</f>
        <v>0</v>
      </c>
      <c r="BJ424" s="18" t="s">
        <v>36</v>
      </c>
      <c r="BK424" s="157">
        <f>ROUND(I424*H424,2)</f>
        <v>0</v>
      </c>
      <c r="BL424" s="18" t="s">
        <v>132</v>
      </c>
      <c r="BM424" s="156" t="s">
        <v>707</v>
      </c>
    </row>
    <row r="425" spans="1:65" s="14" customFormat="1">
      <c r="B425" s="176"/>
      <c r="D425" s="169" t="s">
        <v>140</v>
      </c>
      <c r="E425" s="177" t="s">
        <v>1</v>
      </c>
      <c r="F425" s="178" t="s">
        <v>708</v>
      </c>
      <c r="H425" s="179">
        <v>1.0149999999999999</v>
      </c>
      <c r="I425" s="180"/>
      <c r="L425" s="176"/>
      <c r="M425" s="181"/>
      <c r="N425" s="182"/>
      <c r="O425" s="182"/>
      <c r="P425" s="182"/>
      <c r="Q425" s="182"/>
      <c r="R425" s="182"/>
      <c r="S425" s="182"/>
      <c r="T425" s="183"/>
      <c r="AT425" s="177" t="s">
        <v>140</v>
      </c>
      <c r="AU425" s="177" t="s">
        <v>143</v>
      </c>
      <c r="AV425" s="14" t="s">
        <v>89</v>
      </c>
      <c r="AW425" s="14" t="s">
        <v>35</v>
      </c>
      <c r="AX425" s="14" t="s">
        <v>80</v>
      </c>
      <c r="AY425" s="177" t="s">
        <v>125</v>
      </c>
    </row>
    <row r="426" spans="1:65" s="2" customFormat="1" ht="21.75" customHeight="1">
      <c r="A426" s="33"/>
      <c r="B426" s="144"/>
      <c r="C426" s="145" t="s">
        <v>709</v>
      </c>
      <c r="D426" s="145" t="s">
        <v>127</v>
      </c>
      <c r="E426" s="146" t="s">
        <v>710</v>
      </c>
      <c r="F426" s="147" t="s">
        <v>711</v>
      </c>
      <c r="G426" s="148" t="s">
        <v>130</v>
      </c>
      <c r="H426" s="149">
        <v>4</v>
      </c>
      <c r="I426" s="150"/>
      <c r="J426" s="151">
        <f>ROUND(I426*H426,2)</f>
        <v>0</v>
      </c>
      <c r="K426" s="147" t="s">
        <v>131</v>
      </c>
      <c r="L426" s="34"/>
      <c r="M426" s="152" t="s">
        <v>1</v>
      </c>
      <c r="N426" s="153" t="s">
        <v>45</v>
      </c>
      <c r="O426" s="59"/>
      <c r="P426" s="154">
        <f>O426*H426</f>
        <v>0</v>
      </c>
      <c r="Q426" s="154">
        <v>0</v>
      </c>
      <c r="R426" s="154">
        <f>Q426*H426</f>
        <v>0</v>
      </c>
      <c r="S426" s="154">
        <v>0</v>
      </c>
      <c r="T426" s="155">
        <f>S426*H426</f>
        <v>0</v>
      </c>
      <c r="U426" s="33"/>
      <c r="V426" s="33"/>
      <c r="W426" s="33"/>
      <c r="X426" s="33"/>
      <c r="Y426" s="33"/>
      <c r="Z426" s="33"/>
      <c r="AA426" s="33"/>
      <c r="AB426" s="33"/>
      <c r="AC426" s="33"/>
      <c r="AD426" s="33"/>
      <c r="AE426" s="33"/>
      <c r="AR426" s="156" t="s">
        <v>132</v>
      </c>
      <c r="AT426" s="156" t="s">
        <v>127</v>
      </c>
      <c r="AU426" s="156" t="s">
        <v>143</v>
      </c>
      <c r="AY426" s="18" t="s">
        <v>125</v>
      </c>
      <c r="BE426" s="157">
        <f>IF(N426="základní",J426,0)</f>
        <v>0</v>
      </c>
      <c r="BF426" s="157">
        <f>IF(N426="snížená",J426,0)</f>
        <v>0</v>
      </c>
      <c r="BG426" s="157">
        <f>IF(N426="zákl. přenesená",J426,0)</f>
        <v>0</v>
      </c>
      <c r="BH426" s="157">
        <f>IF(N426="sníž. přenesená",J426,0)</f>
        <v>0</v>
      </c>
      <c r="BI426" s="157">
        <f>IF(N426="nulová",J426,0)</f>
        <v>0</v>
      </c>
      <c r="BJ426" s="18" t="s">
        <v>36</v>
      </c>
      <c r="BK426" s="157">
        <f>ROUND(I426*H426,2)</f>
        <v>0</v>
      </c>
      <c r="BL426" s="18" t="s">
        <v>132</v>
      </c>
      <c r="BM426" s="156" t="s">
        <v>712</v>
      </c>
    </row>
    <row r="427" spans="1:65" s="14" customFormat="1">
      <c r="B427" s="176"/>
      <c r="D427" s="169" t="s">
        <v>140</v>
      </c>
      <c r="E427" s="177" t="s">
        <v>1</v>
      </c>
      <c r="F427" s="178" t="s">
        <v>713</v>
      </c>
      <c r="H427" s="179">
        <v>4</v>
      </c>
      <c r="I427" s="180"/>
      <c r="L427" s="176"/>
      <c r="M427" s="181"/>
      <c r="N427" s="182"/>
      <c r="O427" s="182"/>
      <c r="P427" s="182"/>
      <c r="Q427" s="182"/>
      <c r="R427" s="182"/>
      <c r="S427" s="182"/>
      <c r="T427" s="183"/>
      <c r="AT427" s="177" t="s">
        <v>140</v>
      </c>
      <c r="AU427" s="177" t="s">
        <v>143</v>
      </c>
      <c r="AV427" s="14" t="s">
        <v>89</v>
      </c>
      <c r="AW427" s="14" t="s">
        <v>35</v>
      </c>
      <c r="AX427" s="14" t="s">
        <v>80</v>
      </c>
      <c r="AY427" s="177" t="s">
        <v>125</v>
      </c>
    </row>
    <row r="428" spans="1:65" s="2" customFormat="1" ht="16.5" customHeight="1">
      <c r="A428" s="33"/>
      <c r="B428" s="144"/>
      <c r="C428" s="158" t="s">
        <v>714</v>
      </c>
      <c r="D428" s="158" t="s">
        <v>134</v>
      </c>
      <c r="E428" s="159" t="s">
        <v>715</v>
      </c>
      <c r="F428" s="160" t="s">
        <v>716</v>
      </c>
      <c r="G428" s="161" t="s">
        <v>130</v>
      </c>
      <c r="H428" s="162">
        <v>4.0599999999999996</v>
      </c>
      <c r="I428" s="163"/>
      <c r="J428" s="164">
        <f>ROUND(I428*H428,2)</f>
        <v>0</v>
      </c>
      <c r="K428" s="160" t="s">
        <v>131</v>
      </c>
      <c r="L428" s="165"/>
      <c r="M428" s="166" t="s">
        <v>1</v>
      </c>
      <c r="N428" s="167" t="s">
        <v>45</v>
      </c>
      <c r="O428" s="59"/>
      <c r="P428" s="154">
        <f>O428*H428</f>
        <v>0</v>
      </c>
      <c r="Q428" s="154">
        <v>2.8300000000000001E-3</v>
      </c>
      <c r="R428" s="154">
        <f>Q428*H428</f>
        <v>1.14898E-2</v>
      </c>
      <c r="S428" s="154">
        <v>0</v>
      </c>
      <c r="T428" s="155">
        <f>S428*H428</f>
        <v>0</v>
      </c>
      <c r="U428" s="33"/>
      <c r="V428" s="33"/>
      <c r="W428" s="33"/>
      <c r="X428" s="33"/>
      <c r="Y428" s="33"/>
      <c r="Z428" s="33"/>
      <c r="AA428" s="33"/>
      <c r="AB428" s="33"/>
      <c r="AC428" s="33"/>
      <c r="AD428" s="33"/>
      <c r="AE428" s="33"/>
      <c r="AR428" s="156" t="s">
        <v>138</v>
      </c>
      <c r="AT428" s="156" t="s">
        <v>134</v>
      </c>
      <c r="AU428" s="156" t="s">
        <v>143</v>
      </c>
      <c r="AY428" s="18" t="s">
        <v>125</v>
      </c>
      <c r="BE428" s="157">
        <f>IF(N428="základní",J428,0)</f>
        <v>0</v>
      </c>
      <c r="BF428" s="157">
        <f>IF(N428="snížená",J428,0)</f>
        <v>0</v>
      </c>
      <c r="BG428" s="157">
        <f>IF(N428="zákl. přenesená",J428,0)</f>
        <v>0</v>
      </c>
      <c r="BH428" s="157">
        <f>IF(N428="sníž. přenesená",J428,0)</f>
        <v>0</v>
      </c>
      <c r="BI428" s="157">
        <f>IF(N428="nulová",J428,0)</f>
        <v>0</v>
      </c>
      <c r="BJ428" s="18" t="s">
        <v>36</v>
      </c>
      <c r="BK428" s="157">
        <f>ROUND(I428*H428,2)</f>
        <v>0</v>
      </c>
      <c r="BL428" s="18" t="s">
        <v>132</v>
      </c>
      <c r="BM428" s="156" t="s">
        <v>717</v>
      </c>
    </row>
    <row r="429" spans="1:65" s="14" customFormat="1">
      <c r="B429" s="176"/>
      <c r="D429" s="169" t="s">
        <v>140</v>
      </c>
      <c r="E429" s="177" t="s">
        <v>1</v>
      </c>
      <c r="F429" s="178" t="s">
        <v>718</v>
      </c>
      <c r="H429" s="179">
        <v>4.0599999999999996</v>
      </c>
      <c r="I429" s="180"/>
      <c r="L429" s="176"/>
      <c r="M429" s="181"/>
      <c r="N429" s="182"/>
      <c r="O429" s="182"/>
      <c r="P429" s="182"/>
      <c r="Q429" s="182"/>
      <c r="R429" s="182"/>
      <c r="S429" s="182"/>
      <c r="T429" s="183"/>
      <c r="AT429" s="177" t="s">
        <v>140</v>
      </c>
      <c r="AU429" s="177" t="s">
        <v>143</v>
      </c>
      <c r="AV429" s="14" t="s">
        <v>89</v>
      </c>
      <c r="AW429" s="14" t="s">
        <v>35</v>
      </c>
      <c r="AX429" s="14" t="s">
        <v>80</v>
      </c>
      <c r="AY429" s="177" t="s">
        <v>125</v>
      </c>
    </row>
    <row r="430" spans="1:65" s="2" customFormat="1" ht="21.75" customHeight="1">
      <c r="A430" s="33"/>
      <c r="B430" s="144"/>
      <c r="C430" s="145" t="s">
        <v>719</v>
      </c>
      <c r="D430" s="145" t="s">
        <v>127</v>
      </c>
      <c r="E430" s="146" t="s">
        <v>720</v>
      </c>
      <c r="F430" s="147" t="s">
        <v>721</v>
      </c>
      <c r="G430" s="148" t="s">
        <v>130</v>
      </c>
      <c r="H430" s="149">
        <v>5</v>
      </c>
      <c r="I430" s="150"/>
      <c r="J430" s="151">
        <f>ROUND(I430*H430,2)</f>
        <v>0</v>
      </c>
      <c r="K430" s="147" t="s">
        <v>131</v>
      </c>
      <c r="L430" s="34"/>
      <c r="M430" s="152" t="s">
        <v>1</v>
      </c>
      <c r="N430" s="153" t="s">
        <v>45</v>
      </c>
      <c r="O430" s="59"/>
      <c r="P430" s="154">
        <f>O430*H430</f>
        <v>0</v>
      </c>
      <c r="Q430" s="154">
        <v>0</v>
      </c>
      <c r="R430" s="154">
        <f>Q430*H430</f>
        <v>0</v>
      </c>
      <c r="S430" s="154">
        <v>0</v>
      </c>
      <c r="T430" s="155">
        <f>S430*H430</f>
        <v>0</v>
      </c>
      <c r="U430" s="33"/>
      <c r="V430" s="33"/>
      <c r="W430" s="33"/>
      <c r="X430" s="33"/>
      <c r="Y430" s="33"/>
      <c r="Z430" s="33"/>
      <c r="AA430" s="33"/>
      <c r="AB430" s="33"/>
      <c r="AC430" s="33"/>
      <c r="AD430" s="33"/>
      <c r="AE430" s="33"/>
      <c r="AR430" s="156" t="s">
        <v>132</v>
      </c>
      <c r="AT430" s="156" t="s">
        <v>127</v>
      </c>
      <c r="AU430" s="156" t="s">
        <v>143</v>
      </c>
      <c r="AY430" s="18" t="s">
        <v>125</v>
      </c>
      <c r="BE430" s="157">
        <f>IF(N430="základní",J430,0)</f>
        <v>0</v>
      </c>
      <c r="BF430" s="157">
        <f>IF(N430="snížená",J430,0)</f>
        <v>0</v>
      </c>
      <c r="BG430" s="157">
        <f>IF(N430="zákl. přenesená",J430,0)</f>
        <v>0</v>
      </c>
      <c r="BH430" s="157">
        <f>IF(N430="sníž. přenesená",J430,0)</f>
        <v>0</v>
      </c>
      <c r="BI430" s="157">
        <f>IF(N430="nulová",J430,0)</f>
        <v>0</v>
      </c>
      <c r="BJ430" s="18" t="s">
        <v>36</v>
      </c>
      <c r="BK430" s="157">
        <f>ROUND(I430*H430,2)</f>
        <v>0</v>
      </c>
      <c r="BL430" s="18" t="s">
        <v>132</v>
      </c>
      <c r="BM430" s="156" t="s">
        <v>722</v>
      </c>
    </row>
    <row r="431" spans="1:65" s="14" customFormat="1">
      <c r="B431" s="176"/>
      <c r="D431" s="169" t="s">
        <v>140</v>
      </c>
      <c r="E431" s="177" t="s">
        <v>1</v>
      </c>
      <c r="F431" s="178" t="s">
        <v>723</v>
      </c>
      <c r="H431" s="179">
        <v>5</v>
      </c>
      <c r="I431" s="180"/>
      <c r="L431" s="176"/>
      <c r="M431" s="181"/>
      <c r="N431" s="182"/>
      <c r="O431" s="182"/>
      <c r="P431" s="182"/>
      <c r="Q431" s="182"/>
      <c r="R431" s="182"/>
      <c r="S431" s="182"/>
      <c r="T431" s="183"/>
      <c r="AT431" s="177" t="s">
        <v>140</v>
      </c>
      <c r="AU431" s="177" t="s">
        <v>143</v>
      </c>
      <c r="AV431" s="14" t="s">
        <v>89</v>
      </c>
      <c r="AW431" s="14" t="s">
        <v>35</v>
      </c>
      <c r="AX431" s="14" t="s">
        <v>80</v>
      </c>
      <c r="AY431" s="177" t="s">
        <v>125</v>
      </c>
    </row>
    <row r="432" spans="1:65" s="2" customFormat="1" ht="16.5" customHeight="1">
      <c r="A432" s="33"/>
      <c r="B432" s="144"/>
      <c r="C432" s="158" t="s">
        <v>724</v>
      </c>
      <c r="D432" s="158" t="s">
        <v>134</v>
      </c>
      <c r="E432" s="159" t="s">
        <v>725</v>
      </c>
      <c r="F432" s="160" t="s">
        <v>726</v>
      </c>
      <c r="G432" s="161" t="s">
        <v>130</v>
      </c>
      <c r="H432" s="162">
        <v>5.0750000000000002</v>
      </c>
      <c r="I432" s="163"/>
      <c r="J432" s="164">
        <f>ROUND(I432*H432,2)</f>
        <v>0</v>
      </c>
      <c r="K432" s="160" t="s">
        <v>131</v>
      </c>
      <c r="L432" s="165"/>
      <c r="M432" s="166" t="s">
        <v>1</v>
      </c>
      <c r="N432" s="167" t="s">
        <v>45</v>
      </c>
      <c r="O432" s="59"/>
      <c r="P432" s="154">
        <f>O432*H432</f>
        <v>0</v>
      </c>
      <c r="Q432" s="154">
        <v>2.0999999999999999E-3</v>
      </c>
      <c r="R432" s="154">
        <f>Q432*H432</f>
        <v>1.06575E-2</v>
      </c>
      <c r="S432" s="154">
        <v>0</v>
      </c>
      <c r="T432" s="155">
        <f>S432*H432</f>
        <v>0</v>
      </c>
      <c r="U432" s="33"/>
      <c r="V432" s="33"/>
      <c r="W432" s="33"/>
      <c r="X432" s="33"/>
      <c r="Y432" s="33"/>
      <c r="Z432" s="33"/>
      <c r="AA432" s="33"/>
      <c r="AB432" s="33"/>
      <c r="AC432" s="33"/>
      <c r="AD432" s="33"/>
      <c r="AE432" s="33"/>
      <c r="AR432" s="156" t="s">
        <v>138</v>
      </c>
      <c r="AT432" s="156" t="s">
        <v>134</v>
      </c>
      <c r="AU432" s="156" t="s">
        <v>143</v>
      </c>
      <c r="AY432" s="18" t="s">
        <v>125</v>
      </c>
      <c r="BE432" s="157">
        <f>IF(N432="základní",J432,0)</f>
        <v>0</v>
      </c>
      <c r="BF432" s="157">
        <f>IF(N432="snížená",J432,0)</f>
        <v>0</v>
      </c>
      <c r="BG432" s="157">
        <f>IF(N432="zákl. přenesená",J432,0)</f>
        <v>0</v>
      </c>
      <c r="BH432" s="157">
        <f>IF(N432="sníž. přenesená",J432,0)</f>
        <v>0</v>
      </c>
      <c r="BI432" s="157">
        <f>IF(N432="nulová",J432,0)</f>
        <v>0</v>
      </c>
      <c r="BJ432" s="18" t="s">
        <v>36</v>
      </c>
      <c r="BK432" s="157">
        <f>ROUND(I432*H432,2)</f>
        <v>0</v>
      </c>
      <c r="BL432" s="18" t="s">
        <v>132</v>
      </c>
      <c r="BM432" s="156" t="s">
        <v>727</v>
      </c>
    </row>
    <row r="433" spans="1:65" s="14" customFormat="1">
      <c r="B433" s="176"/>
      <c r="D433" s="169" t="s">
        <v>140</v>
      </c>
      <c r="E433" s="177" t="s">
        <v>1</v>
      </c>
      <c r="F433" s="178" t="s">
        <v>728</v>
      </c>
      <c r="H433" s="179">
        <v>5.0750000000000002</v>
      </c>
      <c r="I433" s="180"/>
      <c r="L433" s="176"/>
      <c r="M433" s="181"/>
      <c r="N433" s="182"/>
      <c r="O433" s="182"/>
      <c r="P433" s="182"/>
      <c r="Q433" s="182"/>
      <c r="R433" s="182"/>
      <c r="S433" s="182"/>
      <c r="T433" s="183"/>
      <c r="AT433" s="177" t="s">
        <v>140</v>
      </c>
      <c r="AU433" s="177" t="s">
        <v>143</v>
      </c>
      <c r="AV433" s="14" t="s">
        <v>89</v>
      </c>
      <c r="AW433" s="14" t="s">
        <v>35</v>
      </c>
      <c r="AX433" s="14" t="s">
        <v>80</v>
      </c>
      <c r="AY433" s="177" t="s">
        <v>125</v>
      </c>
    </row>
    <row r="434" spans="1:65" s="2" customFormat="1" ht="16.5" customHeight="1">
      <c r="A434" s="33"/>
      <c r="B434" s="144"/>
      <c r="C434" s="145" t="s">
        <v>729</v>
      </c>
      <c r="D434" s="145" t="s">
        <v>127</v>
      </c>
      <c r="E434" s="146" t="s">
        <v>730</v>
      </c>
      <c r="F434" s="147" t="s">
        <v>731</v>
      </c>
      <c r="G434" s="148" t="s">
        <v>130</v>
      </c>
      <c r="H434" s="149">
        <v>11</v>
      </c>
      <c r="I434" s="150"/>
      <c r="J434" s="151">
        <f>ROUND(I434*H434,2)</f>
        <v>0</v>
      </c>
      <c r="K434" s="147" t="s">
        <v>131</v>
      </c>
      <c r="L434" s="34"/>
      <c r="M434" s="152" t="s">
        <v>1</v>
      </c>
      <c r="N434" s="153" t="s">
        <v>45</v>
      </c>
      <c r="O434" s="59"/>
      <c r="P434" s="154">
        <f>O434*H434</f>
        <v>0</v>
      </c>
      <c r="Q434" s="154">
        <v>0</v>
      </c>
      <c r="R434" s="154">
        <f>Q434*H434</f>
        <v>0</v>
      </c>
      <c r="S434" s="154">
        <v>0</v>
      </c>
      <c r="T434" s="155">
        <f>S434*H434</f>
        <v>0</v>
      </c>
      <c r="U434" s="33"/>
      <c r="V434" s="33"/>
      <c r="W434" s="33"/>
      <c r="X434" s="33"/>
      <c r="Y434" s="33"/>
      <c r="Z434" s="33"/>
      <c r="AA434" s="33"/>
      <c r="AB434" s="33"/>
      <c r="AC434" s="33"/>
      <c r="AD434" s="33"/>
      <c r="AE434" s="33"/>
      <c r="AR434" s="156" t="s">
        <v>132</v>
      </c>
      <c r="AT434" s="156" t="s">
        <v>127</v>
      </c>
      <c r="AU434" s="156" t="s">
        <v>143</v>
      </c>
      <c r="AY434" s="18" t="s">
        <v>125</v>
      </c>
      <c r="BE434" s="157">
        <f>IF(N434="základní",J434,0)</f>
        <v>0</v>
      </c>
      <c r="BF434" s="157">
        <f>IF(N434="snížená",J434,0)</f>
        <v>0</v>
      </c>
      <c r="BG434" s="157">
        <f>IF(N434="zákl. přenesená",J434,0)</f>
        <v>0</v>
      </c>
      <c r="BH434" s="157">
        <f>IF(N434="sníž. přenesená",J434,0)</f>
        <v>0</v>
      </c>
      <c r="BI434" s="157">
        <f>IF(N434="nulová",J434,0)</f>
        <v>0</v>
      </c>
      <c r="BJ434" s="18" t="s">
        <v>36</v>
      </c>
      <c r="BK434" s="157">
        <f>ROUND(I434*H434,2)</f>
        <v>0</v>
      </c>
      <c r="BL434" s="18" t="s">
        <v>132</v>
      </c>
      <c r="BM434" s="156" t="s">
        <v>732</v>
      </c>
    </row>
    <row r="435" spans="1:65" s="14" customFormat="1">
      <c r="B435" s="176"/>
      <c r="D435" s="169" t="s">
        <v>140</v>
      </c>
      <c r="E435" s="177" t="s">
        <v>1</v>
      </c>
      <c r="F435" s="178" t="s">
        <v>733</v>
      </c>
      <c r="H435" s="179">
        <v>11</v>
      </c>
      <c r="I435" s="180"/>
      <c r="L435" s="176"/>
      <c r="M435" s="181"/>
      <c r="N435" s="182"/>
      <c r="O435" s="182"/>
      <c r="P435" s="182"/>
      <c r="Q435" s="182"/>
      <c r="R435" s="182"/>
      <c r="S435" s="182"/>
      <c r="T435" s="183"/>
      <c r="AT435" s="177" t="s">
        <v>140</v>
      </c>
      <c r="AU435" s="177" t="s">
        <v>143</v>
      </c>
      <c r="AV435" s="14" t="s">
        <v>89</v>
      </c>
      <c r="AW435" s="14" t="s">
        <v>35</v>
      </c>
      <c r="AX435" s="14" t="s">
        <v>80</v>
      </c>
      <c r="AY435" s="177" t="s">
        <v>125</v>
      </c>
    </row>
    <row r="436" spans="1:65" s="2" customFormat="1" ht="16.5" customHeight="1">
      <c r="A436" s="33"/>
      <c r="B436" s="144"/>
      <c r="C436" s="158" t="s">
        <v>734</v>
      </c>
      <c r="D436" s="158" t="s">
        <v>134</v>
      </c>
      <c r="E436" s="159" t="s">
        <v>735</v>
      </c>
      <c r="F436" s="160" t="s">
        <v>736</v>
      </c>
      <c r="G436" s="161" t="s">
        <v>130</v>
      </c>
      <c r="H436" s="162">
        <v>11.164999999999999</v>
      </c>
      <c r="I436" s="163"/>
      <c r="J436" s="164">
        <f>ROUND(I436*H436,2)</f>
        <v>0</v>
      </c>
      <c r="K436" s="160" t="s">
        <v>131</v>
      </c>
      <c r="L436" s="165"/>
      <c r="M436" s="166" t="s">
        <v>1</v>
      </c>
      <c r="N436" s="167" t="s">
        <v>45</v>
      </c>
      <c r="O436" s="59"/>
      <c r="P436" s="154">
        <f>O436*H436</f>
        <v>0</v>
      </c>
      <c r="Q436" s="154">
        <v>8.4000000000000003E-4</v>
      </c>
      <c r="R436" s="154">
        <f>Q436*H436</f>
        <v>9.3785999999999991E-3</v>
      </c>
      <c r="S436" s="154">
        <v>0</v>
      </c>
      <c r="T436" s="155">
        <f>S436*H436</f>
        <v>0</v>
      </c>
      <c r="U436" s="33"/>
      <c r="V436" s="33"/>
      <c r="W436" s="33"/>
      <c r="X436" s="33"/>
      <c r="Y436" s="33"/>
      <c r="Z436" s="33"/>
      <c r="AA436" s="33"/>
      <c r="AB436" s="33"/>
      <c r="AC436" s="33"/>
      <c r="AD436" s="33"/>
      <c r="AE436" s="33"/>
      <c r="AR436" s="156" t="s">
        <v>138</v>
      </c>
      <c r="AT436" s="156" t="s">
        <v>134</v>
      </c>
      <c r="AU436" s="156" t="s">
        <v>143</v>
      </c>
      <c r="AY436" s="18" t="s">
        <v>125</v>
      </c>
      <c r="BE436" s="157">
        <f>IF(N436="základní",J436,0)</f>
        <v>0</v>
      </c>
      <c r="BF436" s="157">
        <f>IF(N436="snížená",J436,0)</f>
        <v>0</v>
      </c>
      <c r="BG436" s="157">
        <f>IF(N436="zákl. přenesená",J436,0)</f>
        <v>0</v>
      </c>
      <c r="BH436" s="157">
        <f>IF(N436="sníž. přenesená",J436,0)</f>
        <v>0</v>
      </c>
      <c r="BI436" s="157">
        <f>IF(N436="nulová",J436,0)</f>
        <v>0</v>
      </c>
      <c r="BJ436" s="18" t="s">
        <v>36</v>
      </c>
      <c r="BK436" s="157">
        <f>ROUND(I436*H436,2)</f>
        <v>0</v>
      </c>
      <c r="BL436" s="18" t="s">
        <v>132</v>
      </c>
      <c r="BM436" s="156" t="s">
        <v>737</v>
      </c>
    </row>
    <row r="437" spans="1:65" s="14" customFormat="1">
      <c r="B437" s="176"/>
      <c r="D437" s="169" t="s">
        <v>140</v>
      </c>
      <c r="E437" s="177" t="s">
        <v>1</v>
      </c>
      <c r="F437" s="178" t="s">
        <v>738</v>
      </c>
      <c r="H437" s="179">
        <v>11.164999999999999</v>
      </c>
      <c r="I437" s="180"/>
      <c r="L437" s="176"/>
      <c r="M437" s="181"/>
      <c r="N437" s="182"/>
      <c r="O437" s="182"/>
      <c r="P437" s="182"/>
      <c r="Q437" s="182"/>
      <c r="R437" s="182"/>
      <c r="S437" s="182"/>
      <c r="T437" s="183"/>
      <c r="AT437" s="177" t="s">
        <v>140</v>
      </c>
      <c r="AU437" s="177" t="s">
        <v>143</v>
      </c>
      <c r="AV437" s="14" t="s">
        <v>89</v>
      </c>
      <c r="AW437" s="14" t="s">
        <v>35</v>
      </c>
      <c r="AX437" s="14" t="s">
        <v>80</v>
      </c>
      <c r="AY437" s="177" t="s">
        <v>125</v>
      </c>
    </row>
    <row r="438" spans="1:65" s="2" customFormat="1" ht="16.5" customHeight="1">
      <c r="A438" s="33"/>
      <c r="B438" s="144"/>
      <c r="C438" s="145" t="s">
        <v>739</v>
      </c>
      <c r="D438" s="145" t="s">
        <v>127</v>
      </c>
      <c r="E438" s="146" t="s">
        <v>740</v>
      </c>
      <c r="F438" s="147" t="s">
        <v>741</v>
      </c>
      <c r="G438" s="148" t="s">
        <v>130</v>
      </c>
      <c r="H438" s="149">
        <v>4</v>
      </c>
      <c r="I438" s="150"/>
      <c r="J438" s="151">
        <f>ROUND(I438*H438,2)</f>
        <v>0</v>
      </c>
      <c r="K438" s="147" t="s">
        <v>131</v>
      </c>
      <c r="L438" s="34"/>
      <c r="M438" s="152" t="s">
        <v>1</v>
      </c>
      <c r="N438" s="153" t="s">
        <v>45</v>
      </c>
      <c r="O438" s="59"/>
      <c r="P438" s="154">
        <f>O438*H438</f>
        <v>0</v>
      </c>
      <c r="Q438" s="154">
        <v>0</v>
      </c>
      <c r="R438" s="154">
        <f>Q438*H438</f>
        <v>0</v>
      </c>
      <c r="S438" s="154">
        <v>0</v>
      </c>
      <c r="T438" s="155">
        <f>S438*H438</f>
        <v>0</v>
      </c>
      <c r="U438" s="33"/>
      <c r="V438" s="33"/>
      <c r="W438" s="33"/>
      <c r="X438" s="33"/>
      <c r="Y438" s="33"/>
      <c r="Z438" s="33"/>
      <c r="AA438" s="33"/>
      <c r="AB438" s="33"/>
      <c r="AC438" s="33"/>
      <c r="AD438" s="33"/>
      <c r="AE438" s="33"/>
      <c r="AR438" s="156" t="s">
        <v>132</v>
      </c>
      <c r="AT438" s="156" t="s">
        <v>127</v>
      </c>
      <c r="AU438" s="156" t="s">
        <v>143</v>
      </c>
      <c r="AY438" s="18" t="s">
        <v>125</v>
      </c>
      <c r="BE438" s="157">
        <f>IF(N438="základní",J438,0)</f>
        <v>0</v>
      </c>
      <c r="BF438" s="157">
        <f>IF(N438="snížená",J438,0)</f>
        <v>0</v>
      </c>
      <c r="BG438" s="157">
        <f>IF(N438="zákl. přenesená",J438,0)</f>
        <v>0</v>
      </c>
      <c r="BH438" s="157">
        <f>IF(N438="sníž. přenesená",J438,0)</f>
        <v>0</v>
      </c>
      <c r="BI438" s="157">
        <f>IF(N438="nulová",J438,0)</f>
        <v>0</v>
      </c>
      <c r="BJ438" s="18" t="s">
        <v>36</v>
      </c>
      <c r="BK438" s="157">
        <f>ROUND(I438*H438,2)</f>
        <v>0</v>
      </c>
      <c r="BL438" s="18" t="s">
        <v>132</v>
      </c>
      <c r="BM438" s="156" t="s">
        <v>742</v>
      </c>
    </row>
    <row r="439" spans="1:65" s="14" customFormat="1">
      <c r="B439" s="176"/>
      <c r="D439" s="169" t="s">
        <v>140</v>
      </c>
      <c r="E439" s="177" t="s">
        <v>1</v>
      </c>
      <c r="F439" s="178" t="s">
        <v>713</v>
      </c>
      <c r="H439" s="179">
        <v>4</v>
      </c>
      <c r="I439" s="180"/>
      <c r="L439" s="176"/>
      <c r="M439" s="181"/>
      <c r="N439" s="182"/>
      <c r="O439" s="182"/>
      <c r="P439" s="182"/>
      <c r="Q439" s="182"/>
      <c r="R439" s="182"/>
      <c r="S439" s="182"/>
      <c r="T439" s="183"/>
      <c r="AT439" s="177" t="s">
        <v>140</v>
      </c>
      <c r="AU439" s="177" t="s">
        <v>143</v>
      </c>
      <c r="AV439" s="14" t="s">
        <v>89</v>
      </c>
      <c r="AW439" s="14" t="s">
        <v>35</v>
      </c>
      <c r="AX439" s="14" t="s">
        <v>80</v>
      </c>
      <c r="AY439" s="177" t="s">
        <v>125</v>
      </c>
    </row>
    <row r="440" spans="1:65" s="2" customFormat="1" ht="16.5" customHeight="1">
      <c r="A440" s="33"/>
      <c r="B440" s="144"/>
      <c r="C440" s="158" t="s">
        <v>743</v>
      </c>
      <c r="D440" s="158" t="s">
        <v>134</v>
      </c>
      <c r="E440" s="159" t="s">
        <v>744</v>
      </c>
      <c r="F440" s="160" t="s">
        <v>745</v>
      </c>
      <c r="G440" s="161" t="s">
        <v>130</v>
      </c>
      <c r="H440" s="162">
        <v>4.0599999999999996</v>
      </c>
      <c r="I440" s="163"/>
      <c r="J440" s="164">
        <f>ROUND(I440*H440,2)</f>
        <v>0</v>
      </c>
      <c r="K440" s="160" t="s">
        <v>131</v>
      </c>
      <c r="L440" s="165"/>
      <c r="M440" s="166" t="s">
        <v>1</v>
      </c>
      <c r="N440" s="167" t="s">
        <v>45</v>
      </c>
      <c r="O440" s="59"/>
      <c r="P440" s="154">
        <f>O440*H440</f>
        <v>0</v>
      </c>
      <c r="Q440" s="154">
        <v>3.2000000000000003E-4</v>
      </c>
      <c r="R440" s="154">
        <f>Q440*H440</f>
        <v>1.2991999999999999E-3</v>
      </c>
      <c r="S440" s="154">
        <v>0</v>
      </c>
      <c r="T440" s="155">
        <f>S440*H440</f>
        <v>0</v>
      </c>
      <c r="U440" s="33"/>
      <c r="V440" s="33"/>
      <c r="W440" s="33"/>
      <c r="X440" s="33"/>
      <c r="Y440" s="33"/>
      <c r="Z440" s="33"/>
      <c r="AA440" s="33"/>
      <c r="AB440" s="33"/>
      <c r="AC440" s="33"/>
      <c r="AD440" s="33"/>
      <c r="AE440" s="33"/>
      <c r="AR440" s="156" t="s">
        <v>138</v>
      </c>
      <c r="AT440" s="156" t="s">
        <v>134</v>
      </c>
      <c r="AU440" s="156" t="s">
        <v>143</v>
      </c>
      <c r="AY440" s="18" t="s">
        <v>125</v>
      </c>
      <c r="BE440" s="157">
        <f>IF(N440="základní",J440,0)</f>
        <v>0</v>
      </c>
      <c r="BF440" s="157">
        <f>IF(N440="snížená",J440,0)</f>
        <v>0</v>
      </c>
      <c r="BG440" s="157">
        <f>IF(N440="zákl. přenesená",J440,0)</f>
        <v>0</v>
      </c>
      <c r="BH440" s="157">
        <f>IF(N440="sníž. přenesená",J440,0)</f>
        <v>0</v>
      </c>
      <c r="BI440" s="157">
        <f>IF(N440="nulová",J440,0)</f>
        <v>0</v>
      </c>
      <c r="BJ440" s="18" t="s">
        <v>36</v>
      </c>
      <c r="BK440" s="157">
        <f>ROUND(I440*H440,2)</f>
        <v>0</v>
      </c>
      <c r="BL440" s="18" t="s">
        <v>132</v>
      </c>
      <c r="BM440" s="156" t="s">
        <v>746</v>
      </c>
    </row>
    <row r="441" spans="1:65" s="14" customFormat="1">
      <c r="B441" s="176"/>
      <c r="D441" s="169" t="s">
        <v>140</v>
      </c>
      <c r="E441" s="177" t="s">
        <v>1</v>
      </c>
      <c r="F441" s="178" t="s">
        <v>718</v>
      </c>
      <c r="H441" s="179">
        <v>4.0599999999999996</v>
      </c>
      <c r="I441" s="180"/>
      <c r="L441" s="176"/>
      <c r="M441" s="181"/>
      <c r="N441" s="182"/>
      <c r="O441" s="182"/>
      <c r="P441" s="182"/>
      <c r="Q441" s="182"/>
      <c r="R441" s="182"/>
      <c r="S441" s="182"/>
      <c r="T441" s="183"/>
      <c r="AT441" s="177" t="s">
        <v>140</v>
      </c>
      <c r="AU441" s="177" t="s">
        <v>143</v>
      </c>
      <c r="AV441" s="14" t="s">
        <v>89</v>
      </c>
      <c r="AW441" s="14" t="s">
        <v>35</v>
      </c>
      <c r="AX441" s="14" t="s">
        <v>80</v>
      </c>
      <c r="AY441" s="177" t="s">
        <v>125</v>
      </c>
    </row>
    <row r="442" spans="1:65" s="2" customFormat="1" ht="16.5" customHeight="1">
      <c r="A442" s="33"/>
      <c r="B442" s="144"/>
      <c r="C442" s="145" t="s">
        <v>747</v>
      </c>
      <c r="D442" s="145" t="s">
        <v>127</v>
      </c>
      <c r="E442" s="146" t="s">
        <v>748</v>
      </c>
      <c r="F442" s="147" t="s">
        <v>749</v>
      </c>
      <c r="G442" s="148" t="s">
        <v>130</v>
      </c>
      <c r="H442" s="149">
        <v>2</v>
      </c>
      <c r="I442" s="150"/>
      <c r="J442" s="151">
        <f>ROUND(I442*H442,2)</f>
        <v>0</v>
      </c>
      <c r="K442" s="147" t="s">
        <v>131</v>
      </c>
      <c r="L442" s="34"/>
      <c r="M442" s="152" t="s">
        <v>1</v>
      </c>
      <c r="N442" s="153" t="s">
        <v>45</v>
      </c>
      <c r="O442" s="59"/>
      <c r="P442" s="154">
        <f>O442*H442</f>
        <v>0</v>
      </c>
      <c r="Q442" s="154">
        <v>0</v>
      </c>
      <c r="R442" s="154">
        <f>Q442*H442</f>
        <v>0</v>
      </c>
      <c r="S442" s="154">
        <v>0</v>
      </c>
      <c r="T442" s="155">
        <f>S442*H442</f>
        <v>0</v>
      </c>
      <c r="U442" s="33"/>
      <c r="V442" s="33"/>
      <c r="W442" s="33"/>
      <c r="X442" s="33"/>
      <c r="Y442" s="33"/>
      <c r="Z442" s="33"/>
      <c r="AA442" s="33"/>
      <c r="AB442" s="33"/>
      <c r="AC442" s="33"/>
      <c r="AD442" s="33"/>
      <c r="AE442" s="33"/>
      <c r="AR442" s="156" t="s">
        <v>132</v>
      </c>
      <c r="AT442" s="156" t="s">
        <v>127</v>
      </c>
      <c r="AU442" s="156" t="s">
        <v>143</v>
      </c>
      <c r="AY442" s="18" t="s">
        <v>125</v>
      </c>
      <c r="BE442" s="157">
        <f>IF(N442="základní",J442,0)</f>
        <v>0</v>
      </c>
      <c r="BF442" s="157">
        <f>IF(N442="snížená",J442,0)</f>
        <v>0</v>
      </c>
      <c r="BG442" s="157">
        <f>IF(N442="zákl. přenesená",J442,0)</f>
        <v>0</v>
      </c>
      <c r="BH442" s="157">
        <f>IF(N442="sníž. přenesená",J442,0)</f>
        <v>0</v>
      </c>
      <c r="BI442" s="157">
        <f>IF(N442="nulová",J442,0)</f>
        <v>0</v>
      </c>
      <c r="BJ442" s="18" t="s">
        <v>36</v>
      </c>
      <c r="BK442" s="157">
        <f>ROUND(I442*H442,2)</f>
        <v>0</v>
      </c>
      <c r="BL442" s="18" t="s">
        <v>132</v>
      </c>
      <c r="BM442" s="156" t="s">
        <v>750</v>
      </c>
    </row>
    <row r="443" spans="1:65" s="14" customFormat="1">
      <c r="B443" s="176"/>
      <c r="D443" s="169" t="s">
        <v>140</v>
      </c>
      <c r="E443" s="177" t="s">
        <v>1</v>
      </c>
      <c r="F443" s="178" t="s">
        <v>751</v>
      </c>
      <c r="H443" s="179">
        <v>2</v>
      </c>
      <c r="I443" s="180"/>
      <c r="L443" s="176"/>
      <c r="M443" s="181"/>
      <c r="N443" s="182"/>
      <c r="O443" s="182"/>
      <c r="P443" s="182"/>
      <c r="Q443" s="182"/>
      <c r="R443" s="182"/>
      <c r="S443" s="182"/>
      <c r="T443" s="183"/>
      <c r="AT443" s="177" t="s">
        <v>140</v>
      </c>
      <c r="AU443" s="177" t="s">
        <v>143</v>
      </c>
      <c r="AV443" s="14" t="s">
        <v>89</v>
      </c>
      <c r="AW443" s="14" t="s">
        <v>35</v>
      </c>
      <c r="AX443" s="14" t="s">
        <v>80</v>
      </c>
      <c r="AY443" s="177" t="s">
        <v>125</v>
      </c>
    </row>
    <row r="444" spans="1:65" s="2" customFormat="1" ht="16.5" customHeight="1">
      <c r="A444" s="33"/>
      <c r="B444" s="144"/>
      <c r="C444" s="158" t="s">
        <v>752</v>
      </c>
      <c r="D444" s="158" t="s">
        <v>134</v>
      </c>
      <c r="E444" s="159" t="s">
        <v>753</v>
      </c>
      <c r="F444" s="160" t="s">
        <v>754</v>
      </c>
      <c r="G444" s="161" t="s">
        <v>130</v>
      </c>
      <c r="H444" s="162">
        <v>2.0299999999999998</v>
      </c>
      <c r="I444" s="163"/>
      <c r="J444" s="164">
        <f>ROUND(I444*H444,2)</f>
        <v>0</v>
      </c>
      <c r="K444" s="160" t="s">
        <v>131</v>
      </c>
      <c r="L444" s="165"/>
      <c r="M444" s="166" t="s">
        <v>1</v>
      </c>
      <c r="N444" s="167" t="s">
        <v>45</v>
      </c>
      <c r="O444" s="59"/>
      <c r="P444" s="154">
        <f>O444*H444</f>
        <v>0</v>
      </c>
      <c r="Q444" s="154">
        <v>2.0000000000000001E-4</v>
      </c>
      <c r="R444" s="154">
        <f>Q444*H444</f>
        <v>4.06E-4</v>
      </c>
      <c r="S444" s="154">
        <v>0</v>
      </c>
      <c r="T444" s="155">
        <f>S444*H444</f>
        <v>0</v>
      </c>
      <c r="U444" s="33"/>
      <c r="V444" s="33"/>
      <c r="W444" s="33"/>
      <c r="X444" s="33"/>
      <c r="Y444" s="33"/>
      <c r="Z444" s="33"/>
      <c r="AA444" s="33"/>
      <c r="AB444" s="33"/>
      <c r="AC444" s="33"/>
      <c r="AD444" s="33"/>
      <c r="AE444" s="33"/>
      <c r="AR444" s="156" t="s">
        <v>138</v>
      </c>
      <c r="AT444" s="156" t="s">
        <v>134</v>
      </c>
      <c r="AU444" s="156" t="s">
        <v>143</v>
      </c>
      <c r="AY444" s="18" t="s">
        <v>125</v>
      </c>
      <c r="BE444" s="157">
        <f>IF(N444="základní",J444,0)</f>
        <v>0</v>
      </c>
      <c r="BF444" s="157">
        <f>IF(N444="snížená",J444,0)</f>
        <v>0</v>
      </c>
      <c r="BG444" s="157">
        <f>IF(N444="zákl. přenesená",J444,0)</f>
        <v>0</v>
      </c>
      <c r="BH444" s="157">
        <f>IF(N444="sníž. přenesená",J444,0)</f>
        <v>0</v>
      </c>
      <c r="BI444" s="157">
        <f>IF(N444="nulová",J444,0)</f>
        <v>0</v>
      </c>
      <c r="BJ444" s="18" t="s">
        <v>36</v>
      </c>
      <c r="BK444" s="157">
        <f>ROUND(I444*H444,2)</f>
        <v>0</v>
      </c>
      <c r="BL444" s="18" t="s">
        <v>132</v>
      </c>
      <c r="BM444" s="156" t="s">
        <v>755</v>
      </c>
    </row>
    <row r="445" spans="1:65" s="14" customFormat="1">
      <c r="B445" s="176"/>
      <c r="D445" s="169" t="s">
        <v>140</v>
      </c>
      <c r="E445" s="177" t="s">
        <v>1</v>
      </c>
      <c r="F445" s="178" t="s">
        <v>756</v>
      </c>
      <c r="H445" s="179">
        <v>2.0299999999999998</v>
      </c>
      <c r="I445" s="180"/>
      <c r="L445" s="176"/>
      <c r="M445" s="181"/>
      <c r="N445" s="182"/>
      <c r="O445" s="182"/>
      <c r="P445" s="182"/>
      <c r="Q445" s="182"/>
      <c r="R445" s="182"/>
      <c r="S445" s="182"/>
      <c r="T445" s="183"/>
      <c r="AT445" s="177" t="s">
        <v>140</v>
      </c>
      <c r="AU445" s="177" t="s">
        <v>143</v>
      </c>
      <c r="AV445" s="14" t="s">
        <v>89</v>
      </c>
      <c r="AW445" s="14" t="s">
        <v>35</v>
      </c>
      <c r="AX445" s="14" t="s">
        <v>80</v>
      </c>
      <c r="AY445" s="177" t="s">
        <v>125</v>
      </c>
    </row>
    <row r="446" spans="1:65" s="2" customFormat="1" ht="16.5" customHeight="1">
      <c r="A446" s="33"/>
      <c r="B446" s="144"/>
      <c r="C446" s="145" t="s">
        <v>546</v>
      </c>
      <c r="D446" s="145" t="s">
        <v>127</v>
      </c>
      <c r="E446" s="146" t="s">
        <v>757</v>
      </c>
      <c r="F446" s="147" t="s">
        <v>758</v>
      </c>
      <c r="G446" s="148" t="s">
        <v>130</v>
      </c>
      <c r="H446" s="149">
        <v>8</v>
      </c>
      <c r="I446" s="150"/>
      <c r="J446" s="151">
        <f>ROUND(I446*H446,2)</f>
        <v>0</v>
      </c>
      <c r="K446" s="147" t="s">
        <v>131</v>
      </c>
      <c r="L446" s="34"/>
      <c r="M446" s="152" t="s">
        <v>1</v>
      </c>
      <c r="N446" s="153" t="s">
        <v>45</v>
      </c>
      <c r="O446" s="59"/>
      <c r="P446" s="154">
        <f>O446*H446</f>
        <v>0</v>
      </c>
      <c r="Q446" s="154">
        <v>0</v>
      </c>
      <c r="R446" s="154">
        <f>Q446*H446</f>
        <v>0</v>
      </c>
      <c r="S446" s="154">
        <v>0</v>
      </c>
      <c r="T446" s="155">
        <f>S446*H446</f>
        <v>0</v>
      </c>
      <c r="U446" s="33"/>
      <c r="V446" s="33"/>
      <c r="W446" s="33"/>
      <c r="X446" s="33"/>
      <c r="Y446" s="33"/>
      <c r="Z446" s="33"/>
      <c r="AA446" s="33"/>
      <c r="AB446" s="33"/>
      <c r="AC446" s="33"/>
      <c r="AD446" s="33"/>
      <c r="AE446" s="33"/>
      <c r="AR446" s="156" t="s">
        <v>132</v>
      </c>
      <c r="AT446" s="156" t="s">
        <v>127</v>
      </c>
      <c r="AU446" s="156" t="s">
        <v>143</v>
      </c>
      <c r="AY446" s="18" t="s">
        <v>125</v>
      </c>
      <c r="BE446" s="157">
        <f>IF(N446="základní",J446,0)</f>
        <v>0</v>
      </c>
      <c r="BF446" s="157">
        <f>IF(N446="snížená",J446,0)</f>
        <v>0</v>
      </c>
      <c r="BG446" s="157">
        <f>IF(N446="zákl. přenesená",J446,0)</f>
        <v>0</v>
      </c>
      <c r="BH446" s="157">
        <f>IF(N446="sníž. přenesená",J446,0)</f>
        <v>0</v>
      </c>
      <c r="BI446" s="157">
        <f>IF(N446="nulová",J446,0)</f>
        <v>0</v>
      </c>
      <c r="BJ446" s="18" t="s">
        <v>36</v>
      </c>
      <c r="BK446" s="157">
        <f>ROUND(I446*H446,2)</f>
        <v>0</v>
      </c>
      <c r="BL446" s="18" t="s">
        <v>132</v>
      </c>
      <c r="BM446" s="156" t="s">
        <v>759</v>
      </c>
    </row>
    <row r="447" spans="1:65" s="14" customFormat="1">
      <c r="B447" s="176"/>
      <c r="D447" s="169" t="s">
        <v>140</v>
      </c>
      <c r="E447" s="177" t="s">
        <v>1</v>
      </c>
      <c r="F447" s="178" t="s">
        <v>760</v>
      </c>
      <c r="H447" s="179">
        <v>8</v>
      </c>
      <c r="I447" s="180"/>
      <c r="L447" s="176"/>
      <c r="M447" s="181"/>
      <c r="N447" s="182"/>
      <c r="O447" s="182"/>
      <c r="P447" s="182"/>
      <c r="Q447" s="182"/>
      <c r="R447" s="182"/>
      <c r="S447" s="182"/>
      <c r="T447" s="183"/>
      <c r="AT447" s="177" t="s">
        <v>140</v>
      </c>
      <c r="AU447" s="177" t="s">
        <v>143</v>
      </c>
      <c r="AV447" s="14" t="s">
        <v>89</v>
      </c>
      <c r="AW447" s="14" t="s">
        <v>35</v>
      </c>
      <c r="AX447" s="14" t="s">
        <v>80</v>
      </c>
      <c r="AY447" s="177" t="s">
        <v>125</v>
      </c>
    </row>
    <row r="448" spans="1:65" s="2" customFormat="1" ht="16.5" customHeight="1">
      <c r="A448" s="33"/>
      <c r="B448" s="144"/>
      <c r="C448" s="158" t="s">
        <v>761</v>
      </c>
      <c r="D448" s="158" t="s">
        <v>134</v>
      </c>
      <c r="E448" s="159" t="s">
        <v>762</v>
      </c>
      <c r="F448" s="160" t="s">
        <v>763</v>
      </c>
      <c r="G448" s="161" t="s">
        <v>130</v>
      </c>
      <c r="H448" s="162">
        <v>8.1199999999999992</v>
      </c>
      <c r="I448" s="163"/>
      <c r="J448" s="164">
        <f>ROUND(I448*H448,2)</f>
        <v>0</v>
      </c>
      <c r="K448" s="160" t="s">
        <v>131</v>
      </c>
      <c r="L448" s="165"/>
      <c r="M448" s="166" t="s">
        <v>1</v>
      </c>
      <c r="N448" s="167" t="s">
        <v>45</v>
      </c>
      <c r="O448" s="59"/>
      <c r="P448" s="154">
        <f>O448*H448</f>
        <v>0</v>
      </c>
      <c r="Q448" s="154">
        <v>8.0000000000000007E-5</v>
      </c>
      <c r="R448" s="154">
        <f>Q448*H448</f>
        <v>6.4959999999999996E-4</v>
      </c>
      <c r="S448" s="154">
        <v>0</v>
      </c>
      <c r="T448" s="155">
        <f>S448*H448</f>
        <v>0</v>
      </c>
      <c r="U448" s="33"/>
      <c r="V448" s="33"/>
      <c r="W448" s="33"/>
      <c r="X448" s="33"/>
      <c r="Y448" s="33"/>
      <c r="Z448" s="33"/>
      <c r="AA448" s="33"/>
      <c r="AB448" s="33"/>
      <c r="AC448" s="33"/>
      <c r="AD448" s="33"/>
      <c r="AE448" s="33"/>
      <c r="AR448" s="156" t="s">
        <v>138</v>
      </c>
      <c r="AT448" s="156" t="s">
        <v>134</v>
      </c>
      <c r="AU448" s="156" t="s">
        <v>143</v>
      </c>
      <c r="AY448" s="18" t="s">
        <v>125</v>
      </c>
      <c r="BE448" s="157">
        <f>IF(N448="základní",J448,0)</f>
        <v>0</v>
      </c>
      <c r="BF448" s="157">
        <f>IF(N448="snížená",J448,0)</f>
        <v>0</v>
      </c>
      <c r="BG448" s="157">
        <f>IF(N448="zákl. přenesená",J448,0)</f>
        <v>0</v>
      </c>
      <c r="BH448" s="157">
        <f>IF(N448="sníž. přenesená",J448,0)</f>
        <v>0</v>
      </c>
      <c r="BI448" s="157">
        <f>IF(N448="nulová",J448,0)</f>
        <v>0</v>
      </c>
      <c r="BJ448" s="18" t="s">
        <v>36</v>
      </c>
      <c r="BK448" s="157">
        <f>ROUND(I448*H448,2)</f>
        <v>0</v>
      </c>
      <c r="BL448" s="18" t="s">
        <v>132</v>
      </c>
      <c r="BM448" s="156" t="s">
        <v>764</v>
      </c>
    </row>
    <row r="449" spans="1:65" s="14" customFormat="1">
      <c r="B449" s="176"/>
      <c r="D449" s="169" t="s">
        <v>140</v>
      </c>
      <c r="E449" s="177" t="s">
        <v>1</v>
      </c>
      <c r="F449" s="178" t="s">
        <v>765</v>
      </c>
      <c r="H449" s="179">
        <v>8.1199999999999992</v>
      </c>
      <c r="I449" s="180"/>
      <c r="L449" s="176"/>
      <c r="M449" s="181"/>
      <c r="N449" s="182"/>
      <c r="O449" s="182"/>
      <c r="P449" s="182"/>
      <c r="Q449" s="182"/>
      <c r="R449" s="182"/>
      <c r="S449" s="182"/>
      <c r="T449" s="183"/>
      <c r="AT449" s="177" t="s">
        <v>140</v>
      </c>
      <c r="AU449" s="177" t="s">
        <v>143</v>
      </c>
      <c r="AV449" s="14" t="s">
        <v>89</v>
      </c>
      <c r="AW449" s="14" t="s">
        <v>35</v>
      </c>
      <c r="AX449" s="14" t="s">
        <v>80</v>
      </c>
      <c r="AY449" s="177" t="s">
        <v>125</v>
      </c>
    </row>
    <row r="450" spans="1:65" s="2" customFormat="1" ht="16.5" customHeight="1">
      <c r="A450" s="33"/>
      <c r="B450" s="144"/>
      <c r="C450" s="145" t="s">
        <v>766</v>
      </c>
      <c r="D450" s="145" t="s">
        <v>127</v>
      </c>
      <c r="E450" s="146" t="s">
        <v>767</v>
      </c>
      <c r="F450" s="147" t="s">
        <v>768</v>
      </c>
      <c r="G450" s="148" t="s">
        <v>130</v>
      </c>
      <c r="H450" s="149">
        <v>1</v>
      </c>
      <c r="I450" s="150"/>
      <c r="J450" s="151">
        <f>ROUND(I450*H450,2)</f>
        <v>0</v>
      </c>
      <c r="K450" s="147" t="s">
        <v>131</v>
      </c>
      <c r="L450" s="34"/>
      <c r="M450" s="152" t="s">
        <v>1</v>
      </c>
      <c r="N450" s="153" t="s">
        <v>45</v>
      </c>
      <c r="O450" s="59"/>
      <c r="P450" s="154">
        <f>O450*H450</f>
        <v>0</v>
      </c>
      <c r="Q450" s="154">
        <v>0</v>
      </c>
      <c r="R450" s="154">
        <f>Q450*H450</f>
        <v>0</v>
      </c>
      <c r="S450" s="154">
        <v>0</v>
      </c>
      <c r="T450" s="155">
        <f>S450*H450</f>
        <v>0</v>
      </c>
      <c r="U450" s="33"/>
      <c r="V450" s="33"/>
      <c r="W450" s="33"/>
      <c r="X450" s="33"/>
      <c r="Y450" s="33"/>
      <c r="Z450" s="33"/>
      <c r="AA450" s="33"/>
      <c r="AB450" s="33"/>
      <c r="AC450" s="33"/>
      <c r="AD450" s="33"/>
      <c r="AE450" s="33"/>
      <c r="AR450" s="156" t="s">
        <v>132</v>
      </c>
      <c r="AT450" s="156" t="s">
        <v>127</v>
      </c>
      <c r="AU450" s="156" t="s">
        <v>143</v>
      </c>
      <c r="AY450" s="18" t="s">
        <v>125</v>
      </c>
      <c r="BE450" s="157">
        <f>IF(N450="základní",J450,0)</f>
        <v>0</v>
      </c>
      <c r="BF450" s="157">
        <f>IF(N450="snížená",J450,0)</f>
        <v>0</v>
      </c>
      <c r="BG450" s="157">
        <f>IF(N450="zákl. přenesená",J450,0)</f>
        <v>0</v>
      </c>
      <c r="BH450" s="157">
        <f>IF(N450="sníž. přenesená",J450,0)</f>
        <v>0</v>
      </c>
      <c r="BI450" s="157">
        <f>IF(N450="nulová",J450,0)</f>
        <v>0</v>
      </c>
      <c r="BJ450" s="18" t="s">
        <v>36</v>
      </c>
      <c r="BK450" s="157">
        <f>ROUND(I450*H450,2)</f>
        <v>0</v>
      </c>
      <c r="BL450" s="18" t="s">
        <v>132</v>
      </c>
      <c r="BM450" s="156" t="s">
        <v>769</v>
      </c>
    </row>
    <row r="451" spans="1:65" s="14" customFormat="1">
      <c r="B451" s="176"/>
      <c r="D451" s="169" t="s">
        <v>140</v>
      </c>
      <c r="E451" s="177" t="s">
        <v>1</v>
      </c>
      <c r="F451" s="178" t="s">
        <v>703</v>
      </c>
      <c r="H451" s="179">
        <v>1</v>
      </c>
      <c r="I451" s="180"/>
      <c r="L451" s="176"/>
      <c r="M451" s="181"/>
      <c r="N451" s="182"/>
      <c r="O451" s="182"/>
      <c r="P451" s="182"/>
      <c r="Q451" s="182"/>
      <c r="R451" s="182"/>
      <c r="S451" s="182"/>
      <c r="T451" s="183"/>
      <c r="AT451" s="177" t="s">
        <v>140</v>
      </c>
      <c r="AU451" s="177" t="s">
        <v>143</v>
      </c>
      <c r="AV451" s="14" t="s">
        <v>89</v>
      </c>
      <c r="AW451" s="14" t="s">
        <v>35</v>
      </c>
      <c r="AX451" s="14" t="s">
        <v>80</v>
      </c>
      <c r="AY451" s="177" t="s">
        <v>125</v>
      </c>
    </row>
    <row r="452" spans="1:65" s="2" customFormat="1" ht="16.5" customHeight="1">
      <c r="A452" s="33"/>
      <c r="B452" s="144"/>
      <c r="C452" s="158" t="s">
        <v>770</v>
      </c>
      <c r="D452" s="158" t="s">
        <v>134</v>
      </c>
      <c r="E452" s="159" t="s">
        <v>771</v>
      </c>
      <c r="F452" s="160" t="s">
        <v>772</v>
      </c>
      <c r="G452" s="161" t="s">
        <v>130</v>
      </c>
      <c r="H452" s="162">
        <v>1.0149999999999999</v>
      </c>
      <c r="I452" s="163"/>
      <c r="J452" s="164">
        <f>ROUND(I452*H452,2)</f>
        <v>0</v>
      </c>
      <c r="K452" s="160" t="s">
        <v>131</v>
      </c>
      <c r="L452" s="165"/>
      <c r="M452" s="166" t="s">
        <v>1</v>
      </c>
      <c r="N452" s="167" t="s">
        <v>45</v>
      </c>
      <c r="O452" s="59"/>
      <c r="P452" s="154">
        <f>O452*H452</f>
        <v>0</v>
      </c>
      <c r="Q452" s="154">
        <v>7.2000000000000005E-4</v>
      </c>
      <c r="R452" s="154">
        <f>Q452*H452</f>
        <v>7.3079999999999998E-4</v>
      </c>
      <c r="S452" s="154">
        <v>0</v>
      </c>
      <c r="T452" s="155">
        <f>S452*H452</f>
        <v>0</v>
      </c>
      <c r="U452" s="33"/>
      <c r="V452" s="33"/>
      <c r="W452" s="33"/>
      <c r="X452" s="33"/>
      <c r="Y452" s="33"/>
      <c r="Z452" s="33"/>
      <c r="AA452" s="33"/>
      <c r="AB452" s="33"/>
      <c r="AC452" s="33"/>
      <c r="AD452" s="33"/>
      <c r="AE452" s="33"/>
      <c r="AR452" s="156" t="s">
        <v>138</v>
      </c>
      <c r="AT452" s="156" t="s">
        <v>134</v>
      </c>
      <c r="AU452" s="156" t="s">
        <v>143</v>
      </c>
      <c r="AY452" s="18" t="s">
        <v>125</v>
      </c>
      <c r="BE452" s="157">
        <f>IF(N452="základní",J452,0)</f>
        <v>0</v>
      </c>
      <c r="BF452" s="157">
        <f>IF(N452="snížená",J452,0)</f>
        <v>0</v>
      </c>
      <c r="BG452" s="157">
        <f>IF(N452="zákl. přenesená",J452,0)</f>
        <v>0</v>
      </c>
      <c r="BH452" s="157">
        <f>IF(N452="sníž. přenesená",J452,0)</f>
        <v>0</v>
      </c>
      <c r="BI452" s="157">
        <f>IF(N452="nulová",J452,0)</f>
        <v>0</v>
      </c>
      <c r="BJ452" s="18" t="s">
        <v>36</v>
      </c>
      <c r="BK452" s="157">
        <f>ROUND(I452*H452,2)</f>
        <v>0</v>
      </c>
      <c r="BL452" s="18" t="s">
        <v>132</v>
      </c>
      <c r="BM452" s="156" t="s">
        <v>773</v>
      </c>
    </row>
    <row r="453" spans="1:65" s="14" customFormat="1">
      <c r="B453" s="176"/>
      <c r="D453" s="169" t="s">
        <v>140</v>
      </c>
      <c r="E453" s="177" t="s">
        <v>1</v>
      </c>
      <c r="F453" s="178" t="s">
        <v>708</v>
      </c>
      <c r="H453" s="179">
        <v>1.0149999999999999</v>
      </c>
      <c r="I453" s="180"/>
      <c r="L453" s="176"/>
      <c r="M453" s="181"/>
      <c r="N453" s="182"/>
      <c r="O453" s="182"/>
      <c r="P453" s="182"/>
      <c r="Q453" s="182"/>
      <c r="R453" s="182"/>
      <c r="S453" s="182"/>
      <c r="T453" s="183"/>
      <c r="AT453" s="177" t="s">
        <v>140</v>
      </c>
      <c r="AU453" s="177" t="s">
        <v>143</v>
      </c>
      <c r="AV453" s="14" t="s">
        <v>89</v>
      </c>
      <c r="AW453" s="14" t="s">
        <v>35</v>
      </c>
      <c r="AX453" s="14" t="s">
        <v>80</v>
      </c>
      <c r="AY453" s="177" t="s">
        <v>125</v>
      </c>
    </row>
    <row r="454" spans="1:65" s="2" customFormat="1" ht="16.5" customHeight="1">
      <c r="A454" s="33"/>
      <c r="B454" s="144"/>
      <c r="C454" s="145" t="s">
        <v>774</v>
      </c>
      <c r="D454" s="145" t="s">
        <v>127</v>
      </c>
      <c r="E454" s="146" t="s">
        <v>775</v>
      </c>
      <c r="F454" s="147" t="s">
        <v>776</v>
      </c>
      <c r="G454" s="148" t="s">
        <v>130</v>
      </c>
      <c r="H454" s="149">
        <v>1</v>
      </c>
      <c r="I454" s="150"/>
      <c r="J454" s="151">
        <f>ROUND(I454*H454,2)</f>
        <v>0</v>
      </c>
      <c r="K454" s="147" t="s">
        <v>131</v>
      </c>
      <c r="L454" s="34"/>
      <c r="M454" s="152" t="s">
        <v>1</v>
      </c>
      <c r="N454" s="153" t="s">
        <v>45</v>
      </c>
      <c r="O454" s="59"/>
      <c r="P454" s="154">
        <f>O454*H454</f>
        <v>0</v>
      </c>
      <c r="Q454" s="154">
        <v>0</v>
      </c>
      <c r="R454" s="154">
        <f>Q454*H454</f>
        <v>0</v>
      </c>
      <c r="S454" s="154">
        <v>0</v>
      </c>
      <c r="T454" s="155">
        <f>S454*H454</f>
        <v>0</v>
      </c>
      <c r="U454" s="33"/>
      <c r="V454" s="33"/>
      <c r="W454" s="33"/>
      <c r="X454" s="33"/>
      <c r="Y454" s="33"/>
      <c r="Z454" s="33"/>
      <c r="AA454" s="33"/>
      <c r="AB454" s="33"/>
      <c r="AC454" s="33"/>
      <c r="AD454" s="33"/>
      <c r="AE454" s="33"/>
      <c r="AR454" s="156" t="s">
        <v>132</v>
      </c>
      <c r="AT454" s="156" t="s">
        <v>127</v>
      </c>
      <c r="AU454" s="156" t="s">
        <v>143</v>
      </c>
      <c r="AY454" s="18" t="s">
        <v>125</v>
      </c>
      <c r="BE454" s="157">
        <f>IF(N454="základní",J454,0)</f>
        <v>0</v>
      </c>
      <c r="BF454" s="157">
        <f>IF(N454="snížená",J454,0)</f>
        <v>0</v>
      </c>
      <c r="BG454" s="157">
        <f>IF(N454="zákl. přenesená",J454,0)</f>
        <v>0</v>
      </c>
      <c r="BH454" s="157">
        <f>IF(N454="sníž. přenesená",J454,0)</f>
        <v>0</v>
      </c>
      <c r="BI454" s="157">
        <f>IF(N454="nulová",J454,0)</f>
        <v>0</v>
      </c>
      <c r="BJ454" s="18" t="s">
        <v>36</v>
      </c>
      <c r="BK454" s="157">
        <f>ROUND(I454*H454,2)</f>
        <v>0</v>
      </c>
      <c r="BL454" s="18" t="s">
        <v>132</v>
      </c>
      <c r="BM454" s="156" t="s">
        <v>777</v>
      </c>
    </row>
    <row r="455" spans="1:65" s="14" customFormat="1">
      <c r="B455" s="176"/>
      <c r="D455" s="169" t="s">
        <v>140</v>
      </c>
      <c r="E455" s="177" t="s">
        <v>1</v>
      </c>
      <c r="F455" s="178" t="s">
        <v>36</v>
      </c>
      <c r="H455" s="179">
        <v>1</v>
      </c>
      <c r="I455" s="180"/>
      <c r="L455" s="176"/>
      <c r="M455" s="181"/>
      <c r="N455" s="182"/>
      <c r="O455" s="182"/>
      <c r="P455" s="182"/>
      <c r="Q455" s="182"/>
      <c r="R455" s="182"/>
      <c r="S455" s="182"/>
      <c r="T455" s="183"/>
      <c r="AT455" s="177" t="s">
        <v>140</v>
      </c>
      <c r="AU455" s="177" t="s">
        <v>143</v>
      </c>
      <c r="AV455" s="14" t="s">
        <v>89</v>
      </c>
      <c r="AW455" s="14" t="s">
        <v>35</v>
      </c>
      <c r="AX455" s="14" t="s">
        <v>80</v>
      </c>
      <c r="AY455" s="177" t="s">
        <v>125</v>
      </c>
    </row>
    <row r="456" spans="1:65" s="2" customFormat="1" ht="16.5" customHeight="1">
      <c r="A456" s="33"/>
      <c r="B456" s="144"/>
      <c r="C456" s="158" t="s">
        <v>778</v>
      </c>
      <c r="D456" s="158" t="s">
        <v>134</v>
      </c>
      <c r="E456" s="159" t="s">
        <v>779</v>
      </c>
      <c r="F456" s="160" t="s">
        <v>780</v>
      </c>
      <c r="G456" s="161" t="s">
        <v>130</v>
      </c>
      <c r="H456" s="162">
        <v>1.0149999999999999</v>
      </c>
      <c r="I456" s="163"/>
      <c r="J456" s="164">
        <f>ROUND(I456*H456,2)</f>
        <v>0</v>
      </c>
      <c r="K456" s="160" t="s">
        <v>131</v>
      </c>
      <c r="L456" s="165"/>
      <c r="M456" s="166" t="s">
        <v>1</v>
      </c>
      <c r="N456" s="167" t="s">
        <v>45</v>
      </c>
      <c r="O456" s="59"/>
      <c r="P456" s="154">
        <f>O456*H456</f>
        <v>0</v>
      </c>
      <c r="Q456" s="154">
        <v>5.4000000000000001E-4</v>
      </c>
      <c r="R456" s="154">
        <f>Q456*H456</f>
        <v>5.4809999999999993E-4</v>
      </c>
      <c r="S456" s="154">
        <v>0</v>
      </c>
      <c r="T456" s="155">
        <f>S456*H456</f>
        <v>0</v>
      </c>
      <c r="U456" s="33"/>
      <c r="V456" s="33"/>
      <c r="W456" s="33"/>
      <c r="X456" s="33"/>
      <c r="Y456" s="33"/>
      <c r="Z456" s="33"/>
      <c r="AA456" s="33"/>
      <c r="AB456" s="33"/>
      <c r="AC456" s="33"/>
      <c r="AD456" s="33"/>
      <c r="AE456" s="33"/>
      <c r="AR456" s="156" t="s">
        <v>138</v>
      </c>
      <c r="AT456" s="156" t="s">
        <v>134</v>
      </c>
      <c r="AU456" s="156" t="s">
        <v>143</v>
      </c>
      <c r="AY456" s="18" t="s">
        <v>125</v>
      </c>
      <c r="BE456" s="157">
        <f>IF(N456="základní",J456,0)</f>
        <v>0</v>
      </c>
      <c r="BF456" s="157">
        <f>IF(N456="snížená",J456,0)</f>
        <v>0</v>
      </c>
      <c r="BG456" s="157">
        <f>IF(N456="zákl. přenesená",J456,0)</f>
        <v>0</v>
      </c>
      <c r="BH456" s="157">
        <f>IF(N456="sníž. přenesená",J456,0)</f>
        <v>0</v>
      </c>
      <c r="BI456" s="157">
        <f>IF(N456="nulová",J456,0)</f>
        <v>0</v>
      </c>
      <c r="BJ456" s="18" t="s">
        <v>36</v>
      </c>
      <c r="BK456" s="157">
        <f>ROUND(I456*H456,2)</f>
        <v>0</v>
      </c>
      <c r="BL456" s="18" t="s">
        <v>132</v>
      </c>
      <c r="BM456" s="156" t="s">
        <v>781</v>
      </c>
    </row>
    <row r="457" spans="1:65" s="14" customFormat="1">
      <c r="B457" s="176"/>
      <c r="D457" s="169" t="s">
        <v>140</v>
      </c>
      <c r="E457" s="177" t="s">
        <v>1</v>
      </c>
      <c r="F457" s="178" t="s">
        <v>708</v>
      </c>
      <c r="H457" s="179">
        <v>1.0149999999999999</v>
      </c>
      <c r="I457" s="180"/>
      <c r="L457" s="176"/>
      <c r="M457" s="181"/>
      <c r="N457" s="182"/>
      <c r="O457" s="182"/>
      <c r="P457" s="182"/>
      <c r="Q457" s="182"/>
      <c r="R457" s="182"/>
      <c r="S457" s="182"/>
      <c r="T457" s="183"/>
      <c r="AT457" s="177" t="s">
        <v>140</v>
      </c>
      <c r="AU457" s="177" t="s">
        <v>143</v>
      </c>
      <c r="AV457" s="14" t="s">
        <v>89</v>
      </c>
      <c r="AW457" s="14" t="s">
        <v>35</v>
      </c>
      <c r="AX457" s="14" t="s">
        <v>80</v>
      </c>
      <c r="AY457" s="177" t="s">
        <v>125</v>
      </c>
    </row>
    <row r="458" spans="1:65" s="2" customFormat="1" ht="16.5" customHeight="1">
      <c r="A458" s="33"/>
      <c r="B458" s="144"/>
      <c r="C458" s="145" t="s">
        <v>782</v>
      </c>
      <c r="D458" s="145" t="s">
        <v>127</v>
      </c>
      <c r="E458" s="146" t="s">
        <v>783</v>
      </c>
      <c r="F458" s="147" t="s">
        <v>784</v>
      </c>
      <c r="G458" s="148" t="s">
        <v>130</v>
      </c>
      <c r="H458" s="149">
        <v>1</v>
      </c>
      <c r="I458" s="150"/>
      <c r="J458" s="151">
        <f>ROUND(I458*H458,2)</f>
        <v>0</v>
      </c>
      <c r="K458" s="147" t="s">
        <v>1</v>
      </c>
      <c r="L458" s="34"/>
      <c r="M458" s="152" t="s">
        <v>1</v>
      </c>
      <c r="N458" s="153" t="s">
        <v>45</v>
      </c>
      <c r="O458" s="59"/>
      <c r="P458" s="154">
        <f>O458*H458</f>
        <v>0</v>
      </c>
      <c r="Q458" s="154">
        <v>0</v>
      </c>
      <c r="R458" s="154">
        <f>Q458*H458</f>
        <v>0</v>
      </c>
      <c r="S458" s="154">
        <v>0</v>
      </c>
      <c r="T458" s="155">
        <f>S458*H458</f>
        <v>0</v>
      </c>
      <c r="U458" s="33"/>
      <c r="V458" s="33"/>
      <c r="W458" s="33"/>
      <c r="X458" s="33"/>
      <c r="Y458" s="33"/>
      <c r="Z458" s="33"/>
      <c r="AA458" s="33"/>
      <c r="AB458" s="33"/>
      <c r="AC458" s="33"/>
      <c r="AD458" s="33"/>
      <c r="AE458" s="33"/>
      <c r="AR458" s="156" t="s">
        <v>132</v>
      </c>
      <c r="AT458" s="156" t="s">
        <v>127</v>
      </c>
      <c r="AU458" s="156" t="s">
        <v>143</v>
      </c>
      <c r="AY458" s="18" t="s">
        <v>125</v>
      </c>
      <c r="BE458" s="157">
        <f>IF(N458="základní",J458,0)</f>
        <v>0</v>
      </c>
      <c r="BF458" s="157">
        <f>IF(N458="snížená",J458,0)</f>
        <v>0</v>
      </c>
      <c r="BG458" s="157">
        <f>IF(N458="zákl. přenesená",J458,0)</f>
        <v>0</v>
      </c>
      <c r="BH458" s="157">
        <f>IF(N458="sníž. přenesená",J458,0)</f>
        <v>0</v>
      </c>
      <c r="BI458" s="157">
        <f>IF(N458="nulová",J458,0)</f>
        <v>0</v>
      </c>
      <c r="BJ458" s="18" t="s">
        <v>36</v>
      </c>
      <c r="BK458" s="157">
        <f>ROUND(I458*H458,2)</f>
        <v>0</v>
      </c>
      <c r="BL458" s="18" t="s">
        <v>132</v>
      </c>
      <c r="BM458" s="156" t="s">
        <v>785</v>
      </c>
    </row>
    <row r="459" spans="1:65" s="14" customFormat="1">
      <c r="B459" s="176"/>
      <c r="D459" s="169" t="s">
        <v>140</v>
      </c>
      <c r="E459" s="177" t="s">
        <v>1</v>
      </c>
      <c r="F459" s="178" t="s">
        <v>703</v>
      </c>
      <c r="H459" s="179">
        <v>1</v>
      </c>
      <c r="I459" s="180"/>
      <c r="L459" s="176"/>
      <c r="M459" s="181"/>
      <c r="N459" s="182"/>
      <c r="O459" s="182"/>
      <c r="P459" s="182"/>
      <c r="Q459" s="182"/>
      <c r="R459" s="182"/>
      <c r="S459" s="182"/>
      <c r="T459" s="183"/>
      <c r="AT459" s="177" t="s">
        <v>140</v>
      </c>
      <c r="AU459" s="177" t="s">
        <v>143</v>
      </c>
      <c r="AV459" s="14" t="s">
        <v>89</v>
      </c>
      <c r="AW459" s="14" t="s">
        <v>35</v>
      </c>
      <c r="AX459" s="14" t="s">
        <v>80</v>
      </c>
      <c r="AY459" s="177" t="s">
        <v>125</v>
      </c>
    </row>
    <row r="460" spans="1:65" s="2" customFormat="1" ht="16.5" customHeight="1">
      <c r="A460" s="33"/>
      <c r="B460" s="144"/>
      <c r="C460" s="158" t="s">
        <v>786</v>
      </c>
      <c r="D460" s="158" t="s">
        <v>134</v>
      </c>
      <c r="E460" s="159" t="s">
        <v>787</v>
      </c>
      <c r="F460" s="160" t="s">
        <v>788</v>
      </c>
      <c r="G460" s="161" t="s">
        <v>130</v>
      </c>
      <c r="H460" s="162">
        <v>1.0149999999999999</v>
      </c>
      <c r="I460" s="163"/>
      <c r="J460" s="164">
        <f>ROUND(I460*H460,2)</f>
        <v>0</v>
      </c>
      <c r="K460" s="160" t="s">
        <v>1</v>
      </c>
      <c r="L460" s="165"/>
      <c r="M460" s="166" t="s">
        <v>1</v>
      </c>
      <c r="N460" s="167" t="s">
        <v>45</v>
      </c>
      <c r="O460" s="59"/>
      <c r="P460" s="154">
        <f>O460*H460</f>
        <v>0</v>
      </c>
      <c r="Q460" s="154">
        <v>2.4499999999999999E-3</v>
      </c>
      <c r="R460" s="154">
        <f>Q460*H460</f>
        <v>2.4867499999999998E-3</v>
      </c>
      <c r="S460" s="154">
        <v>0</v>
      </c>
      <c r="T460" s="155">
        <f>S460*H460</f>
        <v>0</v>
      </c>
      <c r="U460" s="33"/>
      <c r="V460" s="33"/>
      <c r="W460" s="33"/>
      <c r="X460" s="33"/>
      <c r="Y460" s="33"/>
      <c r="Z460" s="33"/>
      <c r="AA460" s="33"/>
      <c r="AB460" s="33"/>
      <c r="AC460" s="33"/>
      <c r="AD460" s="33"/>
      <c r="AE460" s="33"/>
      <c r="AR460" s="156" t="s">
        <v>138</v>
      </c>
      <c r="AT460" s="156" t="s">
        <v>134</v>
      </c>
      <c r="AU460" s="156" t="s">
        <v>143</v>
      </c>
      <c r="AY460" s="18" t="s">
        <v>125</v>
      </c>
      <c r="BE460" s="157">
        <f>IF(N460="základní",J460,0)</f>
        <v>0</v>
      </c>
      <c r="BF460" s="157">
        <f>IF(N460="snížená",J460,0)</f>
        <v>0</v>
      </c>
      <c r="BG460" s="157">
        <f>IF(N460="zákl. přenesená",J460,0)</f>
        <v>0</v>
      </c>
      <c r="BH460" s="157">
        <f>IF(N460="sníž. přenesená",J460,0)</f>
        <v>0</v>
      </c>
      <c r="BI460" s="157">
        <f>IF(N460="nulová",J460,0)</f>
        <v>0</v>
      </c>
      <c r="BJ460" s="18" t="s">
        <v>36</v>
      </c>
      <c r="BK460" s="157">
        <f>ROUND(I460*H460,2)</f>
        <v>0</v>
      </c>
      <c r="BL460" s="18" t="s">
        <v>132</v>
      </c>
      <c r="BM460" s="156" t="s">
        <v>789</v>
      </c>
    </row>
    <row r="461" spans="1:65" s="14" customFormat="1">
      <c r="B461" s="176"/>
      <c r="D461" s="169" t="s">
        <v>140</v>
      </c>
      <c r="E461" s="177" t="s">
        <v>1</v>
      </c>
      <c r="F461" s="178" t="s">
        <v>708</v>
      </c>
      <c r="H461" s="179">
        <v>1.0149999999999999</v>
      </c>
      <c r="I461" s="180"/>
      <c r="L461" s="176"/>
      <c r="M461" s="181"/>
      <c r="N461" s="182"/>
      <c r="O461" s="182"/>
      <c r="P461" s="182"/>
      <c r="Q461" s="182"/>
      <c r="R461" s="182"/>
      <c r="S461" s="182"/>
      <c r="T461" s="183"/>
      <c r="AT461" s="177" t="s">
        <v>140</v>
      </c>
      <c r="AU461" s="177" t="s">
        <v>143</v>
      </c>
      <c r="AV461" s="14" t="s">
        <v>89</v>
      </c>
      <c r="AW461" s="14" t="s">
        <v>35</v>
      </c>
      <c r="AX461" s="14" t="s">
        <v>80</v>
      </c>
      <c r="AY461" s="177" t="s">
        <v>125</v>
      </c>
    </row>
    <row r="462" spans="1:65" s="2" customFormat="1" ht="16.5" customHeight="1">
      <c r="A462" s="33"/>
      <c r="B462" s="144"/>
      <c r="C462" s="145" t="s">
        <v>790</v>
      </c>
      <c r="D462" s="145" t="s">
        <v>127</v>
      </c>
      <c r="E462" s="146" t="s">
        <v>791</v>
      </c>
      <c r="F462" s="147" t="s">
        <v>792</v>
      </c>
      <c r="G462" s="148" t="s">
        <v>130</v>
      </c>
      <c r="H462" s="149">
        <v>5</v>
      </c>
      <c r="I462" s="150"/>
      <c r="J462" s="151">
        <f>ROUND(I462*H462,2)</f>
        <v>0</v>
      </c>
      <c r="K462" s="147" t="s">
        <v>131</v>
      </c>
      <c r="L462" s="34"/>
      <c r="M462" s="152" t="s">
        <v>1</v>
      </c>
      <c r="N462" s="153" t="s">
        <v>45</v>
      </c>
      <c r="O462" s="59"/>
      <c r="P462" s="154">
        <f>O462*H462</f>
        <v>0</v>
      </c>
      <c r="Q462" s="154">
        <v>0</v>
      </c>
      <c r="R462" s="154">
        <f>Q462*H462</f>
        <v>0</v>
      </c>
      <c r="S462" s="154">
        <v>0</v>
      </c>
      <c r="T462" s="155">
        <f>S462*H462</f>
        <v>0</v>
      </c>
      <c r="U462" s="33"/>
      <c r="V462" s="33"/>
      <c r="W462" s="33"/>
      <c r="X462" s="33"/>
      <c r="Y462" s="33"/>
      <c r="Z462" s="33"/>
      <c r="AA462" s="33"/>
      <c r="AB462" s="33"/>
      <c r="AC462" s="33"/>
      <c r="AD462" s="33"/>
      <c r="AE462" s="33"/>
      <c r="AR462" s="156" t="s">
        <v>132</v>
      </c>
      <c r="AT462" s="156" t="s">
        <v>127</v>
      </c>
      <c r="AU462" s="156" t="s">
        <v>143</v>
      </c>
      <c r="AY462" s="18" t="s">
        <v>125</v>
      </c>
      <c r="BE462" s="157">
        <f>IF(N462="základní",J462,0)</f>
        <v>0</v>
      </c>
      <c r="BF462" s="157">
        <f>IF(N462="snížená",J462,0)</f>
        <v>0</v>
      </c>
      <c r="BG462" s="157">
        <f>IF(N462="zákl. přenesená",J462,0)</f>
        <v>0</v>
      </c>
      <c r="BH462" s="157">
        <f>IF(N462="sníž. přenesená",J462,0)</f>
        <v>0</v>
      </c>
      <c r="BI462" s="157">
        <f>IF(N462="nulová",J462,0)</f>
        <v>0</v>
      </c>
      <c r="BJ462" s="18" t="s">
        <v>36</v>
      </c>
      <c r="BK462" s="157">
        <f>ROUND(I462*H462,2)</f>
        <v>0</v>
      </c>
      <c r="BL462" s="18" t="s">
        <v>132</v>
      </c>
      <c r="BM462" s="156" t="s">
        <v>793</v>
      </c>
    </row>
    <row r="463" spans="1:65" s="14" customFormat="1">
      <c r="B463" s="176"/>
      <c r="D463" s="169" t="s">
        <v>140</v>
      </c>
      <c r="E463" s="177" t="s">
        <v>1</v>
      </c>
      <c r="F463" s="178" t="s">
        <v>794</v>
      </c>
      <c r="H463" s="179">
        <v>5</v>
      </c>
      <c r="I463" s="180"/>
      <c r="L463" s="176"/>
      <c r="M463" s="181"/>
      <c r="N463" s="182"/>
      <c r="O463" s="182"/>
      <c r="P463" s="182"/>
      <c r="Q463" s="182"/>
      <c r="R463" s="182"/>
      <c r="S463" s="182"/>
      <c r="T463" s="183"/>
      <c r="AT463" s="177" t="s">
        <v>140</v>
      </c>
      <c r="AU463" s="177" t="s">
        <v>143</v>
      </c>
      <c r="AV463" s="14" t="s">
        <v>89</v>
      </c>
      <c r="AW463" s="14" t="s">
        <v>35</v>
      </c>
      <c r="AX463" s="14" t="s">
        <v>80</v>
      </c>
      <c r="AY463" s="177" t="s">
        <v>125</v>
      </c>
    </row>
    <row r="464" spans="1:65" s="2" customFormat="1" ht="16.5" customHeight="1">
      <c r="A464" s="33"/>
      <c r="B464" s="144"/>
      <c r="C464" s="158" t="s">
        <v>795</v>
      </c>
      <c r="D464" s="158" t="s">
        <v>134</v>
      </c>
      <c r="E464" s="159" t="s">
        <v>796</v>
      </c>
      <c r="F464" s="160" t="s">
        <v>797</v>
      </c>
      <c r="G464" s="161" t="s">
        <v>130</v>
      </c>
      <c r="H464" s="162">
        <v>3.0449999999999999</v>
      </c>
      <c r="I464" s="163"/>
      <c r="J464" s="164">
        <f>ROUND(I464*H464,2)</f>
        <v>0</v>
      </c>
      <c r="K464" s="160" t="s">
        <v>131</v>
      </c>
      <c r="L464" s="165"/>
      <c r="M464" s="166" t="s">
        <v>1</v>
      </c>
      <c r="N464" s="167" t="s">
        <v>45</v>
      </c>
      <c r="O464" s="59"/>
      <c r="P464" s="154">
        <f>O464*H464</f>
        <v>0</v>
      </c>
      <c r="Q464" s="154">
        <v>3.8999999999999999E-4</v>
      </c>
      <c r="R464" s="154">
        <f>Q464*H464</f>
        <v>1.1875499999999999E-3</v>
      </c>
      <c r="S464" s="154">
        <v>0</v>
      </c>
      <c r="T464" s="155">
        <f>S464*H464</f>
        <v>0</v>
      </c>
      <c r="U464" s="33"/>
      <c r="V464" s="33"/>
      <c r="W464" s="33"/>
      <c r="X464" s="33"/>
      <c r="Y464" s="33"/>
      <c r="Z464" s="33"/>
      <c r="AA464" s="33"/>
      <c r="AB464" s="33"/>
      <c r="AC464" s="33"/>
      <c r="AD464" s="33"/>
      <c r="AE464" s="33"/>
      <c r="AR464" s="156" t="s">
        <v>138</v>
      </c>
      <c r="AT464" s="156" t="s">
        <v>134</v>
      </c>
      <c r="AU464" s="156" t="s">
        <v>143</v>
      </c>
      <c r="AY464" s="18" t="s">
        <v>125</v>
      </c>
      <c r="BE464" s="157">
        <f>IF(N464="základní",J464,0)</f>
        <v>0</v>
      </c>
      <c r="BF464" s="157">
        <f>IF(N464="snížená",J464,0)</f>
        <v>0</v>
      </c>
      <c r="BG464" s="157">
        <f>IF(N464="zákl. přenesená",J464,0)</f>
        <v>0</v>
      </c>
      <c r="BH464" s="157">
        <f>IF(N464="sníž. přenesená",J464,0)</f>
        <v>0</v>
      </c>
      <c r="BI464" s="157">
        <f>IF(N464="nulová",J464,0)</f>
        <v>0</v>
      </c>
      <c r="BJ464" s="18" t="s">
        <v>36</v>
      </c>
      <c r="BK464" s="157">
        <f>ROUND(I464*H464,2)</f>
        <v>0</v>
      </c>
      <c r="BL464" s="18" t="s">
        <v>132</v>
      </c>
      <c r="BM464" s="156" t="s">
        <v>798</v>
      </c>
    </row>
    <row r="465" spans="1:65" s="14" customFormat="1">
      <c r="B465" s="176"/>
      <c r="D465" s="169" t="s">
        <v>140</v>
      </c>
      <c r="E465" s="177" t="s">
        <v>1</v>
      </c>
      <c r="F465" s="178" t="s">
        <v>799</v>
      </c>
      <c r="H465" s="179">
        <v>3.0449999999999999</v>
      </c>
      <c r="I465" s="180"/>
      <c r="L465" s="176"/>
      <c r="M465" s="181"/>
      <c r="N465" s="182"/>
      <c r="O465" s="182"/>
      <c r="P465" s="182"/>
      <c r="Q465" s="182"/>
      <c r="R465" s="182"/>
      <c r="S465" s="182"/>
      <c r="T465" s="183"/>
      <c r="AT465" s="177" t="s">
        <v>140</v>
      </c>
      <c r="AU465" s="177" t="s">
        <v>143</v>
      </c>
      <c r="AV465" s="14" t="s">
        <v>89</v>
      </c>
      <c r="AW465" s="14" t="s">
        <v>35</v>
      </c>
      <c r="AX465" s="14" t="s">
        <v>80</v>
      </c>
      <c r="AY465" s="177" t="s">
        <v>125</v>
      </c>
    </row>
    <row r="466" spans="1:65" s="2" customFormat="1" ht="16.5" customHeight="1">
      <c r="A466" s="33"/>
      <c r="B466" s="144"/>
      <c r="C466" s="158" t="s">
        <v>800</v>
      </c>
      <c r="D466" s="158" t="s">
        <v>134</v>
      </c>
      <c r="E466" s="159" t="s">
        <v>801</v>
      </c>
      <c r="F466" s="160" t="s">
        <v>802</v>
      </c>
      <c r="G466" s="161" t="s">
        <v>130</v>
      </c>
      <c r="H466" s="162">
        <v>2.0299999999999998</v>
      </c>
      <c r="I466" s="163"/>
      <c r="J466" s="164">
        <f>ROUND(I466*H466,2)</f>
        <v>0</v>
      </c>
      <c r="K466" s="160" t="s">
        <v>131</v>
      </c>
      <c r="L466" s="165"/>
      <c r="M466" s="166" t="s">
        <v>1</v>
      </c>
      <c r="N466" s="167" t="s">
        <v>45</v>
      </c>
      <c r="O466" s="59"/>
      <c r="P466" s="154">
        <f>O466*H466</f>
        <v>0</v>
      </c>
      <c r="Q466" s="154">
        <v>4.8000000000000001E-4</v>
      </c>
      <c r="R466" s="154">
        <f>Q466*H466</f>
        <v>9.7439999999999994E-4</v>
      </c>
      <c r="S466" s="154">
        <v>0</v>
      </c>
      <c r="T466" s="155">
        <f>S466*H466</f>
        <v>0</v>
      </c>
      <c r="U466" s="33"/>
      <c r="V466" s="33"/>
      <c r="W466" s="33"/>
      <c r="X466" s="33"/>
      <c r="Y466" s="33"/>
      <c r="Z466" s="33"/>
      <c r="AA466" s="33"/>
      <c r="AB466" s="33"/>
      <c r="AC466" s="33"/>
      <c r="AD466" s="33"/>
      <c r="AE466" s="33"/>
      <c r="AR466" s="156" t="s">
        <v>138</v>
      </c>
      <c r="AT466" s="156" t="s">
        <v>134</v>
      </c>
      <c r="AU466" s="156" t="s">
        <v>143</v>
      </c>
      <c r="AY466" s="18" t="s">
        <v>125</v>
      </c>
      <c r="BE466" s="157">
        <f>IF(N466="základní",J466,0)</f>
        <v>0</v>
      </c>
      <c r="BF466" s="157">
        <f>IF(N466="snížená",J466,0)</f>
        <v>0</v>
      </c>
      <c r="BG466" s="157">
        <f>IF(N466="zákl. přenesená",J466,0)</f>
        <v>0</v>
      </c>
      <c r="BH466" s="157">
        <f>IF(N466="sníž. přenesená",J466,0)</f>
        <v>0</v>
      </c>
      <c r="BI466" s="157">
        <f>IF(N466="nulová",J466,0)</f>
        <v>0</v>
      </c>
      <c r="BJ466" s="18" t="s">
        <v>36</v>
      </c>
      <c r="BK466" s="157">
        <f>ROUND(I466*H466,2)</f>
        <v>0</v>
      </c>
      <c r="BL466" s="18" t="s">
        <v>132</v>
      </c>
      <c r="BM466" s="156" t="s">
        <v>803</v>
      </c>
    </row>
    <row r="467" spans="1:65" s="14" customFormat="1">
      <c r="B467" s="176"/>
      <c r="D467" s="169" t="s">
        <v>140</v>
      </c>
      <c r="E467" s="177" t="s">
        <v>1</v>
      </c>
      <c r="F467" s="178" t="s">
        <v>756</v>
      </c>
      <c r="H467" s="179">
        <v>2.0299999999999998</v>
      </c>
      <c r="I467" s="180"/>
      <c r="L467" s="176"/>
      <c r="M467" s="181"/>
      <c r="N467" s="182"/>
      <c r="O467" s="182"/>
      <c r="P467" s="182"/>
      <c r="Q467" s="182"/>
      <c r="R467" s="182"/>
      <c r="S467" s="182"/>
      <c r="T467" s="183"/>
      <c r="AT467" s="177" t="s">
        <v>140</v>
      </c>
      <c r="AU467" s="177" t="s">
        <v>143</v>
      </c>
      <c r="AV467" s="14" t="s">
        <v>89</v>
      </c>
      <c r="AW467" s="14" t="s">
        <v>35</v>
      </c>
      <c r="AX467" s="14" t="s">
        <v>80</v>
      </c>
      <c r="AY467" s="177" t="s">
        <v>125</v>
      </c>
    </row>
    <row r="468" spans="1:65" s="2" customFormat="1" ht="16.5" customHeight="1">
      <c r="A468" s="33"/>
      <c r="B468" s="144"/>
      <c r="C468" s="145" t="s">
        <v>804</v>
      </c>
      <c r="D468" s="145" t="s">
        <v>127</v>
      </c>
      <c r="E468" s="146" t="s">
        <v>805</v>
      </c>
      <c r="F468" s="147" t="s">
        <v>806</v>
      </c>
      <c r="G468" s="148" t="s">
        <v>130</v>
      </c>
      <c r="H468" s="149">
        <v>4</v>
      </c>
      <c r="I468" s="150"/>
      <c r="J468" s="151">
        <f>ROUND(I468*H468,2)</f>
        <v>0</v>
      </c>
      <c r="K468" s="147" t="s">
        <v>131</v>
      </c>
      <c r="L468" s="34"/>
      <c r="M468" s="152" t="s">
        <v>1</v>
      </c>
      <c r="N468" s="153" t="s">
        <v>45</v>
      </c>
      <c r="O468" s="59"/>
      <c r="P468" s="154">
        <f>O468*H468</f>
        <v>0</v>
      </c>
      <c r="Q468" s="154">
        <v>0</v>
      </c>
      <c r="R468" s="154">
        <f>Q468*H468</f>
        <v>0</v>
      </c>
      <c r="S468" s="154">
        <v>0</v>
      </c>
      <c r="T468" s="155">
        <f>S468*H468</f>
        <v>0</v>
      </c>
      <c r="U468" s="33"/>
      <c r="V468" s="33"/>
      <c r="W468" s="33"/>
      <c r="X468" s="33"/>
      <c r="Y468" s="33"/>
      <c r="Z468" s="33"/>
      <c r="AA468" s="33"/>
      <c r="AB468" s="33"/>
      <c r="AC468" s="33"/>
      <c r="AD468" s="33"/>
      <c r="AE468" s="33"/>
      <c r="AR468" s="156" t="s">
        <v>132</v>
      </c>
      <c r="AT468" s="156" t="s">
        <v>127</v>
      </c>
      <c r="AU468" s="156" t="s">
        <v>143</v>
      </c>
      <c r="AY468" s="18" t="s">
        <v>125</v>
      </c>
      <c r="BE468" s="157">
        <f>IF(N468="základní",J468,0)</f>
        <v>0</v>
      </c>
      <c r="BF468" s="157">
        <f>IF(N468="snížená",J468,0)</f>
        <v>0</v>
      </c>
      <c r="BG468" s="157">
        <f>IF(N468="zákl. přenesená",J468,0)</f>
        <v>0</v>
      </c>
      <c r="BH468" s="157">
        <f>IF(N468="sníž. přenesená",J468,0)</f>
        <v>0</v>
      </c>
      <c r="BI468" s="157">
        <f>IF(N468="nulová",J468,0)</f>
        <v>0</v>
      </c>
      <c r="BJ468" s="18" t="s">
        <v>36</v>
      </c>
      <c r="BK468" s="157">
        <f>ROUND(I468*H468,2)</f>
        <v>0</v>
      </c>
      <c r="BL468" s="18" t="s">
        <v>132</v>
      </c>
      <c r="BM468" s="156" t="s">
        <v>807</v>
      </c>
    </row>
    <row r="469" spans="1:65" s="14" customFormat="1">
      <c r="B469" s="176"/>
      <c r="D469" s="169" t="s">
        <v>140</v>
      </c>
      <c r="E469" s="177" t="s">
        <v>1</v>
      </c>
      <c r="F469" s="178" t="s">
        <v>808</v>
      </c>
      <c r="H469" s="179">
        <v>4</v>
      </c>
      <c r="I469" s="180"/>
      <c r="L469" s="176"/>
      <c r="M469" s="181"/>
      <c r="N469" s="182"/>
      <c r="O469" s="182"/>
      <c r="P469" s="182"/>
      <c r="Q469" s="182"/>
      <c r="R469" s="182"/>
      <c r="S469" s="182"/>
      <c r="T469" s="183"/>
      <c r="AT469" s="177" t="s">
        <v>140</v>
      </c>
      <c r="AU469" s="177" t="s">
        <v>143</v>
      </c>
      <c r="AV469" s="14" t="s">
        <v>89</v>
      </c>
      <c r="AW469" s="14" t="s">
        <v>35</v>
      </c>
      <c r="AX469" s="14" t="s">
        <v>80</v>
      </c>
      <c r="AY469" s="177" t="s">
        <v>125</v>
      </c>
    </row>
    <row r="470" spans="1:65" s="2" customFormat="1" ht="16.5" customHeight="1">
      <c r="A470" s="33"/>
      <c r="B470" s="144"/>
      <c r="C470" s="158" t="s">
        <v>809</v>
      </c>
      <c r="D470" s="158" t="s">
        <v>134</v>
      </c>
      <c r="E470" s="159" t="s">
        <v>810</v>
      </c>
      <c r="F470" s="160" t="s">
        <v>811</v>
      </c>
      <c r="G470" s="161" t="s">
        <v>130</v>
      </c>
      <c r="H470" s="162">
        <v>3.0449999999999999</v>
      </c>
      <c r="I470" s="163"/>
      <c r="J470" s="164">
        <f>ROUND(I470*H470,2)</f>
        <v>0</v>
      </c>
      <c r="K470" s="160" t="s">
        <v>131</v>
      </c>
      <c r="L470" s="165"/>
      <c r="M470" s="166" t="s">
        <v>1</v>
      </c>
      <c r="N470" s="167" t="s">
        <v>45</v>
      </c>
      <c r="O470" s="59"/>
      <c r="P470" s="154">
        <f>O470*H470</f>
        <v>0</v>
      </c>
      <c r="Q470" s="154">
        <v>2.2000000000000001E-4</v>
      </c>
      <c r="R470" s="154">
        <f>Q470*H470</f>
        <v>6.6989999999999997E-4</v>
      </c>
      <c r="S470" s="154">
        <v>0</v>
      </c>
      <c r="T470" s="155">
        <f>S470*H470</f>
        <v>0</v>
      </c>
      <c r="U470" s="33"/>
      <c r="V470" s="33"/>
      <c r="W470" s="33"/>
      <c r="X470" s="33"/>
      <c r="Y470" s="33"/>
      <c r="Z470" s="33"/>
      <c r="AA470" s="33"/>
      <c r="AB470" s="33"/>
      <c r="AC470" s="33"/>
      <c r="AD470" s="33"/>
      <c r="AE470" s="33"/>
      <c r="AR470" s="156" t="s">
        <v>138</v>
      </c>
      <c r="AT470" s="156" t="s">
        <v>134</v>
      </c>
      <c r="AU470" s="156" t="s">
        <v>143</v>
      </c>
      <c r="AY470" s="18" t="s">
        <v>125</v>
      </c>
      <c r="BE470" s="157">
        <f>IF(N470="základní",J470,0)</f>
        <v>0</v>
      </c>
      <c r="BF470" s="157">
        <f>IF(N470="snížená",J470,0)</f>
        <v>0</v>
      </c>
      <c r="BG470" s="157">
        <f>IF(N470="zákl. přenesená",J470,0)</f>
        <v>0</v>
      </c>
      <c r="BH470" s="157">
        <f>IF(N470="sníž. přenesená",J470,0)</f>
        <v>0</v>
      </c>
      <c r="BI470" s="157">
        <f>IF(N470="nulová",J470,0)</f>
        <v>0</v>
      </c>
      <c r="BJ470" s="18" t="s">
        <v>36</v>
      </c>
      <c r="BK470" s="157">
        <f>ROUND(I470*H470,2)</f>
        <v>0</v>
      </c>
      <c r="BL470" s="18" t="s">
        <v>132</v>
      </c>
      <c r="BM470" s="156" t="s">
        <v>812</v>
      </c>
    </row>
    <row r="471" spans="1:65" s="14" customFormat="1">
      <c r="B471" s="176"/>
      <c r="D471" s="169" t="s">
        <v>140</v>
      </c>
      <c r="E471" s="177" t="s">
        <v>1</v>
      </c>
      <c r="F471" s="178" t="s">
        <v>799</v>
      </c>
      <c r="H471" s="179">
        <v>3.0449999999999999</v>
      </c>
      <c r="I471" s="180"/>
      <c r="L471" s="176"/>
      <c r="M471" s="181"/>
      <c r="N471" s="182"/>
      <c r="O471" s="182"/>
      <c r="P471" s="182"/>
      <c r="Q471" s="182"/>
      <c r="R471" s="182"/>
      <c r="S471" s="182"/>
      <c r="T471" s="183"/>
      <c r="AT471" s="177" t="s">
        <v>140</v>
      </c>
      <c r="AU471" s="177" t="s">
        <v>143</v>
      </c>
      <c r="AV471" s="14" t="s">
        <v>89</v>
      </c>
      <c r="AW471" s="14" t="s">
        <v>35</v>
      </c>
      <c r="AX471" s="14" t="s">
        <v>80</v>
      </c>
      <c r="AY471" s="177" t="s">
        <v>125</v>
      </c>
    </row>
    <row r="472" spans="1:65" s="2" customFormat="1" ht="16.5" customHeight="1">
      <c r="A472" s="33"/>
      <c r="B472" s="144"/>
      <c r="C472" s="158" t="s">
        <v>813</v>
      </c>
      <c r="D472" s="158" t="s">
        <v>134</v>
      </c>
      <c r="E472" s="159" t="s">
        <v>814</v>
      </c>
      <c r="F472" s="160" t="s">
        <v>815</v>
      </c>
      <c r="G472" s="161" t="s">
        <v>130</v>
      </c>
      <c r="H472" s="162">
        <v>1.0149999999999999</v>
      </c>
      <c r="I472" s="163"/>
      <c r="J472" s="164">
        <f>ROUND(I472*H472,2)</f>
        <v>0</v>
      </c>
      <c r="K472" s="160" t="s">
        <v>131</v>
      </c>
      <c r="L472" s="165"/>
      <c r="M472" s="166" t="s">
        <v>1</v>
      </c>
      <c r="N472" s="167" t="s">
        <v>45</v>
      </c>
      <c r="O472" s="59"/>
      <c r="P472" s="154">
        <f>O472*H472</f>
        <v>0</v>
      </c>
      <c r="Q472" s="154">
        <v>1.9000000000000001E-4</v>
      </c>
      <c r="R472" s="154">
        <f>Q472*H472</f>
        <v>1.9285E-4</v>
      </c>
      <c r="S472" s="154">
        <v>0</v>
      </c>
      <c r="T472" s="155">
        <f>S472*H472</f>
        <v>0</v>
      </c>
      <c r="U472" s="33"/>
      <c r="V472" s="33"/>
      <c r="W472" s="33"/>
      <c r="X472" s="33"/>
      <c r="Y472" s="33"/>
      <c r="Z472" s="33"/>
      <c r="AA472" s="33"/>
      <c r="AB472" s="33"/>
      <c r="AC472" s="33"/>
      <c r="AD472" s="33"/>
      <c r="AE472" s="33"/>
      <c r="AR472" s="156" t="s">
        <v>138</v>
      </c>
      <c r="AT472" s="156" t="s">
        <v>134</v>
      </c>
      <c r="AU472" s="156" t="s">
        <v>143</v>
      </c>
      <c r="AY472" s="18" t="s">
        <v>125</v>
      </c>
      <c r="BE472" s="157">
        <f>IF(N472="základní",J472,0)</f>
        <v>0</v>
      </c>
      <c r="BF472" s="157">
        <f>IF(N472="snížená",J472,0)</f>
        <v>0</v>
      </c>
      <c r="BG472" s="157">
        <f>IF(N472="zákl. přenesená",J472,0)</f>
        <v>0</v>
      </c>
      <c r="BH472" s="157">
        <f>IF(N472="sníž. přenesená",J472,0)</f>
        <v>0</v>
      </c>
      <c r="BI472" s="157">
        <f>IF(N472="nulová",J472,0)</f>
        <v>0</v>
      </c>
      <c r="BJ472" s="18" t="s">
        <v>36</v>
      </c>
      <c r="BK472" s="157">
        <f>ROUND(I472*H472,2)</f>
        <v>0</v>
      </c>
      <c r="BL472" s="18" t="s">
        <v>132</v>
      </c>
      <c r="BM472" s="156" t="s">
        <v>816</v>
      </c>
    </row>
    <row r="473" spans="1:65" s="14" customFormat="1">
      <c r="B473" s="176"/>
      <c r="D473" s="169" t="s">
        <v>140</v>
      </c>
      <c r="E473" s="177" t="s">
        <v>1</v>
      </c>
      <c r="F473" s="178" t="s">
        <v>708</v>
      </c>
      <c r="H473" s="179">
        <v>1.0149999999999999</v>
      </c>
      <c r="I473" s="180"/>
      <c r="L473" s="176"/>
      <c r="M473" s="181"/>
      <c r="N473" s="182"/>
      <c r="O473" s="182"/>
      <c r="P473" s="182"/>
      <c r="Q473" s="182"/>
      <c r="R473" s="182"/>
      <c r="S473" s="182"/>
      <c r="T473" s="183"/>
      <c r="AT473" s="177" t="s">
        <v>140</v>
      </c>
      <c r="AU473" s="177" t="s">
        <v>143</v>
      </c>
      <c r="AV473" s="14" t="s">
        <v>89</v>
      </c>
      <c r="AW473" s="14" t="s">
        <v>35</v>
      </c>
      <c r="AX473" s="14" t="s">
        <v>80</v>
      </c>
      <c r="AY473" s="177" t="s">
        <v>125</v>
      </c>
    </row>
    <row r="474" spans="1:65" s="2" customFormat="1" ht="16.5" customHeight="1">
      <c r="A474" s="33"/>
      <c r="B474" s="144"/>
      <c r="C474" s="145" t="s">
        <v>817</v>
      </c>
      <c r="D474" s="145" t="s">
        <v>127</v>
      </c>
      <c r="E474" s="146" t="s">
        <v>818</v>
      </c>
      <c r="F474" s="147" t="s">
        <v>819</v>
      </c>
      <c r="G474" s="148" t="s">
        <v>130</v>
      </c>
      <c r="H474" s="149">
        <v>5</v>
      </c>
      <c r="I474" s="150"/>
      <c r="J474" s="151">
        <f>ROUND(I474*H474,2)</f>
        <v>0</v>
      </c>
      <c r="K474" s="147" t="s">
        <v>131</v>
      </c>
      <c r="L474" s="34"/>
      <c r="M474" s="152" t="s">
        <v>1</v>
      </c>
      <c r="N474" s="153" t="s">
        <v>45</v>
      </c>
      <c r="O474" s="59"/>
      <c r="P474" s="154">
        <f>O474*H474</f>
        <v>0</v>
      </c>
      <c r="Q474" s="154">
        <v>0</v>
      </c>
      <c r="R474" s="154">
        <f>Q474*H474</f>
        <v>0</v>
      </c>
      <c r="S474" s="154">
        <v>0</v>
      </c>
      <c r="T474" s="155">
        <f>S474*H474</f>
        <v>0</v>
      </c>
      <c r="U474" s="33"/>
      <c r="V474" s="33"/>
      <c r="W474" s="33"/>
      <c r="X474" s="33"/>
      <c r="Y474" s="33"/>
      <c r="Z474" s="33"/>
      <c r="AA474" s="33"/>
      <c r="AB474" s="33"/>
      <c r="AC474" s="33"/>
      <c r="AD474" s="33"/>
      <c r="AE474" s="33"/>
      <c r="AR474" s="156" t="s">
        <v>132</v>
      </c>
      <c r="AT474" s="156" t="s">
        <v>127</v>
      </c>
      <c r="AU474" s="156" t="s">
        <v>143</v>
      </c>
      <c r="AY474" s="18" t="s">
        <v>125</v>
      </c>
      <c r="BE474" s="157">
        <f>IF(N474="základní",J474,0)</f>
        <v>0</v>
      </c>
      <c r="BF474" s="157">
        <f>IF(N474="snížená",J474,0)</f>
        <v>0</v>
      </c>
      <c r="BG474" s="157">
        <f>IF(N474="zákl. přenesená",J474,0)</f>
        <v>0</v>
      </c>
      <c r="BH474" s="157">
        <f>IF(N474="sníž. přenesená",J474,0)</f>
        <v>0</v>
      </c>
      <c r="BI474" s="157">
        <f>IF(N474="nulová",J474,0)</f>
        <v>0</v>
      </c>
      <c r="BJ474" s="18" t="s">
        <v>36</v>
      </c>
      <c r="BK474" s="157">
        <f>ROUND(I474*H474,2)</f>
        <v>0</v>
      </c>
      <c r="BL474" s="18" t="s">
        <v>132</v>
      </c>
      <c r="BM474" s="156" t="s">
        <v>820</v>
      </c>
    </row>
    <row r="475" spans="1:65" s="14" customFormat="1">
      <c r="B475" s="176"/>
      <c r="D475" s="169" t="s">
        <v>140</v>
      </c>
      <c r="E475" s="177" t="s">
        <v>1</v>
      </c>
      <c r="F475" s="178" t="s">
        <v>821</v>
      </c>
      <c r="H475" s="179">
        <v>5</v>
      </c>
      <c r="I475" s="180"/>
      <c r="L475" s="176"/>
      <c r="M475" s="181"/>
      <c r="N475" s="182"/>
      <c r="O475" s="182"/>
      <c r="P475" s="182"/>
      <c r="Q475" s="182"/>
      <c r="R475" s="182"/>
      <c r="S475" s="182"/>
      <c r="T475" s="183"/>
      <c r="AT475" s="177" t="s">
        <v>140</v>
      </c>
      <c r="AU475" s="177" t="s">
        <v>143</v>
      </c>
      <c r="AV475" s="14" t="s">
        <v>89</v>
      </c>
      <c r="AW475" s="14" t="s">
        <v>35</v>
      </c>
      <c r="AX475" s="14" t="s">
        <v>80</v>
      </c>
      <c r="AY475" s="177" t="s">
        <v>125</v>
      </c>
    </row>
    <row r="476" spans="1:65" s="2" customFormat="1" ht="16.5" customHeight="1">
      <c r="A476" s="33"/>
      <c r="B476" s="144"/>
      <c r="C476" s="158" t="s">
        <v>822</v>
      </c>
      <c r="D476" s="158" t="s">
        <v>134</v>
      </c>
      <c r="E476" s="159" t="s">
        <v>823</v>
      </c>
      <c r="F476" s="160" t="s">
        <v>824</v>
      </c>
      <c r="G476" s="161" t="s">
        <v>130</v>
      </c>
      <c r="H476" s="162">
        <v>5.0750000000000002</v>
      </c>
      <c r="I476" s="163"/>
      <c r="J476" s="164">
        <f>ROUND(I476*H476,2)</f>
        <v>0</v>
      </c>
      <c r="K476" s="160" t="s">
        <v>131</v>
      </c>
      <c r="L476" s="165"/>
      <c r="M476" s="166" t="s">
        <v>1</v>
      </c>
      <c r="N476" s="167" t="s">
        <v>45</v>
      </c>
      <c r="O476" s="59"/>
      <c r="P476" s="154">
        <f>O476*H476</f>
        <v>0</v>
      </c>
      <c r="Q476" s="154">
        <v>5.0000000000000002E-5</v>
      </c>
      <c r="R476" s="154">
        <f>Q476*H476</f>
        <v>2.5375000000000002E-4</v>
      </c>
      <c r="S476" s="154">
        <v>0</v>
      </c>
      <c r="T476" s="155">
        <f>S476*H476</f>
        <v>0</v>
      </c>
      <c r="U476" s="33"/>
      <c r="V476" s="33"/>
      <c r="W476" s="33"/>
      <c r="X476" s="33"/>
      <c r="Y476" s="33"/>
      <c r="Z476" s="33"/>
      <c r="AA476" s="33"/>
      <c r="AB476" s="33"/>
      <c r="AC476" s="33"/>
      <c r="AD476" s="33"/>
      <c r="AE476" s="33"/>
      <c r="AR476" s="156" t="s">
        <v>138</v>
      </c>
      <c r="AT476" s="156" t="s">
        <v>134</v>
      </c>
      <c r="AU476" s="156" t="s">
        <v>143</v>
      </c>
      <c r="AY476" s="18" t="s">
        <v>125</v>
      </c>
      <c r="BE476" s="157">
        <f>IF(N476="základní",J476,0)</f>
        <v>0</v>
      </c>
      <c r="BF476" s="157">
        <f>IF(N476="snížená",J476,0)</f>
        <v>0</v>
      </c>
      <c r="BG476" s="157">
        <f>IF(N476="zákl. přenesená",J476,0)</f>
        <v>0</v>
      </c>
      <c r="BH476" s="157">
        <f>IF(N476="sníž. přenesená",J476,0)</f>
        <v>0</v>
      </c>
      <c r="BI476" s="157">
        <f>IF(N476="nulová",J476,0)</f>
        <v>0</v>
      </c>
      <c r="BJ476" s="18" t="s">
        <v>36</v>
      </c>
      <c r="BK476" s="157">
        <f>ROUND(I476*H476,2)</f>
        <v>0</v>
      </c>
      <c r="BL476" s="18" t="s">
        <v>132</v>
      </c>
      <c r="BM476" s="156" t="s">
        <v>825</v>
      </c>
    </row>
    <row r="477" spans="1:65" s="14" customFormat="1">
      <c r="B477" s="176"/>
      <c r="D477" s="169" t="s">
        <v>140</v>
      </c>
      <c r="E477" s="177" t="s">
        <v>1</v>
      </c>
      <c r="F477" s="178" t="s">
        <v>728</v>
      </c>
      <c r="H477" s="179">
        <v>5.0750000000000002</v>
      </c>
      <c r="I477" s="180"/>
      <c r="L477" s="176"/>
      <c r="M477" s="181"/>
      <c r="N477" s="182"/>
      <c r="O477" s="182"/>
      <c r="P477" s="182"/>
      <c r="Q477" s="182"/>
      <c r="R477" s="182"/>
      <c r="S477" s="182"/>
      <c r="T477" s="183"/>
      <c r="AT477" s="177" t="s">
        <v>140</v>
      </c>
      <c r="AU477" s="177" t="s">
        <v>143</v>
      </c>
      <c r="AV477" s="14" t="s">
        <v>89</v>
      </c>
      <c r="AW477" s="14" t="s">
        <v>35</v>
      </c>
      <c r="AX477" s="14" t="s">
        <v>80</v>
      </c>
      <c r="AY477" s="177" t="s">
        <v>125</v>
      </c>
    </row>
    <row r="478" spans="1:65" s="2" customFormat="1" ht="16.5" customHeight="1">
      <c r="A478" s="33"/>
      <c r="B478" s="144"/>
      <c r="C478" s="145" t="s">
        <v>826</v>
      </c>
      <c r="D478" s="145" t="s">
        <v>127</v>
      </c>
      <c r="E478" s="146" t="s">
        <v>827</v>
      </c>
      <c r="F478" s="147" t="s">
        <v>828</v>
      </c>
      <c r="G478" s="148" t="s">
        <v>130</v>
      </c>
      <c r="H478" s="149">
        <v>1</v>
      </c>
      <c r="I478" s="150"/>
      <c r="J478" s="151">
        <f>ROUND(I478*H478,2)</f>
        <v>0</v>
      </c>
      <c r="K478" s="147" t="s">
        <v>131</v>
      </c>
      <c r="L478" s="34"/>
      <c r="M478" s="152" t="s">
        <v>1</v>
      </c>
      <c r="N478" s="153" t="s">
        <v>45</v>
      </c>
      <c r="O478" s="59"/>
      <c r="P478" s="154">
        <f>O478*H478</f>
        <v>0</v>
      </c>
      <c r="Q478" s="154">
        <v>5.0499999999999998E-3</v>
      </c>
      <c r="R478" s="154">
        <f>Q478*H478</f>
        <v>5.0499999999999998E-3</v>
      </c>
      <c r="S478" s="154">
        <v>0</v>
      </c>
      <c r="T478" s="155">
        <f>S478*H478</f>
        <v>0</v>
      </c>
      <c r="U478" s="33"/>
      <c r="V478" s="33"/>
      <c r="W478" s="33"/>
      <c r="X478" s="33"/>
      <c r="Y478" s="33"/>
      <c r="Z478" s="33"/>
      <c r="AA478" s="33"/>
      <c r="AB478" s="33"/>
      <c r="AC478" s="33"/>
      <c r="AD478" s="33"/>
      <c r="AE478" s="33"/>
      <c r="AR478" s="156" t="s">
        <v>132</v>
      </c>
      <c r="AT478" s="156" t="s">
        <v>127</v>
      </c>
      <c r="AU478" s="156" t="s">
        <v>143</v>
      </c>
      <c r="AY478" s="18" t="s">
        <v>125</v>
      </c>
      <c r="BE478" s="157">
        <f>IF(N478="základní",J478,0)</f>
        <v>0</v>
      </c>
      <c r="BF478" s="157">
        <f>IF(N478="snížená",J478,0)</f>
        <v>0</v>
      </c>
      <c r="BG478" s="157">
        <f>IF(N478="zákl. přenesená",J478,0)</f>
        <v>0</v>
      </c>
      <c r="BH478" s="157">
        <f>IF(N478="sníž. přenesená",J478,0)</f>
        <v>0</v>
      </c>
      <c r="BI478" s="157">
        <f>IF(N478="nulová",J478,0)</f>
        <v>0</v>
      </c>
      <c r="BJ478" s="18" t="s">
        <v>36</v>
      </c>
      <c r="BK478" s="157">
        <f>ROUND(I478*H478,2)</f>
        <v>0</v>
      </c>
      <c r="BL478" s="18" t="s">
        <v>132</v>
      </c>
      <c r="BM478" s="156" t="s">
        <v>829</v>
      </c>
    </row>
    <row r="479" spans="1:65" s="14" customFormat="1">
      <c r="B479" s="176"/>
      <c r="D479" s="169" t="s">
        <v>140</v>
      </c>
      <c r="E479" s="177" t="s">
        <v>1</v>
      </c>
      <c r="F479" s="178" t="s">
        <v>36</v>
      </c>
      <c r="H479" s="179">
        <v>1</v>
      </c>
      <c r="I479" s="180"/>
      <c r="L479" s="176"/>
      <c r="M479" s="181"/>
      <c r="N479" s="182"/>
      <c r="O479" s="182"/>
      <c r="P479" s="182"/>
      <c r="Q479" s="182"/>
      <c r="R479" s="182"/>
      <c r="S479" s="182"/>
      <c r="T479" s="183"/>
      <c r="AT479" s="177" t="s">
        <v>140</v>
      </c>
      <c r="AU479" s="177" t="s">
        <v>143</v>
      </c>
      <c r="AV479" s="14" t="s">
        <v>89</v>
      </c>
      <c r="AW479" s="14" t="s">
        <v>35</v>
      </c>
      <c r="AX479" s="14" t="s">
        <v>80</v>
      </c>
      <c r="AY479" s="177" t="s">
        <v>125</v>
      </c>
    </row>
    <row r="480" spans="1:65" s="2" customFormat="1" ht="16.5" customHeight="1">
      <c r="A480" s="33"/>
      <c r="B480" s="144"/>
      <c r="C480" s="158" t="s">
        <v>830</v>
      </c>
      <c r="D480" s="158" t="s">
        <v>134</v>
      </c>
      <c r="E480" s="159" t="s">
        <v>831</v>
      </c>
      <c r="F480" s="160" t="s">
        <v>832</v>
      </c>
      <c r="G480" s="161" t="s">
        <v>130</v>
      </c>
      <c r="H480" s="162">
        <v>1.01</v>
      </c>
      <c r="I480" s="163"/>
      <c r="J480" s="164">
        <f>ROUND(I480*H480,2)</f>
        <v>0</v>
      </c>
      <c r="K480" s="160" t="s">
        <v>1</v>
      </c>
      <c r="L480" s="165"/>
      <c r="M480" s="166" t="s">
        <v>1</v>
      </c>
      <c r="N480" s="167" t="s">
        <v>45</v>
      </c>
      <c r="O480" s="59"/>
      <c r="P480" s="154">
        <f>O480*H480</f>
        <v>0</v>
      </c>
      <c r="Q480" s="154">
        <v>4.4999999999999998E-2</v>
      </c>
      <c r="R480" s="154">
        <f>Q480*H480</f>
        <v>4.5449999999999997E-2</v>
      </c>
      <c r="S480" s="154">
        <v>0</v>
      </c>
      <c r="T480" s="155">
        <f>S480*H480</f>
        <v>0</v>
      </c>
      <c r="U480" s="33"/>
      <c r="V480" s="33"/>
      <c r="W480" s="33"/>
      <c r="X480" s="33"/>
      <c r="Y480" s="33"/>
      <c r="Z480" s="33"/>
      <c r="AA480" s="33"/>
      <c r="AB480" s="33"/>
      <c r="AC480" s="33"/>
      <c r="AD480" s="33"/>
      <c r="AE480" s="33"/>
      <c r="AR480" s="156" t="s">
        <v>138</v>
      </c>
      <c r="AT480" s="156" t="s">
        <v>134</v>
      </c>
      <c r="AU480" s="156" t="s">
        <v>143</v>
      </c>
      <c r="AY480" s="18" t="s">
        <v>125</v>
      </c>
      <c r="BE480" s="157">
        <f>IF(N480="základní",J480,0)</f>
        <v>0</v>
      </c>
      <c r="BF480" s="157">
        <f>IF(N480="snížená",J480,0)</f>
        <v>0</v>
      </c>
      <c r="BG480" s="157">
        <f>IF(N480="zákl. přenesená",J480,0)</f>
        <v>0</v>
      </c>
      <c r="BH480" s="157">
        <f>IF(N480="sníž. přenesená",J480,0)</f>
        <v>0</v>
      </c>
      <c r="BI480" s="157">
        <f>IF(N480="nulová",J480,0)</f>
        <v>0</v>
      </c>
      <c r="BJ480" s="18" t="s">
        <v>36</v>
      </c>
      <c r="BK480" s="157">
        <f>ROUND(I480*H480,2)</f>
        <v>0</v>
      </c>
      <c r="BL480" s="18" t="s">
        <v>132</v>
      </c>
      <c r="BM480" s="156" t="s">
        <v>833</v>
      </c>
    </row>
    <row r="481" spans="1:65" s="14" customFormat="1">
      <c r="B481" s="176"/>
      <c r="D481" s="169" t="s">
        <v>140</v>
      </c>
      <c r="E481" s="177" t="s">
        <v>1</v>
      </c>
      <c r="F481" s="178" t="s">
        <v>834</v>
      </c>
      <c r="H481" s="179">
        <v>1.01</v>
      </c>
      <c r="I481" s="180"/>
      <c r="L481" s="176"/>
      <c r="M481" s="181"/>
      <c r="N481" s="182"/>
      <c r="O481" s="182"/>
      <c r="P481" s="182"/>
      <c r="Q481" s="182"/>
      <c r="R481" s="182"/>
      <c r="S481" s="182"/>
      <c r="T481" s="183"/>
      <c r="AT481" s="177" t="s">
        <v>140</v>
      </c>
      <c r="AU481" s="177" t="s">
        <v>143</v>
      </c>
      <c r="AV481" s="14" t="s">
        <v>89</v>
      </c>
      <c r="AW481" s="14" t="s">
        <v>35</v>
      </c>
      <c r="AX481" s="14" t="s">
        <v>80</v>
      </c>
      <c r="AY481" s="177" t="s">
        <v>125</v>
      </c>
    </row>
    <row r="482" spans="1:65" s="15" customFormat="1">
      <c r="B482" s="189"/>
      <c r="D482" s="169" t="s">
        <v>140</v>
      </c>
      <c r="E482" s="190" t="s">
        <v>1</v>
      </c>
      <c r="F482" s="191" t="s">
        <v>223</v>
      </c>
      <c r="H482" s="192">
        <v>1.01</v>
      </c>
      <c r="I482" s="193"/>
      <c r="L482" s="189"/>
      <c r="M482" s="194"/>
      <c r="N482" s="195"/>
      <c r="O482" s="195"/>
      <c r="P482" s="195"/>
      <c r="Q482" s="195"/>
      <c r="R482" s="195"/>
      <c r="S482" s="195"/>
      <c r="T482" s="196"/>
      <c r="AT482" s="190" t="s">
        <v>140</v>
      </c>
      <c r="AU482" s="190" t="s">
        <v>143</v>
      </c>
      <c r="AV482" s="15" t="s">
        <v>132</v>
      </c>
      <c r="AW482" s="15" t="s">
        <v>35</v>
      </c>
      <c r="AX482" s="15" t="s">
        <v>36</v>
      </c>
      <c r="AY482" s="190" t="s">
        <v>125</v>
      </c>
    </row>
    <row r="483" spans="1:65" s="2" customFormat="1" ht="16.5" customHeight="1">
      <c r="A483" s="33"/>
      <c r="B483" s="144"/>
      <c r="C483" s="145" t="s">
        <v>835</v>
      </c>
      <c r="D483" s="145" t="s">
        <v>127</v>
      </c>
      <c r="E483" s="146" t="s">
        <v>836</v>
      </c>
      <c r="F483" s="147" t="s">
        <v>837</v>
      </c>
      <c r="G483" s="148" t="s">
        <v>130</v>
      </c>
      <c r="H483" s="149">
        <v>2</v>
      </c>
      <c r="I483" s="150"/>
      <c r="J483" s="151">
        <f>ROUND(I483*H483,2)</f>
        <v>0</v>
      </c>
      <c r="K483" s="147" t="s">
        <v>131</v>
      </c>
      <c r="L483" s="34"/>
      <c r="M483" s="152" t="s">
        <v>1</v>
      </c>
      <c r="N483" s="153" t="s">
        <v>45</v>
      </c>
      <c r="O483" s="59"/>
      <c r="P483" s="154">
        <f>O483*H483</f>
        <v>0</v>
      </c>
      <c r="Q483" s="154">
        <v>0</v>
      </c>
      <c r="R483" s="154">
        <f>Q483*H483</f>
        <v>0</v>
      </c>
      <c r="S483" s="154">
        <v>0</v>
      </c>
      <c r="T483" s="155">
        <f>S483*H483</f>
        <v>0</v>
      </c>
      <c r="U483" s="33"/>
      <c r="V483" s="33"/>
      <c r="W483" s="33"/>
      <c r="X483" s="33"/>
      <c r="Y483" s="33"/>
      <c r="Z483" s="33"/>
      <c r="AA483" s="33"/>
      <c r="AB483" s="33"/>
      <c r="AC483" s="33"/>
      <c r="AD483" s="33"/>
      <c r="AE483" s="33"/>
      <c r="AR483" s="156" t="s">
        <v>132</v>
      </c>
      <c r="AT483" s="156" t="s">
        <v>127</v>
      </c>
      <c r="AU483" s="156" t="s">
        <v>143</v>
      </c>
      <c r="AY483" s="18" t="s">
        <v>125</v>
      </c>
      <c r="BE483" s="157">
        <f>IF(N483="základní",J483,0)</f>
        <v>0</v>
      </c>
      <c r="BF483" s="157">
        <f>IF(N483="snížená",J483,0)</f>
        <v>0</v>
      </c>
      <c r="BG483" s="157">
        <f>IF(N483="zákl. přenesená",J483,0)</f>
        <v>0</v>
      </c>
      <c r="BH483" s="157">
        <f>IF(N483="sníž. přenesená",J483,0)</f>
        <v>0</v>
      </c>
      <c r="BI483" s="157">
        <f>IF(N483="nulová",J483,0)</f>
        <v>0</v>
      </c>
      <c r="BJ483" s="18" t="s">
        <v>36</v>
      </c>
      <c r="BK483" s="157">
        <f>ROUND(I483*H483,2)</f>
        <v>0</v>
      </c>
      <c r="BL483" s="18" t="s">
        <v>132</v>
      </c>
      <c r="BM483" s="156" t="s">
        <v>838</v>
      </c>
    </row>
    <row r="484" spans="1:65" s="14" customFormat="1">
      <c r="B484" s="176"/>
      <c r="D484" s="169" t="s">
        <v>140</v>
      </c>
      <c r="E484" s="177" t="s">
        <v>1</v>
      </c>
      <c r="F484" s="178" t="s">
        <v>839</v>
      </c>
      <c r="H484" s="179">
        <v>2</v>
      </c>
      <c r="I484" s="180"/>
      <c r="L484" s="176"/>
      <c r="M484" s="181"/>
      <c r="N484" s="182"/>
      <c r="O484" s="182"/>
      <c r="P484" s="182"/>
      <c r="Q484" s="182"/>
      <c r="R484" s="182"/>
      <c r="S484" s="182"/>
      <c r="T484" s="183"/>
      <c r="AT484" s="177" t="s">
        <v>140</v>
      </c>
      <c r="AU484" s="177" t="s">
        <v>143</v>
      </c>
      <c r="AV484" s="14" t="s">
        <v>89</v>
      </c>
      <c r="AW484" s="14" t="s">
        <v>35</v>
      </c>
      <c r="AX484" s="14" t="s">
        <v>80</v>
      </c>
      <c r="AY484" s="177" t="s">
        <v>125</v>
      </c>
    </row>
    <row r="485" spans="1:65" s="2" customFormat="1" ht="16.5" customHeight="1">
      <c r="A485" s="33"/>
      <c r="B485" s="144"/>
      <c r="C485" s="158" t="s">
        <v>840</v>
      </c>
      <c r="D485" s="158" t="s">
        <v>134</v>
      </c>
      <c r="E485" s="159" t="s">
        <v>841</v>
      </c>
      <c r="F485" s="160" t="s">
        <v>842</v>
      </c>
      <c r="G485" s="161" t="s">
        <v>130</v>
      </c>
      <c r="H485" s="162">
        <v>1.01</v>
      </c>
      <c r="I485" s="163"/>
      <c r="J485" s="164">
        <f>ROUND(I485*H485,2)</f>
        <v>0</v>
      </c>
      <c r="K485" s="160" t="s">
        <v>1</v>
      </c>
      <c r="L485" s="165"/>
      <c r="M485" s="166" t="s">
        <v>1</v>
      </c>
      <c r="N485" s="167" t="s">
        <v>45</v>
      </c>
      <c r="O485" s="59"/>
      <c r="P485" s="154">
        <f>O485*H485</f>
        <v>0</v>
      </c>
      <c r="Q485" s="154">
        <v>2.5000000000000001E-2</v>
      </c>
      <c r="R485" s="154">
        <f>Q485*H485</f>
        <v>2.5250000000000002E-2</v>
      </c>
      <c r="S485" s="154">
        <v>0</v>
      </c>
      <c r="T485" s="155">
        <f>S485*H485</f>
        <v>0</v>
      </c>
      <c r="U485" s="33"/>
      <c r="V485" s="33"/>
      <c r="W485" s="33"/>
      <c r="X485" s="33"/>
      <c r="Y485" s="33"/>
      <c r="Z485" s="33"/>
      <c r="AA485" s="33"/>
      <c r="AB485" s="33"/>
      <c r="AC485" s="33"/>
      <c r="AD485" s="33"/>
      <c r="AE485" s="33"/>
      <c r="AR485" s="156" t="s">
        <v>138</v>
      </c>
      <c r="AT485" s="156" t="s">
        <v>134</v>
      </c>
      <c r="AU485" s="156" t="s">
        <v>143</v>
      </c>
      <c r="AY485" s="18" t="s">
        <v>125</v>
      </c>
      <c r="BE485" s="157">
        <f>IF(N485="základní",J485,0)</f>
        <v>0</v>
      </c>
      <c r="BF485" s="157">
        <f>IF(N485="snížená",J485,0)</f>
        <v>0</v>
      </c>
      <c r="BG485" s="157">
        <f>IF(N485="zákl. přenesená",J485,0)</f>
        <v>0</v>
      </c>
      <c r="BH485" s="157">
        <f>IF(N485="sníž. přenesená",J485,0)</f>
        <v>0</v>
      </c>
      <c r="BI485" s="157">
        <f>IF(N485="nulová",J485,0)</f>
        <v>0</v>
      </c>
      <c r="BJ485" s="18" t="s">
        <v>36</v>
      </c>
      <c r="BK485" s="157">
        <f>ROUND(I485*H485,2)</f>
        <v>0</v>
      </c>
      <c r="BL485" s="18" t="s">
        <v>132</v>
      </c>
      <c r="BM485" s="156" t="s">
        <v>843</v>
      </c>
    </row>
    <row r="486" spans="1:65" s="14" customFormat="1">
      <c r="B486" s="176"/>
      <c r="D486" s="169" t="s">
        <v>140</v>
      </c>
      <c r="E486" s="177" t="s">
        <v>1</v>
      </c>
      <c r="F486" s="178" t="s">
        <v>844</v>
      </c>
      <c r="H486" s="179">
        <v>1.01</v>
      </c>
      <c r="I486" s="180"/>
      <c r="L486" s="176"/>
      <c r="M486" s="181"/>
      <c r="N486" s="182"/>
      <c r="O486" s="182"/>
      <c r="P486" s="182"/>
      <c r="Q486" s="182"/>
      <c r="R486" s="182"/>
      <c r="S486" s="182"/>
      <c r="T486" s="183"/>
      <c r="AT486" s="177" t="s">
        <v>140</v>
      </c>
      <c r="AU486" s="177" t="s">
        <v>143</v>
      </c>
      <c r="AV486" s="14" t="s">
        <v>89</v>
      </c>
      <c r="AW486" s="14" t="s">
        <v>35</v>
      </c>
      <c r="AX486" s="14" t="s">
        <v>36</v>
      </c>
      <c r="AY486" s="177" t="s">
        <v>125</v>
      </c>
    </row>
    <row r="487" spans="1:65" s="2" customFormat="1" ht="16.5" customHeight="1">
      <c r="A487" s="33"/>
      <c r="B487" s="144"/>
      <c r="C487" s="145" t="s">
        <v>845</v>
      </c>
      <c r="D487" s="145" t="s">
        <v>127</v>
      </c>
      <c r="E487" s="146" t="s">
        <v>846</v>
      </c>
      <c r="F487" s="147" t="s">
        <v>847</v>
      </c>
      <c r="G487" s="148" t="s">
        <v>130</v>
      </c>
      <c r="H487" s="149">
        <v>1</v>
      </c>
      <c r="I487" s="150"/>
      <c r="J487" s="151">
        <f>ROUND(I487*H487,2)</f>
        <v>0</v>
      </c>
      <c r="K487" s="147" t="s">
        <v>1</v>
      </c>
      <c r="L487" s="34"/>
      <c r="M487" s="152" t="s">
        <v>1</v>
      </c>
      <c r="N487" s="153" t="s">
        <v>45</v>
      </c>
      <c r="O487" s="59"/>
      <c r="P487" s="154">
        <f>O487*H487</f>
        <v>0</v>
      </c>
      <c r="Q487" s="154">
        <v>0</v>
      </c>
      <c r="R487" s="154">
        <f>Q487*H487</f>
        <v>0</v>
      </c>
      <c r="S487" s="154">
        <v>0</v>
      </c>
      <c r="T487" s="155">
        <f>S487*H487</f>
        <v>0</v>
      </c>
      <c r="U487" s="33"/>
      <c r="V487" s="33"/>
      <c r="W487" s="33"/>
      <c r="X487" s="33"/>
      <c r="Y487" s="33"/>
      <c r="Z487" s="33"/>
      <c r="AA487" s="33"/>
      <c r="AB487" s="33"/>
      <c r="AC487" s="33"/>
      <c r="AD487" s="33"/>
      <c r="AE487" s="33"/>
      <c r="AR487" s="156" t="s">
        <v>132</v>
      </c>
      <c r="AT487" s="156" t="s">
        <v>127</v>
      </c>
      <c r="AU487" s="156" t="s">
        <v>143</v>
      </c>
      <c r="AY487" s="18" t="s">
        <v>125</v>
      </c>
      <c r="BE487" s="157">
        <f>IF(N487="základní",J487,0)</f>
        <v>0</v>
      </c>
      <c r="BF487" s="157">
        <f>IF(N487="snížená",J487,0)</f>
        <v>0</v>
      </c>
      <c r="BG487" s="157">
        <f>IF(N487="zákl. přenesená",J487,0)</f>
        <v>0</v>
      </c>
      <c r="BH487" s="157">
        <f>IF(N487="sníž. přenesená",J487,0)</f>
        <v>0</v>
      </c>
      <c r="BI487" s="157">
        <f>IF(N487="nulová",J487,0)</f>
        <v>0</v>
      </c>
      <c r="BJ487" s="18" t="s">
        <v>36</v>
      </c>
      <c r="BK487" s="157">
        <f>ROUND(I487*H487,2)</f>
        <v>0</v>
      </c>
      <c r="BL487" s="18" t="s">
        <v>132</v>
      </c>
      <c r="BM487" s="156" t="s">
        <v>848</v>
      </c>
    </row>
    <row r="488" spans="1:65" s="14" customFormat="1">
      <c r="B488" s="176"/>
      <c r="D488" s="169" t="s">
        <v>140</v>
      </c>
      <c r="E488" s="177" t="s">
        <v>1</v>
      </c>
      <c r="F488" s="178" t="s">
        <v>36</v>
      </c>
      <c r="H488" s="179">
        <v>1</v>
      </c>
      <c r="I488" s="180"/>
      <c r="L488" s="176"/>
      <c r="M488" s="181"/>
      <c r="N488" s="182"/>
      <c r="O488" s="182"/>
      <c r="P488" s="182"/>
      <c r="Q488" s="182"/>
      <c r="R488" s="182"/>
      <c r="S488" s="182"/>
      <c r="T488" s="183"/>
      <c r="AT488" s="177" t="s">
        <v>140</v>
      </c>
      <c r="AU488" s="177" t="s">
        <v>143</v>
      </c>
      <c r="AV488" s="14" t="s">
        <v>89</v>
      </c>
      <c r="AW488" s="14" t="s">
        <v>35</v>
      </c>
      <c r="AX488" s="14" t="s">
        <v>80</v>
      </c>
      <c r="AY488" s="177" t="s">
        <v>125</v>
      </c>
    </row>
    <row r="489" spans="1:65" s="2" customFormat="1" ht="16.5" customHeight="1">
      <c r="A489" s="33"/>
      <c r="B489" s="144"/>
      <c r="C489" s="145" t="s">
        <v>849</v>
      </c>
      <c r="D489" s="145" t="s">
        <v>127</v>
      </c>
      <c r="E489" s="146" t="s">
        <v>549</v>
      </c>
      <c r="F489" s="147" t="s">
        <v>550</v>
      </c>
      <c r="G489" s="148" t="s">
        <v>130</v>
      </c>
      <c r="H489" s="149">
        <v>1</v>
      </c>
      <c r="I489" s="150"/>
      <c r="J489" s="151">
        <f>ROUND(I489*H489,2)</f>
        <v>0</v>
      </c>
      <c r="K489" s="147" t="s">
        <v>131</v>
      </c>
      <c r="L489" s="34"/>
      <c r="M489" s="152" t="s">
        <v>1</v>
      </c>
      <c r="N489" s="153" t="s">
        <v>45</v>
      </c>
      <c r="O489" s="59"/>
      <c r="P489" s="154">
        <f>O489*H489</f>
        <v>0</v>
      </c>
      <c r="Q489" s="154">
        <v>0</v>
      </c>
      <c r="R489" s="154">
        <f>Q489*H489</f>
        <v>0</v>
      </c>
      <c r="S489" s="154">
        <v>0</v>
      </c>
      <c r="T489" s="155">
        <f>S489*H489</f>
        <v>0</v>
      </c>
      <c r="U489" s="33"/>
      <c r="V489" s="33"/>
      <c r="W489" s="33"/>
      <c r="X489" s="33"/>
      <c r="Y489" s="33"/>
      <c r="Z489" s="33"/>
      <c r="AA489" s="33"/>
      <c r="AB489" s="33"/>
      <c r="AC489" s="33"/>
      <c r="AD489" s="33"/>
      <c r="AE489" s="33"/>
      <c r="AR489" s="156" t="s">
        <v>132</v>
      </c>
      <c r="AT489" s="156" t="s">
        <v>127</v>
      </c>
      <c r="AU489" s="156" t="s">
        <v>143</v>
      </c>
      <c r="AY489" s="18" t="s">
        <v>125</v>
      </c>
      <c r="BE489" s="157">
        <f>IF(N489="základní",J489,0)</f>
        <v>0</v>
      </c>
      <c r="BF489" s="157">
        <f>IF(N489="snížená",J489,0)</f>
        <v>0</v>
      </c>
      <c r="BG489" s="157">
        <f>IF(N489="zákl. přenesená",J489,0)</f>
        <v>0</v>
      </c>
      <c r="BH489" s="157">
        <f>IF(N489="sníž. přenesená",J489,0)</f>
        <v>0</v>
      </c>
      <c r="BI489" s="157">
        <f>IF(N489="nulová",J489,0)</f>
        <v>0</v>
      </c>
      <c r="BJ489" s="18" t="s">
        <v>36</v>
      </c>
      <c r="BK489" s="157">
        <f>ROUND(I489*H489,2)</f>
        <v>0</v>
      </c>
      <c r="BL489" s="18" t="s">
        <v>132</v>
      </c>
      <c r="BM489" s="156" t="s">
        <v>850</v>
      </c>
    </row>
    <row r="490" spans="1:65" s="14" customFormat="1">
      <c r="B490" s="176"/>
      <c r="D490" s="169" t="s">
        <v>140</v>
      </c>
      <c r="E490" s="177" t="s">
        <v>1</v>
      </c>
      <c r="F490" s="178" t="s">
        <v>36</v>
      </c>
      <c r="H490" s="179">
        <v>1</v>
      </c>
      <c r="I490" s="180"/>
      <c r="L490" s="176"/>
      <c r="M490" s="181"/>
      <c r="N490" s="182"/>
      <c r="O490" s="182"/>
      <c r="P490" s="182"/>
      <c r="Q490" s="182"/>
      <c r="R490" s="182"/>
      <c r="S490" s="182"/>
      <c r="T490" s="183"/>
      <c r="AT490" s="177" t="s">
        <v>140</v>
      </c>
      <c r="AU490" s="177" t="s">
        <v>143</v>
      </c>
      <c r="AV490" s="14" t="s">
        <v>89</v>
      </c>
      <c r="AW490" s="14" t="s">
        <v>35</v>
      </c>
      <c r="AX490" s="14" t="s">
        <v>36</v>
      </c>
      <c r="AY490" s="177" t="s">
        <v>125</v>
      </c>
    </row>
    <row r="491" spans="1:65" s="2" customFormat="1" ht="16.5" customHeight="1">
      <c r="A491" s="33"/>
      <c r="B491" s="144"/>
      <c r="C491" s="158" t="s">
        <v>851</v>
      </c>
      <c r="D491" s="158" t="s">
        <v>134</v>
      </c>
      <c r="E491" s="159" t="s">
        <v>852</v>
      </c>
      <c r="F491" s="160" t="s">
        <v>853</v>
      </c>
      <c r="G491" s="161" t="s">
        <v>130</v>
      </c>
      <c r="H491" s="162">
        <v>1.01</v>
      </c>
      <c r="I491" s="163"/>
      <c r="J491" s="164">
        <f>ROUND(I491*H491,2)</f>
        <v>0</v>
      </c>
      <c r="K491" s="160" t="s">
        <v>1</v>
      </c>
      <c r="L491" s="165"/>
      <c r="M491" s="166" t="s">
        <v>1</v>
      </c>
      <c r="N491" s="167" t="s">
        <v>45</v>
      </c>
      <c r="O491" s="59"/>
      <c r="P491" s="154">
        <f>O491*H491</f>
        <v>0</v>
      </c>
      <c r="Q491" s="154">
        <v>2.5000000000000001E-2</v>
      </c>
      <c r="R491" s="154">
        <f>Q491*H491</f>
        <v>2.5250000000000002E-2</v>
      </c>
      <c r="S491" s="154">
        <v>0</v>
      </c>
      <c r="T491" s="155">
        <f>S491*H491</f>
        <v>0</v>
      </c>
      <c r="U491" s="33"/>
      <c r="V491" s="33"/>
      <c r="W491" s="33"/>
      <c r="X491" s="33"/>
      <c r="Y491" s="33"/>
      <c r="Z491" s="33"/>
      <c r="AA491" s="33"/>
      <c r="AB491" s="33"/>
      <c r="AC491" s="33"/>
      <c r="AD491" s="33"/>
      <c r="AE491" s="33"/>
      <c r="AR491" s="156" t="s">
        <v>138</v>
      </c>
      <c r="AT491" s="156" t="s">
        <v>134</v>
      </c>
      <c r="AU491" s="156" t="s">
        <v>143</v>
      </c>
      <c r="AY491" s="18" t="s">
        <v>125</v>
      </c>
      <c r="BE491" s="157">
        <f>IF(N491="základní",J491,0)</f>
        <v>0</v>
      </c>
      <c r="BF491" s="157">
        <f>IF(N491="snížená",J491,0)</f>
        <v>0</v>
      </c>
      <c r="BG491" s="157">
        <f>IF(N491="zákl. přenesená",J491,0)</f>
        <v>0</v>
      </c>
      <c r="BH491" s="157">
        <f>IF(N491="sníž. přenesená",J491,0)</f>
        <v>0</v>
      </c>
      <c r="BI491" s="157">
        <f>IF(N491="nulová",J491,0)</f>
        <v>0</v>
      </c>
      <c r="BJ491" s="18" t="s">
        <v>36</v>
      </c>
      <c r="BK491" s="157">
        <f>ROUND(I491*H491,2)</f>
        <v>0</v>
      </c>
      <c r="BL491" s="18" t="s">
        <v>132</v>
      </c>
      <c r="BM491" s="156" t="s">
        <v>854</v>
      </c>
    </row>
    <row r="492" spans="1:65" s="14" customFormat="1">
      <c r="B492" s="176"/>
      <c r="D492" s="169" t="s">
        <v>140</v>
      </c>
      <c r="E492" s="177" t="s">
        <v>1</v>
      </c>
      <c r="F492" s="178" t="s">
        <v>855</v>
      </c>
      <c r="H492" s="179">
        <v>1.01</v>
      </c>
      <c r="I492" s="180"/>
      <c r="L492" s="176"/>
      <c r="M492" s="181"/>
      <c r="N492" s="182"/>
      <c r="O492" s="182"/>
      <c r="P492" s="182"/>
      <c r="Q492" s="182"/>
      <c r="R492" s="182"/>
      <c r="S492" s="182"/>
      <c r="T492" s="183"/>
      <c r="AT492" s="177" t="s">
        <v>140</v>
      </c>
      <c r="AU492" s="177" t="s">
        <v>143</v>
      </c>
      <c r="AV492" s="14" t="s">
        <v>89</v>
      </c>
      <c r="AW492" s="14" t="s">
        <v>35</v>
      </c>
      <c r="AX492" s="14" t="s">
        <v>36</v>
      </c>
      <c r="AY492" s="177" t="s">
        <v>125</v>
      </c>
    </row>
    <row r="493" spans="1:65" s="2" customFormat="1" ht="16.5" customHeight="1">
      <c r="A493" s="33"/>
      <c r="B493" s="144"/>
      <c r="C493" s="145" t="s">
        <v>856</v>
      </c>
      <c r="D493" s="145" t="s">
        <v>127</v>
      </c>
      <c r="E493" s="146" t="s">
        <v>857</v>
      </c>
      <c r="F493" s="147" t="s">
        <v>858</v>
      </c>
      <c r="G493" s="148" t="s">
        <v>130</v>
      </c>
      <c r="H493" s="149">
        <v>1</v>
      </c>
      <c r="I493" s="150"/>
      <c r="J493" s="151">
        <f>ROUND(I493*H493,2)</f>
        <v>0</v>
      </c>
      <c r="K493" s="147" t="s">
        <v>131</v>
      </c>
      <c r="L493" s="34"/>
      <c r="M493" s="152" t="s">
        <v>1</v>
      </c>
      <c r="N493" s="153" t="s">
        <v>45</v>
      </c>
      <c r="O493" s="59"/>
      <c r="P493" s="154">
        <f>O493*H493</f>
        <v>0</v>
      </c>
      <c r="Q493" s="154">
        <v>1.67E-3</v>
      </c>
      <c r="R493" s="154">
        <f>Q493*H493</f>
        <v>1.67E-3</v>
      </c>
      <c r="S493" s="154">
        <v>0</v>
      </c>
      <c r="T493" s="155">
        <f>S493*H493</f>
        <v>0</v>
      </c>
      <c r="U493" s="33"/>
      <c r="V493" s="33"/>
      <c r="W493" s="33"/>
      <c r="X493" s="33"/>
      <c r="Y493" s="33"/>
      <c r="Z493" s="33"/>
      <c r="AA493" s="33"/>
      <c r="AB493" s="33"/>
      <c r="AC493" s="33"/>
      <c r="AD493" s="33"/>
      <c r="AE493" s="33"/>
      <c r="AR493" s="156" t="s">
        <v>132</v>
      </c>
      <c r="AT493" s="156" t="s">
        <v>127</v>
      </c>
      <c r="AU493" s="156" t="s">
        <v>143</v>
      </c>
      <c r="AY493" s="18" t="s">
        <v>125</v>
      </c>
      <c r="BE493" s="157">
        <f>IF(N493="základní",J493,0)</f>
        <v>0</v>
      </c>
      <c r="BF493" s="157">
        <f>IF(N493="snížená",J493,0)</f>
        <v>0</v>
      </c>
      <c r="BG493" s="157">
        <f>IF(N493="zákl. přenesená",J493,0)</f>
        <v>0</v>
      </c>
      <c r="BH493" s="157">
        <f>IF(N493="sníž. přenesená",J493,0)</f>
        <v>0</v>
      </c>
      <c r="BI493" s="157">
        <f>IF(N493="nulová",J493,0)</f>
        <v>0</v>
      </c>
      <c r="BJ493" s="18" t="s">
        <v>36</v>
      </c>
      <c r="BK493" s="157">
        <f>ROUND(I493*H493,2)</f>
        <v>0</v>
      </c>
      <c r="BL493" s="18" t="s">
        <v>132</v>
      </c>
      <c r="BM493" s="156" t="s">
        <v>859</v>
      </c>
    </row>
    <row r="494" spans="1:65" s="14" customFormat="1">
      <c r="B494" s="176"/>
      <c r="D494" s="169" t="s">
        <v>140</v>
      </c>
      <c r="E494" s="177" t="s">
        <v>1</v>
      </c>
      <c r="F494" s="178" t="s">
        <v>36</v>
      </c>
      <c r="H494" s="179">
        <v>1</v>
      </c>
      <c r="I494" s="180"/>
      <c r="L494" s="176"/>
      <c r="M494" s="181"/>
      <c r="N494" s="182"/>
      <c r="O494" s="182"/>
      <c r="P494" s="182"/>
      <c r="Q494" s="182"/>
      <c r="R494" s="182"/>
      <c r="S494" s="182"/>
      <c r="T494" s="183"/>
      <c r="AT494" s="177" t="s">
        <v>140</v>
      </c>
      <c r="AU494" s="177" t="s">
        <v>143</v>
      </c>
      <c r="AV494" s="14" t="s">
        <v>89</v>
      </c>
      <c r="AW494" s="14" t="s">
        <v>35</v>
      </c>
      <c r="AX494" s="14" t="s">
        <v>80</v>
      </c>
      <c r="AY494" s="177" t="s">
        <v>125</v>
      </c>
    </row>
    <row r="495" spans="1:65" s="2" customFormat="1" ht="16.5" customHeight="1">
      <c r="A495" s="33"/>
      <c r="B495" s="144"/>
      <c r="C495" s="158" t="s">
        <v>860</v>
      </c>
      <c r="D495" s="158" t="s">
        <v>134</v>
      </c>
      <c r="E495" s="159" t="s">
        <v>861</v>
      </c>
      <c r="F495" s="160" t="s">
        <v>862</v>
      </c>
      <c r="G495" s="161" t="s">
        <v>130</v>
      </c>
      <c r="H495" s="162">
        <v>1.01</v>
      </c>
      <c r="I495" s="163"/>
      <c r="J495" s="164">
        <f>ROUND(I495*H495,2)</f>
        <v>0</v>
      </c>
      <c r="K495" s="160" t="s">
        <v>1</v>
      </c>
      <c r="L495" s="165"/>
      <c r="M495" s="166" t="s">
        <v>1</v>
      </c>
      <c r="N495" s="167" t="s">
        <v>45</v>
      </c>
      <c r="O495" s="59"/>
      <c r="P495" s="154">
        <f>O495*H495</f>
        <v>0</v>
      </c>
      <c r="Q495" s="154">
        <v>9.7999999999999997E-3</v>
      </c>
      <c r="R495" s="154">
        <f>Q495*H495</f>
        <v>9.8980000000000005E-3</v>
      </c>
      <c r="S495" s="154">
        <v>0</v>
      </c>
      <c r="T495" s="155">
        <f>S495*H495</f>
        <v>0</v>
      </c>
      <c r="U495" s="33"/>
      <c r="V495" s="33"/>
      <c r="W495" s="33"/>
      <c r="X495" s="33"/>
      <c r="Y495" s="33"/>
      <c r="Z495" s="33"/>
      <c r="AA495" s="33"/>
      <c r="AB495" s="33"/>
      <c r="AC495" s="33"/>
      <c r="AD495" s="33"/>
      <c r="AE495" s="33"/>
      <c r="AR495" s="156" t="s">
        <v>138</v>
      </c>
      <c r="AT495" s="156" t="s">
        <v>134</v>
      </c>
      <c r="AU495" s="156" t="s">
        <v>143</v>
      </c>
      <c r="AY495" s="18" t="s">
        <v>125</v>
      </c>
      <c r="BE495" s="157">
        <f>IF(N495="základní",J495,0)</f>
        <v>0</v>
      </c>
      <c r="BF495" s="157">
        <f>IF(N495="snížená",J495,0)</f>
        <v>0</v>
      </c>
      <c r="BG495" s="157">
        <f>IF(N495="zákl. přenesená",J495,0)</f>
        <v>0</v>
      </c>
      <c r="BH495" s="157">
        <f>IF(N495="sníž. přenesená",J495,0)</f>
        <v>0</v>
      </c>
      <c r="BI495" s="157">
        <f>IF(N495="nulová",J495,0)</f>
        <v>0</v>
      </c>
      <c r="BJ495" s="18" t="s">
        <v>36</v>
      </c>
      <c r="BK495" s="157">
        <f>ROUND(I495*H495,2)</f>
        <v>0</v>
      </c>
      <c r="BL495" s="18" t="s">
        <v>132</v>
      </c>
      <c r="BM495" s="156" t="s">
        <v>863</v>
      </c>
    </row>
    <row r="496" spans="1:65" s="14" customFormat="1">
      <c r="B496" s="176"/>
      <c r="D496" s="169" t="s">
        <v>140</v>
      </c>
      <c r="E496" s="177" t="s">
        <v>1</v>
      </c>
      <c r="F496" s="178" t="s">
        <v>855</v>
      </c>
      <c r="H496" s="179">
        <v>1.01</v>
      </c>
      <c r="I496" s="180"/>
      <c r="L496" s="176"/>
      <c r="M496" s="181"/>
      <c r="N496" s="182"/>
      <c r="O496" s="182"/>
      <c r="P496" s="182"/>
      <c r="Q496" s="182"/>
      <c r="R496" s="182"/>
      <c r="S496" s="182"/>
      <c r="T496" s="183"/>
      <c r="AT496" s="177" t="s">
        <v>140</v>
      </c>
      <c r="AU496" s="177" t="s">
        <v>143</v>
      </c>
      <c r="AV496" s="14" t="s">
        <v>89</v>
      </c>
      <c r="AW496" s="14" t="s">
        <v>35</v>
      </c>
      <c r="AX496" s="14" t="s">
        <v>36</v>
      </c>
      <c r="AY496" s="177" t="s">
        <v>125</v>
      </c>
    </row>
    <row r="497" spans="1:65" s="2" customFormat="1" ht="16.5" customHeight="1">
      <c r="A497" s="33"/>
      <c r="B497" s="144"/>
      <c r="C497" s="145" t="s">
        <v>864</v>
      </c>
      <c r="D497" s="145" t="s">
        <v>127</v>
      </c>
      <c r="E497" s="146" t="s">
        <v>865</v>
      </c>
      <c r="F497" s="147" t="s">
        <v>866</v>
      </c>
      <c r="G497" s="148" t="s">
        <v>130</v>
      </c>
      <c r="H497" s="149">
        <v>2</v>
      </c>
      <c r="I497" s="150"/>
      <c r="J497" s="151">
        <f>ROUND(I497*H497,2)</f>
        <v>0</v>
      </c>
      <c r="K497" s="147" t="s">
        <v>1</v>
      </c>
      <c r="L497" s="34"/>
      <c r="M497" s="152" t="s">
        <v>1</v>
      </c>
      <c r="N497" s="153" t="s">
        <v>45</v>
      </c>
      <c r="O497" s="59"/>
      <c r="P497" s="154">
        <f>O497*H497</f>
        <v>0</v>
      </c>
      <c r="Q497" s="154">
        <v>0</v>
      </c>
      <c r="R497" s="154">
        <f>Q497*H497</f>
        <v>0</v>
      </c>
      <c r="S497" s="154">
        <v>0</v>
      </c>
      <c r="T497" s="155">
        <f>S497*H497</f>
        <v>0</v>
      </c>
      <c r="U497" s="33"/>
      <c r="V497" s="33"/>
      <c r="W497" s="33"/>
      <c r="X497" s="33"/>
      <c r="Y497" s="33"/>
      <c r="Z497" s="33"/>
      <c r="AA497" s="33"/>
      <c r="AB497" s="33"/>
      <c r="AC497" s="33"/>
      <c r="AD497" s="33"/>
      <c r="AE497" s="33"/>
      <c r="AR497" s="156" t="s">
        <v>132</v>
      </c>
      <c r="AT497" s="156" t="s">
        <v>127</v>
      </c>
      <c r="AU497" s="156" t="s">
        <v>143</v>
      </c>
      <c r="AY497" s="18" t="s">
        <v>125</v>
      </c>
      <c r="BE497" s="157">
        <f>IF(N497="základní",J497,0)</f>
        <v>0</v>
      </c>
      <c r="BF497" s="157">
        <f>IF(N497="snížená",J497,0)</f>
        <v>0</v>
      </c>
      <c r="BG497" s="157">
        <f>IF(N497="zákl. přenesená",J497,0)</f>
        <v>0</v>
      </c>
      <c r="BH497" s="157">
        <f>IF(N497="sníž. přenesená",J497,0)</f>
        <v>0</v>
      </c>
      <c r="BI497" s="157">
        <f>IF(N497="nulová",J497,0)</f>
        <v>0</v>
      </c>
      <c r="BJ497" s="18" t="s">
        <v>36</v>
      </c>
      <c r="BK497" s="157">
        <f>ROUND(I497*H497,2)</f>
        <v>0</v>
      </c>
      <c r="BL497" s="18" t="s">
        <v>132</v>
      </c>
      <c r="BM497" s="156" t="s">
        <v>867</v>
      </c>
    </row>
    <row r="498" spans="1:65" s="14" customFormat="1">
      <c r="B498" s="176"/>
      <c r="D498" s="169" t="s">
        <v>140</v>
      </c>
      <c r="E498" s="177" t="s">
        <v>1</v>
      </c>
      <c r="F498" s="178" t="s">
        <v>89</v>
      </c>
      <c r="H498" s="179">
        <v>2</v>
      </c>
      <c r="I498" s="180"/>
      <c r="L498" s="176"/>
      <c r="M498" s="181"/>
      <c r="N498" s="182"/>
      <c r="O498" s="182"/>
      <c r="P498" s="182"/>
      <c r="Q498" s="182"/>
      <c r="R498" s="182"/>
      <c r="S498" s="182"/>
      <c r="T498" s="183"/>
      <c r="AT498" s="177" t="s">
        <v>140</v>
      </c>
      <c r="AU498" s="177" t="s">
        <v>143</v>
      </c>
      <c r="AV498" s="14" t="s">
        <v>89</v>
      </c>
      <c r="AW498" s="14" t="s">
        <v>35</v>
      </c>
      <c r="AX498" s="14" t="s">
        <v>36</v>
      </c>
      <c r="AY498" s="177" t="s">
        <v>125</v>
      </c>
    </row>
    <row r="499" spans="1:65" s="2" customFormat="1" ht="16.5" customHeight="1">
      <c r="A499" s="33"/>
      <c r="B499" s="144"/>
      <c r="C499" s="145" t="s">
        <v>868</v>
      </c>
      <c r="D499" s="145" t="s">
        <v>127</v>
      </c>
      <c r="E499" s="146" t="s">
        <v>869</v>
      </c>
      <c r="F499" s="147" t="s">
        <v>870</v>
      </c>
      <c r="G499" s="148" t="s">
        <v>277</v>
      </c>
      <c r="H499" s="149">
        <v>1</v>
      </c>
      <c r="I499" s="150"/>
      <c r="J499" s="151">
        <f>ROUND(I499*H499,2)</f>
        <v>0</v>
      </c>
      <c r="K499" s="147" t="s">
        <v>1</v>
      </c>
      <c r="L499" s="34"/>
      <c r="M499" s="152" t="s">
        <v>1</v>
      </c>
      <c r="N499" s="153" t="s">
        <v>45</v>
      </c>
      <c r="O499" s="59"/>
      <c r="P499" s="154">
        <f>O499*H499</f>
        <v>0</v>
      </c>
      <c r="Q499" s="154">
        <v>0</v>
      </c>
      <c r="R499" s="154">
        <f>Q499*H499</f>
        <v>0</v>
      </c>
      <c r="S499" s="154">
        <v>0</v>
      </c>
      <c r="T499" s="155">
        <f>S499*H499</f>
        <v>0</v>
      </c>
      <c r="U499" s="33"/>
      <c r="V499" s="33"/>
      <c r="W499" s="33"/>
      <c r="X499" s="33"/>
      <c r="Y499" s="33"/>
      <c r="Z499" s="33"/>
      <c r="AA499" s="33"/>
      <c r="AB499" s="33"/>
      <c r="AC499" s="33"/>
      <c r="AD499" s="33"/>
      <c r="AE499" s="33"/>
      <c r="AR499" s="156" t="s">
        <v>132</v>
      </c>
      <c r="AT499" s="156" t="s">
        <v>127</v>
      </c>
      <c r="AU499" s="156" t="s">
        <v>143</v>
      </c>
      <c r="AY499" s="18" t="s">
        <v>125</v>
      </c>
      <c r="BE499" s="157">
        <f>IF(N499="základní",J499,0)</f>
        <v>0</v>
      </c>
      <c r="BF499" s="157">
        <f>IF(N499="snížená",J499,0)</f>
        <v>0</v>
      </c>
      <c r="BG499" s="157">
        <f>IF(N499="zákl. přenesená",J499,0)</f>
        <v>0</v>
      </c>
      <c r="BH499" s="157">
        <f>IF(N499="sníž. přenesená",J499,0)</f>
        <v>0</v>
      </c>
      <c r="BI499" s="157">
        <f>IF(N499="nulová",J499,0)</f>
        <v>0</v>
      </c>
      <c r="BJ499" s="18" t="s">
        <v>36</v>
      </c>
      <c r="BK499" s="157">
        <f>ROUND(I499*H499,2)</f>
        <v>0</v>
      </c>
      <c r="BL499" s="18" t="s">
        <v>132</v>
      </c>
      <c r="BM499" s="156" t="s">
        <v>871</v>
      </c>
    </row>
    <row r="500" spans="1:65" s="13" customFormat="1">
      <c r="B500" s="168"/>
      <c r="D500" s="169" t="s">
        <v>140</v>
      </c>
      <c r="E500" s="170" t="s">
        <v>1</v>
      </c>
      <c r="F500" s="171" t="s">
        <v>872</v>
      </c>
      <c r="H500" s="170" t="s">
        <v>1</v>
      </c>
      <c r="I500" s="172"/>
      <c r="L500" s="168"/>
      <c r="M500" s="173"/>
      <c r="N500" s="174"/>
      <c r="O500" s="174"/>
      <c r="P500" s="174"/>
      <c r="Q500" s="174"/>
      <c r="R500" s="174"/>
      <c r="S500" s="174"/>
      <c r="T500" s="175"/>
      <c r="AT500" s="170" t="s">
        <v>140</v>
      </c>
      <c r="AU500" s="170" t="s">
        <v>143</v>
      </c>
      <c r="AV500" s="13" t="s">
        <v>36</v>
      </c>
      <c r="AW500" s="13" t="s">
        <v>35</v>
      </c>
      <c r="AX500" s="13" t="s">
        <v>80</v>
      </c>
      <c r="AY500" s="170" t="s">
        <v>125</v>
      </c>
    </row>
    <row r="501" spans="1:65" s="13" customFormat="1">
      <c r="B501" s="168"/>
      <c r="D501" s="169" t="s">
        <v>140</v>
      </c>
      <c r="E501" s="170" t="s">
        <v>1</v>
      </c>
      <c r="F501" s="171" t="s">
        <v>873</v>
      </c>
      <c r="H501" s="170" t="s">
        <v>1</v>
      </c>
      <c r="I501" s="172"/>
      <c r="L501" s="168"/>
      <c r="M501" s="173"/>
      <c r="N501" s="174"/>
      <c r="O501" s="174"/>
      <c r="P501" s="174"/>
      <c r="Q501" s="174"/>
      <c r="R501" s="174"/>
      <c r="S501" s="174"/>
      <c r="T501" s="175"/>
      <c r="AT501" s="170" t="s">
        <v>140</v>
      </c>
      <c r="AU501" s="170" t="s">
        <v>143</v>
      </c>
      <c r="AV501" s="13" t="s">
        <v>36</v>
      </c>
      <c r="AW501" s="13" t="s">
        <v>35</v>
      </c>
      <c r="AX501" s="13" t="s">
        <v>80</v>
      </c>
      <c r="AY501" s="170" t="s">
        <v>125</v>
      </c>
    </row>
    <row r="502" spans="1:65" s="13" customFormat="1">
      <c r="B502" s="168"/>
      <c r="D502" s="169" t="s">
        <v>140</v>
      </c>
      <c r="E502" s="170" t="s">
        <v>1</v>
      </c>
      <c r="F502" s="171" t="s">
        <v>874</v>
      </c>
      <c r="H502" s="170" t="s">
        <v>1</v>
      </c>
      <c r="I502" s="172"/>
      <c r="L502" s="168"/>
      <c r="M502" s="173"/>
      <c r="N502" s="174"/>
      <c r="O502" s="174"/>
      <c r="P502" s="174"/>
      <c r="Q502" s="174"/>
      <c r="R502" s="174"/>
      <c r="S502" s="174"/>
      <c r="T502" s="175"/>
      <c r="AT502" s="170" t="s">
        <v>140</v>
      </c>
      <c r="AU502" s="170" t="s">
        <v>143</v>
      </c>
      <c r="AV502" s="13" t="s">
        <v>36</v>
      </c>
      <c r="AW502" s="13" t="s">
        <v>35</v>
      </c>
      <c r="AX502" s="13" t="s">
        <v>80</v>
      </c>
      <c r="AY502" s="170" t="s">
        <v>125</v>
      </c>
    </row>
    <row r="503" spans="1:65" s="13" customFormat="1">
      <c r="B503" s="168"/>
      <c r="D503" s="169" t="s">
        <v>140</v>
      </c>
      <c r="E503" s="170" t="s">
        <v>1</v>
      </c>
      <c r="F503" s="171" t="s">
        <v>875</v>
      </c>
      <c r="H503" s="170" t="s">
        <v>1</v>
      </c>
      <c r="I503" s="172"/>
      <c r="L503" s="168"/>
      <c r="M503" s="173"/>
      <c r="N503" s="174"/>
      <c r="O503" s="174"/>
      <c r="P503" s="174"/>
      <c r="Q503" s="174"/>
      <c r="R503" s="174"/>
      <c r="S503" s="174"/>
      <c r="T503" s="175"/>
      <c r="AT503" s="170" t="s">
        <v>140</v>
      </c>
      <c r="AU503" s="170" t="s">
        <v>143</v>
      </c>
      <c r="AV503" s="13" t="s">
        <v>36</v>
      </c>
      <c r="AW503" s="13" t="s">
        <v>35</v>
      </c>
      <c r="AX503" s="13" t="s">
        <v>80</v>
      </c>
      <c r="AY503" s="170" t="s">
        <v>125</v>
      </c>
    </row>
    <row r="504" spans="1:65" s="14" customFormat="1">
      <c r="B504" s="176"/>
      <c r="D504" s="169" t="s">
        <v>140</v>
      </c>
      <c r="E504" s="177" t="s">
        <v>1</v>
      </c>
      <c r="F504" s="178" t="s">
        <v>36</v>
      </c>
      <c r="H504" s="179">
        <v>1</v>
      </c>
      <c r="I504" s="180"/>
      <c r="L504" s="176"/>
      <c r="M504" s="181"/>
      <c r="N504" s="182"/>
      <c r="O504" s="182"/>
      <c r="P504" s="182"/>
      <c r="Q504" s="182"/>
      <c r="R504" s="182"/>
      <c r="S504" s="182"/>
      <c r="T504" s="183"/>
      <c r="AT504" s="177" t="s">
        <v>140</v>
      </c>
      <c r="AU504" s="177" t="s">
        <v>143</v>
      </c>
      <c r="AV504" s="14" t="s">
        <v>89</v>
      </c>
      <c r="AW504" s="14" t="s">
        <v>35</v>
      </c>
      <c r="AX504" s="14" t="s">
        <v>36</v>
      </c>
      <c r="AY504" s="177" t="s">
        <v>125</v>
      </c>
    </row>
    <row r="505" spans="1:65" s="2" customFormat="1" ht="24.2" customHeight="1">
      <c r="A505" s="33"/>
      <c r="B505" s="144"/>
      <c r="C505" s="145" t="s">
        <v>876</v>
      </c>
      <c r="D505" s="145" t="s">
        <v>127</v>
      </c>
      <c r="E505" s="146" t="s">
        <v>877</v>
      </c>
      <c r="F505" s="147" t="s">
        <v>878</v>
      </c>
      <c r="G505" s="148" t="s">
        <v>248</v>
      </c>
      <c r="H505" s="149">
        <v>128</v>
      </c>
      <c r="I505" s="150"/>
      <c r="J505" s="151">
        <f>ROUND(I505*H505,2)</f>
        <v>0</v>
      </c>
      <c r="K505" s="147" t="s">
        <v>1</v>
      </c>
      <c r="L505" s="34"/>
      <c r="M505" s="152" t="s">
        <v>1</v>
      </c>
      <c r="N505" s="153" t="s">
        <v>45</v>
      </c>
      <c r="O505" s="59"/>
      <c r="P505" s="154">
        <f>O505*H505</f>
        <v>0</v>
      </c>
      <c r="Q505" s="154">
        <v>0</v>
      </c>
      <c r="R505" s="154">
        <f>Q505*H505</f>
        <v>0</v>
      </c>
      <c r="S505" s="154">
        <v>0</v>
      </c>
      <c r="T505" s="155">
        <f>S505*H505</f>
        <v>0</v>
      </c>
      <c r="U505" s="33"/>
      <c r="V505" s="33"/>
      <c r="W505" s="33"/>
      <c r="X505" s="33"/>
      <c r="Y505" s="33"/>
      <c r="Z505" s="33"/>
      <c r="AA505" s="33"/>
      <c r="AB505" s="33"/>
      <c r="AC505" s="33"/>
      <c r="AD505" s="33"/>
      <c r="AE505" s="33"/>
      <c r="AR505" s="156" t="s">
        <v>132</v>
      </c>
      <c r="AT505" s="156" t="s">
        <v>127</v>
      </c>
      <c r="AU505" s="156" t="s">
        <v>143</v>
      </c>
      <c r="AY505" s="18" t="s">
        <v>125</v>
      </c>
      <c r="BE505" s="157">
        <f>IF(N505="základní",J505,0)</f>
        <v>0</v>
      </c>
      <c r="BF505" s="157">
        <f>IF(N505="snížená",J505,0)</f>
        <v>0</v>
      </c>
      <c r="BG505" s="157">
        <f>IF(N505="zákl. přenesená",J505,0)</f>
        <v>0</v>
      </c>
      <c r="BH505" s="157">
        <f>IF(N505="sníž. přenesená",J505,0)</f>
        <v>0</v>
      </c>
      <c r="BI505" s="157">
        <f>IF(N505="nulová",J505,0)</f>
        <v>0</v>
      </c>
      <c r="BJ505" s="18" t="s">
        <v>36</v>
      </c>
      <c r="BK505" s="157">
        <f>ROUND(I505*H505,2)</f>
        <v>0</v>
      </c>
      <c r="BL505" s="18" t="s">
        <v>132</v>
      </c>
      <c r="BM505" s="156" t="s">
        <v>879</v>
      </c>
    </row>
    <row r="506" spans="1:65" s="14" customFormat="1">
      <c r="B506" s="176"/>
      <c r="D506" s="169" t="s">
        <v>140</v>
      </c>
      <c r="E506" s="177" t="s">
        <v>1</v>
      </c>
      <c r="F506" s="178" t="s">
        <v>845</v>
      </c>
      <c r="H506" s="179">
        <v>128</v>
      </c>
      <c r="I506" s="180"/>
      <c r="L506" s="176"/>
      <c r="M506" s="181"/>
      <c r="N506" s="182"/>
      <c r="O506" s="182"/>
      <c r="P506" s="182"/>
      <c r="Q506" s="182"/>
      <c r="R506" s="182"/>
      <c r="S506" s="182"/>
      <c r="T506" s="183"/>
      <c r="AT506" s="177" t="s">
        <v>140</v>
      </c>
      <c r="AU506" s="177" t="s">
        <v>143</v>
      </c>
      <c r="AV506" s="14" t="s">
        <v>89</v>
      </c>
      <c r="AW506" s="14" t="s">
        <v>35</v>
      </c>
      <c r="AX506" s="14" t="s">
        <v>80</v>
      </c>
      <c r="AY506" s="177" t="s">
        <v>125</v>
      </c>
    </row>
    <row r="507" spans="1:65" s="12" customFormat="1" ht="22.9" customHeight="1">
      <c r="B507" s="131"/>
      <c r="D507" s="132" t="s">
        <v>79</v>
      </c>
      <c r="E507" s="142" t="s">
        <v>167</v>
      </c>
      <c r="F507" s="142" t="s">
        <v>880</v>
      </c>
      <c r="I507" s="134"/>
      <c r="J507" s="143">
        <f>BK507</f>
        <v>0</v>
      </c>
      <c r="L507" s="131"/>
      <c r="M507" s="136"/>
      <c r="N507" s="137"/>
      <c r="O507" s="137"/>
      <c r="P507" s="138">
        <f>SUM(P508:P536)</f>
        <v>0</v>
      </c>
      <c r="Q507" s="137"/>
      <c r="R507" s="138">
        <f>SUM(R508:R536)</f>
        <v>1.1016E-2</v>
      </c>
      <c r="S507" s="137"/>
      <c r="T507" s="139">
        <f>SUM(T508:T536)</f>
        <v>0</v>
      </c>
      <c r="AR507" s="132" t="s">
        <v>36</v>
      </c>
      <c r="AT507" s="140" t="s">
        <v>79</v>
      </c>
      <c r="AU507" s="140" t="s">
        <v>36</v>
      </c>
      <c r="AY507" s="132" t="s">
        <v>125</v>
      </c>
      <c r="BK507" s="141">
        <f>SUM(BK508:BK536)</f>
        <v>0</v>
      </c>
    </row>
    <row r="508" spans="1:65" s="2" customFormat="1" ht="16.5" customHeight="1">
      <c r="A508" s="33"/>
      <c r="B508" s="144"/>
      <c r="C508" s="145" t="s">
        <v>881</v>
      </c>
      <c r="D508" s="145" t="s">
        <v>127</v>
      </c>
      <c r="E508" s="146" t="s">
        <v>882</v>
      </c>
      <c r="F508" s="147" t="s">
        <v>883</v>
      </c>
      <c r="G508" s="148" t="s">
        <v>277</v>
      </c>
      <c r="H508" s="149">
        <v>1</v>
      </c>
      <c r="I508" s="150"/>
      <c r="J508" s="151">
        <f>ROUND(I508*H508,2)</f>
        <v>0</v>
      </c>
      <c r="K508" s="147" t="s">
        <v>1</v>
      </c>
      <c r="L508" s="34"/>
      <c r="M508" s="152" t="s">
        <v>1</v>
      </c>
      <c r="N508" s="153" t="s">
        <v>45</v>
      </c>
      <c r="O508" s="59"/>
      <c r="P508" s="154">
        <f>O508*H508</f>
        <v>0</v>
      </c>
      <c r="Q508" s="154">
        <v>0</v>
      </c>
      <c r="R508" s="154">
        <f>Q508*H508</f>
        <v>0</v>
      </c>
      <c r="S508" s="154">
        <v>0</v>
      </c>
      <c r="T508" s="155">
        <f>S508*H508</f>
        <v>0</v>
      </c>
      <c r="U508" s="33"/>
      <c r="V508" s="33"/>
      <c r="W508" s="33"/>
      <c r="X508" s="33"/>
      <c r="Y508" s="33"/>
      <c r="Z508" s="33"/>
      <c r="AA508" s="33"/>
      <c r="AB508" s="33"/>
      <c r="AC508" s="33"/>
      <c r="AD508" s="33"/>
      <c r="AE508" s="33"/>
      <c r="AR508" s="156" t="s">
        <v>132</v>
      </c>
      <c r="AT508" s="156" t="s">
        <v>127</v>
      </c>
      <c r="AU508" s="156" t="s">
        <v>89</v>
      </c>
      <c r="AY508" s="18" t="s">
        <v>125</v>
      </c>
      <c r="BE508" s="157">
        <f>IF(N508="základní",J508,0)</f>
        <v>0</v>
      </c>
      <c r="BF508" s="157">
        <f>IF(N508="snížená",J508,0)</f>
        <v>0</v>
      </c>
      <c r="BG508" s="157">
        <f>IF(N508="zákl. přenesená",J508,0)</f>
        <v>0</v>
      </c>
      <c r="BH508" s="157">
        <f>IF(N508="sníž. přenesená",J508,0)</f>
        <v>0</v>
      </c>
      <c r="BI508" s="157">
        <f>IF(N508="nulová",J508,0)</f>
        <v>0</v>
      </c>
      <c r="BJ508" s="18" t="s">
        <v>36</v>
      </c>
      <c r="BK508" s="157">
        <f>ROUND(I508*H508,2)</f>
        <v>0</v>
      </c>
      <c r="BL508" s="18" t="s">
        <v>132</v>
      </c>
      <c r="BM508" s="156" t="s">
        <v>884</v>
      </c>
    </row>
    <row r="509" spans="1:65" s="14" customFormat="1">
      <c r="B509" s="176"/>
      <c r="D509" s="169" t="s">
        <v>140</v>
      </c>
      <c r="E509" s="177" t="s">
        <v>1</v>
      </c>
      <c r="F509" s="178" t="s">
        <v>36</v>
      </c>
      <c r="H509" s="179">
        <v>1</v>
      </c>
      <c r="I509" s="180"/>
      <c r="L509" s="176"/>
      <c r="M509" s="181"/>
      <c r="N509" s="182"/>
      <c r="O509" s="182"/>
      <c r="P509" s="182"/>
      <c r="Q509" s="182"/>
      <c r="R509" s="182"/>
      <c r="S509" s="182"/>
      <c r="T509" s="183"/>
      <c r="AT509" s="177" t="s">
        <v>140</v>
      </c>
      <c r="AU509" s="177" t="s">
        <v>89</v>
      </c>
      <c r="AV509" s="14" t="s">
        <v>89</v>
      </c>
      <c r="AW509" s="14" t="s">
        <v>35</v>
      </c>
      <c r="AX509" s="14" t="s">
        <v>36</v>
      </c>
      <c r="AY509" s="177" t="s">
        <v>125</v>
      </c>
    </row>
    <row r="510" spans="1:65" s="2" customFormat="1" ht="16.5" customHeight="1">
      <c r="A510" s="33"/>
      <c r="B510" s="144"/>
      <c r="C510" s="145" t="s">
        <v>885</v>
      </c>
      <c r="D510" s="145" t="s">
        <v>127</v>
      </c>
      <c r="E510" s="146" t="s">
        <v>886</v>
      </c>
      <c r="F510" s="147" t="s">
        <v>887</v>
      </c>
      <c r="G510" s="148" t="s">
        <v>248</v>
      </c>
      <c r="H510" s="149">
        <v>24.4</v>
      </c>
      <c r="I510" s="150"/>
      <c r="J510" s="151">
        <f>ROUND(I510*H510,2)</f>
        <v>0</v>
      </c>
      <c r="K510" s="147" t="s">
        <v>131</v>
      </c>
      <c r="L510" s="34"/>
      <c r="M510" s="152" t="s">
        <v>1</v>
      </c>
      <c r="N510" s="153" t="s">
        <v>45</v>
      </c>
      <c r="O510" s="59"/>
      <c r="P510" s="154">
        <f>O510*H510</f>
        <v>0</v>
      </c>
      <c r="Q510" s="154">
        <v>0</v>
      </c>
      <c r="R510" s="154">
        <f>Q510*H510</f>
        <v>0</v>
      </c>
      <c r="S510" s="154">
        <v>0</v>
      </c>
      <c r="T510" s="155">
        <f>S510*H510</f>
        <v>0</v>
      </c>
      <c r="U510" s="33"/>
      <c r="V510" s="33"/>
      <c r="W510" s="33"/>
      <c r="X510" s="33"/>
      <c r="Y510" s="33"/>
      <c r="Z510" s="33"/>
      <c r="AA510" s="33"/>
      <c r="AB510" s="33"/>
      <c r="AC510" s="33"/>
      <c r="AD510" s="33"/>
      <c r="AE510" s="33"/>
      <c r="AR510" s="156" t="s">
        <v>132</v>
      </c>
      <c r="AT510" s="156" t="s">
        <v>127</v>
      </c>
      <c r="AU510" s="156" t="s">
        <v>89</v>
      </c>
      <c r="AY510" s="18" t="s">
        <v>125</v>
      </c>
      <c r="BE510" s="157">
        <f>IF(N510="základní",J510,0)</f>
        <v>0</v>
      </c>
      <c r="BF510" s="157">
        <f>IF(N510="snížená",J510,0)</f>
        <v>0</v>
      </c>
      <c r="BG510" s="157">
        <f>IF(N510="zákl. přenesená",J510,0)</f>
        <v>0</v>
      </c>
      <c r="BH510" s="157">
        <f>IF(N510="sníž. přenesená",J510,0)</f>
        <v>0</v>
      </c>
      <c r="BI510" s="157">
        <f>IF(N510="nulová",J510,0)</f>
        <v>0</v>
      </c>
      <c r="BJ510" s="18" t="s">
        <v>36</v>
      </c>
      <c r="BK510" s="157">
        <f>ROUND(I510*H510,2)</f>
        <v>0</v>
      </c>
      <c r="BL510" s="18" t="s">
        <v>132</v>
      </c>
      <c r="BM510" s="156" t="s">
        <v>888</v>
      </c>
    </row>
    <row r="511" spans="1:65" s="14" customFormat="1">
      <c r="B511" s="176"/>
      <c r="D511" s="169" t="s">
        <v>140</v>
      </c>
      <c r="E511" s="177" t="s">
        <v>1</v>
      </c>
      <c r="F511" s="178" t="s">
        <v>889</v>
      </c>
      <c r="H511" s="179">
        <v>16.899999999999999</v>
      </c>
      <c r="I511" s="180"/>
      <c r="L511" s="176"/>
      <c r="M511" s="181"/>
      <c r="N511" s="182"/>
      <c r="O511" s="182"/>
      <c r="P511" s="182"/>
      <c r="Q511" s="182"/>
      <c r="R511" s="182"/>
      <c r="S511" s="182"/>
      <c r="T511" s="183"/>
      <c r="AT511" s="177" t="s">
        <v>140</v>
      </c>
      <c r="AU511" s="177" t="s">
        <v>89</v>
      </c>
      <c r="AV511" s="14" t="s">
        <v>89</v>
      </c>
      <c r="AW511" s="14" t="s">
        <v>35</v>
      </c>
      <c r="AX511" s="14" t="s">
        <v>80</v>
      </c>
      <c r="AY511" s="177" t="s">
        <v>125</v>
      </c>
    </row>
    <row r="512" spans="1:65" s="14" customFormat="1">
      <c r="B512" s="176"/>
      <c r="D512" s="169" t="s">
        <v>140</v>
      </c>
      <c r="E512" s="177" t="s">
        <v>1</v>
      </c>
      <c r="F512" s="178" t="s">
        <v>890</v>
      </c>
      <c r="H512" s="179">
        <v>5</v>
      </c>
      <c r="I512" s="180"/>
      <c r="L512" s="176"/>
      <c r="M512" s="181"/>
      <c r="N512" s="182"/>
      <c r="O512" s="182"/>
      <c r="P512" s="182"/>
      <c r="Q512" s="182"/>
      <c r="R512" s="182"/>
      <c r="S512" s="182"/>
      <c r="T512" s="183"/>
      <c r="AT512" s="177" t="s">
        <v>140</v>
      </c>
      <c r="AU512" s="177" t="s">
        <v>89</v>
      </c>
      <c r="AV512" s="14" t="s">
        <v>89</v>
      </c>
      <c r="AW512" s="14" t="s">
        <v>35</v>
      </c>
      <c r="AX512" s="14" t="s">
        <v>80</v>
      </c>
      <c r="AY512" s="177" t="s">
        <v>125</v>
      </c>
    </row>
    <row r="513" spans="1:65" s="14" customFormat="1">
      <c r="B513" s="176"/>
      <c r="D513" s="169" t="s">
        <v>140</v>
      </c>
      <c r="E513" s="177" t="s">
        <v>1</v>
      </c>
      <c r="F513" s="178" t="s">
        <v>891</v>
      </c>
      <c r="H513" s="179">
        <v>2.5</v>
      </c>
      <c r="I513" s="180"/>
      <c r="L513" s="176"/>
      <c r="M513" s="181"/>
      <c r="N513" s="182"/>
      <c r="O513" s="182"/>
      <c r="P513" s="182"/>
      <c r="Q513" s="182"/>
      <c r="R513" s="182"/>
      <c r="S513" s="182"/>
      <c r="T513" s="183"/>
      <c r="AT513" s="177" t="s">
        <v>140</v>
      </c>
      <c r="AU513" s="177" t="s">
        <v>89</v>
      </c>
      <c r="AV513" s="14" t="s">
        <v>89</v>
      </c>
      <c r="AW513" s="14" t="s">
        <v>35</v>
      </c>
      <c r="AX513" s="14" t="s">
        <v>80</v>
      </c>
      <c r="AY513" s="177" t="s">
        <v>125</v>
      </c>
    </row>
    <row r="514" spans="1:65" s="15" customFormat="1">
      <c r="B514" s="189"/>
      <c r="D514" s="169" t="s">
        <v>140</v>
      </c>
      <c r="E514" s="190" t="s">
        <v>1</v>
      </c>
      <c r="F514" s="191" t="s">
        <v>223</v>
      </c>
      <c r="H514" s="192">
        <v>24.4</v>
      </c>
      <c r="I514" s="193"/>
      <c r="L514" s="189"/>
      <c r="M514" s="194"/>
      <c r="N514" s="195"/>
      <c r="O514" s="195"/>
      <c r="P514" s="195"/>
      <c r="Q514" s="195"/>
      <c r="R514" s="195"/>
      <c r="S514" s="195"/>
      <c r="T514" s="196"/>
      <c r="AT514" s="190" t="s">
        <v>140</v>
      </c>
      <c r="AU514" s="190" t="s">
        <v>89</v>
      </c>
      <c r="AV514" s="15" t="s">
        <v>132</v>
      </c>
      <c r="AW514" s="15" t="s">
        <v>35</v>
      </c>
      <c r="AX514" s="15" t="s">
        <v>36</v>
      </c>
      <c r="AY514" s="190" t="s">
        <v>125</v>
      </c>
    </row>
    <row r="515" spans="1:65" s="2" customFormat="1" ht="16.5" customHeight="1">
      <c r="A515" s="33"/>
      <c r="B515" s="144"/>
      <c r="C515" s="145" t="s">
        <v>892</v>
      </c>
      <c r="D515" s="145" t="s">
        <v>127</v>
      </c>
      <c r="E515" s="146" t="s">
        <v>893</v>
      </c>
      <c r="F515" s="147" t="s">
        <v>894</v>
      </c>
      <c r="G515" s="148" t="s">
        <v>248</v>
      </c>
      <c r="H515" s="149">
        <v>550.79999999999995</v>
      </c>
      <c r="I515" s="150"/>
      <c r="J515" s="151">
        <f>ROUND(I515*H515,2)</f>
        <v>0</v>
      </c>
      <c r="K515" s="147" t="s">
        <v>131</v>
      </c>
      <c r="L515" s="34"/>
      <c r="M515" s="152" t="s">
        <v>1</v>
      </c>
      <c r="N515" s="153" t="s">
        <v>45</v>
      </c>
      <c r="O515" s="59"/>
      <c r="P515" s="154">
        <f>O515*H515</f>
        <v>0</v>
      </c>
      <c r="Q515" s="154">
        <v>2.0000000000000002E-5</v>
      </c>
      <c r="R515" s="154">
        <f>Q515*H515</f>
        <v>1.1016E-2</v>
      </c>
      <c r="S515" s="154">
        <v>0</v>
      </c>
      <c r="T515" s="155">
        <f>S515*H515</f>
        <v>0</v>
      </c>
      <c r="U515" s="33"/>
      <c r="V515" s="33"/>
      <c r="W515" s="33"/>
      <c r="X515" s="33"/>
      <c r="Y515" s="33"/>
      <c r="Z515" s="33"/>
      <c r="AA515" s="33"/>
      <c r="AB515" s="33"/>
      <c r="AC515" s="33"/>
      <c r="AD515" s="33"/>
      <c r="AE515" s="33"/>
      <c r="AR515" s="156" t="s">
        <v>132</v>
      </c>
      <c r="AT515" s="156" t="s">
        <v>127</v>
      </c>
      <c r="AU515" s="156" t="s">
        <v>89</v>
      </c>
      <c r="AY515" s="18" t="s">
        <v>125</v>
      </c>
      <c r="BE515" s="157">
        <f>IF(N515="základní",J515,0)</f>
        <v>0</v>
      </c>
      <c r="BF515" s="157">
        <f>IF(N515="snížená",J515,0)</f>
        <v>0</v>
      </c>
      <c r="BG515" s="157">
        <f>IF(N515="zákl. přenesená",J515,0)</f>
        <v>0</v>
      </c>
      <c r="BH515" s="157">
        <f>IF(N515="sníž. přenesená",J515,0)</f>
        <v>0</v>
      </c>
      <c r="BI515" s="157">
        <f>IF(N515="nulová",J515,0)</f>
        <v>0</v>
      </c>
      <c r="BJ515" s="18" t="s">
        <v>36</v>
      </c>
      <c r="BK515" s="157">
        <f>ROUND(I515*H515,2)</f>
        <v>0</v>
      </c>
      <c r="BL515" s="18" t="s">
        <v>132</v>
      </c>
      <c r="BM515" s="156" t="s">
        <v>895</v>
      </c>
    </row>
    <row r="516" spans="1:65" s="13" customFormat="1">
      <c r="B516" s="168"/>
      <c r="D516" s="169" t="s">
        <v>140</v>
      </c>
      <c r="E516" s="170" t="s">
        <v>1</v>
      </c>
      <c r="F516" s="171" t="s">
        <v>896</v>
      </c>
      <c r="H516" s="170" t="s">
        <v>1</v>
      </c>
      <c r="I516" s="172"/>
      <c r="L516" s="168"/>
      <c r="M516" s="173"/>
      <c r="N516" s="174"/>
      <c r="O516" s="174"/>
      <c r="P516" s="174"/>
      <c r="Q516" s="174"/>
      <c r="R516" s="174"/>
      <c r="S516" s="174"/>
      <c r="T516" s="175"/>
      <c r="AT516" s="170" t="s">
        <v>140</v>
      </c>
      <c r="AU516" s="170" t="s">
        <v>89</v>
      </c>
      <c r="AV516" s="13" t="s">
        <v>36</v>
      </c>
      <c r="AW516" s="13" t="s">
        <v>35</v>
      </c>
      <c r="AX516" s="13" t="s">
        <v>80</v>
      </c>
      <c r="AY516" s="170" t="s">
        <v>125</v>
      </c>
    </row>
    <row r="517" spans="1:65" s="14" customFormat="1">
      <c r="B517" s="176"/>
      <c r="D517" s="169" t="s">
        <v>140</v>
      </c>
      <c r="E517" s="177" t="s">
        <v>1</v>
      </c>
      <c r="F517" s="178" t="s">
        <v>897</v>
      </c>
      <c r="H517" s="179">
        <v>535.20000000000005</v>
      </c>
      <c r="I517" s="180"/>
      <c r="L517" s="176"/>
      <c r="M517" s="181"/>
      <c r="N517" s="182"/>
      <c r="O517" s="182"/>
      <c r="P517" s="182"/>
      <c r="Q517" s="182"/>
      <c r="R517" s="182"/>
      <c r="S517" s="182"/>
      <c r="T517" s="183"/>
      <c r="AT517" s="177" t="s">
        <v>140</v>
      </c>
      <c r="AU517" s="177" t="s">
        <v>89</v>
      </c>
      <c r="AV517" s="14" t="s">
        <v>89</v>
      </c>
      <c r="AW517" s="14" t="s">
        <v>35</v>
      </c>
      <c r="AX517" s="14" t="s">
        <v>80</v>
      </c>
      <c r="AY517" s="177" t="s">
        <v>125</v>
      </c>
    </row>
    <row r="518" spans="1:65" s="14" customFormat="1">
      <c r="B518" s="176"/>
      <c r="D518" s="169" t="s">
        <v>140</v>
      </c>
      <c r="E518" s="177" t="s">
        <v>1</v>
      </c>
      <c r="F518" s="178" t="s">
        <v>898</v>
      </c>
      <c r="H518" s="179">
        <v>4</v>
      </c>
      <c r="I518" s="180"/>
      <c r="L518" s="176"/>
      <c r="M518" s="181"/>
      <c r="N518" s="182"/>
      <c r="O518" s="182"/>
      <c r="P518" s="182"/>
      <c r="Q518" s="182"/>
      <c r="R518" s="182"/>
      <c r="S518" s="182"/>
      <c r="T518" s="183"/>
      <c r="AT518" s="177" t="s">
        <v>140</v>
      </c>
      <c r="AU518" s="177" t="s">
        <v>89</v>
      </c>
      <c r="AV518" s="14" t="s">
        <v>89</v>
      </c>
      <c r="AW518" s="14" t="s">
        <v>35</v>
      </c>
      <c r="AX518" s="14" t="s">
        <v>80</v>
      </c>
      <c r="AY518" s="177" t="s">
        <v>125</v>
      </c>
    </row>
    <row r="519" spans="1:65" s="14" customFormat="1">
      <c r="B519" s="176"/>
      <c r="D519" s="169" t="s">
        <v>140</v>
      </c>
      <c r="E519" s="177" t="s">
        <v>1</v>
      </c>
      <c r="F519" s="178" t="s">
        <v>899</v>
      </c>
      <c r="H519" s="179">
        <v>3.6</v>
      </c>
      <c r="I519" s="180"/>
      <c r="L519" s="176"/>
      <c r="M519" s="181"/>
      <c r="N519" s="182"/>
      <c r="O519" s="182"/>
      <c r="P519" s="182"/>
      <c r="Q519" s="182"/>
      <c r="R519" s="182"/>
      <c r="S519" s="182"/>
      <c r="T519" s="183"/>
      <c r="AT519" s="177" t="s">
        <v>140</v>
      </c>
      <c r="AU519" s="177" t="s">
        <v>89</v>
      </c>
      <c r="AV519" s="14" t="s">
        <v>89</v>
      </c>
      <c r="AW519" s="14" t="s">
        <v>35</v>
      </c>
      <c r="AX519" s="14" t="s">
        <v>80</v>
      </c>
      <c r="AY519" s="177" t="s">
        <v>125</v>
      </c>
    </row>
    <row r="520" spans="1:65" s="14" customFormat="1">
      <c r="B520" s="176"/>
      <c r="D520" s="169" t="s">
        <v>140</v>
      </c>
      <c r="E520" s="177" t="s">
        <v>1</v>
      </c>
      <c r="F520" s="178" t="s">
        <v>900</v>
      </c>
      <c r="H520" s="179">
        <v>8</v>
      </c>
      <c r="I520" s="180"/>
      <c r="L520" s="176"/>
      <c r="M520" s="181"/>
      <c r="N520" s="182"/>
      <c r="O520" s="182"/>
      <c r="P520" s="182"/>
      <c r="Q520" s="182"/>
      <c r="R520" s="182"/>
      <c r="S520" s="182"/>
      <c r="T520" s="183"/>
      <c r="AT520" s="177" t="s">
        <v>140</v>
      </c>
      <c r="AU520" s="177" t="s">
        <v>89</v>
      </c>
      <c r="AV520" s="14" t="s">
        <v>89</v>
      </c>
      <c r="AW520" s="14" t="s">
        <v>35</v>
      </c>
      <c r="AX520" s="14" t="s">
        <v>80</v>
      </c>
      <c r="AY520" s="177" t="s">
        <v>125</v>
      </c>
    </row>
    <row r="521" spans="1:65" s="15" customFormat="1">
      <c r="B521" s="189"/>
      <c r="D521" s="169" t="s">
        <v>140</v>
      </c>
      <c r="E521" s="190" t="s">
        <v>1</v>
      </c>
      <c r="F521" s="191" t="s">
        <v>223</v>
      </c>
      <c r="H521" s="192">
        <v>550.79999999999995</v>
      </c>
      <c r="I521" s="193"/>
      <c r="L521" s="189"/>
      <c r="M521" s="194"/>
      <c r="N521" s="195"/>
      <c r="O521" s="195"/>
      <c r="P521" s="195"/>
      <c r="Q521" s="195"/>
      <c r="R521" s="195"/>
      <c r="S521" s="195"/>
      <c r="T521" s="196"/>
      <c r="AT521" s="190" t="s">
        <v>140</v>
      </c>
      <c r="AU521" s="190" t="s">
        <v>89</v>
      </c>
      <c r="AV521" s="15" t="s">
        <v>132</v>
      </c>
      <c r="AW521" s="15" t="s">
        <v>35</v>
      </c>
      <c r="AX521" s="15" t="s">
        <v>36</v>
      </c>
      <c r="AY521" s="190" t="s">
        <v>125</v>
      </c>
    </row>
    <row r="522" spans="1:65" s="2" customFormat="1" ht="16.5" customHeight="1">
      <c r="A522" s="33"/>
      <c r="B522" s="144"/>
      <c r="C522" s="145" t="s">
        <v>901</v>
      </c>
      <c r="D522" s="145" t="s">
        <v>127</v>
      </c>
      <c r="E522" s="146" t="s">
        <v>902</v>
      </c>
      <c r="F522" s="147" t="s">
        <v>903</v>
      </c>
      <c r="G522" s="148" t="s">
        <v>248</v>
      </c>
      <c r="H522" s="149">
        <v>550.79999999999995</v>
      </c>
      <c r="I522" s="150"/>
      <c r="J522" s="151">
        <f>ROUND(I522*H522,2)</f>
        <v>0</v>
      </c>
      <c r="K522" s="147" t="s">
        <v>131</v>
      </c>
      <c r="L522" s="34"/>
      <c r="M522" s="152" t="s">
        <v>1</v>
      </c>
      <c r="N522" s="153" t="s">
        <v>45</v>
      </c>
      <c r="O522" s="59"/>
      <c r="P522" s="154">
        <f>O522*H522</f>
        <v>0</v>
      </c>
      <c r="Q522" s="154">
        <v>0</v>
      </c>
      <c r="R522" s="154">
        <f>Q522*H522</f>
        <v>0</v>
      </c>
      <c r="S522" s="154">
        <v>0</v>
      </c>
      <c r="T522" s="155">
        <f>S522*H522</f>
        <v>0</v>
      </c>
      <c r="U522" s="33"/>
      <c r="V522" s="33"/>
      <c r="W522" s="33"/>
      <c r="X522" s="33"/>
      <c r="Y522" s="33"/>
      <c r="Z522" s="33"/>
      <c r="AA522" s="33"/>
      <c r="AB522" s="33"/>
      <c r="AC522" s="33"/>
      <c r="AD522" s="33"/>
      <c r="AE522" s="33"/>
      <c r="AR522" s="156" t="s">
        <v>132</v>
      </c>
      <c r="AT522" s="156" t="s">
        <v>127</v>
      </c>
      <c r="AU522" s="156" t="s">
        <v>89</v>
      </c>
      <c r="AY522" s="18" t="s">
        <v>125</v>
      </c>
      <c r="BE522" s="157">
        <f>IF(N522="základní",J522,0)</f>
        <v>0</v>
      </c>
      <c r="BF522" s="157">
        <f>IF(N522="snížená",J522,0)</f>
        <v>0</v>
      </c>
      <c r="BG522" s="157">
        <f>IF(N522="zákl. přenesená",J522,0)</f>
        <v>0</v>
      </c>
      <c r="BH522" s="157">
        <f>IF(N522="sníž. přenesená",J522,0)</f>
        <v>0</v>
      </c>
      <c r="BI522" s="157">
        <f>IF(N522="nulová",J522,0)</f>
        <v>0</v>
      </c>
      <c r="BJ522" s="18" t="s">
        <v>36</v>
      </c>
      <c r="BK522" s="157">
        <f>ROUND(I522*H522,2)</f>
        <v>0</v>
      </c>
      <c r="BL522" s="18" t="s">
        <v>132</v>
      </c>
      <c r="BM522" s="156" t="s">
        <v>904</v>
      </c>
    </row>
    <row r="523" spans="1:65" s="14" customFormat="1">
      <c r="B523" s="176"/>
      <c r="D523" s="169" t="s">
        <v>140</v>
      </c>
      <c r="E523" s="177" t="s">
        <v>1</v>
      </c>
      <c r="F523" s="178" t="s">
        <v>905</v>
      </c>
      <c r="H523" s="179">
        <v>550.79999999999995</v>
      </c>
      <c r="I523" s="180"/>
      <c r="L523" s="176"/>
      <c r="M523" s="181"/>
      <c r="N523" s="182"/>
      <c r="O523" s="182"/>
      <c r="P523" s="182"/>
      <c r="Q523" s="182"/>
      <c r="R523" s="182"/>
      <c r="S523" s="182"/>
      <c r="T523" s="183"/>
      <c r="AT523" s="177" t="s">
        <v>140</v>
      </c>
      <c r="AU523" s="177" t="s">
        <v>89</v>
      </c>
      <c r="AV523" s="14" t="s">
        <v>89</v>
      </c>
      <c r="AW523" s="14" t="s">
        <v>35</v>
      </c>
      <c r="AX523" s="14" t="s">
        <v>36</v>
      </c>
      <c r="AY523" s="177" t="s">
        <v>125</v>
      </c>
    </row>
    <row r="524" spans="1:65" s="2" customFormat="1" ht="16.5" customHeight="1">
      <c r="A524" s="33"/>
      <c r="B524" s="144"/>
      <c r="C524" s="145" t="s">
        <v>906</v>
      </c>
      <c r="D524" s="145" t="s">
        <v>127</v>
      </c>
      <c r="E524" s="146" t="s">
        <v>907</v>
      </c>
      <c r="F524" s="147" t="s">
        <v>908</v>
      </c>
      <c r="G524" s="148" t="s">
        <v>186</v>
      </c>
      <c r="H524" s="149">
        <v>538.41200000000003</v>
      </c>
      <c r="I524" s="150"/>
      <c r="J524" s="151">
        <f>ROUND(I524*H524,2)</f>
        <v>0</v>
      </c>
      <c r="K524" s="147" t="s">
        <v>131</v>
      </c>
      <c r="L524" s="34"/>
      <c r="M524" s="152" t="s">
        <v>1</v>
      </c>
      <c r="N524" s="153" t="s">
        <v>45</v>
      </c>
      <c r="O524" s="59"/>
      <c r="P524" s="154">
        <f>O524*H524</f>
        <v>0</v>
      </c>
      <c r="Q524" s="154">
        <v>0</v>
      </c>
      <c r="R524" s="154">
        <f>Q524*H524</f>
        <v>0</v>
      </c>
      <c r="S524" s="154">
        <v>0</v>
      </c>
      <c r="T524" s="155">
        <f>S524*H524</f>
        <v>0</v>
      </c>
      <c r="U524" s="33"/>
      <c r="V524" s="33"/>
      <c r="W524" s="33"/>
      <c r="X524" s="33"/>
      <c r="Y524" s="33"/>
      <c r="Z524" s="33"/>
      <c r="AA524" s="33"/>
      <c r="AB524" s="33"/>
      <c r="AC524" s="33"/>
      <c r="AD524" s="33"/>
      <c r="AE524" s="33"/>
      <c r="AR524" s="156" t="s">
        <v>132</v>
      </c>
      <c r="AT524" s="156" t="s">
        <v>127</v>
      </c>
      <c r="AU524" s="156" t="s">
        <v>89</v>
      </c>
      <c r="AY524" s="18" t="s">
        <v>125</v>
      </c>
      <c r="BE524" s="157">
        <f>IF(N524="základní",J524,0)</f>
        <v>0</v>
      </c>
      <c r="BF524" s="157">
        <f>IF(N524="snížená",J524,0)</f>
        <v>0</v>
      </c>
      <c r="BG524" s="157">
        <f>IF(N524="zákl. přenesená",J524,0)</f>
        <v>0</v>
      </c>
      <c r="BH524" s="157">
        <f>IF(N524="sníž. přenesená",J524,0)</f>
        <v>0</v>
      </c>
      <c r="BI524" s="157">
        <f>IF(N524="nulová",J524,0)</f>
        <v>0</v>
      </c>
      <c r="BJ524" s="18" t="s">
        <v>36</v>
      </c>
      <c r="BK524" s="157">
        <f>ROUND(I524*H524,2)</f>
        <v>0</v>
      </c>
      <c r="BL524" s="18" t="s">
        <v>132</v>
      </c>
      <c r="BM524" s="156" t="s">
        <v>909</v>
      </c>
    </row>
    <row r="525" spans="1:65" s="14" customFormat="1">
      <c r="B525" s="176"/>
      <c r="D525" s="169" t="s">
        <v>140</v>
      </c>
      <c r="E525" s="177" t="s">
        <v>1</v>
      </c>
      <c r="F525" s="178" t="s">
        <v>910</v>
      </c>
      <c r="H525" s="179">
        <v>538.41200000000003</v>
      </c>
      <c r="I525" s="180"/>
      <c r="L525" s="176"/>
      <c r="M525" s="181"/>
      <c r="N525" s="182"/>
      <c r="O525" s="182"/>
      <c r="P525" s="182"/>
      <c r="Q525" s="182"/>
      <c r="R525" s="182"/>
      <c r="S525" s="182"/>
      <c r="T525" s="183"/>
      <c r="AT525" s="177" t="s">
        <v>140</v>
      </c>
      <c r="AU525" s="177" t="s">
        <v>89</v>
      </c>
      <c r="AV525" s="14" t="s">
        <v>89</v>
      </c>
      <c r="AW525" s="14" t="s">
        <v>35</v>
      </c>
      <c r="AX525" s="14" t="s">
        <v>36</v>
      </c>
      <c r="AY525" s="177" t="s">
        <v>125</v>
      </c>
    </row>
    <row r="526" spans="1:65" s="2" customFormat="1" ht="16.5" customHeight="1">
      <c r="A526" s="33"/>
      <c r="B526" s="144"/>
      <c r="C526" s="145" t="s">
        <v>911</v>
      </c>
      <c r="D526" s="145" t="s">
        <v>127</v>
      </c>
      <c r="E526" s="146" t="s">
        <v>912</v>
      </c>
      <c r="F526" s="147" t="s">
        <v>913</v>
      </c>
      <c r="G526" s="148" t="s">
        <v>186</v>
      </c>
      <c r="H526" s="149">
        <v>2153.6480000000001</v>
      </c>
      <c r="I526" s="150"/>
      <c r="J526" s="151">
        <f>ROUND(I526*H526,2)</f>
        <v>0</v>
      </c>
      <c r="K526" s="147" t="s">
        <v>131</v>
      </c>
      <c r="L526" s="34"/>
      <c r="M526" s="152" t="s">
        <v>1</v>
      </c>
      <c r="N526" s="153" t="s">
        <v>45</v>
      </c>
      <c r="O526" s="59"/>
      <c r="P526" s="154">
        <f>O526*H526</f>
        <v>0</v>
      </c>
      <c r="Q526" s="154">
        <v>0</v>
      </c>
      <c r="R526" s="154">
        <f>Q526*H526</f>
        <v>0</v>
      </c>
      <c r="S526" s="154">
        <v>0</v>
      </c>
      <c r="T526" s="155">
        <f>S526*H526</f>
        <v>0</v>
      </c>
      <c r="U526" s="33"/>
      <c r="V526" s="33"/>
      <c r="W526" s="33"/>
      <c r="X526" s="33"/>
      <c r="Y526" s="33"/>
      <c r="Z526" s="33"/>
      <c r="AA526" s="33"/>
      <c r="AB526" s="33"/>
      <c r="AC526" s="33"/>
      <c r="AD526" s="33"/>
      <c r="AE526" s="33"/>
      <c r="AR526" s="156" t="s">
        <v>132</v>
      </c>
      <c r="AT526" s="156" t="s">
        <v>127</v>
      </c>
      <c r="AU526" s="156" t="s">
        <v>89</v>
      </c>
      <c r="AY526" s="18" t="s">
        <v>125</v>
      </c>
      <c r="BE526" s="157">
        <f>IF(N526="základní",J526,0)</f>
        <v>0</v>
      </c>
      <c r="BF526" s="157">
        <f>IF(N526="snížená",J526,0)</f>
        <v>0</v>
      </c>
      <c r="BG526" s="157">
        <f>IF(N526="zákl. přenesená",J526,0)</f>
        <v>0</v>
      </c>
      <c r="BH526" s="157">
        <f>IF(N526="sníž. přenesená",J526,0)</f>
        <v>0</v>
      </c>
      <c r="BI526" s="157">
        <f>IF(N526="nulová",J526,0)</f>
        <v>0</v>
      </c>
      <c r="BJ526" s="18" t="s">
        <v>36</v>
      </c>
      <c r="BK526" s="157">
        <f>ROUND(I526*H526,2)</f>
        <v>0</v>
      </c>
      <c r="BL526" s="18" t="s">
        <v>132</v>
      </c>
      <c r="BM526" s="156" t="s">
        <v>914</v>
      </c>
    </row>
    <row r="527" spans="1:65" s="14" customFormat="1">
      <c r="B527" s="176"/>
      <c r="D527" s="169" t="s">
        <v>140</v>
      </c>
      <c r="E527" s="177" t="s">
        <v>1</v>
      </c>
      <c r="F527" s="178" t="s">
        <v>915</v>
      </c>
      <c r="H527" s="179">
        <v>2153.6480000000001</v>
      </c>
      <c r="I527" s="180"/>
      <c r="L527" s="176"/>
      <c r="M527" s="181"/>
      <c r="N527" s="182"/>
      <c r="O527" s="182"/>
      <c r="P527" s="182"/>
      <c r="Q527" s="182"/>
      <c r="R527" s="182"/>
      <c r="S527" s="182"/>
      <c r="T527" s="183"/>
      <c r="AT527" s="177" t="s">
        <v>140</v>
      </c>
      <c r="AU527" s="177" t="s">
        <v>89</v>
      </c>
      <c r="AV527" s="14" t="s">
        <v>89</v>
      </c>
      <c r="AW527" s="14" t="s">
        <v>35</v>
      </c>
      <c r="AX527" s="14" t="s">
        <v>80</v>
      </c>
      <c r="AY527" s="177" t="s">
        <v>125</v>
      </c>
    </row>
    <row r="528" spans="1:65" s="15" customFormat="1">
      <c r="B528" s="189"/>
      <c r="D528" s="169" t="s">
        <v>140</v>
      </c>
      <c r="E528" s="190" t="s">
        <v>1</v>
      </c>
      <c r="F528" s="191" t="s">
        <v>223</v>
      </c>
      <c r="H528" s="192">
        <v>2153.6480000000001</v>
      </c>
      <c r="I528" s="193"/>
      <c r="L528" s="189"/>
      <c r="M528" s="194"/>
      <c r="N528" s="195"/>
      <c r="O528" s="195"/>
      <c r="P528" s="195"/>
      <c r="Q528" s="195"/>
      <c r="R528" s="195"/>
      <c r="S528" s="195"/>
      <c r="T528" s="196"/>
      <c r="AT528" s="190" t="s">
        <v>140</v>
      </c>
      <c r="AU528" s="190" t="s">
        <v>89</v>
      </c>
      <c r="AV528" s="15" t="s">
        <v>132</v>
      </c>
      <c r="AW528" s="15" t="s">
        <v>35</v>
      </c>
      <c r="AX528" s="15" t="s">
        <v>36</v>
      </c>
      <c r="AY528" s="190" t="s">
        <v>125</v>
      </c>
    </row>
    <row r="529" spans="1:65" s="2" customFormat="1" ht="16.5" customHeight="1">
      <c r="A529" s="33"/>
      <c r="B529" s="144"/>
      <c r="C529" s="145" t="s">
        <v>916</v>
      </c>
      <c r="D529" s="145" t="s">
        <v>127</v>
      </c>
      <c r="E529" s="146" t="s">
        <v>917</v>
      </c>
      <c r="F529" s="147" t="s">
        <v>918</v>
      </c>
      <c r="G529" s="148" t="s">
        <v>186</v>
      </c>
      <c r="H529" s="149">
        <v>354.54199999999997</v>
      </c>
      <c r="I529" s="150"/>
      <c r="J529" s="151">
        <f>ROUND(I529*H529,2)</f>
        <v>0</v>
      </c>
      <c r="K529" s="147" t="s">
        <v>1</v>
      </c>
      <c r="L529" s="34"/>
      <c r="M529" s="152" t="s">
        <v>1</v>
      </c>
      <c r="N529" s="153" t="s">
        <v>45</v>
      </c>
      <c r="O529" s="59"/>
      <c r="P529" s="154">
        <f>O529*H529</f>
        <v>0</v>
      </c>
      <c r="Q529" s="154">
        <v>0</v>
      </c>
      <c r="R529" s="154">
        <f>Q529*H529</f>
        <v>0</v>
      </c>
      <c r="S529" s="154">
        <v>0</v>
      </c>
      <c r="T529" s="155">
        <f>S529*H529</f>
        <v>0</v>
      </c>
      <c r="U529" s="33"/>
      <c r="V529" s="33"/>
      <c r="W529" s="33"/>
      <c r="X529" s="33"/>
      <c r="Y529" s="33"/>
      <c r="Z529" s="33"/>
      <c r="AA529" s="33"/>
      <c r="AB529" s="33"/>
      <c r="AC529" s="33"/>
      <c r="AD529" s="33"/>
      <c r="AE529" s="33"/>
      <c r="AR529" s="156" t="s">
        <v>132</v>
      </c>
      <c r="AT529" s="156" t="s">
        <v>127</v>
      </c>
      <c r="AU529" s="156" t="s">
        <v>89</v>
      </c>
      <c r="AY529" s="18" t="s">
        <v>125</v>
      </c>
      <c r="BE529" s="157">
        <f>IF(N529="základní",J529,0)</f>
        <v>0</v>
      </c>
      <c r="BF529" s="157">
        <f>IF(N529="snížená",J529,0)</f>
        <v>0</v>
      </c>
      <c r="BG529" s="157">
        <f>IF(N529="zákl. přenesená",J529,0)</f>
        <v>0</v>
      </c>
      <c r="BH529" s="157">
        <f>IF(N529="sníž. přenesená",J529,0)</f>
        <v>0</v>
      </c>
      <c r="BI529" s="157">
        <f>IF(N529="nulová",J529,0)</f>
        <v>0</v>
      </c>
      <c r="BJ529" s="18" t="s">
        <v>36</v>
      </c>
      <c r="BK529" s="157">
        <f>ROUND(I529*H529,2)</f>
        <v>0</v>
      </c>
      <c r="BL529" s="18" t="s">
        <v>132</v>
      </c>
      <c r="BM529" s="156" t="s">
        <v>919</v>
      </c>
    </row>
    <row r="530" spans="1:65" s="14" customFormat="1">
      <c r="B530" s="176"/>
      <c r="D530" s="169" t="s">
        <v>140</v>
      </c>
      <c r="E530" s="177" t="s">
        <v>1</v>
      </c>
      <c r="F530" s="178" t="s">
        <v>920</v>
      </c>
      <c r="H530" s="179">
        <v>354.54199999999997</v>
      </c>
      <c r="I530" s="180"/>
      <c r="L530" s="176"/>
      <c r="M530" s="181"/>
      <c r="N530" s="182"/>
      <c r="O530" s="182"/>
      <c r="P530" s="182"/>
      <c r="Q530" s="182"/>
      <c r="R530" s="182"/>
      <c r="S530" s="182"/>
      <c r="T530" s="183"/>
      <c r="AT530" s="177" t="s">
        <v>140</v>
      </c>
      <c r="AU530" s="177" t="s">
        <v>89</v>
      </c>
      <c r="AV530" s="14" t="s">
        <v>89</v>
      </c>
      <c r="AW530" s="14" t="s">
        <v>35</v>
      </c>
      <c r="AX530" s="14" t="s">
        <v>80</v>
      </c>
      <c r="AY530" s="177" t="s">
        <v>125</v>
      </c>
    </row>
    <row r="531" spans="1:65" s="15" customFormat="1">
      <c r="B531" s="189"/>
      <c r="D531" s="169" t="s">
        <v>140</v>
      </c>
      <c r="E531" s="190" t="s">
        <v>1</v>
      </c>
      <c r="F531" s="191" t="s">
        <v>223</v>
      </c>
      <c r="H531" s="192">
        <v>354.54199999999997</v>
      </c>
      <c r="I531" s="193"/>
      <c r="L531" s="189"/>
      <c r="M531" s="194"/>
      <c r="N531" s="195"/>
      <c r="O531" s="195"/>
      <c r="P531" s="195"/>
      <c r="Q531" s="195"/>
      <c r="R531" s="195"/>
      <c r="S531" s="195"/>
      <c r="T531" s="196"/>
      <c r="AT531" s="190" t="s">
        <v>140</v>
      </c>
      <c r="AU531" s="190" t="s">
        <v>89</v>
      </c>
      <c r="AV531" s="15" t="s">
        <v>132</v>
      </c>
      <c r="AW531" s="15" t="s">
        <v>35</v>
      </c>
      <c r="AX531" s="15" t="s">
        <v>36</v>
      </c>
      <c r="AY531" s="190" t="s">
        <v>125</v>
      </c>
    </row>
    <row r="532" spans="1:65" s="2" customFormat="1" ht="16.5" customHeight="1">
      <c r="A532" s="33"/>
      <c r="B532" s="144"/>
      <c r="C532" s="145" t="s">
        <v>921</v>
      </c>
      <c r="D532" s="145" t="s">
        <v>127</v>
      </c>
      <c r="E532" s="146" t="s">
        <v>922</v>
      </c>
      <c r="F532" s="147" t="s">
        <v>481</v>
      </c>
      <c r="G532" s="148" t="s">
        <v>186</v>
      </c>
      <c r="H532" s="149">
        <v>183.87</v>
      </c>
      <c r="I532" s="150"/>
      <c r="J532" s="151">
        <f>ROUND(I532*H532,2)</f>
        <v>0</v>
      </c>
      <c r="K532" s="147" t="s">
        <v>1</v>
      </c>
      <c r="L532" s="34"/>
      <c r="M532" s="152" t="s">
        <v>1</v>
      </c>
      <c r="N532" s="153" t="s">
        <v>45</v>
      </c>
      <c r="O532" s="59"/>
      <c r="P532" s="154">
        <f>O532*H532</f>
        <v>0</v>
      </c>
      <c r="Q532" s="154">
        <v>0</v>
      </c>
      <c r="R532" s="154">
        <f>Q532*H532</f>
        <v>0</v>
      </c>
      <c r="S532" s="154">
        <v>0</v>
      </c>
      <c r="T532" s="155">
        <f>S532*H532</f>
        <v>0</v>
      </c>
      <c r="U532" s="33"/>
      <c r="V532" s="33"/>
      <c r="W532" s="33"/>
      <c r="X532" s="33"/>
      <c r="Y532" s="33"/>
      <c r="Z532" s="33"/>
      <c r="AA532" s="33"/>
      <c r="AB532" s="33"/>
      <c r="AC532" s="33"/>
      <c r="AD532" s="33"/>
      <c r="AE532" s="33"/>
      <c r="AR532" s="156" t="s">
        <v>132</v>
      </c>
      <c r="AT532" s="156" t="s">
        <v>127</v>
      </c>
      <c r="AU532" s="156" t="s">
        <v>89</v>
      </c>
      <c r="AY532" s="18" t="s">
        <v>125</v>
      </c>
      <c r="BE532" s="157">
        <f>IF(N532="základní",J532,0)</f>
        <v>0</v>
      </c>
      <c r="BF532" s="157">
        <f>IF(N532="snížená",J532,0)</f>
        <v>0</v>
      </c>
      <c r="BG532" s="157">
        <f>IF(N532="zákl. přenesená",J532,0)</f>
        <v>0</v>
      </c>
      <c r="BH532" s="157">
        <f>IF(N532="sníž. přenesená",J532,0)</f>
        <v>0</v>
      </c>
      <c r="BI532" s="157">
        <f>IF(N532="nulová",J532,0)</f>
        <v>0</v>
      </c>
      <c r="BJ532" s="18" t="s">
        <v>36</v>
      </c>
      <c r="BK532" s="157">
        <f>ROUND(I532*H532,2)</f>
        <v>0</v>
      </c>
      <c r="BL532" s="18" t="s">
        <v>132</v>
      </c>
      <c r="BM532" s="156" t="s">
        <v>923</v>
      </c>
    </row>
    <row r="533" spans="1:65" s="14" customFormat="1">
      <c r="B533" s="176"/>
      <c r="D533" s="169" t="s">
        <v>140</v>
      </c>
      <c r="E533" s="177" t="s">
        <v>1</v>
      </c>
      <c r="F533" s="178" t="s">
        <v>924</v>
      </c>
      <c r="H533" s="179">
        <v>183.87</v>
      </c>
      <c r="I533" s="180"/>
      <c r="L533" s="176"/>
      <c r="M533" s="181"/>
      <c r="N533" s="182"/>
      <c r="O533" s="182"/>
      <c r="P533" s="182"/>
      <c r="Q533" s="182"/>
      <c r="R533" s="182"/>
      <c r="S533" s="182"/>
      <c r="T533" s="183"/>
      <c r="AT533" s="177" t="s">
        <v>140</v>
      </c>
      <c r="AU533" s="177" t="s">
        <v>89</v>
      </c>
      <c r="AV533" s="14" t="s">
        <v>89</v>
      </c>
      <c r="AW533" s="14" t="s">
        <v>35</v>
      </c>
      <c r="AX533" s="14" t="s">
        <v>80</v>
      </c>
      <c r="AY533" s="177" t="s">
        <v>125</v>
      </c>
    </row>
    <row r="534" spans="1:65" s="15" customFormat="1">
      <c r="B534" s="189"/>
      <c r="D534" s="169" t="s">
        <v>140</v>
      </c>
      <c r="E534" s="190" t="s">
        <v>1</v>
      </c>
      <c r="F534" s="191" t="s">
        <v>223</v>
      </c>
      <c r="H534" s="192">
        <v>183.87</v>
      </c>
      <c r="I534" s="193"/>
      <c r="L534" s="189"/>
      <c r="M534" s="194"/>
      <c r="N534" s="195"/>
      <c r="O534" s="195"/>
      <c r="P534" s="195"/>
      <c r="Q534" s="195"/>
      <c r="R534" s="195"/>
      <c r="S534" s="195"/>
      <c r="T534" s="196"/>
      <c r="AT534" s="190" t="s">
        <v>140</v>
      </c>
      <c r="AU534" s="190" t="s">
        <v>89</v>
      </c>
      <c r="AV534" s="15" t="s">
        <v>132</v>
      </c>
      <c r="AW534" s="15" t="s">
        <v>35</v>
      </c>
      <c r="AX534" s="15" t="s">
        <v>36</v>
      </c>
      <c r="AY534" s="190" t="s">
        <v>125</v>
      </c>
    </row>
    <row r="535" spans="1:65" s="2" customFormat="1" ht="16.5" customHeight="1">
      <c r="A535" s="33"/>
      <c r="B535" s="144"/>
      <c r="C535" s="145" t="s">
        <v>925</v>
      </c>
      <c r="D535" s="145" t="s">
        <v>127</v>
      </c>
      <c r="E535" s="146" t="s">
        <v>926</v>
      </c>
      <c r="F535" s="147" t="s">
        <v>927</v>
      </c>
      <c r="G535" s="148" t="s">
        <v>186</v>
      </c>
      <c r="H535" s="149">
        <v>21.27</v>
      </c>
      <c r="I535" s="150"/>
      <c r="J535" s="151">
        <f>ROUND(I535*H535,2)</f>
        <v>0</v>
      </c>
      <c r="K535" s="147" t="s">
        <v>131</v>
      </c>
      <c r="L535" s="34"/>
      <c r="M535" s="152" t="s">
        <v>1</v>
      </c>
      <c r="N535" s="153" t="s">
        <v>45</v>
      </c>
      <c r="O535" s="59"/>
      <c r="P535" s="154">
        <f>O535*H535</f>
        <v>0</v>
      </c>
      <c r="Q535" s="154">
        <v>0</v>
      </c>
      <c r="R535" s="154">
        <f>Q535*H535</f>
        <v>0</v>
      </c>
      <c r="S535" s="154">
        <v>0</v>
      </c>
      <c r="T535" s="155">
        <f>S535*H535</f>
        <v>0</v>
      </c>
      <c r="U535" s="33"/>
      <c r="V535" s="33"/>
      <c r="W535" s="33"/>
      <c r="X535" s="33"/>
      <c r="Y535" s="33"/>
      <c r="Z535" s="33"/>
      <c r="AA535" s="33"/>
      <c r="AB535" s="33"/>
      <c r="AC535" s="33"/>
      <c r="AD535" s="33"/>
      <c r="AE535" s="33"/>
      <c r="AR535" s="156" t="s">
        <v>132</v>
      </c>
      <c r="AT535" s="156" t="s">
        <v>127</v>
      </c>
      <c r="AU535" s="156" t="s">
        <v>89</v>
      </c>
      <c r="AY535" s="18" t="s">
        <v>125</v>
      </c>
      <c r="BE535" s="157">
        <f>IF(N535="základní",J535,0)</f>
        <v>0</v>
      </c>
      <c r="BF535" s="157">
        <f>IF(N535="snížená",J535,0)</f>
        <v>0</v>
      </c>
      <c r="BG535" s="157">
        <f>IF(N535="zákl. přenesená",J535,0)</f>
        <v>0</v>
      </c>
      <c r="BH535" s="157">
        <f>IF(N535="sníž. přenesená",J535,0)</f>
        <v>0</v>
      </c>
      <c r="BI535" s="157">
        <f>IF(N535="nulová",J535,0)</f>
        <v>0</v>
      </c>
      <c r="BJ535" s="18" t="s">
        <v>36</v>
      </c>
      <c r="BK535" s="157">
        <f>ROUND(I535*H535,2)</f>
        <v>0</v>
      </c>
      <c r="BL535" s="18" t="s">
        <v>132</v>
      </c>
      <c r="BM535" s="156" t="s">
        <v>928</v>
      </c>
    </row>
    <row r="536" spans="1:65" s="14" customFormat="1">
      <c r="B536" s="176"/>
      <c r="D536" s="169" t="s">
        <v>140</v>
      </c>
      <c r="E536" s="177" t="s">
        <v>1</v>
      </c>
      <c r="F536" s="178" t="s">
        <v>929</v>
      </c>
      <c r="H536" s="179">
        <v>21.27</v>
      </c>
      <c r="I536" s="180"/>
      <c r="L536" s="176"/>
      <c r="M536" s="205"/>
      <c r="N536" s="206"/>
      <c r="O536" s="206"/>
      <c r="P536" s="206"/>
      <c r="Q536" s="206"/>
      <c r="R536" s="206"/>
      <c r="S536" s="206"/>
      <c r="T536" s="207"/>
      <c r="AT536" s="177" t="s">
        <v>140</v>
      </c>
      <c r="AU536" s="177" t="s">
        <v>89</v>
      </c>
      <c r="AV536" s="14" t="s">
        <v>89</v>
      </c>
      <c r="AW536" s="14" t="s">
        <v>35</v>
      </c>
      <c r="AX536" s="14" t="s">
        <v>80</v>
      </c>
      <c r="AY536" s="177" t="s">
        <v>125</v>
      </c>
    </row>
    <row r="537" spans="1:65" s="2" customFormat="1" ht="6.95" customHeight="1">
      <c r="A537" s="33"/>
      <c r="B537" s="48"/>
      <c r="C537" s="49"/>
      <c r="D537" s="49"/>
      <c r="E537" s="49"/>
      <c r="F537" s="49"/>
      <c r="G537" s="49"/>
      <c r="H537" s="49"/>
      <c r="I537" s="49"/>
      <c r="J537" s="49"/>
      <c r="K537" s="49"/>
      <c r="L537" s="34"/>
      <c r="M537" s="33"/>
      <c r="O537" s="33"/>
      <c r="P537" s="33"/>
      <c r="Q537" s="33"/>
      <c r="R537" s="33"/>
      <c r="S537" s="33"/>
      <c r="T537" s="33"/>
      <c r="U537" s="33"/>
      <c r="V537" s="33"/>
      <c r="W537" s="33"/>
      <c r="X537" s="33"/>
      <c r="Y537" s="33"/>
      <c r="Z537" s="33"/>
      <c r="AA537" s="33"/>
      <c r="AB537" s="33"/>
      <c r="AC537" s="33"/>
      <c r="AD537" s="33"/>
      <c r="AE537" s="33"/>
    </row>
  </sheetData>
  <autoFilter ref="C124:K536"/>
  <mergeCells count="9">
    <mergeCell ref="E87:H87"/>
    <mergeCell ref="E115:H115"/>
    <mergeCell ref="E117:H117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516"/>
  <sheetViews>
    <sheetView showGridLines="0" workbookViewId="0">
      <selection activeCell="J12" sqref="J12"/>
    </sheetView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08" t="s">
        <v>5</v>
      </c>
      <c r="M2" s="209"/>
      <c r="N2" s="209"/>
      <c r="O2" s="209"/>
      <c r="P2" s="209"/>
      <c r="Q2" s="209"/>
      <c r="R2" s="209"/>
      <c r="S2" s="209"/>
      <c r="T2" s="209"/>
      <c r="U2" s="209"/>
      <c r="V2" s="209"/>
      <c r="AT2" s="18" t="s">
        <v>95</v>
      </c>
    </row>
    <row r="3" spans="1:46" s="1" customFormat="1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89</v>
      </c>
    </row>
    <row r="4" spans="1:46" s="1" customFormat="1" ht="24.95" customHeight="1">
      <c r="B4" s="21"/>
      <c r="D4" s="22" t="s">
        <v>99</v>
      </c>
      <c r="L4" s="21"/>
      <c r="M4" s="94" t="s">
        <v>10</v>
      </c>
      <c r="AT4" s="18" t="s">
        <v>3</v>
      </c>
    </row>
    <row r="5" spans="1:46" s="1" customFormat="1" ht="6.95" customHeight="1">
      <c r="B5" s="21"/>
      <c r="L5" s="21"/>
    </row>
    <row r="6" spans="1:46" s="1" customFormat="1" ht="12" customHeight="1">
      <c r="B6" s="21"/>
      <c r="D6" s="28" t="s">
        <v>16</v>
      </c>
      <c r="L6" s="21"/>
    </row>
    <row r="7" spans="1:46" s="1" customFormat="1" ht="16.5" customHeight="1">
      <c r="B7" s="21"/>
      <c r="E7" s="248" t="str">
        <f>'Rekapitulace stavby'!K6</f>
        <v>Brno, Komárovská - rekonstrukce vodovodu</v>
      </c>
      <c r="F7" s="249"/>
      <c r="G7" s="249"/>
      <c r="H7" s="249"/>
      <c r="L7" s="21"/>
    </row>
    <row r="8" spans="1:46" s="2" customFormat="1" ht="12" customHeight="1">
      <c r="A8" s="33"/>
      <c r="B8" s="34"/>
      <c r="C8" s="33"/>
      <c r="D8" s="28" t="s">
        <v>100</v>
      </c>
      <c r="E8" s="33"/>
      <c r="F8" s="33"/>
      <c r="G8" s="33"/>
      <c r="H8" s="33"/>
      <c r="I8" s="33"/>
      <c r="J8" s="33"/>
      <c r="K8" s="33"/>
      <c r="L8" s="43"/>
      <c r="S8" s="33"/>
      <c r="T8" s="33"/>
      <c r="U8" s="33"/>
      <c r="V8" s="33"/>
      <c r="W8" s="33"/>
      <c r="X8" s="33"/>
      <c r="Y8" s="33"/>
      <c r="Z8" s="33"/>
      <c r="AA8" s="33"/>
      <c r="AB8" s="33"/>
      <c r="AC8" s="33"/>
      <c r="AD8" s="33"/>
      <c r="AE8" s="33"/>
    </row>
    <row r="9" spans="1:46" s="2" customFormat="1" ht="16.5" customHeight="1">
      <c r="A9" s="33"/>
      <c r="B9" s="34"/>
      <c r="C9" s="33"/>
      <c r="D9" s="33"/>
      <c r="E9" s="238" t="s">
        <v>930</v>
      </c>
      <c r="F9" s="247"/>
      <c r="G9" s="247"/>
      <c r="H9" s="247"/>
      <c r="I9" s="33"/>
      <c r="J9" s="33"/>
      <c r="K9" s="33"/>
      <c r="L9" s="43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</row>
    <row r="10" spans="1:46" s="2" customFormat="1">
      <c r="A10" s="33"/>
      <c r="B10" s="34"/>
      <c r="C10" s="33"/>
      <c r="D10" s="33"/>
      <c r="E10" s="33"/>
      <c r="F10" s="33"/>
      <c r="G10" s="33"/>
      <c r="H10" s="33"/>
      <c r="I10" s="33"/>
      <c r="J10" s="33"/>
      <c r="K10" s="33"/>
      <c r="L10" s="43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</row>
    <row r="11" spans="1:46" s="2" customFormat="1" ht="12" customHeight="1">
      <c r="A11" s="33"/>
      <c r="B11" s="34"/>
      <c r="C11" s="33"/>
      <c r="D11" s="28" t="s">
        <v>18</v>
      </c>
      <c r="E11" s="33"/>
      <c r="F11" s="26" t="s">
        <v>1</v>
      </c>
      <c r="G11" s="33"/>
      <c r="H11" s="33"/>
      <c r="I11" s="28" t="s">
        <v>19</v>
      </c>
      <c r="J11" s="26" t="s">
        <v>1</v>
      </c>
      <c r="K11" s="33"/>
      <c r="L11" s="43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</row>
    <row r="12" spans="1:46" s="2" customFormat="1" ht="12" customHeight="1">
      <c r="A12" s="33"/>
      <c r="B12" s="34"/>
      <c r="C12" s="33"/>
      <c r="D12" s="28" t="s">
        <v>20</v>
      </c>
      <c r="E12" s="33"/>
      <c r="F12" s="26" t="s">
        <v>21</v>
      </c>
      <c r="G12" s="33"/>
      <c r="H12" s="33"/>
      <c r="I12" s="28" t="s">
        <v>22</v>
      </c>
      <c r="J12" s="56"/>
      <c r="K12" s="33"/>
      <c r="L12" s="43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</row>
    <row r="13" spans="1:46" s="2" customFormat="1" ht="10.9" customHeight="1">
      <c r="A13" s="33"/>
      <c r="B13" s="34"/>
      <c r="C13" s="33"/>
      <c r="D13" s="33"/>
      <c r="E13" s="33"/>
      <c r="F13" s="33"/>
      <c r="G13" s="33"/>
      <c r="H13" s="33"/>
      <c r="I13" s="33"/>
      <c r="J13" s="33"/>
      <c r="K13" s="33"/>
      <c r="L13" s="43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</row>
    <row r="14" spans="1:46" s="2" customFormat="1" ht="12" customHeight="1">
      <c r="A14" s="33"/>
      <c r="B14" s="34"/>
      <c r="C14" s="33"/>
      <c r="D14" s="28" t="s">
        <v>23</v>
      </c>
      <c r="E14" s="33"/>
      <c r="F14" s="33"/>
      <c r="G14" s="33"/>
      <c r="H14" s="33"/>
      <c r="I14" s="28" t="s">
        <v>24</v>
      </c>
      <c r="J14" s="26" t="s">
        <v>25</v>
      </c>
      <c r="K14" s="33"/>
      <c r="L14" s="43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</row>
    <row r="15" spans="1:46" s="2" customFormat="1" ht="18" customHeight="1">
      <c r="A15" s="33"/>
      <c r="B15" s="34"/>
      <c r="C15" s="33"/>
      <c r="D15" s="33"/>
      <c r="E15" s="26" t="s">
        <v>26</v>
      </c>
      <c r="F15" s="33"/>
      <c r="G15" s="33"/>
      <c r="H15" s="33"/>
      <c r="I15" s="28" t="s">
        <v>27</v>
      </c>
      <c r="J15" s="26" t="s">
        <v>28</v>
      </c>
      <c r="K15" s="33"/>
      <c r="L15" s="4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</row>
    <row r="16" spans="1:46" s="2" customFormat="1" ht="6.95" customHeight="1">
      <c r="A16" s="33"/>
      <c r="B16" s="34"/>
      <c r="C16" s="33"/>
      <c r="D16" s="33"/>
      <c r="E16" s="33"/>
      <c r="F16" s="33"/>
      <c r="G16" s="33"/>
      <c r="H16" s="33"/>
      <c r="I16" s="33"/>
      <c r="J16" s="33"/>
      <c r="K16" s="33"/>
      <c r="L16" s="4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</row>
    <row r="17" spans="1:31" s="2" customFormat="1" ht="12" customHeight="1">
      <c r="A17" s="33"/>
      <c r="B17" s="34"/>
      <c r="C17" s="33"/>
      <c r="D17" s="28" t="s">
        <v>29</v>
      </c>
      <c r="E17" s="33"/>
      <c r="F17" s="33"/>
      <c r="G17" s="33"/>
      <c r="H17" s="33"/>
      <c r="I17" s="28" t="s">
        <v>24</v>
      </c>
      <c r="J17" s="29" t="str">
        <f>'Rekapitulace stavby'!AN13</f>
        <v>Vyplň údaj</v>
      </c>
      <c r="K17" s="33"/>
      <c r="L17" s="4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</row>
    <row r="18" spans="1:31" s="2" customFormat="1" ht="18" customHeight="1">
      <c r="A18" s="33"/>
      <c r="B18" s="34"/>
      <c r="C18" s="33"/>
      <c r="D18" s="33"/>
      <c r="E18" s="250" t="str">
        <f>'Rekapitulace stavby'!E14</f>
        <v>Vyplň údaj</v>
      </c>
      <c r="F18" s="220"/>
      <c r="G18" s="220"/>
      <c r="H18" s="220"/>
      <c r="I18" s="28" t="s">
        <v>27</v>
      </c>
      <c r="J18" s="29" t="str">
        <f>'Rekapitulace stavby'!AN14</f>
        <v>Vyplň údaj</v>
      </c>
      <c r="K18" s="33"/>
      <c r="L18" s="4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</row>
    <row r="19" spans="1:31" s="2" customFormat="1" ht="6.95" customHeight="1">
      <c r="A19" s="33"/>
      <c r="B19" s="34"/>
      <c r="C19" s="33"/>
      <c r="D19" s="33"/>
      <c r="E19" s="33"/>
      <c r="F19" s="33"/>
      <c r="G19" s="33"/>
      <c r="H19" s="33"/>
      <c r="I19" s="33"/>
      <c r="J19" s="33"/>
      <c r="K19" s="33"/>
      <c r="L19" s="43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</row>
    <row r="20" spans="1:31" s="2" customFormat="1" ht="12" customHeight="1">
      <c r="A20" s="33"/>
      <c r="B20" s="34"/>
      <c r="C20" s="33"/>
      <c r="D20" s="28" t="s">
        <v>31</v>
      </c>
      <c r="E20" s="33"/>
      <c r="F20" s="33"/>
      <c r="G20" s="33"/>
      <c r="H20" s="33"/>
      <c r="I20" s="28" t="s">
        <v>24</v>
      </c>
      <c r="J20" s="26" t="s">
        <v>32</v>
      </c>
      <c r="K20" s="33"/>
      <c r="L20" s="43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</row>
    <row r="21" spans="1:31" s="2" customFormat="1" ht="18" customHeight="1">
      <c r="A21" s="33"/>
      <c r="B21" s="34"/>
      <c r="C21" s="33"/>
      <c r="D21" s="33"/>
      <c r="E21" s="26" t="s">
        <v>33</v>
      </c>
      <c r="F21" s="33"/>
      <c r="G21" s="33"/>
      <c r="H21" s="33"/>
      <c r="I21" s="28" t="s">
        <v>27</v>
      </c>
      <c r="J21" s="26" t="s">
        <v>34</v>
      </c>
      <c r="K21" s="33"/>
      <c r="L21" s="4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</row>
    <row r="22" spans="1:31" s="2" customFormat="1" ht="6.95" customHeight="1">
      <c r="A22" s="33"/>
      <c r="B22" s="34"/>
      <c r="C22" s="33"/>
      <c r="D22" s="33"/>
      <c r="E22" s="33"/>
      <c r="F22" s="33"/>
      <c r="G22" s="33"/>
      <c r="H22" s="33"/>
      <c r="I22" s="33"/>
      <c r="J22" s="33"/>
      <c r="K22" s="33"/>
      <c r="L22" s="4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</row>
    <row r="23" spans="1:31" s="2" customFormat="1" ht="12" customHeight="1">
      <c r="A23" s="33"/>
      <c r="B23" s="34"/>
      <c r="C23" s="33"/>
      <c r="D23" s="28" t="s">
        <v>37</v>
      </c>
      <c r="E23" s="33"/>
      <c r="F23" s="33"/>
      <c r="G23" s="33"/>
      <c r="H23" s="33"/>
      <c r="I23" s="28" t="s">
        <v>24</v>
      </c>
      <c r="J23" s="26" t="str">
        <f>IF('Rekapitulace stavby'!AN19="","",'Rekapitulace stavby'!AN19)</f>
        <v/>
      </c>
      <c r="K23" s="33"/>
      <c r="L23" s="4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</row>
    <row r="24" spans="1:31" s="2" customFormat="1" ht="18" customHeight="1">
      <c r="A24" s="33"/>
      <c r="B24" s="34"/>
      <c r="C24" s="33"/>
      <c r="D24" s="33"/>
      <c r="E24" s="26" t="str">
        <f>IF('Rekapitulace stavby'!E20="","",'Rekapitulace stavby'!E20)</f>
        <v xml:space="preserve"> </v>
      </c>
      <c r="F24" s="33"/>
      <c r="G24" s="33"/>
      <c r="H24" s="33"/>
      <c r="I24" s="28" t="s">
        <v>27</v>
      </c>
      <c r="J24" s="26" t="str">
        <f>IF('Rekapitulace stavby'!AN20="","",'Rekapitulace stavby'!AN20)</f>
        <v/>
      </c>
      <c r="K24" s="33"/>
      <c r="L24" s="4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</row>
    <row r="25" spans="1:31" s="2" customFormat="1" ht="6.95" customHeight="1">
      <c r="A25" s="33"/>
      <c r="B25" s="34"/>
      <c r="C25" s="33"/>
      <c r="D25" s="33"/>
      <c r="E25" s="33"/>
      <c r="F25" s="33"/>
      <c r="G25" s="33"/>
      <c r="H25" s="33"/>
      <c r="I25" s="33"/>
      <c r="J25" s="33"/>
      <c r="K25" s="33"/>
      <c r="L25" s="4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</row>
    <row r="26" spans="1:31" s="2" customFormat="1" ht="12" customHeight="1">
      <c r="A26" s="33"/>
      <c r="B26" s="34"/>
      <c r="C26" s="33"/>
      <c r="D26" s="28" t="s">
        <v>39</v>
      </c>
      <c r="E26" s="33"/>
      <c r="F26" s="33"/>
      <c r="G26" s="33"/>
      <c r="H26" s="33"/>
      <c r="I26" s="33"/>
      <c r="J26" s="33"/>
      <c r="K26" s="33"/>
      <c r="L26" s="4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</row>
    <row r="27" spans="1:31" s="8" customFormat="1" ht="16.5" customHeight="1">
      <c r="A27" s="95"/>
      <c r="B27" s="96"/>
      <c r="C27" s="95"/>
      <c r="D27" s="95"/>
      <c r="E27" s="224" t="s">
        <v>1</v>
      </c>
      <c r="F27" s="224"/>
      <c r="G27" s="224"/>
      <c r="H27" s="224"/>
      <c r="I27" s="95"/>
      <c r="J27" s="95"/>
      <c r="K27" s="95"/>
      <c r="L27" s="97"/>
      <c r="S27" s="95"/>
      <c r="T27" s="95"/>
      <c r="U27" s="95"/>
      <c r="V27" s="95"/>
      <c r="W27" s="95"/>
      <c r="X27" s="95"/>
      <c r="Y27" s="95"/>
      <c r="Z27" s="95"/>
      <c r="AA27" s="95"/>
      <c r="AB27" s="95"/>
      <c r="AC27" s="95"/>
      <c r="AD27" s="95"/>
      <c r="AE27" s="95"/>
    </row>
    <row r="28" spans="1:31" s="2" customFormat="1" ht="6.95" customHeight="1">
      <c r="A28" s="33"/>
      <c r="B28" s="34"/>
      <c r="C28" s="33"/>
      <c r="D28" s="33"/>
      <c r="E28" s="33"/>
      <c r="F28" s="33"/>
      <c r="G28" s="33"/>
      <c r="H28" s="33"/>
      <c r="I28" s="33"/>
      <c r="J28" s="33"/>
      <c r="K28" s="33"/>
      <c r="L28" s="4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</row>
    <row r="29" spans="1:31" s="2" customFormat="1" ht="6.95" customHeight="1">
      <c r="A29" s="33"/>
      <c r="B29" s="34"/>
      <c r="C29" s="33"/>
      <c r="D29" s="67"/>
      <c r="E29" s="67"/>
      <c r="F29" s="67"/>
      <c r="G29" s="67"/>
      <c r="H29" s="67"/>
      <c r="I29" s="67"/>
      <c r="J29" s="67"/>
      <c r="K29" s="67"/>
      <c r="L29" s="43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</row>
    <row r="30" spans="1:31" s="2" customFormat="1" ht="25.35" customHeight="1">
      <c r="A30" s="33"/>
      <c r="B30" s="34"/>
      <c r="C30" s="33"/>
      <c r="D30" s="98" t="s">
        <v>40</v>
      </c>
      <c r="E30" s="33"/>
      <c r="F30" s="33"/>
      <c r="G30" s="33"/>
      <c r="H30" s="33"/>
      <c r="I30" s="33"/>
      <c r="J30" s="72">
        <f>ROUND(J125, 0)</f>
        <v>0</v>
      </c>
      <c r="K30" s="33"/>
      <c r="L30" s="43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</row>
    <row r="31" spans="1:31" s="2" customFormat="1" ht="6.95" customHeight="1">
      <c r="A31" s="33"/>
      <c r="B31" s="34"/>
      <c r="C31" s="33"/>
      <c r="D31" s="67"/>
      <c r="E31" s="67"/>
      <c r="F31" s="67"/>
      <c r="G31" s="67"/>
      <c r="H31" s="67"/>
      <c r="I31" s="67"/>
      <c r="J31" s="67"/>
      <c r="K31" s="67"/>
      <c r="L31" s="43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</row>
    <row r="32" spans="1:31" s="2" customFormat="1" ht="14.45" customHeight="1">
      <c r="A32" s="33"/>
      <c r="B32" s="34"/>
      <c r="C32" s="33"/>
      <c r="D32" s="33"/>
      <c r="E32" s="33"/>
      <c r="F32" s="37" t="s">
        <v>42</v>
      </c>
      <c r="G32" s="33"/>
      <c r="H32" s="33"/>
      <c r="I32" s="37" t="s">
        <v>41</v>
      </c>
      <c r="J32" s="37" t="s">
        <v>43</v>
      </c>
      <c r="K32" s="33"/>
      <c r="L32" s="43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</row>
    <row r="33" spans="1:31" s="2" customFormat="1" ht="14.45" customHeight="1">
      <c r="A33" s="33"/>
      <c r="B33" s="34"/>
      <c r="C33" s="33"/>
      <c r="D33" s="99" t="s">
        <v>44</v>
      </c>
      <c r="E33" s="28" t="s">
        <v>45</v>
      </c>
      <c r="F33" s="100">
        <f>ROUND((SUM(BE125:BE515)),  0)</f>
        <v>0</v>
      </c>
      <c r="G33" s="33"/>
      <c r="H33" s="33"/>
      <c r="I33" s="101">
        <v>0.21</v>
      </c>
      <c r="J33" s="100">
        <f>ROUND(((SUM(BE125:BE515))*I33),  0)</f>
        <v>0</v>
      </c>
      <c r="K33" s="33"/>
      <c r="L33" s="43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</row>
    <row r="34" spans="1:31" s="2" customFormat="1" ht="14.45" customHeight="1">
      <c r="A34" s="33"/>
      <c r="B34" s="34"/>
      <c r="C34" s="33"/>
      <c r="D34" s="33"/>
      <c r="E34" s="28" t="s">
        <v>46</v>
      </c>
      <c r="F34" s="100">
        <f>ROUND((SUM(BF125:BF515)),  0)</f>
        <v>0</v>
      </c>
      <c r="G34" s="33"/>
      <c r="H34" s="33"/>
      <c r="I34" s="101">
        <v>0.15</v>
      </c>
      <c r="J34" s="100">
        <f>ROUND(((SUM(BF125:BF515))*I34),  0)</f>
        <v>0</v>
      </c>
      <c r="K34" s="33"/>
      <c r="L34" s="43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</row>
    <row r="35" spans="1:31" s="2" customFormat="1" ht="14.45" hidden="1" customHeight="1">
      <c r="A35" s="33"/>
      <c r="B35" s="34"/>
      <c r="C35" s="33"/>
      <c r="D35" s="33"/>
      <c r="E35" s="28" t="s">
        <v>47</v>
      </c>
      <c r="F35" s="100">
        <f>ROUND((SUM(BG125:BG515)),  0)</f>
        <v>0</v>
      </c>
      <c r="G35" s="33"/>
      <c r="H35" s="33"/>
      <c r="I35" s="101">
        <v>0.21</v>
      </c>
      <c r="J35" s="100">
        <f>0</f>
        <v>0</v>
      </c>
      <c r="K35" s="33"/>
      <c r="L35" s="43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</row>
    <row r="36" spans="1:31" s="2" customFormat="1" ht="14.45" hidden="1" customHeight="1">
      <c r="A36" s="33"/>
      <c r="B36" s="34"/>
      <c r="C36" s="33"/>
      <c r="D36" s="33"/>
      <c r="E36" s="28" t="s">
        <v>48</v>
      </c>
      <c r="F36" s="100">
        <f>ROUND((SUM(BH125:BH515)),  0)</f>
        <v>0</v>
      </c>
      <c r="G36" s="33"/>
      <c r="H36" s="33"/>
      <c r="I36" s="101">
        <v>0.15</v>
      </c>
      <c r="J36" s="100">
        <f>0</f>
        <v>0</v>
      </c>
      <c r="K36" s="33"/>
      <c r="L36" s="43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</row>
    <row r="37" spans="1:31" s="2" customFormat="1" ht="14.45" hidden="1" customHeight="1">
      <c r="A37" s="33"/>
      <c r="B37" s="34"/>
      <c r="C37" s="33"/>
      <c r="D37" s="33"/>
      <c r="E37" s="28" t="s">
        <v>49</v>
      </c>
      <c r="F37" s="100">
        <f>ROUND((SUM(BI125:BI515)),  0)</f>
        <v>0</v>
      </c>
      <c r="G37" s="33"/>
      <c r="H37" s="33"/>
      <c r="I37" s="101">
        <v>0</v>
      </c>
      <c r="J37" s="100">
        <f>0</f>
        <v>0</v>
      </c>
      <c r="K37" s="33"/>
      <c r="L37" s="43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</row>
    <row r="38" spans="1:31" s="2" customFormat="1" ht="6.95" customHeight="1">
      <c r="A38" s="33"/>
      <c r="B38" s="34"/>
      <c r="C38" s="33"/>
      <c r="D38" s="33"/>
      <c r="E38" s="33"/>
      <c r="F38" s="33"/>
      <c r="G38" s="33"/>
      <c r="H38" s="33"/>
      <c r="I38" s="33"/>
      <c r="J38" s="33"/>
      <c r="K38" s="33"/>
      <c r="L38" s="43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</row>
    <row r="39" spans="1:31" s="2" customFormat="1" ht="25.35" customHeight="1">
      <c r="A39" s="33"/>
      <c r="B39" s="34"/>
      <c r="C39" s="102"/>
      <c r="D39" s="103" t="s">
        <v>50</v>
      </c>
      <c r="E39" s="61"/>
      <c r="F39" s="61"/>
      <c r="G39" s="104" t="s">
        <v>51</v>
      </c>
      <c r="H39" s="105" t="s">
        <v>52</v>
      </c>
      <c r="I39" s="61"/>
      <c r="J39" s="106">
        <f>SUM(J30:J37)</f>
        <v>0</v>
      </c>
      <c r="K39" s="107"/>
      <c r="L39" s="43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</row>
    <row r="40" spans="1:31" s="2" customFormat="1" ht="14.45" customHeight="1">
      <c r="A40" s="33"/>
      <c r="B40" s="34"/>
      <c r="C40" s="33"/>
      <c r="D40" s="33"/>
      <c r="E40" s="33"/>
      <c r="F40" s="33"/>
      <c r="G40" s="33"/>
      <c r="H40" s="33"/>
      <c r="I40" s="33"/>
      <c r="J40" s="33"/>
      <c r="K40" s="33"/>
      <c r="L40" s="4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</row>
    <row r="41" spans="1:31" s="1" customFormat="1" ht="14.45" customHeight="1">
      <c r="B41" s="21"/>
      <c r="L41" s="21"/>
    </row>
    <row r="42" spans="1:31" s="1" customFormat="1" ht="14.45" customHeight="1">
      <c r="B42" s="21"/>
      <c r="L42" s="21"/>
    </row>
    <row r="43" spans="1:31" s="1" customFormat="1" ht="14.45" customHeight="1">
      <c r="B43" s="21"/>
      <c r="L43" s="21"/>
    </row>
    <row r="44" spans="1:31" s="1" customFormat="1" ht="14.45" customHeight="1">
      <c r="B44" s="21"/>
      <c r="L44" s="21"/>
    </row>
    <row r="45" spans="1:31" s="1" customFormat="1" ht="14.45" customHeight="1">
      <c r="B45" s="21"/>
      <c r="L45" s="21"/>
    </row>
    <row r="46" spans="1:31" s="1" customFormat="1" ht="14.45" customHeight="1">
      <c r="B46" s="21"/>
      <c r="L46" s="21"/>
    </row>
    <row r="47" spans="1:31" s="1" customFormat="1" ht="14.45" customHeight="1">
      <c r="B47" s="21"/>
      <c r="L47" s="21"/>
    </row>
    <row r="48" spans="1:31" s="1" customFormat="1" ht="14.45" customHeight="1">
      <c r="B48" s="21"/>
      <c r="L48" s="21"/>
    </row>
    <row r="49" spans="1:31" s="1" customFormat="1" ht="14.45" customHeight="1">
      <c r="B49" s="21"/>
      <c r="L49" s="21"/>
    </row>
    <row r="50" spans="1:31" s="2" customFormat="1" ht="14.45" customHeight="1">
      <c r="B50" s="43"/>
      <c r="D50" s="44" t="s">
        <v>53</v>
      </c>
      <c r="E50" s="45"/>
      <c r="F50" s="45"/>
      <c r="G50" s="44" t="s">
        <v>54</v>
      </c>
      <c r="H50" s="45"/>
      <c r="I50" s="45"/>
      <c r="J50" s="45"/>
      <c r="K50" s="45"/>
      <c r="L50" s="43"/>
    </row>
    <row r="51" spans="1:31">
      <c r="B51" s="21"/>
      <c r="L51" s="21"/>
    </row>
    <row r="52" spans="1:31">
      <c r="B52" s="21"/>
      <c r="L52" s="21"/>
    </row>
    <row r="53" spans="1:31">
      <c r="B53" s="21"/>
      <c r="L53" s="21"/>
    </row>
    <row r="54" spans="1:31">
      <c r="B54" s="21"/>
      <c r="L54" s="21"/>
    </row>
    <row r="55" spans="1:31">
      <c r="B55" s="21"/>
      <c r="L55" s="21"/>
    </row>
    <row r="56" spans="1:31">
      <c r="B56" s="21"/>
      <c r="L56" s="21"/>
    </row>
    <row r="57" spans="1:31">
      <c r="B57" s="21"/>
      <c r="L57" s="21"/>
    </row>
    <row r="58" spans="1:31">
      <c r="B58" s="21"/>
      <c r="L58" s="21"/>
    </row>
    <row r="59" spans="1:31">
      <c r="B59" s="21"/>
      <c r="L59" s="21"/>
    </row>
    <row r="60" spans="1:31">
      <c r="B60" s="21"/>
      <c r="L60" s="21"/>
    </row>
    <row r="61" spans="1:31" s="2" customFormat="1" ht="12.75">
      <c r="A61" s="33"/>
      <c r="B61" s="34"/>
      <c r="C61" s="33"/>
      <c r="D61" s="46" t="s">
        <v>55</v>
      </c>
      <c r="E61" s="36"/>
      <c r="F61" s="108" t="s">
        <v>56</v>
      </c>
      <c r="G61" s="46" t="s">
        <v>55</v>
      </c>
      <c r="H61" s="36"/>
      <c r="I61" s="36"/>
      <c r="J61" s="109" t="s">
        <v>56</v>
      </c>
      <c r="K61" s="36"/>
      <c r="L61" s="43"/>
      <c r="S61" s="33"/>
      <c r="T61" s="33"/>
      <c r="U61" s="33"/>
      <c r="V61" s="33"/>
      <c r="W61" s="33"/>
      <c r="X61" s="33"/>
      <c r="Y61" s="33"/>
      <c r="Z61" s="33"/>
      <c r="AA61" s="33"/>
      <c r="AB61" s="33"/>
      <c r="AC61" s="33"/>
      <c r="AD61" s="33"/>
      <c r="AE61" s="33"/>
    </row>
    <row r="62" spans="1:31">
      <c r="B62" s="21"/>
      <c r="L62" s="21"/>
    </row>
    <row r="63" spans="1:31">
      <c r="B63" s="21"/>
      <c r="L63" s="21"/>
    </row>
    <row r="64" spans="1:31">
      <c r="B64" s="21"/>
      <c r="L64" s="21"/>
    </row>
    <row r="65" spans="1:31" s="2" customFormat="1" ht="12.75">
      <c r="A65" s="33"/>
      <c r="B65" s="34"/>
      <c r="C65" s="33"/>
      <c r="D65" s="44" t="s">
        <v>57</v>
      </c>
      <c r="E65" s="47"/>
      <c r="F65" s="47"/>
      <c r="G65" s="44" t="s">
        <v>58</v>
      </c>
      <c r="H65" s="47"/>
      <c r="I65" s="47"/>
      <c r="J65" s="47"/>
      <c r="K65" s="47"/>
      <c r="L65" s="43"/>
      <c r="S65" s="33"/>
      <c r="T65" s="33"/>
      <c r="U65" s="33"/>
      <c r="V65" s="33"/>
      <c r="W65" s="33"/>
      <c r="X65" s="33"/>
      <c r="Y65" s="33"/>
      <c r="Z65" s="33"/>
      <c r="AA65" s="33"/>
      <c r="AB65" s="33"/>
      <c r="AC65" s="33"/>
      <c r="AD65" s="33"/>
      <c r="AE65" s="33"/>
    </row>
    <row r="66" spans="1:31">
      <c r="B66" s="21"/>
      <c r="L66" s="21"/>
    </row>
    <row r="67" spans="1:31">
      <c r="B67" s="21"/>
      <c r="L67" s="21"/>
    </row>
    <row r="68" spans="1:31">
      <c r="B68" s="21"/>
      <c r="L68" s="21"/>
    </row>
    <row r="69" spans="1:31">
      <c r="B69" s="21"/>
      <c r="L69" s="21"/>
    </row>
    <row r="70" spans="1:31">
      <c r="B70" s="21"/>
      <c r="L70" s="21"/>
    </row>
    <row r="71" spans="1:31">
      <c r="B71" s="21"/>
      <c r="L71" s="21"/>
    </row>
    <row r="72" spans="1:31">
      <c r="B72" s="21"/>
      <c r="L72" s="21"/>
    </row>
    <row r="73" spans="1:31">
      <c r="B73" s="21"/>
      <c r="L73" s="21"/>
    </row>
    <row r="74" spans="1:31">
      <c r="B74" s="21"/>
      <c r="L74" s="21"/>
    </row>
    <row r="75" spans="1:31">
      <c r="B75" s="21"/>
      <c r="L75" s="21"/>
    </row>
    <row r="76" spans="1:31" s="2" customFormat="1" ht="12.75">
      <c r="A76" s="33"/>
      <c r="B76" s="34"/>
      <c r="C76" s="33"/>
      <c r="D76" s="46" t="s">
        <v>55</v>
      </c>
      <c r="E76" s="36"/>
      <c r="F76" s="108" t="s">
        <v>56</v>
      </c>
      <c r="G76" s="46" t="s">
        <v>55</v>
      </c>
      <c r="H76" s="36"/>
      <c r="I76" s="36"/>
      <c r="J76" s="109" t="s">
        <v>56</v>
      </c>
      <c r="K76" s="36"/>
      <c r="L76" s="43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</row>
    <row r="77" spans="1:31" s="2" customFormat="1" ht="14.45" customHeight="1">
      <c r="A77" s="33"/>
      <c r="B77" s="48"/>
      <c r="C77" s="49"/>
      <c r="D77" s="49"/>
      <c r="E77" s="49"/>
      <c r="F77" s="49"/>
      <c r="G77" s="49"/>
      <c r="H77" s="49"/>
      <c r="I77" s="49"/>
      <c r="J77" s="49"/>
      <c r="K77" s="49"/>
      <c r="L77" s="43"/>
      <c r="S77" s="33"/>
      <c r="T77" s="33"/>
      <c r="U77" s="33"/>
      <c r="V77" s="33"/>
      <c r="W77" s="33"/>
      <c r="X77" s="33"/>
      <c r="Y77" s="33"/>
      <c r="Z77" s="33"/>
      <c r="AA77" s="33"/>
      <c r="AB77" s="33"/>
      <c r="AC77" s="33"/>
      <c r="AD77" s="33"/>
      <c r="AE77" s="33"/>
    </row>
    <row r="81" spans="1:47" s="2" customFormat="1" ht="6.95" customHeight="1">
      <c r="A81" s="33"/>
      <c r="B81" s="50"/>
      <c r="C81" s="51"/>
      <c r="D81" s="51"/>
      <c r="E81" s="51"/>
      <c r="F81" s="51"/>
      <c r="G81" s="51"/>
      <c r="H81" s="51"/>
      <c r="I81" s="51"/>
      <c r="J81" s="51"/>
      <c r="K81" s="51"/>
      <c r="L81" s="43"/>
      <c r="S81" s="33"/>
      <c r="T81" s="33"/>
      <c r="U81" s="33"/>
      <c r="V81" s="33"/>
      <c r="W81" s="33"/>
      <c r="X81" s="33"/>
      <c r="Y81" s="33"/>
      <c r="Z81" s="33"/>
      <c r="AA81" s="33"/>
      <c r="AB81" s="33"/>
      <c r="AC81" s="33"/>
      <c r="AD81" s="33"/>
      <c r="AE81" s="33"/>
    </row>
    <row r="82" spans="1:47" s="2" customFormat="1" ht="24.95" customHeight="1">
      <c r="A82" s="33"/>
      <c r="B82" s="34"/>
      <c r="C82" s="22" t="s">
        <v>102</v>
      </c>
      <c r="D82" s="33"/>
      <c r="E82" s="33"/>
      <c r="F82" s="33"/>
      <c r="G82" s="33"/>
      <c r="H82" s="33"/>
      <c r="I82" s="33"/>
      <c r="J82" s="33"/>
      <c r="K82" s="33"/>
      <c r="L82" s="43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</row>
    <row r="83" spans="1:47" s="2" customFormat="1" ht="6.95" customHeight="1">
      <c r="A83" s="33"/>
      <c r="B83" s="34"/>
      <c r="C83" s="33"/>
      <c r="D83" s="33"/>
      <c r="E83" s="33"/>
      <c r="F83" s="33"/>
      <c r="G83" s="33"/>
      <c r="H83" s="33"/>
      <c r="I83" s="33"/>
      <c r="J83" s="33"/>
      <c r="K83" s="33"/>
      <c r="L83" s="43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</row>
    <row r="84" spans="1:47" s="2" customFormat="1" ht="12" customHeight="1">
      <c r="A84" s="33"/>
      <c r="B84" s="34"/>
      <c r="C84" s="28" t="s">
        <v>16</v>
      </c>
      <c r="D84" s="33"/>
      <c r="E84" s="33"/>
      <c r="F84" s="33"/>
      <c r="G84" s="33"/>
      <c r="H84" s="33"/>
      <c r="I84" s="33"/>
      <c r="J84" s="33"/>
      <c r="K84" s="33"/>
      <c r="L84" s="43"/>
      <c r="S84" s="33"/>
      <c r="T84" s="33"/>
      <c r="U84" s="33"/>
      <c r="V84" s="33"/>
      <c r="W84" s="33"/>
      <c r="X84" s="33"/>
      <c r="Y84" s="33"/>
      <c r="Z84" s="33"/>
      <c r="AA84" s="33"/>
      <c r="AB84" s="33"/>
      <c r="AC84" s="33"/>
      <c r="AD84" s="33"/>
      <c r="AE84" s="33"/>
    </row>
    <row r="85" spans="1:47" s="2" customFormat="1" ht="16.5" customHeight="1">
      <c r="A85" s="33"/>
      <c r="B85" s="34"/>
      <c r="C85" s="33"/>
      <c r="D85" s="33"/>
      <c r="E85" s="248" t="str">
        <f>E7</f>
        <v>Brno, Komárovská - rekonstrukce vodovodu</v>
      </c>
      <c r="F85" s="249"/>
      <c r="G85" s="249"/>
      <c r="H85" s="249"/>
      <c r="I85" s="33"/>
      <c r="J85" s="33"/>
      <c r="K85" s="33"/>
      <c r="L85" s="43"/>
      <c r="S85" s="33"/>
      <c r="T85" s="33"/>
      <c r="U85" s="33"/>
      <c r="V85" s="33"/>
      <c r="W85" s="33"/>
      <c r="X85" s="33"/>
      <c r="Y85" s="33"/>
      <c r="Z85" s="33"/>
      <c r="AA85" s="33"/>
      <c r="AB85" s="33"/>
      <c r="AC85" s="33"/>
      <c r="AD85" s="33"/>
      <c r="AE85" s="33"/>
    </row>
    <row r="86" spans="1:47" s="2" customFormat="1" ht="12" customHeight="1">
      <c r="A86" s="33"/>
      <c r="B86" s="34"/>
      <c r="C86" s="28" t="s">
        <v>100</v>
      </c>
      <c r="D86" s="33"/>
      <c r="E86" s="33"/>
      <c r="F86" s="33"/>
      <c r="G86" s="33"/>
      <c r="H86" s="33"/>
      <c r="I86" s="33"/>
      <c r="J86" s="33"/>
      <c r="K86" s="33"/>
      <c r="L86" s="43"/>
      <c r="S86" s="33"/>
      <c r="T86" s="33"/>
      <c r="U86" s="33"/>
      <c r="V86" s="33"/>
      <c r="W86" s="33"/>
      <c r="X86" s="33"/>
      <c r="Y86" s="33"/>
      <c r="Z86" s="33"/>
      <c r="AA86" s="33"/>
      <c r="AB86" s="33"/>
      <c r="AC86" s="33"/>
      <c r="AD86" s="33"/>
      <c r="AE86" s="33"/>
    </row>
    <row r="87" spans="1:47" s="2" customFormat="1" ht="16.5" customHeight="1">
      <c r="A87" s="33"/>
      <c r="B87" s="34"/>
      <c r="C87" s="33"/>
      <c r="D87" s="33"/>
      <c r="E87" s="238" t="str">
        <f>E9</f>
        <v>SO 340 - Vodovodní přípojky</v>
      </c>
      <c r="F87" s="247"/>
      <c r="G87" s="247"/>
      <c r="H87" s="247"/>
      <c r="I87" s="33"/>
      <c r="J87" s="33"/>
      <c r="K87" s="33"/>
      <c r="L87" s="43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</row>
    <row r="88" spans="1:47" s="2" customFormat="1" ht="6.95" customHeight="1">
      <c r="A88" s="33"/>
      <c r="B88" s="34"/>
      <c r="C88" s="33"/>
      <c r="D88" s="33"/>
      <c r="E88" s="33"/>
      <c r="F88" s="33"/>
      <c r="G88" s="33"/>
      <c r="H88" s="33"/>
      <c r="I88" s="33"/>
      <c r="J88" s="33"/>
      <c r="K88" s="33"/>
      <c r="L88" s="43"/>
      <c r="S88" s="33"/>
      <c r="T88" s="33"/>
      <c r="U88" s="33"/>
      <c r="V88" s="33"/>
      <c r="W88" s="33"/>
      <c r="X88" s="33"/>
      <c r="Y88" s="33"/>
      <c r="Z88" s="33"/>
      <c r="AA88" s="33"/>
      <c r="AB88" s="33"/>
      <c r="AC88" s="33"/>
      <c r="AD88" s="33"/>
      <c r="AE88" s="33"/>
    </row>
    <row r="89" spans="1:47" s="2" customFormat="1" ht="12" customHeight="1">
      <c r="A89" s="33"/>
      <c r="B89" s="34"/>
      <c r="C89" s="28" t="s">
        <v>20</v>
      </c>
      <c r="D89" s="33"/>
      <c r="E89" s="33"/>
      <c r="F89" s="26" t="str">
        <f>F12</f>
        <v>Brno</v>
      </c>
      <c r="G89" s="33"/>
      <c r="H89" s="33"/>
      <c r="I89" s="28" t="s">
        <v>22</v>
      </c>
      <c r="J89" s="56" t="str">
        <f>IF(J12="","",J12)</f>
        <v/>
      </c>
      <c r="K89" s="33"/>
      <c r="L89" s="43"/>
      <c r="S89" s="33"/>
      <c r="T89" s="33"/>
      <c r="U89" s="33"/>
      <c r="V89" s="33"/>
      <c r="W89" s="33"/>
      <c r="X89" s="33"/>
      <c r="Y89" s="33"/>
      <c r="Z89" s="33"/>
      <c r="AA89" s="33"/>
      <c r="AB89" s="33"/>
      <c r="AC89" s="33"/>
      <c r="AD89" s="33"/>
      <c r="AE89" s="33"/>
    </row>
    <row r="90" spans="1:47" s="2" customFormat="1" ht="6.95" customHeight="1">
      <c r="A90" s="33"/>
      <c r="B90" s="34"/>
      <c r="C90" s="33"/>
      <c r="D90" s="33"/>
      <c r="E90" s="33"/>
      <c r="F90" s="33"/>
      <c r="G90" s="33"/>
      <c r="H90" s="33"/>
      <c r="I90" s="33"/>
      <c r="J90" s="33"/>
      <c r="K90" s="33"/>
      <c r="L90" s="43"/>
      <c r="S90" s="33"/>
      <c r="T90" s="33"/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</row>
    <row r="91" spans="1:47" s="2" customFormat="1" ht="15.2" customHeight="1">
      <c r="A91" s="33"/>
      <c r="B91" s="34"/>
      <c r="C91" s="28" t="s">
        <v>23</v>
      </c>
      <c r="D91" s="33"/>
      <c r="E91" s="33"/>
      <c r="F91" s="26" t="str">
        <f>E15</f>
        <v>Brněnské vodárny a kanalizace a.s.</v>
      </c>
      <c r="G91" s="33"/>
      <c r="H91" s="33"/>
      <c r="I91" s="28" t="s">
        <v>31</v>
      </c>
      <c r="J91" s="31" t="str">
        <f>E21</f>
        <v>PROVO, spol. s r.o.</v>
      </c>
      <c r="K91" s="33"/>
      <c r="L91" s="43"/>
      <c r="S91" s="33"/>
      <c r="T91" s="33"/>
      <c r="U91" s="33"/>
      <c r="V91" s="33"/>
      <c r="W91" s="33"/>
      <c r="X91" s="33"/>
      <c r="Y91" s="33"/>
      <c r="Z91" s="33"/>
      <c r="AA91" s="33"/>
      <c r="AB91" s="33"/>
      <c r="AC91" s="33"/>
      <c r="AD91" s="33"/>
      <c r="AE91" s="33"/>
    </row>
    <row r="92" spans="1:47" s="2" customFormat="1" ht="15.2" customHeight="1">
      <c r="A92" s="33"/>
      <c r="B92" s="34"/>
      <c r="C92" s="28" t="s">
        <v>29</v>
      </c>
      <c r="D92" s="33"/>
      <c r="E92" s="33"/>
      <c r="F92" s="26" t="str">
        <f>IF(E18="","",E18)</f>
        <v>Vyplň údaj</v>
      </c>
      <c r="G92" s="33"/>
      <c r="H92" s="33"/>
      <c r="I92" s="28" t="s">
        <v>37</v>
      </c>
      <c r="J92" s="31" t="str">
        <f>E24</f>
        <v xml:space="preserve"> </v>
      </c>
      <c r="K92" s="33"/>
      <c r="L92" s="43"/>
      <c r="S92" s="33"/>
      <c r="T92" s="33"/>
      <c r="U92" s="33"/>
      <c r="V92" s="33"/>
      <c r="W92" s="33"/>
      <c r="X92" s="33"/>
      <c r="Y92" s="33"/>
      <c r="Z92" s="33"/>
      <c r="AA92" s="33"/>
      <c r="AB92" s="33"/>
      <c r="AC92" s="33"/>
      <c r="AD92" s="33"/>
      <c r="AE92" s="33"/>
    </row>
    <row r="93" spans="1:47" s="2" customFormat="1" ht="10.35" customHeight="1">
      <c r="A93" s="33"/>
      <c r="B93" s="34"/>
      <c r="C93" s="33"/>
      <c r="D93" s="33"/>
      <c r="E93" s="33"/>
      <c r="F93" s="33"/>
      <c r="G93" s="33"/>
      <c r="H93" s="33"/>
      <c r="I93" s="33"/>
      <c r="J93" s="33"/>
      <c r="K93" s="33"/>
      <c r="L93" s="43"/>
      <c r="S93" s="33"/>
      <c r="T93" s="33"/>
      <c r="U93" s="33"/>
      <c r="V93" s="33"/>
      <c r="W93" s="33"/>
      <c r="X93" s="33"/>
      <c r="Y93" s="33"/>
      <c r="Z93" s="33"/>
      <c r="AA93" s="33"/>
      <c r="AB93" s="33"/>
      <c r="AC93" s="33"/>
      <c r="AD93" s="33"/>
      <c r="AE93" s="33"/>
    </row>
    <row r="94" spans="1:47" s="2" customFormat="1" ht="29.25" customHeight="1">
      <c r="A94" s="33"/>
      <c r="B94" s="34"/>
      <c r="C94" s="110" t="s">
        <v>103</v>
      </c>
      <c r="D94" s="102"/>
      <c r="E94" s="102"/>
      <c r="F94" s="102"/>
      <c r="G94" s="102"/>
      <c r="H94" s="102"/>
      <c r="I94" s="102"/>
      <c r="J94" s="111" t="s">
        <v>104</v>
      </c>
      <c r="K94" s="102"/>
      <c r="L94" s="43"/>
      <c r="S94" s="33"/>
      <c r="T94" s="33"/>
      <c r="U94" s="33"/>
      <c r="V94" s="33"/>
      <c r="W94" s="33"/>
      <c r="X94" s="33"/>
      <c r="Y94" s="33"/>
      <c r="Z94" s="33"/>
      <c r="AA94" s="33"/>
      <c r="AB94" s="33"/>
      <c r="AC94" s="33"/>
      <c r="AD94" s="33"/>
      <c r="AE94" s="33"/>
    </row>
    <row r="95" spans="1:47" s="2" customFormat="1" ht="10.35" customHeight="1">
      <c r="A95" s="33"/>
      <c r="B95" s="34"/>
      <c r="C95" s="33"/>
      <c r="D95" s="33"/>
      <c r="E95" s="33"/>
      <c r="F95" s="33"/>
      <c r="G95" s="33"/>
      <c r="H95" s="33"/>
      <c r="I95" s="33"/>
      <c r="J95" s="33"/>
      <c r="K95" s="33"/>
      <c r="L95" s="43"/>
      <c r="S95" s="33"/>
      <c r="T95" s="33"/>
      <c r="U95" s="33"/>
      <c r="V95" s="33"/>
      <c r="W95" s="33"/>
      <c r="X95" s="33"/>
      <c r="Y95" s="33"/>
      <c r="Z95" s="33"/>
      <c r="AA95" s="33"/>
      <c r="AB95" s="33"/>
      <c r="AC95" s="33"/>
      <c r="AD95" s="33"/>
      <c r="AE95" s="33"/>
    </row>
    <row r="96" spans="1:47" s="2" customFormat="1" ht="22.9" customHeight="1">
      <c r="A96" s="33"/>
      <c r="B96" s="34"/>
      <c r="C96" s="112" t="s">
        <v>105</v>
      </c>
      <c r="D96" s="33"/>
      <c r="E96" s="33"/>
      <c r="F96" s="33"/>
      <c r="G96" s="33"/>
      <c r="H96" s="33"/>
      <c r="I96" s="33"/>
      <c r="J96" s="72">
        <f>J125</f>
        <v>0</v>
      </c>
      <c r="K96" s="33"/>
      <c r="L96" s="43"/>
      <c r="S96" s="33"/>
      <c r="T96" s="33"/>
      <c r="U96" s="33"/>
      <c r="V96" s="33"/>
      <c r="W96" s="33"/>
      <c r="X96" s="33"/>
      <c r="Y96" s="33"/>
      <c r="Z96" s="33"/>
      <c r="AA96" s="33"/>
      <c r="AB96" s="33"/>
      <c r="AC96" s="33"/>
      <c r="AD96" s="33"/>
      <c r="AE96" s="33"/>
      <c r="AU96" s="18" t="s">
        <v>106</v>
      </c>
    </row>
    <row r="97" spans="1:31" s="9" customFormat="1" ht="24.95" customHeight="1">
      <c r="B97" s="113"/>
      <c r="D97" s="114" t="s">
        <v>107</v>
      </c>
      <c r="E97" s="115"/>
      <c r="F97" s="115"/>
      <c r="G97" s="115"/>
      <c r="H97" s="115"/>
      <c r="I97" s="115"/>
      <c r="J97" s="116">
        <f>J126</f>
        <v>0</v>
      </c>
      <c r="L97" s="113"/>
    </row>
    <row r="98" spans="1:31" s="10" customFormat="1" ht="19.899999999999999" customHeight="1">
      <c r="B98" s="117"/>
      <c r="D98" s="118" t="s">
        <v>108</v>
      </c>
      <c r="E98" s="119"/>
      <c r="F98" s="119"/>
      <c r="G98" s="119"/>
      <c r="H98" s="119"/>
      <c r="I98" s="119"/>
      <c r="J98" s="120">
        <f>J127</f>
        <v>0</v>
      </c>
      <c r="L98" s="117"/>
    </row>
    <row r="99" spans="1:31" s="10" customFormat="1" ht="19.899999999999999" customHeight="1">
      <c r="B99" s="117"/>
      <c r="D99" s="118" t="s">
        <v>208</v>
      </c>
      <c r="E99" s="119"/>
      <c r="F99" s="119"/>
      <c r="G99" s="119"/>
      <c r="H99" s="119"/>
      <c r="I99" s="119"/>
      <c r="J99" s="120">
        <f>J260</f>
        <v>0</v>
      </c>
      <c r="L99" s="117"/>
    </row>
    <row r="100" spans="1:31" s="10" customFormat="1" ht="19.899999999999999" customHeight="1">
      <c r="B100" s="117"/>
      <c r="D100" s="118" t="s">
        <v>209</v>
      </c>
      <c r="E100" s="119"/>
      <c r="F100" s="119"/>
      <c r="G100" s="119"/>
      <c r="H100" s="119"/>
      <c r="I100" s="119"/>
      <c r="J100" s="120">
        <f>J290</f>
        <v>0</v>
      </c>
      <c r="L100" s="117"/>
    </row>
    <row r="101" spans="1:31" s="10" customFormat="1" ht="19.899999999999999" customHeight="1">
      <c r="B101" s="117"/>
      <c r="D101" s="118" t="s">
        <v>210</v>
      </c>
      <c r="E101" s="119"/>
      <c r="F101" s="119"/>
      <c r="G101" s="119"/>
      <c r="H101" s="119"/>
      <c r="I101" s="119"/>
      <c r="J101" s="120">
        <f>J297</f>
        <v>0</v>
      </c>
      <c r="L101" s="117"/>
    </row>
    <row r="102" spans="1:31" s="10" customFormat="1" ht="19.899999999999999" customHeight="1">
      <c r="B102" s="117"/>
      <c r="D102" s="118" t="s">
        <v>211</v>
      </c>
      <c r="E102" s="119"/>
      <c r="F102" s="119"/>
      <c r="G102" s="119"/>
      <c r="H102" s="119"/>
      <c r="I102" s="119"/>
      <c r="J102" s="120">
        <f>J324</f>
        <v>0</v>
      </c>
      <c r="L102" s="117"/>
    </row>
    <row r="103" spans="1:31" s="10" customFormat="1" ht="19.899999999999999" customHeight="1">
      <c r="B103" s="117"/>
      <c r="D103" s="118" t="s">
        <v>931</v>
      </c>
      <c r="E103" s="119"/>
      <c r="F103" s="119"/>
      <c r="G103" s="119"/>
      <c r="H103" s="119"/>
      <c r="I103" s="119"/>
      <c r="J103" s="120">
        <f>J454</f>
        <v>0</v>
      </c>
      <c r="L103" s="117"/>
    </row>
    <row r="104" spans="1:31" s="9" customFormat="1" ht="24.95" customHeight="1">
      <c r="B104" s="113"/>
      <c r="D104" s="114" t="s">
        <v>932</v>
      </c>
      <c r="E104" s="115"/>
      <c r="F104" s="115"/>
      <c r="G104" s="115"/>
      <c r="H104" s="115"/>
      <c r="I104" s="115"/>
      <c r="J104" s="116">
        <f>J501</f>
        <v>0</v>
      </c>
      <c r="L104" s="113"/>
    </row>
    <row r="105" spans="1:31" s="10" customFormat="1" ht="19.899999999999999" customHeight="1">
      <c r="B105" s="117"/>
      <c r="D105" s="118" t="s">
        <v>933</v>
      </c>
      <c r="E105" s="119"/>
      <c r="F105" s="119"/>
      <c r="G105" s="119"/>
      <c r="H105" s="119"/>
      <c r="I105" s="119"/>
      <c r="J105" s="120">
        <f>J502</f>
        <v>0</v>
      </c>
      <c r="L105" s="117"/>
    </row>
    <row r="106" spans="1:31" s="2" customFormat="1" ht="21.75" customHeight="1">
      <c r="A106" s="33"/>
      <c r="B106" s="34"/>
      <c r="C106" s="33"/>
      <c r="D106" s="33"/>
      <c r="E106" s="33"/>
      <c r="F106" s="33"/>
      <c r="G106" s="33"/>
      <c r="H106" s="33"/>
      <c r="I106" s="33"/>
      <c r="J106" s="33"/>
      <c r="K106" s="33"/>
      <c r="L106" s="43"/>
      <c r="S106" s="33"/>
      <c r="T106" s="33"/>
      <c r="U106" s="33"/>
      <c r="V106" s="33"/>
      <c r="W106" s="33"/>
      <c r="X106" s="33"/>
      <c r="Y106" s="33"/>
      <c r="Z106" s="33"/>
      <c r="AA106" s="33"/>
      <c r="AB106" s="33"/>
      <c r="AC106" s="33"/>
      <c r="AD106" s="33"/>
      <c r="AE106" s="33"/>
    </row>
    <row r="107" spans="1:31" s="2" customFormat="1" ht="6.95" customHeight="1">
      <c r="A107" s="33"/>
      <c r="B107" s="48"/>
      <c r="C107" s="49"/>
      <c r="D107" s="49"/>
      <c r="E107" s="49"/>
      <c r="F107" s="49"/>
      <c r="G107" s="49"/>
      <c r="H107" s="49"/>
      <c r="I107" s="49"/>
      <c r="J107" s="49"/>
      <c r="K107" s="49"/>
      <c r="L107" s="43"/>
      <c r="S107" s="33"/>
      <c r="T107" s="33"/>
      <c r="U107" s="33"/>
      <c r="V107" s="33"/>
      <c r="W107" s="33"/>
      <c r="X107" s="33"/>
      <c r="Y107" s="33"/>
      <c r="Z107" s="33"/>
      <c r="AA107" s="33"/>
      <c r="AB107" s="33"/>
      <c r="AC107" s="33"/>
      <c r="AD107" s="33"/>
      <c r="AE107" s="33"/>
    </row>
    <row r="111" spans="1:31" s="2" customFormat="1" ht="6.95" customHeight="1">
      <c r="A111" s="33"/>
      <c r="B111" s="50"/>
      <c r="C111" s="51"/>
      <c r="D111" s="51"/>
      <c r="E111" s="51"/>
      <c r="F111" s="51"/>
      <c r="G111" s="51"/>
      <c r="H111" s="51"/>
      <c r="I111" s="51"/>
      <c r="J111" s="51"/>
      <c r="K111" s="51"/>
      <c r="L111" s="43"/>
      <c r="S111" s="33"/>
      <c r="T111" s="33"/>
      <c r="U111" s="33"/>
      <c r="V111" s="33"/>
      <c r="W111" s="33"/>
      <c r="X111" s="33"/>
      <c r="Y111" s="33"/>
      <c r="Z111" s="33"/>
      <c r="AA111" s="33"/>
      <c r="AB111" s="33"/>
      <c r="AC111" s="33"/>
      <c r="AD111" s="33"/>
      <c r="AE111" s="33"/>
    </row>
    <row r="112" spans="1:31" s="2" customFormat="1" ht="24.95" customHeight="1">
      <c r="A112" s="33"/>
      <c r="B112" s="34"/>
      <c r="C112" s="22" t="s">
        <v>110</v>
      </c>
      <c r="D112" s="33"/>
      <c r="E112" s="33"/>
      <c r="F112" s="33"/>
      <c r="G112" s="33"/>
      <c r="H112" s="33"/>
      <c r="I112" s="33"/>
      <c r="J112" s="33"/>
      <c r="K112" s="33"/>
      <c r="L112" s="43"/>
      <c r="S112" s="33"/>
      <c r="T112" s="33"/>
      <c r="U112" s="33"/>
      <c r="V112" s="33"/>
      <c r="W112" s="33"/>
      <c r="X112" s="33"/>
      <c r="Y112" s="33"/>
      <c r="Z112" s="33"/>
      <c r="AA112" s="33"/>
      <c r="AB112" s="33"/>
      <c r="AC112" s="33"/>
      <c r="AD112" s="33"/>
      <c r="AE112" s="33"/>
    </row>
    <row r="113" spans="1:65" s="2" customFormat="1" ht="6.95" customHeight="1">
      <c r="A113" s="33"/>
      <c r="B113" s="34"/>
      <c r="C113" s="33"/>
      <c r="D113" s="33"/>
      <c r="E113" s="33"/>
      <c r="F113" s="33"/>
      <c r="G113" s="33"/>
      <c r="H113" s="33"/>
      <c r="I113" s="33"/>
      <c r="J113" s="33"/>
      <c r="K113" s="33"/>
      <c r="L113" s="43"/>
      <c r="S113" s="33"/>
      <c r="T113" s="33"/>
      <c r="U113" s="33"/>
      <c r="V113" s="33"/>
      <c r="W113" s="33"/>
      <c r="X113" s="33"/>
      <c r="Y113" s="33"/>
      <c r="Z113" s="33"/>
      <c r="AA113" s="33"/>
      <c r="AB113" s="33"/>
      <c r="AC113" s="33"/>
      <c r="AD113" s="33"/>
      <c r="AE113" s="33"/>
    </row>
    <row r="114" spans="1:65" s="2" customFormat="1" ht="12" customHeight="1">
      <c r="A114" s="33"/>
      <c r="B114" s="34"/>
      <c r="C114" s="28" t="s">
        <v>16</v>
      </c>
      <c r="D114" s="33"/>
      <c r="E114" s="33"/>
      <c r="F114" s="33"/>
      <c r="G114" s="33"/>
      <c r="H114" s="33"/>
      <c r="I114" s="33"/>
      <c r="J114" s="33"/>
      <c r="K114" s="33"/>
      <c r="L114" s="43"/>
      <c r="S114" s="33"/>
      <c r="T114" s="33"/>
      <c r="U114" s="33"/>
      <c r="V114" s="33"/>
      <c r="W114" s="33"/>
      <c r="X114" s="33"/>
      <c r="Y114" s="33"/>
      <c r="Z114" s="33"/>
      <c r="AA114" s="33"/>
      <c r="AB114" s="33"/>
      <c r="AC114" s="33"/>
      <c r="AD114" s="33"/>
      <c r="AE114" s="33"/>
    </row>
    <row r="115" spans="1:65" s="2" customFormat="1" ht="16.5" customHeight="1">
      <c r="A115" s="33"/>
      <c r="B115" s="34"/>
      <c r="C115" s="33"/>
      <c r="D115" s="33"/>
      <c r="E115" s="248" t="str">
        <f>E7</f>
        <v>Brno, Komárovská - rekonstrukce vodovodu</v>
      </c>
      <c r="F115" s="249"/>
      <c r="G115" s="249"/>
      <c r="H115" s="249"/>
      <c r="I115" s="33"/>
      <c r="J115" s="33"/>
      <c r="K115" s="33"/>
      <c r="L115" s="43"/>
      <c r="S115" s="33"/>
      <c r="T115" s="33"/>
      <c r="U115" s="33"/>
      <c r="V115" s="33"/>
      <c r="W115" s="33"/>
      <c r="X115" s="33"/>
      <c r="Y115" s="33"/>
      <c r="Z115" s="33"/>
      <c r="AA115" s="33"/>
      <c r="AB115" s="33"/>
      <c r="AC115" s="33"/>
      <c r="AD115" s="33"/>
      <c r="AE115" s="33"/>
    </row>
    <row r="116" spans="1:65" s="2" customFormat="1" ht="12" customHeight="1">
      <c r="A116" s="33"/>
      <c r="B116" s="34"/>
      <c r="C116" s="28" t="s">
        <v>100</v>
      </c>
      <c r="D116" s="33"/>
      <c r="E116" s="33"/>
      <c r="F116" s="33"/>
      <c r="G116" s="33"/>
      <c r="H116" s="33"/>
      <c r="I116" s="33"/>
      <c r="J116" s="33"/>
      <c r="K116" s="33"/>
      <c r="L116" s="43"/>
      <c r="S116" s="33"/>
      <c r="T116" s="33"/>
      <c r="U116" s="33"/>
      <c r="V116" s="33"/>
      <c r="W116" s="33"/>
      <c r="X116" s="33"/>
      <c r="Y116" s="33"/>
      <c r="Z116" s="33"/>
      <c r="AA116" s="33"/>
      <c r="AB116" s="33"/>
      <c r="AC116" s="33"/>
      <c r="AD116" s="33"/>
      <c r="AE116" s="33"/>
    </row>
    <row r="117" spans="1:65" s="2" customFormat="1" ht="16.5" customHeight="1">
      <c r="A117" s="33"/>
      <c r="B117" s="34"/>
      <c r="C117" s="33"/>
      <c r="D117" s="33"/>
      <c r="E117" s="238" t="str">
        <f>E9</f>
        <v>SO 340 - Vodovodní přípojky</v>
      </c>
      <c r="F117" s="247"/>
      <c r="G117" s="247"/>
      <c r="H117" s="247"/>
      <c r="I117" s="33"/>
      <c r="J117" s="33"/>
      <c r="K117" s="33"/>
      <c r="L117" s="43"/>
      <c r="S117" s="33"/>
      <c r="T117" s="33"/>
      <c r="U117" s="33"/>
      <c r="V117" s="33"/>
      <c r="W117" s="33"/>
      <c r="X117" s="33"/>
      <c r="Y117" s="33"/>
      <c r="Z117" s="33"/>
      <c r="AA117" s="33"/>
      <c r="AB117" s="33"/>
      <c r="AC117" s="33"/>
      <c r="AD117" s="33"/>
      <c r="AE117" s="33"/>
    </row>
    <row r="118" spans="1:65" s="2" customFormat="1" ht="6.95" customHeight="1">
      <c r="A118" s="33"/>
      <c r="B118" s="34"/>
      <c r="C118" s="33"/>
      <c r="D118" s="33"/>
      <c r="E118" s="33"/>
      <c r="F118" s="33"/>
      <c r="G118" s="33"/>
      <c r="H118" s="33"/>
      <c r="I118" s="33"/>
      <c r="J118" s="33"/>
      <c r="K118" s="33"/>
      <c r="L118" s="43"/>
      <c r="S118" s="33"/>
      <c r="T118" s="33"/>
      <c r="U118" s="33"/>
      <c r="V118" s="33"/>
      <c r="W118" s="33"/>
      <c r="X118" s="33"/>
      <c r="Y118" s="33"/>
      <c r="Z118" s="33"/>
      <c r="AA118" s="33"/>
      <c r="AB118" s="33"/>
      <c r="AC118" s="33"/>
      <c r="AD118" s="33"/>
      <c r="AE118" s="33"/>
    </row>
    <row r="119" spans="1:65" s="2" customFormat="1" ht="12" customHeight="1">
      <c r="A119" s="33"/>
      <c r="B119" s="34"/>
      <c r="C119" s="28" t="s">
        <v>20</v>
      </c>
      <c r="D119" s="33"/>
      <c r="E119" s="33"/>
      <c r="F119" s="26" t="str">
        <f>F12</f>
        <v>Brno</v>
      </c>
      <c r="G119" s="33"/>
      <c r="H119" s="33"/>
      <c r="I119" s="28" t="s">
        <v>22</v>
      </c>
      <c r="J119" s="56" t="str">
        <f>IF(J12="","",J12)</f>
        <v/>
      </c>
      <c r="K119" s="33"/>
      <c r="L119" s="43"/>
      <c r="S119" s="33"/>
      <c r="T119" s="33"/>
      <c r="U119" s="33"/>
      <c r="V119" s="33"/>
      <c r="W119" s="33"/>
      <c r="X119" s="33"/>
      <c r="Y119" s="33"/>
      <c r="Z119" s="33"/>
      <c r="AA119" s="33"/>
      <c r="AB119" s="33"/>
      <c r="AC119" s="33"/>
      <c r="AD119" s="33"/>
      <c r="AE119" s="33"/>
    </row>
    <row r="120" spans="1:65" s="2" customFormat="1" ht="6.95" customHeight="1">
      <c r="A120" s="33"/>
      <c r="B120" s="34"/>
      <c r="C120" s="33"/>
      <c r="D120" s="33"/>
      <c r="E120" s="33"/>
      <c r="F120" s="33"/>
      <c r="G120" s="33"/>
      <c r="H120" s="33"/>
      <c r="I120" s="33"/>
      <c r="J120" s="33"/>
      <c r="K120" s="33"/>
      <c r="L120" s="43"/>
      <c r="S120" s="33"/>
      <c r="T120" s="33"/>
      <c r="U120" s="33"/>
      <c r="V120" s="33"/>
      <c r="W120" s="33"/>
      <c r="X120" s="33"/>
      <c r="Y120" s="33"/>
      <c r="Z120" s="33"/>
      <c r="AA120" s="33"/>
      <c r="AB120" s="33"/>
      <c r="AC120" s="33"/>
      <c r="AD120" s="33"/>
      <c r="AE120" s="33"/>
    </row>
    <row r="121" spans="1:65" s="2" customFormat="1" ht="15.2" customHeight="1">
      <c r="A121" s="33"/>
      <c r="B121" s="34"/>
      <c r="C121" s="28" t="s">
        <v>23</v>
      </c>
      <c r="D121" s="33"/>
      <c r="E121" s="33"/>
      <c r="F121" s="26" t="str">
        <f>E15</f>
        <v>Brněnské vodárny a kanalizace a.s.</v>
      </c>
      <c r="G121" s="33"/>
      <c r="H121" s="33"/>
      <c r="I121" s="28" t="s">
        <v>31</v>
      </c>
      <c r="J121" s="31" t="str">
        <f>E21</f>
        <v>PROVO, spol. s r.o.</v>
      </c>
      <c r="K121" s="33"/>
      <c r="L121" s="43"/>
      <c r="S121" s="33"/>
      <c r="T121" s="33"/>
      <c r="U121" s="33"/>
      <c r="V121" s="33"/>
      <c r="W121" s="33"/>
      <c r="X121" s="33"/>
      <c r="Y121" s="33"/>
      <c r="Z121" s="33"/>
      <c r="AA121" s="33"/>
      <c r="AB121" s="33"/>
      <c r="AC121" s="33"/>
      <c r="AD121" s="33"/>
      <c r="AE121" s="33"/>
    </row>
    <row r="122" spans="1:65" s="2" customFormat="1" ht="15.2" customHeight="1">
      <c r="A122" s="33"/>
      <c r="B122" s="34"/>
      <c r="C122" s="28" t="s">
        <v>29</v>
      </c>
      <c r="D122" s="33"/>
      <c r="E122" s="33"/>
      <c r="F122" s="26" t="str">
        <f>IF(E18="","",E18)</f>
        <v>Vyplň údaj</v>
      </c>
      <c r="G122" s="33"/>
      <c r="H122" s="33"/>
      <c r="I122" s="28" t="s">
        <v>37</v>
      </c>
      <c r="J122" s="31" t="str">
        <f>E24</f>
        <v xml:space="preserve"> </v>
      </c>
      <c r="K122" s="33"/>
      <c r="L122" s="43"/>
      <c r="S122" s="33"/>
      <c r="T122" s="33"/>
      <c r="U122" s="33"/>
      <c r="V122" s="33"/>
      <c r="W122" s="33"/>
      <c r="X122" s="33"/>
      <c r="Y122" s="33"/>
      <c r="Z122" s="33"/>
      <c r="AA122" s="33"/>
      <c r="AB122" s="33"/>
      <c r="AC122" s="33"/>
      <c r="AD122" s="33"/>
      <c r="AE122" s="33"/>
    </row>
    <row r="123" spans="1:65" s="2" customFormat="1" ht="10.35" customHeight="1">
      <c r="A123" s="33"/>
      <c r="B123" s="34"/>
      <c r="C123" s="33"/>
      <c r="D123" s="33"/>
      <c r="E123" s="33"/>
      <c r="F123" s="33"/>
      <c r="G123" s="33"/>
      <c r="H123" s="33"/>
      <c r="I123" s="33"/>
      <c r="J123" s="33"/>
      <c r="K123" s="33"/>
      <c r="L123" s="43"/>
      <c r="S123" s="33"/>
      <c r="T123" s="33"/>
      <c r="U123" s="33"/>
      <c r="V123" s="33"/>
      <c r="W123" s="33"/>
      <c r="X123" s="33"/>
      <c r="Y123" s="33"/>
      <c r="Z123" s="33"/>
      <c r="AA123" s="33"/>
      <c r="AB123" s="33"/>
      <c r="AC123" s="33"/>
      <c r="AD123" s="33"/>
      <c r="AE123" s="33"/>
    </row>
    <row r="124" spans="1:65" s="11" customFormat="1" ht="29.25" customHeight="1">
      <c r="A124" s="121"/>
      <c r="B124" s="122"/>
      <c r="C124" s="123" t="s">
        <v>111</v>
      </c>
      <c r="D124" s="124" t="s">
        <v>65</v>
      </c>
      <c r="E124" s="124" t="s">
        <v>61</v>
      </c>
      <c r="F124" s="124" t="s">
        <v>62</v>
      </c>
      <c r="G124" s="124" t="s">
        <v>112</v>
      </c>
      <c r="H124" s="124" t="s">
        <v>113</v>
      </c>
      <c r="I124" s="124" t="s">
        <v>114</v>
      </c>
      <c r="J124" s="124" t="s">
        <v>104</v>
      </c>
      <c r="K124" s="125" t="s">
        <v>115</v>
      </c>
      <c r="L124" s="126"/>
      <c r="M124" s="63" t="s">
        <v>1</v>
      </c>
      <c r="N124" s="64" t="s">
        <v>44</v>
      </c>
      <c r="O124" s="64" t="s">
        <v>116</v>
      </c>
      <c r="P124" s="64" t="s">
        <v>117</v>
      </c>
      <c r="Q124" s="64" t="s">
        <v>118</v>
      </c>
      <c r="R124" s="64" t="s">
        <v>119</v>
      </c>
      <c r="S124" s="64" t="s">
        <v>120</v>
      </c>
      <c r="T124" s="65" t="s">
        <v>121</v>
      </c>
      <c r="U124" s="121"/>
      <c r="V124" s="121"/>
      <c r="W124" s="121"/>
      <c r="X124" s="121"/>
      <c r="Y124" s="121"/>
      <c r="Z124" s="121"/>
      <c r="AA124" s="121"/>
      <c r="AB124" s="121"/>
      <c r="AC124" s="121"/>
      <c r="AD124" s="121"/>
      <c r="AE124" s="121"/>
    </row>
    <row r="125" spans="1:65" s="2" customFormat="1" ht="22.9" customHeight="1">
      <c r="A125" s="33"/>
      <c r="B125" s="34"/>
      <c r="C125" s="70" t="s">
        <v>122</v>
      </c>
      <c r="D125" s="33"/>
      <c r="E125" s="33"/>
      <c r="F125" s="33"/>
      <c r="G125" s="33"/>
      <c r="H125" s="33"/>
      <c r="I125" s="33"/>
      <c r="J125" s="127">
        <f>BK125</f>
        <v>0</v>
      </c>
      <c r="K125" s="33"/>
      <c r="L125" s="34"/>
      <c r="M125" s="66"/>
      <c r="N125" s="57"/>
      <c r="O125" s="67"/>
      <c r="P125" s="128">
        <f>P126+P501</f>
        <v>0</v>
      </c>
      <c r="Q125" s="67"/>
      <c r="R125" s="128">
        <f>R126+R501</f>
        <v>93.336483553360011</v>
      </c>
      <c r="S125" s="67"/>
      <c r="T125" s="129">
        <f>T126+T501</f>
        <v>95.47378999999998</v>
      </c>
      <c r="U125" s="33"/>
      <c r="V125" s="33"/>
      <c r="W125" s="33"/>
      <c r="X125" s="33"/>
      <c r="Y125" s="33"/>
      <c r="Z125" s="33"/>
      <c r="AA125" s="33"/>
      <c r="AB125" s="33"/>
      <c r="AC125" s="33"/>
      <c r="AD125" s="33"/>
      <c r="AE125" s="33"/>
      <c r="AT125" s="18" t="s">
        <v>79</v>
      </c>
      <c r="AU125" s="18" t="s">
        <v>106</v>
      </c>
      <c r="BK125" s="130">
        <f>BK126+BK501</f>
        <v>0</v>
      </c>
    </row>
    <row r="126" spans="1:65" s="12" customFormat="1" ht="25.9" customHeight="1">
      <c r="B126" s="131"/>
      <c r="D126" s="132" t="s">
        <v>79</v>
      </c>
      <c r="E126" s="133" t="s">
        <v>123</v>
      </c>
      <c r="F126" s="133" t="s">
        <v>124</v>
      </c>
      <c r="I126" s="134"/>
      <c r="J126" s="135">
        <f>BK126</f>
        <v>0</v>
      </c>
      <c r="L126" s="131"/>
      <c r="M126" s="136"/>
      <c r="N126" s="137"/>
      <c r="O126" s="137"/>
      <c r="P126" s="138">
        <f>P127+P260+P290+P297+P324+P454</f>
        <v>0</v>
      </c>
      <c r="Q126" s="137"/>
      <c r="R126" s="138">
        <f>R127+R260+R290+R297+R324+R454</f>
        <v>93.166423553360005</v>
      </c>
      <c r="S126" s="137"/>
      <c r="T126" s="139">
        <f>T127+T260+T290+T297+T324+T454</f>
        <v>95.47378999999998</v>
      </c>
      <c r="AR126" s="132" t="s">
        <v>36</v>
      </c>
      <c r="AT126" s="140" t="s">
        <v>79</v>
      </c>
      <c r="AU126" s="140" t="s">
        <v>80</v>
      </c>
      <c r="AY126" s="132" t="s">
        <v>125</v>
      </c>
      <c r="BK126" s="141">
        <f>BK127+BK260+BK290+BK297+BK324+BK454</f>
        <v>0</v>
      </c>
    </row>
    <row r="127" spans="1:65" s="12" customFormat="1" ht="22.9" customHeight="1">
      <c r="B127" s="131"/>
      <c r="D127" s="132" t="s">
        <v>79</v>
      </c>
      <c r="E127" s="142" t="s">
        <v>36</v>
      </c>
      <c r="F127" s="142" t="s">
        <v>126</v>
      </c>
      <c r="I127" s="134"/>
      <c r="J127" s="143">
        <f>BK127</f>
        <v>0</v>
      </c>
      <c r="L127" s="131"/>
      <c r="M127" s="136"/>
      <c r="N127" s="137"/>
      <c r="O127" s="137"/>
      <c r="P127" s="138">
        <f>SUM(P128:P259)</f>
        <v>0</v>
      </c>
      <c r="Q127" s="137"/>
      <c r="R127" s="138">
        <f>SUM(R128:R259)</f>
        <v>5.5672684633600014</v>
      </c>
      <c r="S127" s="137"/>
      <c r="T127" s="139">
        <f>SUM(T128:T259)</f>
        <v>95.47378999999998</v>
      </c>
      <c r="AR127" s="132" t="s">
        <v>36</v>
      </c>
      <c r="AT127" s="140" t="s">
        <v>79</v>
      </c>
      <c r="AU127" s="140" t="s">
        <v>36</v>
      </c>
      <c r="AY127" s="132" t="s">
        <v>125</v>
      </c>
      <c r="BK127" s="141">
        <f>SUM(BK128:BK259)</f>
        <v>0</v>
      </c>
    </row>
    <row r="128" spans="1:65" s="2" customFormat="1" ht="16.5" customHeight="1">
      <c r="A128" s="33"/>
      <c r="B128" s="144"/>
      <c r="C128" s="145" t="s">
        <v>36</v>
      </c>
      <c r="D128" s="145" t="s">
        <v>127</v>
      </c>
      <c r="E128" s="146" t="s">
        <v>934</v>
      </c>
      <c r="F128" s="147" t="s">
        <v>935</v>
      </c>
      <c r="G128" s="148" t="s">
        <v>175</v>
      </c>
      <c r="H128" s="149">
        <v>9.02</v>
      </c>
      <c r="I128" s="150"/>
      <c r="J128" s="151">
        <f>ROUND(I128*H128,2)</f>
        <v>0</v>
      </c>
      <c r="K128" s="147" t="s">
        <v>131</v>
      </c>
      <c r="L128" s="34"/>
      <c r="M128" s="152" t="s">
        <v>1</v>
      </c>
      <c r="N128" s="153" t="s">
        <v>45</v>
      </c>
      <c r="O128" s="59"/>
      <c r="P128" s="154">
        <f>O128*H128</f>
        <v>0</v>
      </c>
      <c r="Q128" s="154">
        <v>0</v>
      </c>
      <c r="R128" s="154">
        <f>Q128*H128</f>
        <v>0</v>
      </c>
      <c r="S128" s="154">
        <v>0.255</v>
      </c>
      <c r="T128" s="155">
        <f>S128*H128</f>
        <v>2.3001</v>
      </c>
      <c r="U128" s="33"/>
      <c r="V128" s="33"/>
      <c r="W128" s="33"/>
      <c r="X128" s="33"/>
      <c r="Y128" s="33"/>
      <c r="Z128" s="33"/>
      <c r="AA128" s="33"/>
      <c r="AB128" s="33"/>
      <c r="AC128" s="33"/>
      <c r="AD128" s="33"/>
      <c r="AE128" s="33"/>
      <c r="AR128" s="156" t="s">
        <v>132</v>
      </c>
      <c r="AT128" s="156" t="s">
        <v>127</v>
      </c>
      <c r="AU128" s="156" t="s">
        <v>89</v>
      </c>
      <c r="AY128" s="18" t="s">
        <v>125</v>
      </c>
      <c r="BE128" s="157">
        <f>IF(N128="základní",J128,0)</f>
        <v>0</v>
      </c>
      <c r="BF128" s="157">
        <f>IF(N128="snížená",J128,0)</f>
        <v>0</v>
      </c>
      <c r="BG128" s="157">
        <f>IF(N128="zákl. přenesená",J128,0)</f>
        <v>0</v>
      </c>
      <c r="BH128" s="157">
        <f>IF(N128="sníž. přenesená",J128,0)</f>
        <v>0</v>
      </c>
      <c r="BI128" s="157">
        <f>IF(N128="nulová",J128,0)</f>
        <v>0</v>
      </c>
      <c r="BJ128" s="18" t="s">
        <v>36</v>
      </c>
      <c r="BK128" s="157">
        <f>ROUND(I128*H128,2)</f>
        <v>0</v>
      </c>
      <c r="BL128" s="18" t="s">
        <v>132</v>
      </c>
      <c r="BM128" s="156" t="s">
        <v>936</v>
      </c>
    </row>
    <row r="129" spans="1:65" s="13" customFormat="1">
      <c r="B129" s="168"/>
      <c r="D129" s="169" t="s">
        <v>140</v>
      </c>
      <c r="E129" s="170" t="s">
        <v>1</v>
      </c>
      <c r="F129" s="171" t="s">
        <v>937</v>
      </c>
      <c r="H129" s="170" t="s">
        <v>1</v>
      </c>
      <c r="I129" s="172"/>
      <c r="L129" s="168"/>
      <c r="M129" s="173"/>
      <c r="N129" s="174"/>
      <c r="O129" s="174"/>
      <c r="P129" s="174"/>
      <c r="Q129" s="174"/>
      <c r="R129" s="174"/>
      <c r="S129" s="174"/>
      <c r="T129" s="175"/>
      <c r="AT129" s="170" t="s">
        <v>140</v>
      </c>
      <c r="AU129" s="170" t="s">
        <v>89</v>
      </c>
      <c r="AV129" s="13" t="s">
        <v>36</v>
      </c>
      <c r="AW129" s="13" t="s">
        <v>35</v>
      </c>
      <c r="AX129" s="13" t="s">
        <v>80</v>
      </c>
      <c r="AY129" s="170" t="s">
        <v>125</v>
      </c>
    </row>
    <row r="130" spans="1:65" s="14" customFormat="1">
      <c r="B130" s="176"/>
      <c r="D130" s="169" t="s">
        <v>140</v>
      </c>
      <c r="E130" s="177" t="s">
        <v>1</v>
      </c>
      <c r="F130" s="178" t="s">
        <v>938</v>
      </c>
      <c r="H130" s="179">
        <v>1.87</v>
      </c>
      <c r="I130" s="180"/>
      <c r="L130" s="176"/>
      <c r="M130" s="181"/>
      <c r="N130" s="182"/>
      <c r="O130" s="182"/>
      <c r="P130" s="182"/>
      <c r="Q130" s="182"/>
      <c r="R130" s="182"/>
      <c r="S130" s="182"/>
      <c r="T130" s="183"/>
      <c r="AT130" s="177" t="s">
        <v>140</v>
      </c>
      <c r="AU130" s="177" t="s">
        <v>89</v>
      </c>
      <c r="AV130" s="14" t="s">
        <v>89</v>
      </c>
      <c r="AW130" s="14" t="s">
        <v>35</v>
      </c>
      <c r="AX130" s="14" t="s">
        <v>80</v>
      </c>
      <c r="AY130" s="177" t="s">
        <v>125</v>
      </c>
    </row>
    <row r="131" spans="1:65" s="13" customFormat="1">
      <c r="B131" s="168"/>
      <c r="D131" s="169" t="s">
        <v>140</v>
      </c>
      <c r="E131" s="170" t="s">
        <v>1</v>
      </c>
      <c r="F131" s="171" t="s">
        <v>939</v>
      </c>
      <c r="H131" s="170" t="s">
        <v>1</v>
      </c>
      <c r="I131" s="172"/>
      <c r="L131" s="168"/>
      <c r="M131" s="173"/>
      <c r="N131" s="174"/>
      <c r="O131" s="174"/>
      <c r="P131" s="174"/>
      <c r="Q131" s="174"/>
      <c r="R131" s="174"/>
      <c r="S131" s="174"/>
      <c r="T131" s="175"/>
      <c r="AT131" s="170" t="s">
        <v>140</v>
      </c>
      <c r="AU131" s="170" t="s">
        <v>89</v>
      </c>
      <c r="AV131" s="13" t="s">
        <v>36</v>
      </c>
      <c r="AW131" s="13" t="s">
        <v>35</v>
      </c>
      <c r="AX131" s="13" t="s">
        <v>80</v>
      </c>
      <c r="AY131" s="170" t="s">
        <v>125</v>
      </c>
    </row>
    <row r="132" spans="1:65" s="14" customFormat="1">
      <c r="B132" s="176"/>
      <c r="D132" s="169" t="s">
        <v>140</v>
      </c>
      <c r="E132" s="177" t="s">
        <v>1</v>
      </c>
      <c r="F132" s="178" t="s">
        <v>940</v>
      </c>
      <c r="H132" s="179">
        <v>4.18</v>
      </c>
      <c r="I132" s="180"/>
      <c r="L132" s="176"/>
      <c r="M132" s="181"/>
      <c r="N132" s="182"/>
      <c r="O132" s="182"/>
      <c r="P132" s="182"/>
      <c r="Q132" s="182"/>
      <c r="R132" s="182"/>
      <c r="S132" s="182"/>
      <c r="T132" s="183"/>
      <c r="AT132" s="177" t="s">
        <v>140</v>
      </c>
      <c r="AU132" s="177" t="s">
        <v>89</v>
      </c>
      <c r="AV132" s="14" t="s">
        <v>89</v>
      </c>
      <c r="AW132" s="14" t="s">
        <v>35</v>
      </c>
      <c r="AX132" s="14" t="s">
        <v>80</v>
      </c>
      <c r="AY132" s="177" t="s">
        <v>125</v>
      </c>
    </row>
    <row r="133" spans="1:65" s="13" customFormat="1">
      <c r="B133" s="168"/>
      <c r="D133" s="169" t="s">
        <v>140</v>
      </c>
      <c r="E133" s="170" t="s">
        <v>1</v>
      </c>
      <c r="F133" s="171" t="s">
        <v>941</v>
      </c>
      <c r="H133" s="170" t="s">
        <v>1</v>
      </c>
      <c r="I133" s="172"/>
      <c r="L133" s="168"/>
      <c r="M133" s="173"/>
      <c r="N133" s="174"/>
      <c r="O133" s="174"/>
      <c r="P133" s="174"/>
      <c r="Q133" s="174"/>
      <c r="R133" s="174"/>
      <c r="S133" s="174"/>
      <c r="T133" s="175"/>
      <c r="AT133" s="170" t="s">
        <v>140</v>
      </c>
      <c r="AU133" s="170" t="s">
        <v>89</v>
      </c>
      <c r="AV133" s="13" t="s">
        <v>36</v>
      </c>
      <c r="AW133" s="13" t="s">
        <v>35</v>
      </c>
      <c r="AX133" s="13" t="s">
        <v>80</v>
      </c>
      <c r="AY133" s="170" t="s">
        <v>125</v>
      </c>
    </row>
    <row r="134" spans="1:65" s="14" customFormat="1">
      <c r="B134" s="176"/>
      <c r="D134" s="169" t="s">
        <v>140</v>
      </c>
      <c r="E134" s="177" t="s">
        <v>1</v>
      </c>
      <c r="F134" s="178" t="s">
        <v>942</v>
      </c>
      <c r="H134" s="179">
        <v>1.65</v>
      </c>
      <c r="I134" s="180"/>
      <c r="L134" s="176"/>
      <c r="M134" s="181"/>
      <c r="N134" s="182"/>
      <c r="O134" s="182"/>
      <c r="P134" s="182"/>
      <c r="Q134" s="182"/>
      <c r="R134" s="182"/>
      <c r="S134" s="182"/>
      <c r="T134" s="183"/>
      <c r="AT134" s="177" t="s">
        <v>140</v>
      </c>
      <c r="AU134" s="177" t="s">
        <v>89</v>
      </c>
      <c r="AV134" s="14" t="s">
        <v>89</v>
      </c>
      <c r="AW134" s="14" t="s">
        <v>35</v>
      </c>
      <c r="AX134" s="14" t="s">
        <v>80</v>
      </c>
      <c r="AY134" s="177" t="s">
        <v>125</v>
      </c>
    </row>
    <row r="135" spans="1:65" s="13" customFormat="1">
      <c r="B135" s="168"/>
      <c r="D135" s="169" t="s">
        <v>140</v>
      </c>
      <c r="E135" s="170" t="s">
        <v>1</v>
      </c>
      <c r="F135" s="171" t="s">
        <v>943</v>
      </c>
      <c r="H135" s="170" t="s">
        <v>1</v>
      </c>
      <c r="I135" s="172"/>
      <c r="L135" s="168"/>
      <c r="M135" s="173"/>
      <c r="N135" s="174"/>
      <c r="O135" s="174"/>
      <c r="P135" s="174"/>
      <c r="Q135" s="174"/>
      <c r="R135" s="174"/>
      <c r="S135" s="174"/>
      <c r="T135" s="175"/>
      <c r="AT135" s="170" t="s">
        <v>140</v>
      </c>
      <c r="AU135" s="170" t="s">
        <v>89</v>
      </c>
      <c r="AV135" s="13" t="s">
        <v>36</v>
      </c>
      <c r="AW135" s="13" t="s">
        <v>35</v>
      </c>
      <c r="AX135" s="13" t="s">
        <v>80</v>
      </c>
      <c r="AY135" s="170" t="s">
        <v>125</v>
      </c>
    </row>
    <row r="136" spans="1:65" s="14" customFormat="1">
      <c r="B136" s="176"/>
      <c r="D136" s="169" t="s">
        <v>140</v>
      </c>
      <c r="E136" s="177" t="s">
        <v>1</v>
      </c>
      <c r="F136" s="178" t="s">
        <v>944</v>
      </c>
      <c r="H136" s="179">
        <v>1.32</v>
      </c>
      <c r="I136" s="180"/>
      <c r="L136" s="176"/>
      <c r="M136" s="181"/>
      <c r="N136" s="182"/>
      <c r="O136" s="182"/>
      <c r="P136" s="182"/>
      <c r="Q136" s="182"/>
      <c r="R136" s="182"/>
      <c r="S136" s="182"/>
      <c r="T136" s="183"/>
      <c r="AT136" s="177" t="s">
        <v>140</v>
      </c>
      <c r="AU136" s="177" t="s">
        <v>89</v>
      </c>
      <c r="AV136" s="14" t="s">
        <v>89</v>
      </c>
      <c r="AW136" s="14" t="s">
        <v>35</v>
      </c>
      <c r="AX136" s="14" t="s">
        <v>80</v>
      </c>
      <c r="AY136" s="177" t="s">
        <v>125</v>
      </c>
    </row>
    <row r="137" spans="1:65" s="15" customFormat="1">
      <c r="B137" s="189"/>
      <c r="D137" s="169" t="s">
        <v>140</v>
      </c>
      <c r="E137" s="190" t="s">
        <v>1</v>
      </c>
      <c r="F137" s="191" t="s">
        <v>223</v>
      </c>
      <c r="H137" s="192">
        <v>9.02</v>
      </c>
      <c r="I137" s="193"/>
      <c r="L137" s="189"/>
      <c r="M137" s="194"/>
      <c r="N137" s="195"/>
      <c r="O137" s="195"/>
      <c r="P137" s="195"/>
      <c r="Q137" s="195"/>
      <c r="R137" s="195"/>
      <c r="S137" s="195"/>
      <c r="T137" s="196"/>
      <c r="AT137" s="190" t="s">
        <v>140</v>
      </c>
      <c r="AU137" s="190" t="s">
        <v>89</v>
      </c>
      <c r="AV137" s="15" t="s">
        <v>132</v>
      </c>
      <c r="AW137" s="15" t="s">
        <v>35</v>
      </c>
      <c r="AX137" s="15" t="s">
        <v>36</v>
      </c>
      <c r="AY137" s="190" t="s">
        <v>125</v>
      </c>
    </row>
    <row r="138" spans="1:65" s="2" customFormat="1" ht="16.5" customHeight="1">
      <c r="A138" s="33"/>
      <c r="B138" s="144"/>
      <c r="C138" s="145" t="s">
        <v>89</v>
      </c>
      <c r="D138" s="145" t="s">
        <v>127</v>
      </c>
      <c r="E138" s="146" t="s">
        <v>945</v>
      </c>
      <c r="F138" s="147" t="s">
        <v>946</v>
      </c>
      <c r="G138" s="148" t="s">
        <v>175</v>
      </c>
      <c r="H138" s="149">
        <v>9.6</v>
      </c>
      <c r="I138" s="150"/>
      <c r="J138" s="151">
        <f>ROUND(I138*H138,2)</f>
        <v>0</v>
      </c>
      <c r="K138" s="147" t="s">
        <v>131</v>
      </c>
      <c r="L138" s="34"/>
      <c r="M138" s="152" t="s">
        <v>1</v>
      </c>
      <c r="N138" s="153" t="s">
        <v>45</v>
      </c>
      <c r="O138" s="59"/>
      <c r="P138" s="154">
        <f>O138*H138</f>
        <v>0</v>
      </c>
      <c r="Q138" s="154">
        <v>0</v>
      </c>
      <c r="R138" s="154">
        <f>Q138*H138</f>
        <v>0</v>
      </c>
      <c r="S138" s="154">
        <v>0.18</v>
      </c>
      <c r="T138" s="155">
        <f>S138*H138</f>
        <v>1.728</v>
      </c>
      <c r="U138" s="33"/>
      <c r="V138" s="33"/>
      <c r="W138" s="33"/>
      <c r="X138" s="33"/>
      <c r="Y138" s="33"/>
      <c r="Z138" s="33"/>
      <c r="AA138" s="33"/>
      <c r="AB138" s="33"/>
      <c r="AC138" s="33"/>
      <c r="AD138" s="33"/>
      <c r="AE138" s="33"/>
      <c r="AR138" s="156" t="s">
        <v>132</v>
      </c>
      <c r="AT138" s="156" t="s">
        <v>127</v>
      </c>
      <c r="AU138" s="156" t="s">
        <v>89</v>
      </c>
      <c r="AY138" s="18" t="s">
        <v>125</v>
      </c>
      <c r="BE138" s="157">
        <f>IF(N138="základní",J138,0)</f>
        <v>0</v>
      </c>
      <c r="BF138" s="157">
        <f>IF(N138="snížená",J138,0)</f>
        <v>0</v>
      </c>
      <c r="BG138" s="157">
        <f>IF(N138="zákl. přenesená",J138,0)</f>
        <v>0</v>
      </c>
      <c r="BH138" s="157">
        <f>IF(N138="sníž. přenesená",J138,0)</f>
        <v>0</v>
      </c>
      <c r="BI138" s="157">
        <f>IF(N138="nulová",J138,0)</f>
        <v>0</v>
      </c>
      <c r="BJ138" s="18" t="s">
        <v>36</v>
      </c>
      <c r="BK138" s="157">
        <f>ROUND(I138*H138,2)</f>
        <v>0</v>
      </c>
      <c r="BL138" s="18" t="s">
        <v>132</v>
      </c>
      <c r="BM138" s="156" t="s">
        <v>947</v>
      </c>
    </row>
    <row r="139" spans="1:65" s="13" customFormat="1">
      <c r="B139" s="168"/>
      <c r="D139" s="169" t="s">
        <v>140</v>
      </c>
      <c r="E139" s="170" t="s">
        <v>1</v>
      </c>
      <c r="F139" s="171" t="s">
        <v>937</v>
      </c>
      <c r="H139" s="170" t="s">
        <v>1</v>
      </c>
      <c r="I139" s="172"/>
      <c r="L139" s="168"/>
      <c r="M139" s="173"/>
      <c r="N139" s="174"/>
      <c r="O139" s="174"/>
      <c r="P139" s="174"/>
      <c r="Q139" s="174"/>
      <c r="R139" s="174"/>
      <c r="S139" s="174"/>
      <c r="T139" s="175"/>
      <c r="AT139" s="170" t="s">
        <v>140</v>
      </c>
      <c r="AU139" s="170" t="s">
        <v>89</v>
      </c>
      <c r="AV139" s="13" t="s">
        <v>36</v>
      </c>
      <c r="AW139" s="13" t="s">
        <v>35</v>
      </c>
      <c r="AX139" s="13" t="s">
        <v>80</v>
      </c>
      <c r="AY139" s="170" t="s">
        <v>125</v>
      </c>
    </row>
    <row r="140" spans="1:65" s="14" customFormat="1">
      <c r="B140" s="176"/>
      <c r="D140" s="169" t="s">
        <v>140</v>
      </c>
      <c r="E140" s="177" t="s">
        <v>1</v>
      </c>
      <c r="F140" s="178" t="s">
        <v>938</v>
      </c>
      <c r="H140" s="179">
        <v>1.87</v>
      </c>
      <c r="I140" s="180"/>
      <c r="L140" s="176"/>
      <c r="M140" s="181"/>
      <c r="N140" s="182"/>
      <c r="O140" s="182"/>
      <c r="P140" s="182"/>
      <c r="Q140" s="182"/>
      <c r="R140" s="182"/>
      <c r="S140" s="182"/>
      <c r="T140" s="183"/>
      <c r="AT140" s="177" t="s">
        <v>140</v>
      </c>
      <c r="AU140" s="177" t="s">
        <v>89</v>
      </c>
      <c r="AV140" s="14" t="s">
        <v>89</v>
      </c>
      <c r="AW140" s="14" t="s">
        <v>35</v>
      </c>
      <c r="AX140" s="14" t="s">
        <v>80</v>
      </c>
      <c r="AY140" s="177" t="s">
        <v>125</v>
      </c>
    </row>
    <row r="141" spans="1:65" s="13" customFormat="1">
      <c r="B141" s="168"/>
      <c r="D141" s="169" t="s">
        <v>140</v>
      </c>
      <c r="E141" s="170" t="s">
        <v>1</v>
      </c>
      <c r="F141" s="171" t="s">
        <v>939</v>
      </c>
      <c r="H141" s="170" t="s">
        <v>1</v>
      </c>
      <c r="I141" s="172"/>
      <c r="L141" s="168"/>
      <c r="M141" s="173"/>
      <c r="N141" s="174"/>
      <c r="O141" s="174"/>
      <c r="P141" s="174"/>
      <c r="Q141" s="174"/>
      <c r="R141" s="174"/>
      <c r="S141" s="174"/>
      <c r="T141" s="175"/>
      <c r="AT141" s="170" t="s">
        <v>140</v>
      </c>
      <c r="AU141" s="170" t="s">
        <v>89</v>
      </c>
      <c r="AV141" s="13" t="s">
        <v>36</v>
      </c>
      <c r="AW141" s="13" t="s">
        <v>35</v>
      </c>
      <c r="AX141" s="13" t="s">
        <v>80</v>
      </c>
      <c r="AY141" s="170" t="s">
        <v>125</v>
      </c>
    </row>
    <row r="142" spans="1:65" s="14" customFormat="1">
      <c r="B142" s="176"/>
      <c r="D142" s="169" t="s">
        <v>140</v>
      </c>
      <c r="E142" s="177" t="s">
        <v>1</v>
      </c>
      <c r="F142" s="178" t="s">
        <v>940</v>
      </c>
      <c r="H142" s="179">
        <v>4.18</v>
      </c>
      <c r="I142" s="180"/>
      <c r="L142" s="176"/>
      <c r="M142" s="181"/>
      <c r="N142" s="182"/>
      <c r="O142" s="182"/>
      <c r="P142" s="182"/>
      <c r="Q142" s="182"/>
      <c r="R142" s="182"/>
      <c r="S142" s="182"/>
      <c r="T142" s="183"/>
      <c r="AT142" s="177" t="s">
        <v>140</v>
      </c>
      <c r="AU142" s="177" t="s">
        <v>89</v>
      </c>
      <c r="AV142" s="14" t="s">
        <v>89</v>
      </c>
      <c r="AW142" s="14" t="s">
        <v>35</v>
      </c>
      <c r="AX142" s="14" t="s">
        <v>80</v>
      </c>
      <c r="AY142" s="177" t="s">
        <v>125</v>
      </c>
    </row>
    <row r="143" spans="1:65" s="13" customFormat="1">
      <c r="B143" s="168"/>
      <c r="D143" s="169" t="s">
        <v>140</v>
      </c>
      <c r="E143" s="170" t="s">
        <v>1</v>
      </c>
      <c r="F143" s="171" t="s">
        <v>941</v>
      </c>
      <c r="H143" s="170" t="s">
        <v>1</v>
      </c>
      <c r="I143" s="172"/>
      <c r="L143" s="168"/>
      <c r="M143" s="173"/>
      <c r="N143" s="174"/>
      <c r="O143" s="174"/>
      <c r="P143" s="174"/>
      <c r="Q143" s="174"/>
      <c r="R143" s="174"/>
      <c r="S143" s="174"/>
      <c r="T143" s="175"/>
      <c r="AT143" s="170" t="s">
        <v>140</v>
      </c>
      <c r="AU143" s="170" t="s">
        <v>89</v>
      </c>
      <c r="AV143" s="13" t="s">
        <v>36</v>
      </c>
      <c r="AW143" s="13" t="s">
        <v>35</v>
      </c>
      <c r="AX143" s="13" t="s">
        <v>80</v>
      </c>
      <c r="AY143" s="170" t="s">
        <v>125</v>
      </c>
    </row>
    <row r="144" spans="1:65" s="14" customFormat="1">
      <c r="B144" s="176"/>
      <c r="D144" s="169" t="s">
        <v>140</v>
      </c>
      <c r="E144" s="177" t="s">
        <v>1</v>
      </c>
      <c r="F144" s="178" t="s">
        <v>942</v>
      </c>
      <c r="H144" s="179">
        <v>1.65</v>
      </c>
      <c r="I144" s="180"/>
      <c r="L144" s="176"/>
      <c r="M144" s="181"/>
      <c r="N144" s="182"/>
      <c r="O144" s="182"/>
      <c r="P144" s="182"/>
      <c r="Q144" s="182"/>
      <c r="R144" s="182"/>
      <c r="S144" s="182"/>
      <c r="T144" s="183"/>
      <c r="AT144" s="177" t="s">
        <v>140</v>
      </c>
      <c r="AU144" s="177" t="s">
        <v>89</v>
      </c>
      <c r="AV144" s="14" t="s">
        <v>89</v>
      </c>
      <c r="AW144" s="14" t="s">
        <v>35</v>
      </c>
      <c r="AX144" s="14" t="s">
        <v>80</v>
      </c>
      <c r="AY144" s="177" t="s">
        <v>125</v>
      </c>
    </row>
    <row r="145" spans="1:65" s="13" customFormat="1">
      <c r="B145" s="168"/>
      <c r="D145" s="169" t="s">
        <v>140</v>
      </c>
      <c r="E145" s="170" t="s">
        <v>1</v>
      </c>
      <c r="F145" s="171" t="s">
        <v>943</v>
      </c>
      <c r="H145" s="170" t="s">
        <v>1</v>
      </c>
      <c r="I145" s="172"/>
      <c r="L145" s="168"/>
      <c r="M145" s="173"/>
      <c r="N145" s="174"/>
      <c r="O145" s="174"/>
      <c r="P145" s="174"/>
      <c r="Q145" s="174"/>
      <c r="R145" s="174"/>
      <c r="S145" s="174"/>
      <c r="T145" s="175"/>
      <c r="AT145" s="170" t="s">
        <v>140</v>
      </c>
      <c r="AU145" s="170" t="s">
        <v>89</v>
      </c>
      <c r="AV145" s="13" t="s">
        <v>36</v>
      </c>
      <c r="AW145" s="13" t="s">
        <v>35</v>
      </c>
      <c r="AX145" s="13" t="s">
        <v>80</v>
      </c>
      <c r="AY145" s="170" t="s">
        <v>125</v>
      </c>
    </row>
    <row r="146" spans="1:65" s="14" customFormat="1">
      <c r="B146" s="176"/>
      <c r="D146" s="169" t="s">
        <v>140</v>
      </c>
      <c r="E146" s="177" t="s">
        <v>1</v>
      </c>
      <c r="F146" s="178" t="s">
        <v>944</v>
      </c>
      <c r="H146" s="179">
        <v>1.32</v>
      </c>
      <c r="I146" s="180"/>
      <c r="L146" s="176"/>
      <c r="M146" s="181"/>
      <c r="N146" s="182"/>
      <c r="O146" s="182"/>
      <c r="P146" s="182"/>
      <c r="Q146" s="182"/>
      <c r="R146" s="182"/>
      <c r="S146" s="182"/>
      <c r="T146" s="183"/>
      <c r="AT146" s="177" t="s">
        <v>140</v>
      </c>
      <c r="AU146" s="177" t="s">
        <v>89</v>
      </c>
      <c r="AV146" s="14" t="s">
        <v>89</v>
      </c>
      <c r="AW146" s="14" t="s">
        <v>35</v>
      </c>
      <c r="AX146" s="14" t="s">
        <v>80</v>
      </c>
      <c r="AY146" s="177" t="s">
        <v>125</v>
      </c>
    </row>
    <row r="147" spans="1:65" s="13" customFormat="1">
      <c r="B147" s="168"/>
      <c r="D147" s="169" t="s">
        <v>140</v>
      </c>
      <c r="E147" s="170" t="s">
        <v>1</v>
      </c>
      <c r="F147" s="171" t="s">
        <v>948</v>
      </c>
      <c r="H147" s="170" t="s">
        <v>1</v>
      </c>
      <c r="I147" s="172"/>
      <c r="L147" s="168"/>
      <c r="M147" s="173"/>
      <c r="N147" s="174"/>
      <c r="O147" s="174"/>
      <c r="P147" s="174"/>
      <c r="Q147" s="174"/>
      <c r="R147" s="174"/>
      <c r="S147" s="174"/>
      <c r="T147" s="175"/>
      <c r="AT147" s="170" t="s">
        <v>140</v>
      </c>
      <c r="AU147" s="170" t="s">
        <v>89</v>
      </c>
      <c r="AV147" s="13" t="s">
        <v>36</v>
      </c>
      <c r="AW147" s="13" t="s">
        <v>35</v>
      </c>
      <c r="AX147" s="13" t="s">
        <v>80</v>
      </c>
      <c r="AY147" s="170" t="s">
        <v>125</v>
      </c>
    </row>
    <row r="148" spans="1:65" s="14" customFormat="1">
      <c r="B148" s="176"/>
      <c r="D148" s="169" t="s">
        <v>140</v>
      </c>
      <c r="E148" s="177" t="s">
        <v>1</v>
      </c>
      <c r="F148" s="178" t="s">
        <v>949</v>
      </c>
      <c r="H148" s="179">
        <v>0.57999999999999996</v>
      </c>
      <c r="I148" s="180"/>
      <c r="L148" s="176"/>
      <c r="M148" s="181"/>
      <c r="N148" s="182"/>
      <c r="O148" s="182"/>
      <c r="P148" s="182"/>
      <c r="Q148" s="182"/>
      <c r="R148" s="182"/>
      <c r="S148" s="182"/>
      <c r="T148" s="183"/>
      <c r="AT148" s="177" t="s">
        <v>140</v>
      </c>
      <c r="AU148" s="177" t="s">
        <v>89</v>
      </c>
      <c r="AV148" s="14" t="s">
        <v>89</v>
      </c>
      <c r="AW148" s="14" t="s">
        <v>35</v>
      </c>
      <c r="AX148" s="14" t="s">
        <v>80</v>
      </c>
      <c r="AY148" s="177" t="s">
        <v>125</v>
      </c>
    </row>
    <row r="149" spans="1:65" s="15" customFormat="1">
      <c r="B149" s="189"/>
      <c r="D149" s="169" t="s">
        <v>140</v>
      </c>
      <c r="E149" s="190" t="s">
        <v>1</v>
      </c>
      <c r="F149" s="191" t="s">
        <v>223</v>
      </c>
      <c r="H149" s="192">
        <v>9.6</v>
      </c>
      <c r="I149" s="193"/>
      <c r="L149" s="189"/>
      <c r="M149" s="194"/>
      <c r="N149" s="195"/>
      <c r="O149" s="195"/>
      <c r="P149" s="195"/>
      <c r="Q149" s="195"/>
      <c r="R149" s="195"/>
      <c r="S149" s="195"/>
      <c r="T149" s="196"/>
      <c r="AT149" s="190" t="s">
        <v>140</v>
      </c>
      <c r="AU149" s="190" t="s">
        <v>89</v>
      </c>
      <c r="AV149" s="15" t="s">
        <v>132</v>
      </c>
      <c r="AW149" s="15" t="s">
        <v>35</v>
      </c>
      <c r="AX149" s="15" t="s">
        <v>36</v>
      </c>
      <c r="AY149" s="190" t="s">
        <v>125</v>
      </c>
    </row>
    <row r="150" spans="1:65" s="2" customFormat="1" ht="16.5" customHeight="1">
      <c r="A150" s="33"/>
      <c r="B150" s="144"/>
      <c r="C150" s="145" t="s">
        <v>143</v>
      </c>
      <c r="D150" s="145" t="s">
        <v>127</v>
      </c>
      <c r="E150" s="146" t="s">
        <v>227</v>
      </c>
      <c r="F150" s="147" t="s">
        <v>228</v>
      </c>
      <c r="G150" s="148" t="s">
        <v>175</v>
      </c>
      <c r="H150" s="149">
        <v>53.82</v>
      </c>
      <c r="I150" s="150"/>
      <c r="J150" s="151">
        <f>ROUND(I150*H150,2)</f>
        <v>0</v>
      </c>
      <c r="K150" s="147" t="s">
        <v>131</v>
      </c>
      <c r="L150" s="34"/>
      <c r="M150" s="152" t="s">
        <v>1</v>
      </c>
      <c r="N150" s="153" t="s">
        <v>45</v>
      </c>
      <c r="O150" s="59"/>
      <c r="P150" s="154">
        <f>O150*H150</f>
        <v>0</v>
      </c>
      <c r="Q150" s="154">
        <v>0</v>
      </c>
      <c r="R150" s="154">
        <f>Q150*H150</f>
        <v>0</v>
      </c>
      <c r="S150" s="154">
        <v>0.28999999999999998</v>
      </c>
      <c r="T150" s="155">
        <f>S150*H150</f>
        <v>15.607799999999999</v>
      </c>
      <c r="U150" s="33"/>
      <c r="V150" s="33"/>
      <c r="W150" s="33"/>
      <c r="X150" s="33"/>
      <c r="Y150" s="33"/>
      <c r="Z150" s="33"/>
      <c r="AA150" s="33"/>
      <c r="AB150" s="33"/>
      <c r="AC150" s="33"/>
      <c r="AD150" s="33"/>
      <c r="AE150" s="33"/>
      <c r="AR150" s="156" t="s">
        <v>132</v>
      </c>
      <c r="AT150" s="156" t="s">
        <v>127</v>
      </c>
      <c r="AU150" s="156" t="s">
        <v>89</v>
      </c>
      <c r="AY150" s="18" t="s">
        <v>125</v>
      </c>
      <c r="BE150" s="157">
        <f>IF(N150="základní",J150,0)</f>
        <v>0</v>
      </c>
      <c r="BF150" s="157">
        <f>IF(N150="snížená",J150,0)</f>
        <v>0</v>
      </c>
      <c r="BG150" s="157">
        <f>IF(N150="zákl. přenesená",J150,0)</f>
        <v>0</v>
      </c>
      <c r="BH150" s="157">
        <f>IF(N150="sníž. přenesená",J150,0)</f>
        <v>0</v>
      </c>
      <c r="BI150" s="157">
        <f>IF(N150="nulová",J150,0)</f>
        <v>0</v>
      </c>
      <c r="BJ150" s="18" t="s">
        <v>36</v>
      </c>
      <c r="BK150" s="157">
        <f>ROUND(I150*H150,2)</f>
        <v>0</v>
      </c>
      <c r="BL150" s="18" t="s">
        <v>132</v>
      </c>
      <c r="BM150" s="156" t="s">
        <v>950</v>
      </c>
    </row>
    <row r="151" spans="1:65" s="13" customFormat="1">
      <c r="B151" s="168"/>
      <c r="D151" s="169" t="s">
        <v>140</v>
      </c>
      <c r="E151" s="170" t="s">
        <v>1</v>
      </c>
      <c r="F151" s="171" t="s">
        <v>937</v>
      </c>
      <c r="H151" s="170" t="s">
        <v>1</v>
      </c>
      <c r="I151" s="172"/>
      <c r="L151" s="168"/>
      <c r="M151" s="173"/>
      <c r="N151" s="174"/>
      <c r="O151" s="174"/>
      <c r="P151" s="174"/>
      <c r="Q151" s="174"/>
      <c r="R151" s="174"/>
      <c r="S151" s="174"/>
      <c r="T151" s="175"/>
      <c r="AT151" s="170" t="s">
        <v>140</v>
      </c>
      <c r="AU151" s="170" t="s">
        <v>89</v>
      </c>
      <c r="AV151" s="13" t="s">
        <v>36</v>
      </c>
      <c r="AW151" s="13" t="s">
        <v>35</v>
      </c>
      <c r="AX151" s="13" t="s">
        <v>80</v>
      </c>
      <c r="AY151" s="170" t="s">
        <v>125</v>
      </c>
    </row>
    <row r="152" spans="1:65" s="14" customFormat="1">
      <c r="B152" s="176"/>
      <c r="D152" s="169" t="s">
        <v>140</v>
      </c>
      <c r="E152" s="177" t="s">
        <v>1</v>
      </c>
      <c r="F152" s="178" t="s">
        <v>938</v>
      </c>
      <c r="H152" s="179">
        <v>1.87</v>
      </c>
      <c r="I152" s="180"/>
      <c r="L152" s="176"/>
      <c r="M152" s="181"/>
      <c r="N152" s="182"/>
      <c r="O152" s="182"/>
      <c r="P152" s="182"/>
      <c r="Q152" s="182"/>
      <c r="R152" s="182"/>
      <c r="S152" s="182"/>
      <c r="T152" s="183"/>
      <c r="AT152" s="177" t="s">
        <v>140</v>
      </c>
      <c r="AU152" s="177" t="s">
        <v>89</v>
      </c>
      <c r="AV152" s="14" t="s">
        <v>89</v>
      </c>
      <c r="AW152" s="14" t="s">
        <v>35</v>
      </c>
      <c r="AX152" s="14" t="s">
        <v>80</v>
      </c>
      <c r="AY152" s="177" t="s">
        <v>125</v>
      </c>
    </row>
    <row r="153" spans="1:65" s="13" customFormat="1">
      <c r="B153" s="168"/>
      <c r="D153" s="169" t="s">
        <v>140</v>
      </c>
      <c r="E153" s="170" t="s">
        <v>1</v>
      </c>
      <c r="F153" s="171" t="s">
        <v>939</v>
      </c>
      <c r="H153" s="170" t="s">
        <v>1</v>
      </c>
      <c r="I153" s="172"/>
      <c r="L153" s="168"/>
      <c r="M153" s="173"/>
      <c r="N153" s="174"/>
      <c r="O153" s="174"/>
      <c r="P153" s="174"/>
      <c r="Q153" s="174"/>
      <c r="R153" s="174"/>
      <c r="S153" s="174"/>
      <c r="T153" s="175"/>
      <c r="AT153" s="170" t="s">
        <v>140</v>
      </c>
      <c r="AU153" s="170" t="s">
        <v>89</v>
      </c>
      <c r="AV153" s="13" t="s">
        <v>36</v>
      </c>
      <c r="AW153" s="13" t="s">
        <v>35</v>
      </c>
      <c r="AX153" s="13" t="s">
        <v>80</v>
      </c>
      <c r="AY153" s="170" t="s">
        <v>125</v>
      </c>
    </row>
    <row r="154" spans="1:65" s="14" customFormat="1">
      <c r="B154" s="176"/>
      <c r="D154" s="169" t="s">
        <v>140</v>
      </c>
      <c r="E154" s="177" t="s">
        <v>1</v>
      </c>
      <c r="F154" s="178" t="s">
        <v>940</v>
      </c>
      <c r="H154" s="179">
        <v>4.18</v>
      </c>
      <c r="I154" s="180"/>
      <c r="L154" s="176"/>
      <c r="M154" s="181"/>
      <c r="N154" s="182"/>
      <c r="O154" s="182"/>
      <c r="P154" s="182"/>
      <c r="Q154" s="182"/>
      <c r="R154" s="182"/>
      <c r="S154" s="182"/>
      <c r="T154" s="183"/>
      <c r="AT154" s="177" t="s">
        <v>140</v>
      </c>
      <c r="AU154" s="177" t="s">
        <v>89</v>
      </c>
      <c r="AV154" s="14" t="s">
        <v>89</v>
      </c>
      <c r="AW154" s="14" t="s">
        <v>35</v>
      </c>
      <c r="AX154" s="14" t="s">
        <v>80</v>
      </c>
      <c r="AY154" s="177" t="s">
        <v>125</v>
      </c>
    </row>
    <row r="155" spans="1:65" s="13" customFormat="1">
      <c r="B155" s="168"/>
      <c r="D155" s="169" t="s">
        <v>140</v>
      </c>
      <c r="E155" s="170" t="s">
        <v>1</v>
      </c>
      <c r="F155" s="171" t="s">
        <v>941</v>
      </c>
      <c r="H155" s="170" t="s">
        <v>1</v>
      </c>
      <c r="I155" s="172"/>
      <c r="L155" s="168"/>
      <c r="M155" s="173"/>
      <c r="N155" s="174"/>
      <c r="O155" s="174"/>
      <c r="P155" s="174"/>
      <c r="Q155" s="174"/>
      <c r="R155" s="174"/>
      <c r="S155" s="174"/>
      <c r="T155" s="175"/>
      <c r="AT155" s="170" t="s">
        <v>140</v>
      </c>
      <c r="AU155" s="170" t="s">
        <v>89</v>
      </c>
      <c r="AV155" s="13" t="s">
        <v>36</v>
      </c>
      <c r="AW155" s="13" t="s">
        <v>35</v>
      </c>
      <c r="AX155" s="13" t="s">
        <v>80</v>
      </c>
      <c r="AY155" s="170" t="s">
        <v>125</v>
      </c>
    </row>
    <row r="156" spans="1:65" s="14" customFormat="1">
      <c r="B156" s="176"/>
      <c r="D156" s="169" t="s">
        <v>140</v>
      </c>
      <c r="E156" s="177" t="s">
        <v>1</v>
      </c>
      <c r="F156" s="178" t="s">
        <v>942</v>
      </c>
      <c r="H156" s="179">
        <v>1.65</v>
      </c>
      <c r="I156" s="180"/>
      <c r="L156" s="176"/>
      <c r="M156" s="181"/>
      <c r="N156" s="182"/>
      <c r="O156" s="182"/>
      <c r="P156" s="182"/>
      <c r="Q156" s="182"/>
      <c r="R156" s="182"/>
      <c r="S156" s="182"/>
      <c r="T156" s="183"/>
      <c r="AT156" s="177" t="s">
        <v>140</v>
      </c>
      <c r="AU156" s="177" t="s">
        <v>89</v>
      </c>
      <c r="AV156" s="14" t="s">
        <v>89</v>
      </c>
      <c r="AW156" s="14" t="s">
        <v>35</v>
      </c>
      <c r="AX156" s="14" t="s">
        <v>80</v>
      </c>
      <c r="AY156" s="177" t="s">
        <v>125</v>
      </c>
    </row>
    <row r="157" spans="1:65" s="13" customFormat="1">
      <c r="B157" s="168"/>
      <c r="D157" s="169" t="s">
        <v>140</v>
      </c>
      <c r="E157" s="170" t="s">
        <v>1</v>
      </c>
      <c r="F157" s="171" t="s">
        <v>943</v>
      </c>
      <c r="H157" s="170" t="s">
        <v>1</v>
      </c>
      <c r="I157" s="172"/>
      <c r="L157" s="168"/>
      <c r="M157" s="173"/>
      <c r="N157" s="174"/>
      <c r="O157" s="174"/>
      <c r="P157" s="174"/>
      <c r="Q157" s="174"/>
      <c r="R157" s="174"/>
      <c r="S157" s="174"/>
      <c r="T157" s="175"/>
      <c r="AT157" s="170" t="s">
        <v>140</v>
      </c>
      <c r="AU157" s="170" t="s">
        <v>89</v>
      </c>
      <c r="AV157" s="13" t="s">
        <v>36</v>
      </c>
      <c r="AW157" s="13" t="s">
        <v>35</v>
      </c>
      <c r="AX157" s="13" t="s">
        <v>80</v>
      </c>
      <c r="AY157" s="170" t="s">
        <v>125</v>
      </c>
    </row>
    <row r="158" spans="1:65" s="14" customFormat="1">
      <c r="B158" s="176"/>
      <c r="D158" s="169" t="s">
        <v>140</v>
      </c>
      <c r="E158" s="177" t="s">
        <v>1</v>
      </c>
      <c r="F158" s="178" t="s">
        <v>944</v>
      </c>
      <c r="H158" s="179">
        <v>1.32</v>
      </c>
      <c r="I158" s="180"/>
      <c r="L158" s="176"/>
      <c r="M158" s="181"/>
      <c r="N158" s="182"/>
      <c r="O158" s="182"/>
      <c r="P158" s="182"/>
      <c r="Q158" s="182"/>
      <c r="R158" s="182"/>
      <c r="S158" s="182"/>
      <c r="T158" s="183"/>
      <c r="AT158" s="177" t="s">
        <v>140</v>
      </c>
      <c r="AU158" s="177" t="s">
        <v>89</v>
      </c>
      <c r="AV158" s="14" t="s">
        <v>89</v>
      </c>
      <c r="AW158" s="14" t="s">
        <v>35</v>
      </c>
      <c r="AX158" s="14" t="s">
        <v>80</v>
      </c>
      <c r="AY158" s="177" t="s">
        <v>125</v>
      </c>
    </row>
    <row r="159" spans="1:65" s="13" customFormat="1">
      <c r="B159" s="168"/>
      <c r="D159" s="169" t="s">
        <v>140</v>
      </c>
      <c r="E159" s="170" t="s">
        <v>1</v>
      </c>
      <c r="F159" s="171" t="s">
        <v>948</v>
      </c>
      <c r="H159" s="170" t="s">
        <v>1</v>
      </c>
      <c r="I159" s="172"/>
      <c r="L159" s="168"/>
      <c r="M159" s="173"/>
      <c r="N159" s="174"/>
      <c r="O159" s="174"/>
      <c r="P159" s="174"/>
      <c r="Q159" s="174"/>
      <c r="R159" s="174"/>
      <c r="S159" s="174"/>
      <c r="T159" s="175"/>
      <c r="AT159" s="170" t="s">
        <v>140</v>
      </c>
      <c r="AU159" s="170" t="s">
        <v>89</v>
      </c>
      <c r="AV159" s="13" t="s">
        <v>36</v>
      </c>
      <c r="AW159" s="13" t="s">
        <v>35</v>
      </c>
      <c r="AX159" s="13" t="s">
        <v>80</v>
      </c>
      <c r="AY159" s="170" t="s">
        <v>125</v>
      </c>
    </row>
    <row r="160" spans="1:65" s="14" customFormat="1">
      <c r="B160" s="176"/>
      <c r="D160" s="169" t="s">
        <v>140</v>
      </c>
      <c r="E160" s="177" t="s">
        <v>1</v>
      </c>
      <c r="F160" s="178" t="s">
        <v>949</v>
      </c>
      <c r="H160" s="179">
        <v>0.57999999999999996</v>
      </c>
      <c r="I160" s="180"/>
      <c r="L160" s="176"/>
      <c r="M160" s="181"/>
      <c r="N160" s="182"/>
      <c r="O160" s="182"/>
      <c r="P160" s="182"/>
      <c r="Q160" s="182"/>
      <c r="R160" s="182"/>
      <c r="S160" s="182"/>
      <c r="T160" s="183"/>
      <c r="AT160" s="177" t="s">
        <v>140</v>
      </c>
      <c r="AU160" s="177" t="s">
        <v>89</v>
      </c>
      <c r="AV160" s="14" t="s">
        <v>89</v>
      </c>
      <c r="AW160" s="14" t="s">
        <v>35</v>
      </c>
      <c r="AX160" s="14" t="s">
        <v>80</v>
      </c>
      <c r="AY160" s="177" t="s">
        <v>125</v>
      </c>
    </row>
    <row r="161" spans="1:65" s="13" customFormat="1">
      <c r="B161" s="168"/>
      <c r="D161" s="169" t="s">
        <v>140</v>
      </c>
      <c r="E161" s="170" t="s">
        <v>1</v>
      </c>
      <c r="F161" s="171" t="s">
        <v>219</v>
      </c>
      <c r="H161" s="170" t="s">
        <v>1</v>
      </c>
      <c r="I161" s="172"/>
      <c r="L161" s="168"/>
      <c r="M161" s="173"/>
      <c r="N161" s="174"/>
      <c r="O161" s="174"/>
      <c r="P161" s="174"/>
      <c r="Q161" s="174"/>
      <c r="R161" s="174"/>
      <c r="S161" s="174"/>
      <c r="T161" s="175"/>
      <c r="AT161" s="170" t="s">
        <v>140</v>
      </c>
      <c r="AU161" s="170" t="s">
        <v>89</v>
      </c>
      <c r="AV161" s="13" t="s">
        <v>36</v>
      </c>
      <c r="AW161" s="13" t="s">
        <v>35</v>
      </c>
      <c r="AX161" s="13" t="s">
        <v>80</v>
      </c>
      <c r="AY161" s="170" t="s">
        <v>125</v>
      </c>
    </row>
    <row r="162" spans="1:65" s="14" customFormat="1">
      <c r="B162" s="176"/>
      <c r="D162" s="169" t="s">
        <v>140</v>
      </c>
      <c r="E162" s="177" t="s">
        <v>1</v>
      </c>
      <c r="F162" s="178" t="s">
        <v>951</v>
      </c>
      <c r="H162" s="179">
        <v>16.5</v>
      </c>
      <c r="I162" s="180"/>
      <c r="L162" s="176"/>
      <c r="M162" s="181"/>
      <c r="N162" s="182"/>
      <c r="O162" s="182"/>
      <c r="P162" s="182"/>
      <c r="Q162" s="182"/>
      <c r="R162" s="182"/>
      <c r="S162" s="182"/>
      <c r="T162" s="183"/>
      <c r="AT162" s="177" t="s">
        <v>140</v>
      </c>
      <c r="AU162" s="177" t="s">
        <v>89</v>
      </c>
      <c r="AV162" s="14" t="s">
        <v>89</v>
      </c>
      <c r="AW162" s="14" t="s">
        <v>35</v>
      </c>
      <c r="AX162" s="14" t="s">
        <v>80</v>
      </c>
      <c r="AY162" s="177" t="s">
        <v>125</v>
      </c>
    </row>
    <row r="163" spans="1:65" s="13" customFormat="1">
      <c r="B163" s="168"/>
      <c r="D163" s="169" t="s">
        <v>140</v>
      </c>
      <c r="E163" s="170" t="s">
        <v>1</v>
      </c>
      <c r="F163" s="171" t="s">
        <v>221</v>
      </c>
      <c r="H163" s="170" t="s">
        <v>1</v>
      </c>
      <c r="I163" s="172"/>
      <c r="L163" s="168"/>
      <c r="M163" s="173"/>
      <c r="N163" s="174"/>
      <c r="O163" s="174"/>
      <c r="P163" s="174"/>
      <c r="Q163" s="174"/>
      <c r="R163" s="174"/>
      <c r="S163" s="174"/>
      <c r="T163" s="175"/>
      <c r="AT163" s="170" t="s">
        <v>140</v>
      </c>
      <c r="AU163" s="170" t="s">
        <v>89</v>
      </c>
      <c r="AV163" s="13" t="s">
        <v>36</v>
      </c>
      <c r="AW163" s="13" t="s">
        <v>35</v>
      </c>
      <c r="AX163" s="13" t="s">
        <v>80</v>
      </c>
      <c r="AY163" s="170" t="s">
        <v>125</v>
      </c>
    </row>
    <row r="164" spans="1:65" s="14" customFormat="1">
      <c r="B164" s="176"/>
      <c r="D164" s="169" t="s">
        <v>140</v>
      </c>
      <c r="E164" s="177" t="s">
        <v>1</v>
      </c>
      <c r="F164" s="178" t="s">
        <v>952</v>
      </c>
      <c r="H164" s="179">
        <v>27.72</v>
      </c>
      <c r="I164" s="180"/>
      <c r="L164" s="176"/>
      <c r="M164" s="181"/>
      <c r="N164" s="182"/>
      <c r="O164" s="182"/>
      <c r="P164" s="182"/>
      <c r="Q164" s="182"/>
      <c r="R164" s="182"/>
      <c r="S164" s="182"/>
      <c r="T164" s="183"/>
      <c r="AT164" s="177" t="s">
        <v>140</v>
      </c>
      <c r="AU164" s="177" t="s">
        <v>89</v>
      </c>
      <c r="AV164" s="14" t="s">
        <v>89</v>
      </c>
      <c r="AW164" s="14" t="s">
        <v>35</v>
      </c>
      <c r="AX164" s="14" t="s">
        <v>80</v>
      </c>
      <c r="AY164" s="177" t="s">
        <v>125</v>
      </c>
    </row>
    <row r="165" spans="1:65" s="15" customFormat="1">
      <c r="B165" s="189"/>
      <c r="D165" s="169" t="s">
        <v>140</v>
      </c>
      <c r="E165" s="190" t="s">
        <v>1</v>
      </c>
      <c r="F165" s="191" t="s">
        <v>223</v>
      </c>
      <c r="H165" s="192">
        <v>53.82</v>
      </c>
      <c r="I165" s="193"/>
      <c r="L165" s="189"/>
      <c r="M165" s="194"/>
      <c r="N165" s="195"/>
      <c r="O165" s="195"/>
      <c r="P165" s="195"/>
      <c r="Q165" s="195"/>
      <c r="R165" s="195"/>
      <c r="S165" s="195"/>
      <c r="T165" s="196"/>
      <c r="AT165" s="190" t="s">
        <v>140</v>
      </c>
      <c r="AU165" s="190" t="s">
        <v>89</v>
      </c>
      <c r="AV165" s="15" t="s">
        <v>132</v>
      </c>
      <c r="AW165" s="15" t="s">
        <v>35</v>
      </c>
      <c r="AX165" s="15" t="s">
        <v>36</v>
      </c>
      <c r="AY165" s="190" t="s">
        <v>125</v>
      </c>
    </row>
    <row r="166" spans="1:65" s="2" customFormat="1" ht="16.5" customHeight="1">
      <c r="A166" s="33"/>
      <c r="B166" s="144"/>
      <c r="C166" s="145" t="s">
        <v>132</v>
      </c>
      <c r="D166" s="145" t="s">
        <v>127</v>
      </c>
      <c r="E166" s="146" t="s">
        <v>215</v>
      </c>
      <c r="F166" s="147" t="s">
        <v>216</v>
      </c>
      <c r="G166" s="148" t="s">
        <v>175</v>
      </c>
      <c r="H166" s="149">
        <v>44.22</v>
      </c>
      <c r="I166" s="150"/>
      <c r="J166" s="151">
        <f>ROUND(I166*H166,2)</f>
        <v>0</v>
      </c>
      <c r="K166" s="147" t="s">
        <v>131</v>
      </c>
      <c r="L166" s="34"/>
      <c r="M166" s="152" t="s">
        <v>1</v>
      </c>
      <c r="N166" s="153" t="s">
        <v>45</v>
      </c>
      <c r="O166" s="59"/>
      <c r="P166" s="154">
        <f>O166*H166</f>
        <v>0</v>
      </c>
      <c r="Q166" s="154">
        <v>0</v>
      </c>
      <c r="R166" s="154">
        <f>Q166*H166</f>
        <v>0</v>
      </c>
      <c r="S166" s="154">
        <v>9.8000000000000004E-2</v>
      </c>
      <c r="T166" s="155">
        <f>S166*H166</f>
        <v>4.3335600000000003</v>
      </c>
      <c r="U166" s="33"/>
      <c r="V166" s="33"/>
      <c r="W166" s="33"/>
      <c r="X166" s="33"/>
      <c r="Y166" s="33"/>
      <c r="Z166" s="33"/>
      <c r="AA166" s="33"/>
      <c r="AB166" s="33"/>
      <c r="AC166" s="33"/>
      <c r="AD166" s="33"/>
      <c r="AE166" s="33"/>
      <c r="AR166" s="156" t="s">
        <v>132</v>
      </c>
      <c r="AT166" s="156" t="s">
        <v>127</v>
      </c>
      <c r="AU166" s="156" t="s">
        <v>89</v>
      </c>
      <c r="AY166" s="18" t="s">
        <v>125</v>
      </c>
      <c r="BE166" s="157">
        <f>IF(N166="základní",J166,0)</f>
        <v>0</v>
      </c>
      <c r="BF166" s="157">
        <f>IF(N166="snížená",J166,0)</f>
        <v>0</v>
      </c>
      <c r="BG166" s="157">
        <f>IF(N166="zákl. přenesená",J166,0)</f>
        <v>0</v>
      </c>
      <c r="BH166" s="157">
        <f>IF(N166="sníž. přenesená",J166,0)</f>
        <v>0</v>
      </c>
      <c r="BI166" s="157">
        <f>IF(N166="nulová",J166,0)</f>
        <v>0</v>
      </c>
      <c r="BJ166" s="18" t="s">
        <v>36</v>
      </c>
      <c r="BK166" s="157">
        <f>ROUND(I166*H166,2)</f>
        <v>0</v>
      </c>
      <c r="BL166" s="18" t="s">
        <v>132</v>
      </c>
      <c r="BM166" s="156" t="s">
        <v>953</v>
      </c>
    </row>
    <row r="167" spans="1:65" s="13" customFormat="1">
      <c r="B167" s="168"/>
      <c r="D167" s="169" t="s">
        <v>140</v>
      </c>
      <c r="E167" s="170" t="s">
        <v>1</v>
      </c>
      <c r="F167" s="171" t="s">
        <v>219</v>
      </c>
      <c r="H167" s="170" t="s">
        <v>1</v>
      </c>
      <c r="I167" s="172"/>
      <c r="L167" s="168"/>
      <c r="M167" s="173"/>
      <c r="N167" s="174"/>
      <c r="O167" s="174"/>
      <c r="P167" s="174"/>
      <c r="Q167" s="174"/>
      <c r="R167" s="174"/>
      <c r="S167" s="174"/>
      <c r="T167" s="175"/>
      <c r="AT167" s="170" t="s">
        <v>140</v>
      </c>
      <c r="AU167" s="170" t="s">
        <v>89</v>
      </c>
      <c r="AV167" s="13" t="s">
        <v>36</v>
      </c>
      <c r="AW167" s="13" t="s">
        <v>35</v>
      </c>
      <c r="AX167" s="13" t="s">
        <v>80</v>
      </c>
      <c r="AY167" s="170" t="s">
        <v>125</v>
      </c>
    </row>
    <row r="168" spans="1:65" s="14" customFormat="1">
      <c r="B168" s="176"/>
      <c r="D168" s="169" t="s">
        <v>140</v>
      </c>
      <c r="E168" s="177" t="s">
        <v>1</v>
      </c>
      <c r="F168" s="178" t="s">
        <v>951</v>
      </c>
      <c r="H168" s="179">
        <v>16.5</v>
      </c>
      <c r="I168" s="180"/>
      <c r="L168" s="176"/>
      <c r="M168" s="181"/>
      <c r="N168" s="182"/>
      <c r="O168" s="182"/>
      <c r="P168" s="182"/>
      <c r="Q168" s="182"/>
      <c r="R168" s="182"/>
      <c r="S168" s="182"/>
      <c r="T168" s="183"/>
      <c r="AT168" s="177" t="s">
        <v>140</v>
      </c>
      <c r="AU168" s="177" t="s">
        <v>89</v>
      </c>
      <c r="AV168" s="14" t="s">
        <v>89</v>
      </c>
      <c r="AW168" s="14" t="s">
        <v>35</v>
      </c>
      <c r="AX168" s="14" t="s">
        <v>80</v>
      </c>
      <c r="AY168" s="177" t="s">
        <v>125</v>
      </c>
    </row>
    <row r="169" spans="1:65" s="13" customFormat="1">
      <c r="B169" s="168"/>
      <c r="D169" s="169" t="s">
        <v>140</v>
      </c>
      <c r="E169" s="170" t="s">
        <v>1</v>
      </c>
      <c r="F169" s="171" t="s">
        <v>221</v>
      </c>
      <c r="H169" s="170" t="s">
        <v>1</v>
      </c>
      <c r="I169" s="172"/>
      <c r="L169" s="168"/>
      <c r="M169" s="173"/>
      <c r="N169" s="174"/>
      <c r="O169" s="174"/>
      <c r="P169" s="174"/>
      <c r="Q169" s="174"/>
      <c r="R169" s="174"/>
      <c r="S169" s="174"/>
      <c r="T169" s="175"/>
      <c r="AT169" s="170" t="s">
        <v>140</v>
      </c>
      <c r="AU169" s="170" t="s">
        <v>89</v>
      </c>
      <c r="AV169" s="13" t="s">
        <v>36</v>
      </c>
      <c r="AW169" s="13" t="s">
        <v>35</v>
      </c>
      <c r="AX169" s="13" t="s">
        <v>80</v>
      </c>
      <c r="AY169" s="170" t="s">
        <v>125</v>
      </c>
    </row>
    <row r="170" spans="1:65" s="14" customFormat="1">
      <c r="B170" s="176"/>
      <c r="D170" s="169" t="s">
        <v>140</v>
      </c>
      <c r="E170" s="177" t="s">
        <v>1</v>
      </c>
      <c r="F170" s="178" t="s">
        <v>952</v>
      </c>
      <c r="H170" s="179">
        <v>27.72</v>
      </c>
      <c r="I170" s="180"/>
      <c r="L170" s="176"/>
      <c r="M170" s="181"/>
      <c r="N170" s="182"/>
      <c r="O170" s="182"/>
      <c r="P170" s="182"/>
      <c r="Q170" s="182"/>
      <c r="R170" s="182"/>
      <c r="S170" s="182"/>
      <c r="T170" s="183"/>
      <c r="AT170" s="177" t="s">
        <v>140</v>
      </c>
      <c r="AU170" s="177" t="s">
        <v>89</v>
      </c>
      <c r="AV170" s="14" t="s">
        <v>89</v>
      </c>
      <c r="AW170" s="14" t="s">
        <v>35</v>
      </c>
      <c r="AX170" s="14" t="s">
        <v>80</v>
      </c>
      <c r="AY170" s="177" t="s">
        <v>125</v>
      </c>
    </row>
    <row r="171" spans="1:65" s="15" customFormat="1">
      <c r="B171" s="189"/>
      <c r="D171" s="169" t="s">
        <v>140</v>
      </c>
      <c r="E171" s="190" t="s">
        <v>1</v>
      </c>
      <c r="F171" s="191" t="s">
        <v>223</v>
      </c>
      <c r="H171" s="192">
        <v>44.22</v>
      </c>
      <c r="I171" s="193"/>
      <c r="L171" s="189"/>
      <c r="M171" s="194"/>
      <c r="N171" s="195"/>
      <c r="O171" s="195"/>
      <c r="P171" s="195"/>
      <c r="Q171" s="195"/>
      <c r="R171" s="195"/>
      <c r="S171" s="195"/>
      <c r="T171" s="196"/>
      <c r="AT171" s="190" t="s">
        <v>140</v>
      </c>
      <c r="AU171" s="190" t="s">
        <v>89</v>
      </c>
      <c r="AV171" s="15" t="s">
        <v>132</v>
      </c>
      <c r="AW171" s="15" t="s">
        <v>35</v>
      </c>
      <c r="AX171" s="15" t="s">
        <v>36</v>
      </c>
      <c r="AY171" s="190" t="s">
        <v>125</v>
      </c>
    </row>
    <row r="172" spans="1:65" s="2" customFormat="1" ht="16.5" customHeight="1">
      <c r="A172" s="33"/>
      <c r="B172" s="144"/>
      <c r="C172" s="145" t="s">
        <v>152</v>
      </c>
      <c r="D172" s="145" t="s">
        <v>127</v>
      </c>
      <c r="E172" s="146" t="s">
        <v>224</v>
      </c>
      <c r="F172" s="147" t="s">
        <v>225</v>
      </c>
      <c r="G172" s="148" t="s">
        <v>175</v>
      </c>
      <c r="H172" s="149">
        <v>27.72</v>
      </c>
      <c r="I172" s="150"/>
      <c r="J172" s="151">
        <f>ROUND(I172*H172,2)</f>
        <v>0</v>
      </c>
      <c r="K172" s="147" t="s">
        <v>131</v>
      </c>
      <c r="L172" s="34"/>
      <c r="M172" s="152" t="s">
        <v>1</v>
      </c>
      <c r="N172" s="153" t="s">
        <v>45</v>
      </c>
      <c r="O172" s="59"/>
      <c r="P172" s="154">
        <f>O172*H172</f>
        <v>0</v>
      </c>
      <c r="Q172" s="154">
        <v>0</v>
      </c>
      <c r="R172" s="154">
        <f>Q172*H172</f>
        <v>0</v>
      </c>
      <c r="S172" s="154">
        <v>0.22</v>
      </c>
      <c r="T172" s="155">
        <f>S172*H172</f>
        <v>6.0983999999999998</v>
      </c>
      <c r="U172" s="33"/>
      <c r="V172" s="33"/>
      <c r="W172" s="33"/>
      <c r="X172" s="33"/>
      <c r="Y172" s="33"/>
      <c r="Z172" s="33"/>
      <c r="AA172" s="33"/>
      <c r="AB172" s="33"/>
      <c r="AC172" s="33"/>
      <c r="AD172" s="33"/>
      <c r="AE172" s="33"/>
      <c r="AR172" s="156" t="s">
        <v>132</v>
      </c>
      <c r="AT172" s="156" t="s">
        <v>127</v>
      </c>
      <c r="AU172" s="156" t="s">
        <v>89</v>
      </c>
      <c r="AY172" s="18" t="s">
        <v>125</v>
      </c>
      <c r="BE172" s="157">
        <f>IF(N172="základní",J172,0)</f>
        <v>0</v>
      </c>
      <c r="BF172" s="157">
        <f>IF(N172="snížená",J172,0)</f>
        <v>0</v>
      </c>
      <c r="BG172" s="157">
        <f>IF(N172="zákl. přenesená",J172,0)</f>
        <v>0</v>
      </c>
      <c r="BH172" s="157">
        <f>IF(N172="sníž. přenesená",J172,0)</f>
        <v>0</v>
      </c>
      <c r="BI172" s="157">
        <f>IF(N172="nulová",J172,0)</f>
        <v>0</v>
      </c>
      <c r="BJ172" s="18" t="s">
        <v>36</v>
      </c>
      <c r="BK172" s="157">
        <f>ROUND(I172*H172,2)</f>
        <v>0</v>
      </c>
      <c r="BL172" s="18" t="s">
        <v>132</v>
      </c>
      <c r="BM172" s="156" t="s">
        <v>954</v>
      </c>
    </row>
    <row r="173" spans="1:65" s="13" customFormat="1">
      <c r="B173" s="168"/>
      <c r="D173" s="169" t="s">
        <v>140</v>
      </c>
      <c r="E173" s="170" t="s">
        <v>1</v>
      </c>
      <c r="F173" s="171" t="s">
        <v>221</v>
      </c>
      <c r="H173" s="170" t="s">
        <v>1</v>
      </c>
      <c r="I173" s="172"/>
      <c r="L173" s="168"/>
      <c r="M173" s="173"/>
      <c r="N173" s="174"/>
      <c r="O173" s="174"/>
      <c r="P173" s="174"/>
      <c r="Q173" s="174"/>
      <c r="R173" s="174"/>
      <c r="S173" s="174"/>
      <c r="T173" s="175"/>
      <c r="AT173" s="170" t="s">
        <v>140</v>
      </c>
      <c r="AU173" s="170" t="s">
        <v>89</v>
      </c>
      <c r="AV173" s="13" t="s">
        <v>36</v>
      </c>
      <c r="AW173" s="13" t="s">
        <v>3</v>
      </c>
      <c r="AX173" s="13" t="s">
        <v>80</v>
      </c>
      <c r="AY173" s="170" t="s">
        <v>125</v>
      </c>
    </row>
    <row r="174" spans="1:65" s="14" customFormat="1">
      <c r="B174" s="176"/>
      <c r="D174" s="169" t="s">
        <v>140</v>
      </c>
      <c r="E174" s="177" t="s">
        <v>1</v>
      </c>
      <c r="F174" s="178" t="s">
        <v>952</v>
      </c>
      <c r="H174" s="179">
        <v>27.72</v>
      </c>
      <c r="I174" s="180"/>
      <c r="L174" s="176"/>
      <c r="M174" s="181"/>
      <c r="N174" s="182"/>
      <c r="O174" s="182"/>
      <c r="P174" s="182"/>
      <c r="Q174" s="182"/>
      <c r="R174" s="182"/>
      <c r="S174" s="182"/>
      <c r="T174" s="183"/>
      <c r="AT174" s="177" t="s">
        <v>140</v>
      </c>
      <c r="AU174" s="177" t="s">
        <v>89</v>
      </c>
      <c r="AV174" s="14" t="s">
        <v>89</v>
      </c>
      <c r="AW174" s="14" t="s">
        <v>35</v>
      </c>
      <c r="AX174" s="14" t="s">
        <v>80</v>
      </c>
      <c r="AY174" s="177" t="s">
        <v>125</v>
      </c>
    </row>
    <row r="175" spans="1:65" s="15" customFormat="1">
      <c r="B175" s="189"/>
      <c r="D175" s="169" t="s">
        <v>140</v>
      </c>
      <c r="E175" s="190" t="s">
        <v>1</v>
      </c>
      <c r="F175" s="191" t="s">
        <v>223</v>
      </c>
      <c r="H175" s="192">
        <v>27.72</v>
      </c>
      <c r="I175" s="193"/>
      <c r="L175" s="189"/>
      <c r="M175" s="194"/>
      <c r="N175" s="195"/>
      <c r="O175" s="195"/>
      <c r="P175" s="195"/>
      <c r="Q175" s="195"/>
      <c r="R175" s="195"/>
      <c r="S175" s="195"/>
      <c r="T175" s="196"/>
      <c r="AT175" s="190" t="s">
        <v>140</v>
      </c>
      <c r="AU175" s="190" t="s">
        <v>89</v>
      </c>
      <c r="AV175" s="15" t="s">
        <v>132</v>
      </c>
      <c r="AW175" s="15" t="s">
        <v>35</v>
      </c>
      <c r="AX175" s="15" t="s">
        <v>36</v>
      </c>
      <c r="AY175" s="190" t="s">
        <v>125</v>
      </c>
    </row>
    <row r="176" spans="1:65" s="2" customFormat="1" ht="16.5" customHeight="1">
      <c r="A176" s="33"/>
      <c r="B176" s="144"/>
      <c r="C176" s="145" t="s">
        <v>156</v>
      </c>
      <c r="D176" s="145" t="s">
        <v>127</v>
      </c>
      <c r="E176" s="146" t="s">
        <v>955</v>
      </c>
      <c r="F176" s="147" t="s">
        <v>956</v>
      </c>
      <c r="G176" s="148" t="s">
        <v>175</v>
      </c>
      <c r="H176" s="149">
        <v>34.869999999999997</v>
      </c>
      <c r="I176" s="150"/>
      <c r="J176" s="151">
        <f>ROUND(I176*H176,2)</f>
        <v>0</v>
      </c>
      <c r="K176" s="147" t="s">
        <v>131</v>
      </c>
      <c r="L176" s="34"/>
      <c r="M176" s="152" t="s">
        <v>1</v>
      </c>
      <c r="N176" s="153" t="s">
        <v>45</v>
      </c>
      <c r="O176" s="59"/>
      <c r="P176" s="154">
        <f>O176*H176</f>
        <v>0</v>
      </c>
      <c r="Q176" s="154">
        <v>0</v>
      </c>
      <c r="R176" s="154">
        <f>Q176*H176</f>
        <v>0</v>
      </c>
      <c r="S176" s="154">
        <v>0.45</v>
      </c>
      <c r="T176" s="155">
        <f>S176*H176</f>
        <v>15.6915</v>
      </c>
      <c r="U176" s="33"/>
      <c r="V176" s="33"/>
      <c r="W176" s="33"/>
      <c r="X176" s="33"/>
      <c r="Y176" s="33"/>
      <c r="Z176" s="33"/>
      <c r="AA176" s="33"/>
      <c r="AB176" s="33"/>
      <c r="AC176" s="33"/>
      <c r="AD176" s="33"/>
      <c r="AE176" s="33"/>
      <c r="AR176" s="156" t="s">
        <v>132</v>
      </c>
      <c r="AT176" s="156" t="s">
        <v>127</v>
      </c>
      <c r="AU176" s="156" t="s">
        <v>89</v>
      </c>
      <c r="AY176" s="18" t="s">
        <v>125</v>
      </c>
      <c r="BE176" s="157">
        <f>IF(N176="základní",J176,0)</f>
        <v>0</v>
      </c>
      <c r="BF176" s="157">
        <f>IF(N176="snížená",J176,0)</f>
        <v>0</v>
      </c>
      <c r="BG176" s="157">
        <f>IF(N176="zákl. přenesená",J176,0)</f>
        <v>0</v>
      </c>
      <c r="BH176" s="157">
        <f>IF(N176="sníž. přenesená",J176,0)</f>
        <v>0</v>
      </c>
      <c r="BI176" s="157">
        <f>IF(N176="nulová",J176,0)</f>
        <v>0</v>
      </c>
      <c r="BJ176" s="18" t="s">
        <v>36</v>
      </c>
      <c r="BK176" s="157">
        <f>ROUND(I176*H176,2)</f>
        <v>0</v>
      </c>
      <c r="BL176" s="18" t="s">
        <v>132</v>
      </c>
      <c r="BM176" s="156" t="s">
        <v>957</v>
      </c>
    </row>
    <row r="177" spans="1:65" s="13" customFormat="1">
      <c r="B177" s="168"/>
      <c r="D177" s="169" t="s">
        <v>140</v>
      </c>
      <c r="E177" s="170" t="s">
        <v>1</v>
      </c>
      <c r="F177" s="171" t="s">
        <v>896</v>
      </c>
      <c r="H177" s="170" t="s">
        <v>1</v>
      </c>
      <c r="I177" s="172"/>
      <c r="L177" s="168"/>
      <c r="M177" s="173"/>
      <c r="N177" s="174"/>
      <c r="O177" s="174"/>
      <c r="P177" s="174"/>
      <c r="Q177" s="174"/>
      <c r="R177" s="174"/>
      <c r="S177" s="174"/>
      <c r="T177" s="175"/>
      <c r="AT177" s="170" t="s">
        <v>140</v>
      </c>
      <c r="AU177" s="170" t="s">
        <v>89</v>
      </c>
      <c r="AV177" s="13" t="s">
        <v>36</v>
      </c>
      <c r="AW177" s="13" t="s">
        <v>35</v>
      </c>
      <c r="AX177" s="13" t="s">
        <v>80</v>
      </c>
      <c r="AY177" s="170" t="s">
        <v>125</v>
      </c>
    </row>
    <row r="178" spans="1:65" s="14" customFormat="1">
      <c r="B178" s="176"/>
      <c r="D178" s="169" t="s">
        <v>140</v>
      </c>
      <c r="E178" s="177" t="s">
        <v>1</v>
      </c>
      <c r="F178" s="178" t="s">
        <v>958</v>
      </c>
      <c r="H178" s="179">
        <v>34.869999999999997</v>
      </c>
      <c r="I178" s="180"/>
      <c r="L178" s="176"/>
      <c r="M178" s="181"/>
      <c r="N178" s="182"/>
      <c r="O178" s="182"/>
      <c r="P178" s="182"/>
      <c r="Q178" s="182"/>
      <c r="R178" s="182"/>
      <c r="S178" s="182"/>
      <c r="T178" s="183"/>
      <c r="AT178" s="177" t="s">
        <v>140</v>
      </c>
      <c r="AU178" s="177" t="s">
        <v>89</v>
      </c>
      <c r="AV178" s="14" t="s">
        <v>89</v>
      </c>
      <c r="AW178" s="14" t="s">
        <v>35</v>
      </c>
      <c r="AX178" s="14" t="s">
        <v>80</v>
      </c>
      <c r="AY178" s="177" t="s">
        <v>125</v>
      </c>
    </row>
    <row r="179" spans="1:65" s="15" customFormat="1">
      <c r="B179" s="189"/>
      <c r="D179" s="169" t="s">
        <v>140</v>
      </c>
      <c r="E179" s="190" t="s">
        <v>1</v>
      </c>
      <c r="F179" s="191" t="s">
        <v>223</v>
      </c>
      <c r="H179" s="192">
        <v>34.869999999999997</v>
      </c>
      <c r="I179" s="193"/>
      <c r="L179" s="189"/>
      <c r="M179" s="194"/>
      <c r="N179" s="195"/>
      <c r="O179" s="195"/>
      <c r="P179" s="195"/>
      <c r="Q179" s="195"/>
      <c r="R179" s="195"/>
      <c r="S179" s="195"/>
      <c r="T179" s="196"/>
      <c r="AT179" s="190" t="s">
        <v>140</v>
      </c>
      <c r="AU179" s="190" t="s">
        <v>89</v>
      </c>
      <c r="AV179" s="15" t="s">
        <v>132</v>
      </c>
      <c r="AW179" s="15" t="s">
        <v>35</v>
      </c>
      <c r="AX179" s="15" t="s">
        <v>36</v>
      </c>
      <c r="AY179" s="190" t="s">
        <v>125</v>
      </c>
    </row>
    <row r="180" spans="1:65" s="2" customFormat="1" ht="16.5" customHeight="1">
      <c r="A180" s="33"/>
      <c r="B180" s="144"/>
      <c r="C180" s="145" t="s">
        <v>160</v>
      </c>
      <c r="D180" s="145" t="s">
        <v>127</v>
      </c>
      <c r="E180" s="146" t="s">
        <v>959</v>
      </c>
      <c r="F180" s="147" t="s">
        <v>960</v>
      </c>
      <c r="G180" s="148" t="s">
        <v>175</v>
      </c>
      <c r="H180" s="149">
        <v>34.869999999999997</v>
      </c>
      <c r="I180" s="150"/>
      <c r="J180" s="151">
        <f>ROUND(I180*H180,2)</f>
        <v>0</v>
      </c>
      <c r="K180" s="147" t="s">
        <v>131</v>
      </c>
      <c r="L180" s="34"/>
      <c r="M180" s="152" t="s">
        <v>1</v>
      </c>
      <c r="N180" s="153" t="s">
        <v>45</v>
      </c>
      <c r="O180" s="59"/>
      <c r="P180" s="154">
        <f>O180*H180</f>
        <v>0</v>
      </c>
      <c r="Q180" s="154">
        <v>0</v>
      </c>
      <c r="R180" s="154">
        <f>Q180*H180</f>
        <v>0</v>
      </c>
      <c r="S180" s="154">
        <v>0.70899999999999996</v>
      </c>
      <c r="T180" s="155">
        <f>S180*H180</f>
        <v>24.722829999999998</v>
      </c>
      <c r="U180" s="33"/>
      <c r="V180" s="33"/>
      <c r="W180" s="33"/>
      <c r="X180" s="33"/>
      <c r="Y180" s="33"/>
      <c r="Z180" s="33"/>
      <c r="AA180" s="33"/>
      <c r="AB180" s="33"/>
      <c r="AC180" s="33"/>
      <c r="AD180" s="33"/>
      <c r="AE180" s="33"/>
      <c r="AR180" s="156" t="s">
        <v>132</v>
      </c>
      <c r="AT180" s="156" t="s">
        <v>127</v>
      </c>
      <c r="AU180" s="156" t="s">
        <v>89</v>
      </c>
      <c r="AY180" s="18" t="s">
        <v>125</v>
      </c>
      <c r="BE180" s="157">
        <f>IF(N180="základní",J180,0)</f>
        <v>0</v>
      </c>
      <c r="BF180" s="157">
        <f>IF(N180="snížená",J180,0)</f>
        <v>0</v>
      </c>
      <c r="BG180" s="157">
        <f>IF(N180="zákl. přenesená",J180,0)</f>
        <v>0</v>
      </c>
      <c r="BH180" s="157">
        <f>IF(N180="sníž. přenesená",J180,0)</f>
        <v>0</v>
      </c>
      <c r="BI180" s="157">
        <f>IF(N180="nulová",J180,0)</f>
        <v>0</v>
      </c>
      <c r="BJ180" s="18" t="s">
        <v>36</v>
      </c>
      <c r="BK180" s="157">
        <f>ROUND(I180*H180,2)</f>
        <v>0</v>
      </c>
      <c r="BL180" s="18" t="s">
        <v>132</v>
      </c>
      <c r="BM180" s="156" t="s">
        <v>961</v>
      </c>
    </row>
    <row r="181" spans="1:65" s="14" customFormat="1">
      <c r="B181" s="176"/>
      <c r="D181" s="169" t="s">
        <v>140</v>
      </c>
      <c r="E181" s="177" t="s">
        <v>1</v>
      </c>
      <c r="F181" s="178" t="s">
        <v>962</v>
      </c>
      <c r="H181" s="179">
        <v>34.869999999999997</v>
      </c>
      <c r="I181" s="180"/>
      <c r="L181" s="176"/>
      <c r="M181" s="181"/>
      <c r="N181" s="182"/>
      <c r="O181" s="182"/>
      <c r="P181" s="182"/>
      <c r="Q181" s="182"/>
      <c r="R181" s="182"/>
      <c r="S181" s="182"/>
      <c r="T181" s="183"/>
      <c r="AT181" s="177" t="s">
        <v>140</v>
      </c>
      <c r="AU181" s="177" t="s">
        <v>89</v>
      </c>
      <c r="AV181" s="14" t="s">
        <v>89</v>
      </c>
      <c r="AW181" s="14" t="s">
        <v>35</v>
      </c>
      <c r="AX181" s="14" t="s">
        <v>36</v>
      </c>
      <c r="AY181" s="177" t="s">
        <v>125</v>
      </c>
    </row>
    <row r="182" spans="1:65" s="2" customFormat="1" ht="16.5" customHeight="1">
      <c r="A182" s="33"/>
      <c r="B182" s="144"/>
      <c r="C182" s="145" t="s">
        <v>138</v>
      </c>
      <c r="D182" s="145" t="s">
        <v>127</v>
      </c>
      <c r="E182" s="146" t="s">
        <v>963</v>
      </c>
      <c r="F182" s="147" t="s">
        <v>964</v>
      </c>
      <c r="G182" s="148" t="s">
        <v>175</v>
      </c>
      <c r="H182" s="149">
        <v>34.869999999999997</v>
      </c>
      <c r="I182" s="150"/>
      <c r="J182" s="151">
        <f>ROUND(I182*H182,2)</f>
        <v>0</v>
      </c>
      <c r="K182" s="147" t="s">
        <v>131</v>
      </c>
      <c r="L182" s="34"/>
      <c r="M182" s="152" t="s">
        <v>1</v>
      </c>
      <c r="N182" s="153" t="s">
        <v>45</v>
      </c>
      <c r="O182" s="59"/>
      <c r="P182" s="154">
        <f>O182*H182</f>
        <v>0</v>
      </c>
      <c r="Q182" s="154">
        <v>0</v>
      </c>
      <c r="R182" s="154">
        <f>Q182*H182</f>
        <v>0</v>
      </c>
      <c r="S182" s="154">
        <v>0.57999999999999996</v>
      </c>
      <c r="T182" s="155">
        <f>S182*H182</f>
        <v>20.224599999999999</v>
      </c>
      <c r="U182" s="33"/>
      <c r="V182" s="33"/>
      <c r="W182" s="33"/>
      <c r="X182" s="33"/>
      <c r="Y182" s="33"/>
      <c r="Z182" s="33"/>
      <c r="AA182" s="33"/>
      <c r="AB182" s="33"/>
      <c r="AC182" s="33"/>
      <c r="AD182" s="33"/>
      <c r="AE182" s="33"/>
      <c r="AR182" s="156" t="s">
        <v>132</v>
      </c>
      <c r="AT182" s="156" t="s">
        <v>127</v>
      </c>
      <c r="AU182" s="156" t="s">
        <v>89</v>
      </c>
      <c r="AY182" s="18" t="s">
        <v>125</v>
      </c>
      <c r="BE182" s="157">
        <f>IF(N182="základní",J182,0)</f>
        <v>0</v>
      </c>
      <c r="BF182" s="157">
        <f>IF(N182="snížená",J182,0)</f>
        <v>0</v>
      </c>
      <c r="BG182" s="157">
        <f>IF(N182="zákl. přenesená",J182,0)</f>
        <v>0</v>
      </c>
      <c r="BH182" s="157">
        <f>IF(N182="sníž. přenesená",J182,0)</f>
        <v>0</v>
      </c>
      <c r="BI182" s="157">
        <f>IF(N182="nulová",J182,0)</f>
        <v>0</v>
      </c>
      <c r="BJ182" s="18" t="s">
        <v>36</v>
      </c>
      <c r="BK182" s="157">
        <f>ROUND(I182*H182,2)</f>
        <v>0</v>
      </c>
      <c r="BL182" s="18" t="s">
        <v>132</v>
      </c>
      <c r="BM182" s="156" t="s">
        <v>965</v>
      </c>
    </row>
    <row r="183" spans="1:65" s="14" customFormat="1">
      <c r="B183" s="176"/>
      <c r="D183" s="169" t="s">
        <v>140</v>
      </c>
      <c r="E183" s="177" t="s">
        <v>1</v>
      </c>
      <c r="F183" s="178" t="s">
        <v>962</v>
      </c>
      <c r="H183" s="179">
        <v>34.869999999999997</v>
      </c>
      <c r="I183" s="180"/>
      <c r="L183" s="176"/>
      <c r="M183" s="181"/>
      <c r="N183" s="182"/>
      <c r="O183" s="182"/>
      <c r="P183" s="182"/>
      <c r="Q183" s="182"/>
      <c r="R183" s="182"/>
      <c r="S183" s="182"/>
      <c r="T183" s="183"/>
      <c r="AT183" s="177" t="s">
        <v>140</v>
      </c>
      <c r="AU183" s="177" t="s">
        <v>89</v>
      </c>
      <c r="AV183" s="14" t="s">
        <v>89</v>
      </c>
      <c r="AW183" s="14" t="s">
        <v>35</v>
      </c>
      <c r="AX183" s="14" t="s">
        <v>36</v>
      </c>
      <c r="AY183" s="177" t="s">
        <v>125</v>
      </c>
    </row>
    <row r="184" spans="1:65" s="2" customFormat="1" ht="16.5" customHeight="1">
      <c r="A184" s="33"/>
      <c r="B184" s="144"/>
      <c r="C184" s="145" t="s">
        <v>167</v>
      </c>
      <c r="D184" s="145" t="s">
        <v>127</v>
      </c>
      <c r="E184" s="146" t="s">
        <v>246</v>
      </c>
      <c r="F184" s="147" t="s">
        <v>247</v>
      </c>
      <c r="G184" s="148" t="s">
        <v>248</v>
      </c>
      <c r="H184" s="149">
        <v>20</v>
      </c>
      <c r="I184" s="150"/>
      <c r="J184" s="151">
        <f>ROUND(I184*H184,2)</f>
        <v>0</v>
      </c>
      <c r="K184" s="147" t="s">
        <v>131</v>
      </c>
      <c r="L184" s="34"/>
      <c r="M184" s="152" t="s">
        <v>1</v>
      </c>
      <c r="N184" s="153" t="s">
        <v>45</v>
      </c>
      <c r="O184" s="59"/>
      <c r="P184" s="154">
        <f>O184*H184</f>
        <v>0</v>
      </c>
      <c r="Q184" s="154">
        <v>0</v>
      </c>
      <c r="R184" s="154">
        <f>Q184*H184</f>
        <v>0</v>
      </c>
      <c r="S184" s="154">
        <v>0.20499999999999999</v>
      </c>
      <c r="T184" s="155">
        <f>S184*H184</f>
        <v>4.0999999999999996</v>
      </c>
      <c r="U184" s="33"/>
      <c r="V184" s="33"/>
      <c r="W184" s="33"/>
      <c r="X184" s="33"/>
      <c r="Y184" s="33"/>
      <c r="Z184" s="33"/>
      <c r="AA184" s="33"/>
      <c r="AB184" s="33"/>
      <c r="AC184" s="33"/>
      <c r="AD184" s="33"/>
      <c r="AE184" s="33"/>
      <c r="AR184" s="156" t="s">
        <v>132</v>
      </c>
      <c r="AT184" s="156" t="s">
        <v>127</v>
      </c>
      <c r="AU184" s="156" t="s">
        <v>89</v>
      </c>
      <c r="AY184" s="18" t="s">
        <v>125</v>
      </c>
      <c r="BE184" s="157">
        <f>IF(N184="základní",J184,0)</f>
        <v>0</v>
      </c>
      <c r="BF184" s="157">
        <f>IF(N184="snížená",J184,0)</f>
        <v>0</v>
      </c>
      <c r="BG184" s="157">
        <f>IF(N184="zákl. přenesená",J184,0)</f>
        <v>0</v>
      </c>
      <c r="BH184" s="157">
        <f>IF(N184="sníž. přenesená",J184,0)</f>
        <v>0</v>
      </c>
      <c r="BI184" s="157">
        <f>IF(N184="nulová",J184,0)</f>
        <v>0</v>
      </c>
      <c r="BJ184" s="18" t="s">
        <v>36</v>
      </c>
      <c r="BK184" s="157">
        <f>ROUND(I184*H184,2)</f>
        <v>0</v>
      </c>
      <c r="BL184" s="18" t="s">
        <v>132</v>
      </c>
      <c r="BM184" s="156" t="s">
        <v>966</v>
      </c>
    </row>
    <row r="185" spans="1:65" s="14" customFormat="1">
      <c r="B185" s="176"/>
      <c r="D185" s="169" t="s">
        <v>140</v>
      </c>
      <c r="E185" s="177" t="s">
        <v>1</v>
      </c>
      <c r="F185" s="178" t="s">
        <v>967</v>
      </c>
      <c r="H185" s="179">
        <v>20</v>
      </c>
      <c r="I185" s="180"/>
      <c r="L185" s="176"/>
      <c r="M185" s="181"/>
      <c r="N185" s="182"/>
      <c r="O185" s="182"/>
      <c r="P185" s="182"/>
      <c r="Q185" s="182"/>
      <c r="R185" s="182"/>
      <c r="S185" s="182"/>
      <c r="T185" s="183"/>
      <c r="AT185" s="177" t="s">
        <v>140</v>
      </c>
      <c r="AU185" s="177" t="s">
        <v>89</v>
      </c>
      <c r="AV185" s="14" t="s">
        <v>89</v>
      </c>
      <c r="AW185" s="14" t="s">
        <v>35</v>
      </c>
      <c r="AX185" s="14" t="s">
        <v>80</v>
      </c>
      <c r="AY185" s="177" t="s">
        <v>125</v>
      </c>
    </row>
    <row r="186" spans="1:65" s="2" customFormat="1" ht="16.5" customHeight="1">
      <c r="A186" s="33"/>
      <c r="B186" s="144"/>
      <c r="C186" s="145" t="s">
        <v>172</v>
      </c>
      <c r="D186" s="145" t="s">
        <v>127</v>
      </c>
      <c r="E186" s="146" t="s">
        <v>250</v>
      </c>
      <c r="F186" s="147" t="s">
        <v>251</v>
      </c>
      <c r="G186" s="148" t="s">
        <v>248</v>
      </c>
      <c r="H186" s="149">
        <v>5.8</v>
      </c>
      <c r="I186" s="150"/>
      <c r="J186" s="151">
        <f>ROUND(I186*H186,2)</f>
        <v>0</v>
      </c>
      <c r="K186" s="147" t="s">
        <v>131</v>
      </c>
      <c r="L186" s="34"/>
      <c r="M186" s="152" t="s">
        <v>1</v>
      </c>
      <c r="N186" s="153" t="s">
        <v>45</v>
      </c>
      <c r="O186" s="59"/>
      <c r="P186" s="154">
        <f>O186*H186</f>
        <v>0</v>
      </c>
      <c r="Q186" s="154">
        <v>0</v>
      </c>
      <c r="R186" s="154">
        <f>Q186*H186</f>
        <v>0</v>
      </c>
      <c r="S186" s="154">
        <v>0.115</v>
      </c>
      <c r="T186" s="155">
        <f>S186*H186</f>
        <v>0.66700000000000004</v>
      </c>
      <c r="U186" s="33"/>
      <c r="V186" s="33"/>
      <c r="W186" s="33"/>
      <c r="X186" s="33"/>
      <c r="Y186" s="33"/>
      <c r="Z186" s="33"/>
      <c r="AA186" s="33"/>
      <c r="AB186" s="33"/>
      <c r="AC186" s="33"/>
      <c r="AD186" s="33"/>
      <c r="AE186" s="33"/>
      <c r="AR186" s="156" t="s">
        <v>132</v>
      </c>
      <c r="AT186" s="156" t="s">
        <v>127</v>
      </c>
      <c r="AU186" s="156" t="s">
        <v>89</v>
      </c>
      <c r="AY186" s="18" t="s">
        <v>125</v>
      </c>
      <c r="BE186" s="157">
        <f>IF(N186="základní",J186,0)</f>
        <v>0</v>
      </c>
      <c r="BF186" s="157">
        <f>IF(N186="snížená",J186,0)</f>
        <v>0</v>
      </c>
      <c r="BG186" s="157">
        <f>IF(N186="zákl. přenesená",J186,0)</f>
        <v>0</v>
      </c>
      <c r="BH186" s="157">
        <f>IF(N186="sníž. přenesená",J186,0)</f>
        <v>0</v>
      </c>
      <c r="BI186" s="157">
        <f>IF(N186="nulová",J186,0)</f>
        <v>0</v>
      </c>
      <c r="BJ186" s="18" t="s">
        <v>36</v>
      </c>
      <c r="BK186" s="157">
        <f>ROUND(I186*H186,2)</f>
        <v>0</v>
      </c>
      <c r="BL186" s="18" t="s">
        <v>132</v>
      </c>
      <c r="BM186" s="156" t="s">
        <v>968</v>
      </c>
    </row>
    <row r="187" spans="1:65" s="14" customFormat="1">
      <c r="B187" s="176"/>
      <c r="D187" s="169" t="s">
        <v>140</v>
      </c>
      <c r="E187" s="177" t="s">
        <v>1</v>
      </c>
      <c r="F187" s="178" t="s">
        <v>969</v>
      </c>
      <c r="H187" s="179">
        <v>5.8</v>
      </c>
      <c r="I187" s="180"/>
      <c r="L187" s="176"/>
      <c r="M187" s="181"/>
      <c r="N187" s="182"/>
      <c r="O187" s="182"/>
      <c r="P187" s="182"/>
      <c r="Q187" s="182"/>
      <c r="R187" s="182"/>
      <c r="S187" s="182"/>
      <c r="T187" s="183"/>
      <c r="AT187" s="177" t="s">
        <v>140</v>
      </c>
      <c r="AU187" s="177" t="s">
        <v>89</v>
      </c>
      <c r="AV187" s="14" t="s">
        <v>89</v>
      </c>
      <c r="AW187" s="14" t="s">
        <v>35</v>
      </c>
      <c r="AX187" s="14" t="s">
        <v>80</v>
      </c>
      <c r="AY187" s="177" t="s">
        <v>125</v>
      </c>
    </row>
    <row r="188" spans="1:65" s="2" customFormat="1" ht="16.5" customHeight="1">
      <c r="A188" s="33"/>
      <c r="B188" s="144"/>
      <c r="C188" s="145" t="s">
        <v>178</v>
      </c>
      <c r="D188" s="145" t="s">
        <v>127</v>
      </c>
      <c r="E188" s="146" t="s">
        <v>257</v>
      </c>
      <c r="F188" s="147" t="s">
        <v>258</v>
      </c>
      <c r="G188" s="148" t="s">
        <v>175</v>
      </c>
      <c r="H188" s="149">
        <v>24.09</v>
      </c>
      <c r="I188" s="150"/>
      <c r="J188" s="151">
        <f>ROUND(I188*H188,2)</f>
        <v>0</v>
      </c>
      <c r="K188" s="147" t="s">
        <v>131</v>
      </c>
      <c r="L188" s="34"/>
      <c r="M188" s="152" t="s">
        <v>1</v>
      </c>
      <c r="N188" s="153" t="s">
        <v>45</v>
      </c>
      <c r="O188" s="59"/>
      <c r="P188" s="154">
        <f>O188*H188</f>
        <v>0</v>
      </c>
      <c r="Q188" s="154">
        <v>0</v>
      </c>
      <c r="R188" s="154">
        <f>Q188*H188</f>
        <v>0</v>
      </c>
      <c r="S188" s="154">
        <v>0</v>
      </c>
      <c r="T188" s="155">
        <f>S188*H188</f>
        <v>0</v>
      </c>
      <c r="U188" s="33"/>
      <c r="V188" s="33"/>
      <c r="W188" s="33"/>
      <c r="X188" s="33"/>
      <c r="Y188" s="33"/>
      <c r="Z188" s="33"/>
      <c r="AA188" s="33"/>
      <c r="AB188" s="33"/>
      <c r="AC188" s="33"/>
      <c r="AD188" s="33"/>
      <c r="AE188" s="33"/>
      <c r="AR188" s="156" t="s">
        <v>132</v>
      </c>
      <c r="AT188" s="156" t="s">
        <v>127</v>
      </c>
      <c r="AU188" s="156" t="s">
        <v>89</v>
      </c>
      <c r="AY188" s="18" t="s">
        <v>125</v>
      </c>
      <c r="BE188" s="157">
        <f>IF(N188="základní",J188,0)</f>
        <v>0</v>
      </c>
      <c r="BF188" s="157">
        <f>IF(N188="snížená",J188,0)</f>
        <v>0</v>
      </c>
      <c r="BG188" s="157">
        <f>IF(N188="zákl. přenesená",J188,0)</f>
        <v>0</v>
      </c>
      <c r="BH188" s="157">
        <f>IF(N188="sníž. přenesená",J188,0)</f>
        <v>0</v>
      </c>
      <c r="BI188" s="157">
        <f>IF(N188="nulová",J188,0)</f>
        <v>0</v>
      </c>
      <c r="BJ188" s="18" t="s">
        <v>36</v>
      </c>
      <c r="BK188" s="157">
        <f>ROUND(I188*H188,2)</f>
        <v>0</v>
      </c>
      <c r="BL188" s="18" t="s">
        <v>132</v>
      </c>
      <c r="BM188" s="156" t="s">
        <v>970</v>
      </c>
    </row>
    <row r="189" spans="1:65" s="14" customFormat="1">
      <c r="B189" s="176"/>
      <c r="D189" s="169" t="s">
        <v>140</v>
      </c>
      <c r="E189" s="177" t="s">
        <v>1</v>
      </c>
      <c r="F189" s="178" t="s">
        <v>971</v>
      </c>
      <c r="H189" s="179">
        <v>24.09</v>
      </c>
      <c r="I189" s="180"/>
      <c r="L189" s="176"/>
      <c r="M189" s="181"/>
      <c r="N189" s="182"/>
      <c r="O189" s="182"/>
      <c r="P189" s="182"/>
      <c r="Q189" s="182"/>
      <c r="R189" s="182"/>
      <c r="S189" s="182"/>
      <c r="T189" s="183"/>
      <c r="AT189" s="177" t="s">
        <v>140</v>
      </c>
      <c r="AU189" s="177" t="s">
        <v>89</v>
      </c>
      <c r="AV189" s="14" t="s">
        <v>89</v>
      </c>
      <c r="AW189" s="14" t="s">
        <v>35</v>
      </c>
      <c r="AX189" s="14" t="s">
        <v>80</v>
      </c>
      <c r="AY189" s="177" t="s">
        <v>125</v>
      </c>
    </row>
    <row r="190" spans="1:65" s="15" customFormat="1">
      <c r="B190" s="189"/>
      <c r="D190" s="169" t="s">
        <v>140</v>
      </c>
      <c r="E190" s="190" t="s">
        <v>1</v>
      </c>
      <c r="F190" s="191" t="s">
        <v>223</v>
      </c>
      <c r="H190" s="192">
        <v>24.09</v>
      </c>
      <c r="I190" s="193"/>
      <c r="L190" s="189"/>
      <c r="M190" s="194"/>
      <c r="N190" s="195"/>
      <c r="O190" s="195"/>
      <c r="P190" s="195"/>
      <c r="Q190" s="195"/>
      <c r="R190" s="195"/>
      <c r="S190" s="195"/>
      <c r="T190" s="196"/>
      <c r="AT190" s="190" t="s">
        <v>140</v>
      </c>
      <c r="AU190" s="190" t="s">
        <v>89</v>
      </c>
      <c r="AV190" s="15" t="s">
        <v>132</v>
      </c>
      <c r="AW190" s="15" t="s">
        <v>35</v>
      </c>
      <c r="AX190" s="15" t="s">
        <v>36</v>
      </c>
      <c r="AY190" s="190" t="s">
        <v>125</v>
      </c>
    </row>
    <row r="191" spans="1:65" s="2" customFormat="1" ht="16.5" customHeight="1">
      <c r="A191" s="33"/>
      <c r="B191" s="144"/>
      <c r="C191" s="145" t="s">
        <v>183</v>
      </c>
      <c r="D191" s="145" t="s">
        <v>127</v>
      </c>
      <c r="E191" s="146" t="s">
        <v>280</v>
      </c>
      <c r="F191" s="147" t="s">
        <v>281</v>
      </c>
      <c r="G191" s="148" t="s">
        <v>248</v>
      </c>
      <c r="H191" s="149">
        <v>1.1000000000000001</v>
      </c>
      <c r="I191" s="150"/>
      <c r="J191" s="151">
        <f>ROUND(I191*H191,2)</f>
        <v>0</v>
      </c>
      <c r="K191" s="147" t="s">
        <v>131</v>
      </c>
      <c r="L191" s="34"/>
      <c r="M191" s="152" t="s">
        <v>1</v>
      </c>
      <c r="N191" s="153" t="s">
        <v>45</v>
      </c>
      <c r="O191" s="59"/>
      <c r="P191" s="154">
        <f>O191*H191</f>
        <v>0</v>
      </c>
      <c r="Q191" s="154">
        <v>8.6800000000000002E-3</v>
      </c>
      <c r="R191" s="154">
        <f>Q191*H191</f>
        <v>9.5480000000000009E-3</v>
      </c>
      <c r="S191" s="154">
        <v>0</v>
      </c>
      <c r="T191" s="155">
        <f>S191*H191</f>
        <v>0</v>
      </c>
      <c r="U191" s="33"/>
      <c r="V191" s="33"/>
      <c r="W191" s="33"/>
      <c r="X191" s="33"/>
      <c r="Y191" s="33"/>
      <c r="Z191" s="33"/>
      <c r="AA191" s="33"/>
      <c r="AB191" s="33"/>
      <c r="AC191" s="33"/>
      <c r="AD191" s="33"/>
      <c r="AE191" s="33"/>
      <c r="AR191" s="156" t="s">
        <v>132</v>
      </c>
      <c r="AT191" s="156" t="s">
        <v>127</v>
      </c>
      <c r="AU191" s="156" t="s">
        <v>89</v>
      </c>
      <c r="AY191" s="18" t="s">
        <v>125</v>
      </c>
      <c r="BE191" s="157">
        <f>IF(N191="základní",J191,0)</f>
        <v>0</v>
      </c>
      <c r="BF191" s="157">
        <f>IF(N191="snížená",J191,0)</f>
        <v>0</v>
      </c>
      <c r="BG191" s="157">
        <f>IF(N191="zákl. přenesená",J191,0)</f>
        <v>0</v>
      </c>
      <c r="BH191" s="157">
        <f>IF(N191="sníž. přenesená",J191,0)</f>
        <v>0</v>
      </c>
      <c r="BI191" s="157">
        <f>IF(N191="nulová",J191,0)</f>
        <v>0</v>
      </c>
      <c r="BJ191" s="18" t="s">
        <v>36</v>
      </c>
      <c r="BK191" s="157">
        <f>ROUND(I191*H191,2)</f>
        <v>0</v>
      </c>
      <c r="BL191" s="18" t="s">
        <v>132</v>
      </c>
      <c r="BM191" s="156" t="s">
        <v>972</v>
      </c>
    </row>
    <row r="192" spans="1:65" s="14" customFormat="1">
      <c r="B192" s="176"/>
      <c r="D192" s="169" t="s">
        <v>140</v>
      </c>
      <c r="E192" s="177" t="s">
        <v>1</v>
      </c>
      <c r="F192" s="178" t="s">
        <v>973</v>
      </c>
      <c r="H192" s="179">
        <v>1.1000000000000001</v>
      </c>
      <c r="I192" s="180"/>
      <c r="L192" s="176"/>
      <c r="M192" s="181"/>
      <c r="N192" s="182"/>
      <c r="O192" s="182"/>
      <c r="P192" s="182"/>
      <c r="Q192" s="182"/>
      <c r="R192" s="182"/>
      <c r="S192" s="182"/>
      <c r="T192" s="183"/>
      <c r="AT192" s="177" t="s">
        <v>140</v>
      </c>
      <c r="AU192" s="177" t="s">
        <v>89</v>
      </c>
      <c r="AV192" s="14" t="s">
        <v>89</v>
      </c>
      <c r="AW192" s="14" t="s">
        <v>35</v>
      </c>
      <c r="AX192" s="14" t="s">
        <v>80</v>
      </c>
      <c r="AY192" s="177" t="s">
        <v>125</v>
      </c>
    </row>
    <row r="193" spans="1:65" s="2" customFormat="1" ht="16.5" customHeight="1">
      <c r="A193" s="33"/>
      <c r="B193" s="144"/>
      <c r="C193" s="145" t="s">
        <v>188</v>
      </c>
      <c r="D193" s="145" t="s">
        <v>127</v>
      </c>
      <c r="E193" s="146" t="s">
        <v>288</v>
      </c>
      <c r="F193" s="147" t="s">
        <v>289</v>
      </c>
      <c r="G193" s="148" t="s">
        <v>248</v>
      </c>
      <c r="H193" s="149">
        <v>28.6</v>
      </c>
      <c r="I193" s="150"/>
      <c r="J193" s="151">
        <f>ROUND(I193*H193,2)</f>
        <v>0</v>
      </c>
      <c r="K193" s="147" t="s">
        <v>131</v>
      </c>
      <c r="L193" s="34"/>
      <c r="M193" s="152" t="s">
        <v>1</v>
      </c>
      <c r="N193" s="153" t="s">
        <v>45</v>
      </c>
      <c r="O193" s="59"/>
      <c r="P193" s="154">
        <f>O193*H193</f>
        <v>0</v>
      </c>
      <c r="Q193" s="154">
        <v>3.6904300000000001E-2</v>
      </c>
      <c r="R193" s="154">
        <f>Q193*H193</f>
        <v>1.0554629800000002</v>
      </c>
      <c r="S193" s="154">
        <v>0</v>
      </c>
      <c r="T193" s="155">
        <f>S193*H193</f>
        <v>0</v>
      </c>
      <c r="U193" s="33"/>
      <c r="V193" s="33"/>
      <c r="W193" s="33"/>
      <c r="X193" s="33"/>
      <c r="Y193" s="33"/>
      <c r="Z193" s="33"/>
      <c r="AA193" s="33"/>
      <c r="AB193" s="33"/>
      <c r="AC193" s="33"/>
      <c r="AD193" s="33"/>
      <c r="AE193" s="33"/>
      <c r="AR193" s="156" t="s">
        <v>132</v>
      </c>
      <c r="AT193" s="156" t="s">
        <v>127</v>
      </c>
      <c r="AU193" s="156" t="s">
        <v>89</v>
      </c>
      <c r="AY193" s="18" t="s">
        <v>125</v>
      </c>
      <c r="BE193" s="157">
        <f>IF(N193="základní",J193,0)</f>
        <v>0</v>
      </c>
      <c r="BF193" s="157">
        <f>IF(N193="snížená",J193,0)</f>
        <v>0</v>
      </c>
      <c r="BG193" s="157">
        <f>IF(N193="zákl. přenesená",J193,0)</f>
        <v>0</v>
      </c>
      <c r="BH193" s="157">
        <f>IF(N193="sníž. přenesená",J193,0)</f>
        <v>0</v>
      </c>
      <c r="BI193" s="157">
        <f>IF(N193="nulová",J193,0)</f>
        <v>0</v>
      </c>
      <c r="BJ193" s="18" t="s">
        <v>36</v>
      </c>
      <c r="BK193" s="157">
        <f>ROUND(I193*H193,2)</f>
        <v>0</v>
      </c>
      <c r="BL193" s="18" t="s">
        <v>132</v>
      </c>
      <c r="BM193" s="156" t="s">
        <v>974</v>
      </c>
    </row>
    <row r="194" spans="1:65" s="14" customFormat="1">
      <c r="B194" s="176"/>
      <c r="D194" s="169" t="s">
        <v>140</v>
      </c>
      <c r="E194" s="177" t="s">
        <v>1</v>
      </c>
      <c r="F194" s="178" t="s">
        <v>975</v>
      </c>
      <c r="H194" s="179">
        <v>28.6</v>
      </c>
      <c r="I194" s="180"/>
      <c r="L194" s="176"/>
      <c r="M194" s="181"/>
      <c r="N194" s="182"/>
      <c r="O194" s="182"/>
      <c r="P194" s="182"/>
      <c r="Q194" s="182"/>
      <c r="R194" s="182"/>
      <c r="S194" s="182"/>
      <c r="T194" s="183"/>
      <c r="AT194" s="177" t="s">
        <v>140</v>
      </c>
      <c r="AU194" s="177" t="s">
        <v>89</v>
      </c>
      <c r="AV194" s="14" t="s">
        <v>89</v>
      </c>
      <c r="AW194" s="14" t="s">
        <v>35</v>
      </c>
      <c r="AX194" s="14" t="s">
        <v>36</v>
      </c>
      <c r="AY194" s="177" t="s">
        <v>125</v>
      </c>
    </row>
    <row r="195" spans="1:65" s="2" customFormat="1" ht="21.75" customHeight="1">
      <c r="A195" s="33"/>
      <c r="B195" s="144"/>
      <c r="C195" s="145" t="s">
        <v>194</v>
      </c>
      <c r="D195" s="145" t="s">
        <v>127</v>
      </c>
      <c r="E195" s="146" t="s">
        <v>297</v>
      </c>
      <c r="F195" s="147" t="s">
        <v>298</v>
      </c>
      <c r="G195" s="148" t="s">
        <v>248</v>
      </c>
      <c r="H195" s="149">
        <v>52</v>
      </c>
      <c r="I195" s="150"/>
      <c r="J195" s="151">
        <f>ROUND(I195*H195,2)</f>
        <v>0</v>
      </c>
      <c r="K195" s="147" t="s">
        <v>1</v>
      </c>
      <c r="L195" s="34"/>
      <c r="M195" s="152" t="s">
        <v>1</v>
      </c>
      <c r="N195" s="153" t="s">
        <v>45</v>
      </c>
      <c r="O195" s="59"/>
      <c r="P195" s="154">
        <f>O195*H195</f>
        <v>0</v>
      </c>
      <c r="Q195" s="154">
        <v>7.9200000000000007E-2</v>
      </c>
      <c r="R195" s="154">
        <f>Q195*H195</f>
        <v>4.1184000000000003</v>
      </c>
      <c r="S195" s="154">
        <v>0</v>
      </c>
      <c r="T195" s="155">
        <f>S195*H195</f>
        <v>0</v>
      </c>
      <c r="U195" s="33"/>
      <c r="V195" s="33"/>
      <c r="W195" s="33"/>
      <c r="X195" s="33"/>
      <c r="Y195" s="33"/>
      <c r="Z195" s="33"/>
      <c r="AA195" s="33"/>
      <c r="AB195" s="33"/>
      <c r="AC195" s="33"/>
      <c r="AD195" s="33"/>
      <c r="AE195" s="33"/>
      <c r="AR195" s="156" t="s">
        <v>132</v>
      </c>
      <c r="AT195" s="156" t="s">
        <v>127</v>
      </c>
      <c r="AU195" s="156" t="s">
        <v>89</v>
      </c>
      <c r="AY195" s="18" t="s">
        <v>125</v>
      </c>
      <c r="BE195" s="157">
        <f>IF(N195="základní",J195,0)</f>
        <v>0</v>
      </c>
      <c r="BF195" s="157">
        <f>IF(N195="snížená",J195,0)</f>
        <v>0</v>
      </c>
      <c r="BG195" s="157">
        <f>IF(N195="zákl. přenesená",J195,0)</f>
        <v>0</v>
      </c>
      <c r="BH195" s="157">
        <f>IF(N195="sníž. přenesená",J195,0)</f>
        <v>0</v>
      </c>
      <c r="BI195" s="157">
        <f>IF(N195="nulová",J195,0)</f>
        <v>0</v>
      </c>
      <c r="BJ195" s="18" t="s">
        <v>36</v>
      </c>
      <c r="BK195" s="157">
        <f>ROUND(I195*H195,2)</f>
        <v>0</v>
      </c>
      <c r="BL195" s="18" t="s">
        <v>132</v>
      </c>
      <c r="BM195" s="156" t="s">
        <v>976</v>
      </c>
    </row>
    <row r="196" spans="1:65" s="14" customFormat="1">
      <c r="B196" s="176"/>
      <c r="D196" s="169" t="s">
        <v>140</v>
      </c>
      <c r="E196" s="177" t="s">
        <v>1</v>
      </c>
      <c r="F196" s="178" t="s">
        <v>977</v>
      </c>
      <c r="H196" s="179">
        <v>52</v>
      </c>
      <c r="I196" s="180"/>
      <c r="L196" s="176"/>
      <c r="M196" s="181"/>
      <c r="N196" s="182"/>
      <c r="O196" s="182"/>
      <c r="P196" s="182"/>
      <c r="Q196" s="182"/>
      <c r="R196" s="182"/>
      <c r="S196" s="182"/>
      <c r="T196" s="183"/>
      <c r="AT196" s="177" t="s">
        <v>140</v>
      </c>
      <c r="AU196" s="177" t="s">
        <v>89</v>
      </c>
      <c r="AV196" s="14" t="s">
        <v>89</v>
      </c>
      <c r="AW196" s="14" t="s">
        <v>35</v>
      </c>
      <c r="AX196" s="14" t="s">
        <v>80</v>
      </c>
      <c r="AY196" s="177" t="s">
        <v>125</v>
      </c>
    </row>
    <row r="197" spans="1:65" s="15" customFormat="1">
      <c r="B197" s="189"/>
      <c r="D197" s="169" t="s">
        <v>140</v>
      </c>
      <c r="E197" s="190" t="s">
        <v>1</v>
      </c>
      <c r="F197" s="191" t="s">
        <v>223</v>
      </c>
      <c r="H197" s="192">
        <v>52</v>
      </c>
      <c r="I197" s="193"/>
      <c r="L197" s="189"/>
      <c r="M197" s="194"/>
      <c r="N197" s="195"/>
      <c r="O197" s="195"/>
      <c r="P197" s="195"/>
      <c r="Q197" s="195"/>
      <c r="R197" s="195"/>
      <c r="S197" s="195"/>
      <c r="T197" s="196"/>
      <c r="AT197" s="190" t="s">
        <v>140</v>
      </c>
      <c r="AU197" s="190" t="s">
        <v>89</v>
      </c>
      <c r="AV197" s="15" t="s">
        <v>132</v>
      </c>
      <c r="AW197" s="15" t="s">
        <v>35</v>
      </c>
      <c r="AX197" s="15" t="s">
        <v>36</v>
      </c>
      <c r="AY197" s="190" t="s">
        <v>125</v>
      </c>
    </row>
    <row r="198" spans="1:65" s="2" customFormat="1" ht="16.5" customHeight="1">
      <c r="A198" s="33"/>
      <c r="B198" s="144"/>
      <c r="C198" s="145" t="s">
        <v>8</v>
      </c>
      <c r="D198" s="145" t="s">
        <v>127</v>
      </c>
      <c r="E198" s="146" t="s">
        <v>292</v>
      </c>
      <c r="F198" s="147" t="s">
        <v>293</v>
      </c>
      <c r="G198" s="148" t="s">
        <v>248</v>
      </c>
      <c r="H198" s="149">
        <v>52</v>
      </c>
      <c r="I198" s="150"/>
      <c r="J198" s="151">
        <f>ROUND(I198*H198,2)</f>
        <v>0</v>
      </c>
      <c r="K198" s="147" t="s">
        <v>131</v>
      </c>
      <c r="L198" s="34"/>
      <c r="M198" s="152" t="s">
        <v>1</v>
      </c>
      <c r="N198" s="153" t="s">
        <v>45</v>
      </c>
      <c r="O198" s="59"/>
      <c r="P198" s="154">
        <f>O198*H198</f>
        <v>0</v>
      </c>
      <c r="Q198" s="154">
        <v>6.9999999999999994E-5</v>
      </c>
      <c r="R198" s="154">
        <f>Q198*H198</f>
        <v>3.6399999999999996E-3</v>
      </c>
      <c r="S198" s="154">
        <v>0</v>
      </c>
      <c r="T198" s="155">
        <f>S198*H198</f>
        <v>0</v>
      </c>
      <c r="U198" s="33"/>
      <c r="V198" s="33"/>
      <c r="W198" s="33"/>
      <c r="X198" s="33"/>
      <c r="Y198" s="33"/>
      <c r="Z198" s="33"/>
      <c r="AA198" s="33"/>
      <c r="AB198" s="33"/>
      <c r="AC198" s="33"/>
      <c r="AD198" s="33"/>
      <c r="AE198" s="33"/>
      <c r="AR198" s="156" t="s">
        <v>132</v>
      </c>
      <c r="AT198" s="156" t="s">
        <v>127</v>
      </c>
      <c r="AU198" s="156" t="s">
        <v>89</v>
      </c>
      <c r="AY198" s="18" t="s">
        <v>125</v>
      </c>
      <c r="BE198" s="157">
        <f>IF(N198="základní",J198,0)</f>
        <v>0</v>
      </c>
      <c r="BF198" s="157">
        <f>IF(N198="snížená",J198,0)</f>
        <v>0</v>
      </c>
      <c r="BG198" s="157">
        <f>IF(N198="zákl. přenesená",J198,0)</f>
        <v>0</v>
      </c>
      <c r="BH198" s="157">
        <f>IF(N198="sníž. přenesená",J198,0)</f>
        <v>0</v>
      </c>
      <c r="BI198" s="157">
        <f>IF(N198="nulová",J198,0)</f>
        <v>0</v>
      </c>
      <c r="BJ198" s="18" t="s">
        <v>36</v>
      </c>
      <c r="BK198" s="157">
        <f>ROUND(I198*H198,2)</f>
        <v>0</v>
      </c>
      <c r="BL198" s="18" t="s">
        <v>132</v>
      </c>
      <c r="BM198" s="156" t="s">
        <v>978</v>
      </c>
    </row>
    <row r="199" spans="1:65" s="14" customFormat="1">
      <c r="B199" s="176"/>
      <c r="D199" s="169" t="s">
        <v>140</v>
      </c>
      <c r="E199" s="177" t="s">
        <v>1</v>
      </c>
      <c r="F199" s="178" t="s">
        <v>492</v>
      </c>
      <c r="H199" s="179">
        <v>52</v>
      </c>
      <c r="I199" s="180"/>
      <c r="L199" s="176"/>
      <c r="M199" s="181"/>
      <c r="N199" s="182"/>
      <c r="O199" s="182"/>
      <c r="P199" s="182"/>
      <c r="Q199" s="182"/>
      <c r="R199" s="182"/>
      <c r="S199" s="182"/>
      <c r="T199" s="183"/>
      <c r="AT199" s="177" t="s">
        <v>140</v>
      </c>
      <c r="AU199" s="177" t="s">
        <v>89</v>
      </c>
      <c r="AV199" s="14" t="s">
        <v>89</v>
      </c>
      <c r="AW199" s="14" t="s">
        <v>35</v>
      </c>
      <c r="AX199" s="14" t="s">
        <v>36</v>
      </c>
      <c r="AY199" s="177" t="s">
        <v>125</v>
      </c>
    </row>
    <row r="200" spans="1:65" s="2" customFormat="1" ht="16.5" customHeight="1">
      <c r="A200" s="33"/>
      <c r="B200" s="144"/>
      <c r="C200" s="145" t="s">
        <v>203</v>
      </c>
      <c r="D200" s="145" t="s">
        <v>127</v>
      </c>
      <c r="E200" s="146" t="s">
        <v>301</v>
      </c>
      <c r="F200" s="147" t="s">
        <v>302</v>
      </c>
      <c r="G200" s="148" t="s">
        <v>137</v>
      </c>
      <c r="H200" s="149">
        <v>180.29599999999999</v>
      </c>
      <c r="I200" s="150"/>
      <c r="J200" s="151">
        <f>ROUND(I200*H200,2)</f>
        <v>0</v>
      </c>
      <c r="K200" s="147" t="s">
        <v>131</v>
      </c>
      <c r="L200" s="34"/>
      <c r="M200" s="152" t="s">
        <v>1</v>
      </c>
      <c r="N200" s="153" t="s">
        <v>45</v>
      </c>
      <c r="O200" s="59"/>
      <c r="P200" s="154">
        <f>O200*H200</f>
        <v>0</v>
      </c>
      <c r="Q200" s="154">
        <v>0</v>
      </c>
      <c r="R200" s="154">
        <f>Q200*H200</f>
        <v>0</v>
      </c>
      <c r="S200" s="154">
        <v>0</v>
      </c>
      <c r="T200" s="155">
        <f>S200*H200</f>
        <v>0</v>
      </c>
      <c r="U200" s="33"/>
      <c r="V200" s="33"/>
      <c r="W200" s="33"/>
      <c r="X200" s="33"/>
      <c r="Y200" s="33"/>
      <c r="Z200" s="33"/>
      <c r="AA200" s="33"/>
      <c r="AB200" s="33"/>
      <c r="AC200" s="33"/>
      <c r="AD200" s="33"/>
      <c r="AE200" s="33"/>
      <c r="AR200" s="156" t="s">
        <v>132</v>
      </c>
      <c r="AT200" s="156" t="s">
        <v>127</v>
      </c>
      <c r="AU200" s="156" t="s">
        <v>89</v>
      </c>
      <c r="AY200" s="18" t="s">
        <v>125</v>
      </c>
      <c r="BE200" s="157">
        <f>IF(N200="základní",J200,0)</f>
        <v>0</v>
      </c>
      <c r="BF200" s="157">
        <f>IF(N200="snížená",J200,0)</f>
        <v>0</v>
      </c>
      <c r="BG200" s="157">
        <f>IF(N200="zákl. přenesená",J200,0)</f>
        <v>0</v>
      </c>
      <c r="BH200" s="157">
        <f>IF(N200="sníž. přenesená",J200,0)</f>
        <v>0</v>
      </c>
      <c r="BI200" s="157">
        <f>IF(N200="nulová",J200,0)</f>
        <v>0</v>
      </c>
      <c r="BJ200" s="18" t="s">
        <v>36</v>
      </c>
      <c r="BK200" s="157">
        <f>ROUND(I200*H200,2)</f>
        <v>0</v>
      </c>
      <c r="BL200" s="18" t="s">
        <v>132</v>
      </c>
      <c r="BM200" s="156" t="s">
        <v>979</v>
      </c>
    </row>
    <row r="201" spans="1:65" s="14" customFormat="1">
      <c r="B201" s="176"/>
      <c r="D201" s="169" t="s">
        <v>140</v>
      </c>
      <c r="E201" s="177" t="s">
        <v>1</v>
      </c>
      <c r="F201" s="178" t="s">
        <v>980</v>
      </c>
      <c r="H201" s="179">
        <v>180.29599999999999</v>
      </c>
      <c r="I201" s="180"/>
      <c r="L201" s="176"/>
      <c r="M201" s="181"/>
      <c r="N201" s="182"/>
      <c r="O201" s="182"/>
      <c r="P201" s="182"/>
      <c r="Q201" s="182"/>
      <c r="R201" s="182"/>
      <c r="S201" s="182"/>
      <c r="T201" s="183"/>
      <c r="AT201" s="177" t="s">
        <v>140</v>
      </c>
      <c r="AU201" s="177" t="s">
        <v>89</v>
      </c>
      <c r="AV201" s="14" t="s">
        <v>89</v>
      </c>
      <c r="AW201" s="14" t="s">
        <v>35</v>
      </c>
      <c r="AX201" s="14" t="s">
        <v>36</v>
      </c>
      <c r="AY201" s="177" t="s">
        <v>125</v>
      </c>
    </row>
    <row r="202" spans="1:65" s="2" customFormat="1" ht="16.5" customHeight="1">
      <c r="A202" s="33"/>
      <c r="B202" s="144"/>
      <c r="C202" s="145" t="s">
        <v>296</v>
      </c>
      <c r="D202" s="145" t="s">
        <v>127</v>
      </c>
      <c r="E202" s="146" t="s">
        <v>981</v>
      </c>
      <c r="F202" s="147" t="s">
        <v>982</v>
      </c>
      <c r="G202" s="148" t="s">
        <v>137</v>
      </c>
      <c r="H202" s="149">
        <v>2.5</v>
      </c>
      <c r="I202" s="150"/>
      <c r="J202" s="151">
        <f>ROUND(I202*H202,2)</f>
        <v>0</v>
      </c>
      <c r="K202" s="147" t="s">
        <v>131</v>
      </c>
      <c r="L202" s="34"/>
      <c r="M202" s="152" t="s">
        <v>1</v>
      </c>
      <c r="N202" s="153" t="s">
        <v>45</v>
      </c>
      <c r="O202" s="59"/>
      <c r="P202" s="154">
        <f>O202*H202</f>
        <v>0</v>
      </c>
      <c r="Q202" s="154">
        <v>0</v>
      </c>
      <c r="R202" s="154">
        <f>Q202*H202</f>
        <v>0</v>
      </c>
      <c r="S202" s="154">
        <v>0</v>
      </c>
      <c r="T202" s="155">
        <f>S202*H202</f>
        <v>0</v>
      </c>
      <c r="U202" s="33"/>
      <c r="V202" s="33"/>
      <c r="W202" s="33"/>
      <c r="X202" s="33"/>
      <c r="Y202" s="33"/>
      <c r="Z202" s="33"/>
      <c r="AA202" s="33"/>
      <c r="AB202" s="33"/>
      <c r="AC202" s="33"/>
      <c r="AD202" s="33"/>
      <c r="AE202" s="33"/>
      <c r="AR202" s="156" t="s">
        <v>132</v>
      </c>
      <c r="AT202" s="156" t="s">
        <v>127</v>
      </c>
      <c r="AU202" s="156" t="s">
        <v>89</v>
      </c>
      <c r="AY202" s="18" t="s">
        <v>125</v>
      </c>
      <c r="BE202" s="157">
        <f>IF(N202="základní",J202,0)</f>
        <v>0</v>
      </c>
      <c r="BF202" s="157">
        <f>IF(N202="snížená",J202,0)</f>
        <v>0</v>
      </c>
      <c r="BG202" s="157">
        <f>IF(N202="zákl. přenesená",J202,0)</f>
        <v>0</v>
      </c>
      <c r="BH202" s="157">
        <f>IF(N202="sníž. přenesená",J202,0)</f>
        <v>0</v>
      </c>
      <c r="BI202" s="157">
        <f>IF(N202="nulová",J202,0)</f>
        <v>0</v>
      </c>
      <c r="BJ202" s="18" t="s">
        <v>36</v>
      </c>
      <c r="BK202" s="157">
        <f>ROUND(I202*H202,2)</f>
        <v>0</v>
      </c>
      <c r="BL202" s="18" t="s">
        <v>132</v>
      </c>
      <c r="BM202" s="156" t="s">
        <v>983</v>
      </c>
    </row>
    <row r="203" spans="1:65" s="13" customFormat="1">
      <c r="B203" s="168"/>
      <c r="D203" s="169" t="s">
        <v>140</v>
      </c>
      <c r="E203" s="170" t="s">
        <v>1</v>
      </c>
      <c r="F203" s="171" t="s">
        <v>309</v>
      </c>
      <c r="H203" s="170" t="s">
        <v>1</v>
      </c>
      <c r="I203" s="172"/>
      <c r="L203" s="168"/>
      <c r="M203" s="173"/>
      <c r="N203" s="174"/>
      <c r="O203" s="174"/>
      <c r="P203" s="174"/>
      <c r="Q203" s="174"/>
      <c r="R203" s="174"/>
      <c r="S203" s="174"/>
      <c r="T203" s="175"/>
      <c r="AT203" s="170" t="s">
        <v>140</v>
      </c>
      <c r="AU203" s="170" t="s">
        <v>89</v>
      </c>
      <c r="AV203" s="13" t="s">
        <v>36</v>
      </c>
      <c r="AW203" s="13" t="s">
        <v>35</v>
      </c>
      <c r="AX203" s="13" t="s">
        <v>80</v>
      </c>
      <c r="AY203" s="170" t="s">
        <v>125</v>
      </c>
    </row>
    <row r="204" spans="1:65" s="14" customFormat="1">
      <c r="B204" s="176"/>
      <c r="D204" s="169" t="s">
        <v>140</v>
      </c>
      <c r="E204" s="177" t="s">
        <v>1</v>
      </c>
      <c r="F204" s="178" t="s">
        <v>984</v>
      </c>
      <c r="H204" s="179">
        <v>2.5</v>
      </c>
      <c r="I204" s="180"/>
      <c r="L204" s="176"/>
      <c r="M204" s="181"/>
      <c r="N204" s="182"/>
      <c r="O204" s="182"/>
      <c r="P204" s="182"/>
      <c r="Q204" s="182"/>
      <c r="R204" s="182"/>
      <c r="S204" s="182"/>
      <c r="T204" s="183"/>
      <c r="AT204" s="177" t="s">
        <v>140</v>
      </c>
      <c r="AU204" s="177" t="s">
        <v>89</v>
      </c>
      <c r="AV204" s="14" t="s">
        <v>89</v>
      </c>
      <c r="AW204" s="14" t="s">
        <v>35</v>
      </c>
      <c r="AX204" s="14" t="s">
        <v>80</v>
      </c>
      <c r="AY204" s="177" t="s">
        <v>125</v>
      </c>
    </row>
    <row r="205" spans="1:65" s="15" customFormat="1">
      <c r="B205" s="189"/>
      <c r="D205" s="169" t="s">
        <v>140</v>
      </c>
      <c r="E205" s="190" t="s">
        <v>1</v>
      </c>
      <c r="F205" s="191" t="s">
        <v>223</v>
      </c>
      <c r="H205" s="192">
        <v>2.5</v>
      </c>
      <c r="I205" s="193"/>
      <c r="L205" s="189"/>
      <c r="M205" s="194"/>
      <c r="N205" s="195"/>
      <c r="O205" s="195"/>
      <c r="P205" s="195"/>
      <c r="Q205" s="195"/>
      <c r="R205" s="195"/>
      <c r="S205" s="195"/>
      <c r="T205" s="196"/>
      <c r="AT205" s="190" t="s">
        <v>140</v>
      </c>
      <c r="AU205" s="190" t="s">
        <v>89</v>
      </c>
      <c r="AV205" s="15" t="s">
        <v>132</v>
      </c>
      <c r="AW205" s="15" t="s">
        <v>35</v>
      </c>
      <c r="AX205" s="15" t="s">
        <v>36</v>
      </c>
      <c r="AY205" s="190" t="s">
        <v>125</v>
      </c>
    </row>
    <row r="206" spans="1:65" s="2" customFormat="1" ht="24.2" customHeight="1">
      <c r="A206" s="33"/>
      <c r="B206" s="144"/>
      <c r="C206" s="145" t="s">
        <v>300</v>
      </c>
      <c r="D206" s="145" t="s">
        <v>127</v>
      </c>
      <c r="E206" s="146" t="s">
        <v>326</v>
      </c>
      <c r="F206" s="147" t="s">
        <v>327</v>
      </c>
      <c r="G206" s="148" t="s">
        <v>137</v>
      </c>
      <c r="H206" s="149">
        <v>126.20699999999999</v>
      </c>
      <c r="I206" s="150"/>
      <c r="J206" s="151">
        <f>ROUND(I206*H206,2)</f>
        <v>0</v>
      </c>
      <c r="K206" s="147" t="s">
        <v>131</v>
      </c>
      <c r="L206" s="34"/>
      <c r="M206" s="152" t="s">
        <v>1</v>
      </c>
      <c r="N206" s="153" t="s">
        <v>45</v>
      </c>
      <c r="O206" s="59"/>
      <c r="P206" s="154">
        <f>O206*H206</f>
        <v>0</v>
      </c>
      <c r="Q206" s="154">
        <v>0</v>
      </c>
      <c r="R206" s="154">
        <f>Q206*H206</f>
        <v>0</v>
      </c>
      <c r="S206" s="154">
        <v>0</v>
      </c>
      <c r="T206" s="155">
        <f>S206*H206</f>
        <v>0</v>
      </c>
      <c r="U206" s="33"/>
      <c r="V206" s="33"/>
      <c r="W206" s="33"/>
      <c r="X206" s="33"/>
      <c r="Y206" s="33"/>
      <c r="Z206" s="33"/>
      <c r="AA206" s="33"/>
      <c r="AB206" s="33"/>
      <c r="AC206" s="33"/>
      <c r="AD206" s="33"/>
      <c r="AE206" s="33"/>
      <c r="AR206" s="156" t="s">
        <v>132</v>
      </c>
      <c r="AT206" s="156" t="s">
        <v>127</v>
      </c>
      <c r="AU206" s="156" t="s">
        <v>89</v>
      </c>
      <c r="AY206" s="18" t="s">
        <v>125</v>
      </c>
      <c r="BE206" s="157">
        <f>IF(N206="základní",J206,0)</f>
        <v>0</v>
      </c>
      <c r="BF206" s="157">
        <f>IF(N206="snížená",J206,0)</f>
        <v>0</v>
      </c>
      <c r="BG206" s="157">
        <f>IF(N206="zákl. přenesená",J206,0)</f>
        <v>0</v>
      </c>
      <c r="BH206" s="157">
        <f>IF(N206="sníž. přenesená",J206,0)</f>
        <v>0</v>
      </c>
      <c r="BI206" s="157">
        <f>IF(N206="nulová",J206,0)</f>
        <v>0</v>
      </c>
      <c r="BJ206" s="18" t="s">
        <v>36</v>
      </c>
      <c r="BK206" s="157">
        <f>ROUND(I206*H206,2)</f>
        <v>0</v>
      </c>
      <c r="BL206" s="18" t="s">
        <v>132</v>
      </c>
      <c r="BM206" s="156" t="s">
        <v>985</v>
      </c>
    </row>
    <row r="207" spans="1:65" s="14" customFormat="1">
      <c r="B207" s="176"/>
      <c r="D207" s="169" t="s">
        <v>140</v>
      </c>
      <c r="E207" s="177" t="s">
        <v>1</v>
      </c>
      <c r="F207" s="178" t="s">
        <v>986</v>
      </c>
      <c r="H207" s="179">
        <v>126.20699999999999</v>
      </c>
      <c r="I207" s="180"/>
      <c r="L207" s="176"/>
      <c r="M207" s="181"/>
      <c r="N207" s="182"/>
      <c r="O207" s="182"/>
      <c r="P207" s="182"/>
      <c r="Q207" s="182"/>
      <c r="R207" s="182"/>
      <c r="S207" s="182"/>
      <c r="T207" s="183"/>
      <c r="AT207" s="177" t="s">
        <v>140</v>
      </c>
      <c r="AU207" s="177" t="s">
        <v>89</v>
      </c>
      <c r="AV207" s="14" t="s">
        <v>89</v>
      </c>
      <c r="AW207" s="14" t="s">
        <v>35</v>
      </c>
      <c r="AX207" s="14" t="s">
        <v>80</v>
      </c>
      <c r="AY207" s="177" t="s">
        <v>125</v>
      </c>
    </row>
    <row r="208" spans="1:65" s="2" customFormat="1" ht="24.2" customHeight="1">
      <c r="A208" s="33"/>
      <c r="B208" s="144"/>
      <c r="C208" s="145" t="s">
        <v>305</v>
      </c>
      <c r="D208" s="145" t="s">
        <v>127</v>
      </c>
      <c r="E208" s="146" t="s">
        <v>331</v>
      </c>
      <c r="F208" s="147" t="s">
        <v>332</v>
      </c>
      <c r="G208" s="148" t="s">
        <v>137</v>
      </c>
      <c r="H208" s="149">
        <v>54.088999999999999</v>
      </c>
      <c r="I208" s="150"/>
      <c r="J208" s="151">
        <f>ROUND(I208*H208,2)</f>
        <v>0</v>
      </c>
      <c r="K208" s="147" t="s">
        <v>131</v>
      </c>
      <c r="L208" s="34"/>
      <c r="M208" s="152" t="s">
        <v>1</v>
      </c>
      <c r="N208" s="153" t="s">
        <v>45</v>
      </c>
      <c r="O208" s="59"/>
      <c r="P208" s="154">
        <f>O208*H208</f>
        <v>0</v>
      </c>
      <c r="Q208" s="154">
        <v>0</v>
      </c>
      <c r="R208" s="154">
        <f>Q208*H208</f>
        <v>0</v>
      </c>
      <c r="S208" s="154">
        <v>0</v>
      </c>
      <c r="T208" s="155">
        <f>S208*H208</f>
        <v>0</v>
      </c>
      <c r="U208" s="33"/>
      <c r="V208" s="33"/>
      <c r="W208" s="33"/>
      <c r="X208" s="33"/>
      <c r="Y208" s="33"/>
      <c r="Z208" s="33"/>
      <c r="AA208" s="33"/>
      <c r="AB208" s="33"/>
      <c r="AC208" s="33"/>
      <c r="AD208" s="33"/>
      <c r="AE208" s="33"/>
      <c r="AR208" s="156" t="s">
        <v>132</v>
      </c>
      <c r="AT208" s="156" t="s">
        <v>127</v>
      </c>
      <c r="AU208" s="156" t="s">
        <v>89</v>
      </c>
      <c r="AY208" s="18" t="s">
        <v>125</v>
      </c>
      <c r="BE208" s="157">
        <f>IF(N208="základní",J208,0)</f>
        <v>0</v>
      </c>
      <c r="BF208" s="157">
        <f>IF(N208="snížená",J208,0)</f>
        <v>0</v>
      </c>
      <c r="BG208" s="157">
        <f>IF(N208="zákl. přenesená",J208,0)</f>
        <v>0</v>
      </c>
      <c r="BH208" s="157">
        <f>IF(N208="sníž. přenesená",J208,0)</f>
        <v>0</v>
      </c>
      <c r="BI208" s="157">
        <f>IF(N208="nulová",J208,0)</f>
        <v>0</v>
      </c>
      <c r="BJ208" s="18" t="s">
        <v>36</v>
      </c>
      <c r="BK208" s="157">
        <f>ROUND(I208*H208,2)</f>
        <v>0</v>
      </c>
      <c r="BL208" s="18" t="s">
        <v>132</v>
      </c>
      <c r="BM208" s="156" t="s">
        <v>987</v>
      </c>
    </row>
    <row r="209" spans="1:65" s="14" customFormat="1">
      <c r="B209" s="176"/>
      <c r="D209" s="169" t="s">
        <v>140</v>
      </c>
      <c r="E209" s="177" t="s">
        <v>1</v>
      </c>
      <c r="F209" s="178" t="s">
        <v>988</v>
      </c>
      <c r="H209" s="179">
        <v>54.088999999999999</v>
      </c>
      <c r="I209" s="180"/>
      <c r="L209" s="176"/>
      <c r="M209" s="181"/>
      <c r="N209" s="182"/>
      <c r="O209" s="182"/>
      <c r="P209" s="182"/>
      <c r="Q209" s="182"/>
      <c r="R209" s="182"/>
      <c r="S209" s="182"/>
      <c r="T209" s="183"/>
      <c r="AT209" s="177" t="s">
        <v>140</v>
      </c>
      <c r="AU209" s="177" t="s">
        <v>89</v>
      </c>
      <c r="AV209" s="14" t="s">
        <v>89</v>
      </c>
      <c r="AW209" s="14" t="s">
        <v>35</v>
      </c>
      <c r="AX209" s="14" t="s">
        <v>36</v>
      </c>
      <c r="AY209" s="177" t="s">
        <v>125</v>
      </c>
    </row>
    <row r="210" spans="1:65" s="2" customFormat="1" ht="16.5" customHeight="1">
      <c r="A210" s="33"/>
      <c r="B210" s="144"/>
      <c r="C210" s="145" t="s">
        <v>321</v>
      </c>
      <c r="D210" s="145" t="s">
        <v>127</v>
      </c>
      <c r="E210" s="146" t="s">
        <v>336</v>
      </c>
      <c r="F210" s="147" t="s">
        <v>337</v>
      </c>
      <c r="G210" s="148" t="s">
        <v>175</v>
      </c>
      <c r="H210" s="149">
        <v>403.548</v>
      </c>
      <c r="I210" s="150"/>
      <c r="J210" s="151">
        <f>ROUND(I210*H210,2)</f>
        <v>0</v>
      </c>
      <c r="K210" s="147" t="s">
        <v>131</v>
      </c>
      <c r="L210" s="34"/>
      <c r="M210" s="152" t="s">
        <v>1</v>
      </c>
      <c r="N210" s="153" t="s">
        <v>45</v>
      </c>
      <c r="O210" s="59"/>
      <c r="P210" s="154">
        <f>O210*H210</f>
        <v>0</v>
      </c>
      <c r="Q210" s="154">
        <v>8.5132000000000003E-4</v>
      </c>
      <c r="R210" s="154">
        <f>Q210*H210</f>
        <v>0.34354848335999999</v>
      </c>
      <c r="S210" s="154">
        <v>0</v>
      </c>
      <c r="T210" s="155">
        <f>S210*H210</f>
        <v>0</v>
      </c>
      <c r="U210" s="33"/>
      <c r="V210" s="33"/>
      <c r="W210" s="33"/>
      <c r="X210" s="33"/>
      <c r="Y210" s="33"/>
      <c r="Z210" s="33"/>
      <c r="AA210" s="33"/>
      <c r="AB210" s="33"/>
      <c r="AC210" s="33"/>
      <c r="AD210" s="33"/>
      <c r="AE210" s="33"/>
      <c r="AR210" s="156" t="s">
        <v>132</v>
      </c>
      <c r="AT210" s="156" t="s">
        <v>127</v>
      </c>
      <c r="AU210" s="156" t="s">
        <v>89</v>
      </c>
      <c r="AY210" s="18" t="s">
        <v>125</v>
      </c>
      <c r="BE210" s="157">
        <f>IF(N210="základní",J210,0)</f>
        <v>0</v>
      </c>
      <c r="BF210" s="157">
        <f>IF(N210="snížená",J210,0)</f>
        <v>0</v>
      </c>
      <c r="BG210" s="157">
        <f>IF(N210="zákl. přenesená",J210,0)</f>
        <v>0</v>
      </c>
      <c r="BH210" s="157">
        <f>IF(N210="sníž. přenesená",J210,0)</f>
        <v>0</v>
      </c>
      <c r="BI210" s="157">
        <f>IF(N210="nulová",J210,0)</f>
        <v>0</v>
      </c>
      <c r="BJ210" s="18" t="s">
        <v>36</v>
      </c>
      <c r="BK210" s="157">
        <f>ROUND(I210*H210,2)</f>
        <v>0</v>
      </c>
      <c r="BL210" s="18" t="s">
        <v>132</v>
      </c>
      <c r="BM210" s="156" t="s">
        <v>989</v>
      </c>
    </row>
    <row r="211" spans="1:65" s="14" customFormat="1">
      <c r="B211" s="176"/>
      <c r="D211" s="169" t="s">
        <v>140</v>
      </c>
      <c r="E211" s="177" t="s">
        <v>1</v>
      </c>
      <c r="F211" s="178" t="s">
        <v>990</v>
      </c>
      <c r="H211" s="179">
        <v>403.548</v>
      </c>
      <c r="I211" s="180"/>
      <c r="L211" s="176"/>
      <c r="M211" s="181"/>
      <c r="N211" s="182"/>
      <c r="O211" s="182"/>
      <c r="P211" s="182"/>
      <c r="Q211" s="182"/>
      <c r="R211" s="182"/>
      <c r="S211" s="182"/>
      <c r="T211" s="183"/>
      <c r="AT211" s="177" t="s">
        <v>140</v>
      </c>
      <c r="AU211" s="177" t="s">
        <v>89</v>
      </c>
      <c r="AV211" s="14" t="s">
        <v>89</v>
      </c>
      <c r="AW211" s="14" t="s">
        <v>35</v>
      </c>
      <c r="AX211" s="14" t="s">
        <v>80</v>
      </c>
      <c r="AY211" s="177" t="s">
        <v>125</v>
      </c>
    </row>
    <row r="212" spans="1:65" s="2" customFormat="1" ht="16.5" customHeight="1">
      <c r="A212" s="33"/>
      <c r="B212" s="144"/>
      <c r="C212" s="145" t="s">
        <v>7</v>
      </c>
      <c r="D212" s="145" t="s">
        <v>127</v>
      </c>
      <c r="E212" s="146" t="s">
        <v>341</v>
      </c>
      <c r="F212" s="147" t="s">
        <v>342</v>
      </c>
      <c r="G212" s="148" t="s">
        <v>175</v>
      </c>
      <c r="H212" s="149">
        <v>403.548</v>
      </c>
      <c r="I212" s="150"/>
      <c r="J212" s="151">
        <f>ROUND(I212*H212,2)</f>
        <v>0</v>
      </c>
      <c r="K212" s="147" t="s">
        <v>131</v>
      </c>
      <c r="L212" s="34"/>
      <c r="M212" s="152" t="s">
        <v>1</v>
      </c>
      <c r="N212" s="153" t="s">
        <v>45</v>
      </c>
      <c r="O212" s="59"/>
      <c r="P212" s="154">
        <f>O212*H212</f>
        <v>0</v>
      </c>
      <c r="Q212" s="154">
        <v>0</v>
      </c>
      <c r="R212" s="154">
        <f>Q212*H212</f>
        <v>0</v>
      </c>
      <c r="S212" s="154">
        <v>0</v>
      </c>
      <c r="T212" s="155">
        <f>S212*H212</f>
        <v>0</v>
      </c>
      <c r="U212" s="33"/>
      <c r="V212" s="33"/>
      <c r="W212" s="33"/>
      <c r="X212" s="33"/>
      <c r="Y212" s="33"/>
      <c r="Z212" s="33"/>
      <c r="AA212" s="33"/>
      <c r="AB212" s="33"/>
      <c r="AC212" s="33"/>
      <c r="AD212" s="33"/>
      <c r="AE212" s="33"/>
      <c r="AR212" s="156" t="s">
        <v>132</v>
      </c>
      <c r="AT212" s="156" t="s">
        <v>127</v>
      </c>
      <c r="AU212" s="156" t="s">
        <v>89</v>
      </c>
      <c r="AY212" s="18" t="s">
        <v>125</v>
      </c>
      <c r="BE212" s="157">
        <f>IF(N212="základní",J212,0)</f>
        <v>0</v>
      </c>
      <c r="BF212" s="157">
        <f>IF(N212="snížená",J212,0)</f>
        <v>0</v>
      </c>
      <c r="BG212" s="157">
        <f>IF(N212="zákl. přenesená",J212,0)</f>
        <v>0</v>
      </c>
      <c r="BH212" s="157">
        <f>IF(N212="sníž. přenesená",J212,0)</f>
        <v>0</v>
      </c>
      <c r="BI212" s="157">
        <f>IF(N212="nulová",J212,0)</f>
        <v>0</v>
      </c>
      <c r="BJ212" s="18" t="s">
        <v>36</v>
      </c>
      <c r="BK212" s="157">
        <f>ROUND(I212*H212,2)</f>
        <v>0</v>
      </c>
      <c r="BL212" s="18" t="s">
        <v>132</v>
      </c>
      <c r="BM212" s="156" t="s">
        <v>991</v>
      </c>
    </row>
    <row r="213" spans="1:65" s="2" customFormat="1" ht="24.2" customHeight="1">
      <c r="A213" s="33"/>
      <c r="B213" s="144"/>
      <c r="C213" s="145" t="s">
        <v>330</v>
      </c>
      <c r="D213" s="145" t="s">
        <v>127</v>
      </c>
      <c r="E213" s="146" t="s">
        <v>992</v>
      </c>
      <c r="F213" s="147" t="s">
        <v>993</v>
      </c>
      <c r="G213" s="148" t="s">
        <v>248</v>
      </c>
      <c r="H213" s="149">
        <v>13.3</v>
      </c>
      <c r="I213" s="150"/>
      <c r="J213" s="151">
        <f>ROUND(I213*H213,2)</f>
        <v>0</v>
      </c>
      <c r="K213" s="147" t="s">
        <v>131</v>
      </c>
      <c r="L213" s="34"/>
      <c r="M213" s="152" t="s">
        <v>1</v>
      </c>
      <c r="N213" s="153" t="s">
        <v>45</v>
      </c>
      <c r="O213" s="59"/>
      <c r="P213" s="154">
        <f>O213*H213</f>
        <v>0</v>
      </c>
      <c r="Q213" s="154">
        <v>2.7000000000000001E-3</v>
      </c>
      <c r="R213" s="154">
        <f>Q213*H213</f>
        <v>3.5910000000000004E-2</v>
      </c>
      <c r="S213" s="154">
        <v>0</v>
      </c>
      <c r="T213" s="155">
        <f>S213*H213</f>
        <v>0</v>
      </c>
      <c r="U213" s="33"/>
      <c r="V213" s="33"/>
      <c r="W213" s="33"/>
      <c r="X213" s="33"/>
      <c r="Y213" s="33"/>
      <c r="Z213" s="33"/>
      <c r="AA213" s="33"/>
      <c r="AB213" s="33"/>
      <c r="AC213" s="33"/>
      <c r="AD213" s="33"/>
      <c r="AE213" s="33"/>
      <c r="AR213" s="156" t="s">
        <v>132</v>
      </c>
      <c r="AT213" s="156" t="s">
        <v>127</v>
      </c>
      <c r="AU213" s="156" t="s">
        <v>89</v>
      </c>
      <c r="AY213" s="18" t="s">
        <v>125</v>
      </c>
      <c r="BE213" s="157">
        <f>IF(N213="základní",J213,0)</f>
        <v>0</v>
      </c>
      <c r="BF213" s="157">
        <f>IF(N213="snížená",J213,0)</f>
        <v>0</v>
      </c>
      <c r="BG213" s="157">
        <f>IF(N213="zákl. přenesená",J213,0)</f>
        <v>0</v>
      </c>
      <c r="BH213" s="157">
        <f>IF(N213="sníž. přenesená",J213,0)</f>
        <v>0</v>
      </c>
      <c r="BI213" s="157">
        <f>IF(N213="nulová",J213,0)</f>
        <v>0</v>
      </c>
      <c r="BJ213" s="18" t="s">
        <v>36</v>
      </c>
      <c r="BK213" s="157">
        <f>ROUND(I213*H213,2)</f>
        <v>0</v>
      </c>
      <c r="BL213" s="18" t="s">
        <v>132</v>
      </c>
      <c r="BM213" s="156" t="s">
        <v>994</v>
      </c>
    </row>
    <row r="214" spans="1:65" s="14" customFormat="1">
      <c r="B214" s="176"/>
      <c r="D214" s="169" t="s">
        <v>140</v>
      </c>
      <c r="E214" s="177" t="s">
        <v>1</v>
      </c>
      <c r="F214" s="178" t="s">
        <v>995</v>
      </c>
      <c r="H214" s="179">
        <v>13.3</v>
      </c>
      <c r="I214" s="180"/>
      <c r="L214" s="176"/>
      <c r="M214" s="181"/>
      <c r="N214" s="182"/>
      <c r="O214" s="182"/>
      <c r="P214" s="182"/>
      <c r="Q214" s="182"/>
      <c r="R214" s="182"/>
      <c r="S214" s="182"/>
      <c r="T214" s="183"/>
      <c r="AT214" s="177" t="s">
        <v>140</v>
      </c>
      <c r="AU214" s="177" t="s">
        <v>89</v>
      </c>
      <c r="AV214" s="14" t="s">
        <v>89</v>
      </c>
      <c r="AW214" s="14" t="s">
        <v>35</v>
      </c>
      <c r="AX214" s="14" t="s">
        <v>36</v>
      </c>
      <c r="AY214" s="177" t="s">
        <v>125</v>
      </c>
    </row>
    <row r="215" spans="1:65" s="2" customFormat="1" ht="21.75" customHeight="1">
      <c r="A215" s="33"/>
      <c r="B215" s="144"/>
      <c r="C215" s="145" t="s">
        <v>335</v>
      </c>
      <c r="D215" s="145" t="s">
        <v>127</v>
      </c>
      <c r="E215" s="146" t="s">
        <v>368</v>
      </c>
      <c r="F215" s="147" t="s">
        <v>369</v>
      </c>
      <c r="G215" s="148" t="s">
        <v>137</v>
      </c>
      <c r="H215" s="149">
        <v>133.52500000000001</v>
      </c>
      <c r="I215" s="150"/>
      <c r="J215" s="151">
        <f>ROUND(I215*H215,2)</f>
        <v>0</v>
      </c>
      <c r="K215" s="147" t="s">
        <v>1</v>
      </c>
      <c r="L215" s="34"/>
      <c r="M215" s="152" t="s">
        <v>1</v>
      </c>
      <c r="N215" s="153" t="s">
        <v>45</v>
      </c>
      <c r="O215" s="59"/>
      <c r="P215" s="154">
        <f>O215*H215</f>
        <v>0</v>
      </c>
      <c r="Q215" s="154">
        <v>0</v>
      </c>
      <c r="R215" s="154">
        <f>Q215*H215</f>
        <v>0</v>
      </c>
      <c r="S215" s="154">
        <v>0</v>
      </c>
      <c r="T215" s="155">
        <f>S215*H215</f>
        <v>0</v>
      </c>
      <c r="U215" s="33"/>
      <c r="V215" s="33"/>
      <c r="W215" s="33"/>
      <c r="X215" s="33"/>
      <c r="Y215" s="33"/>
      <c r="Z215" s="33"/>
      <c r="AA215" s="33"/>
      <c r="AB215" s="33"/>
      <c r="AC215" s="33"/>
      <c r="AD215" s="33"/>
      <c r="AE215" s="33"/>
      <c r="AR215" s="156" t="s">
        <v>132</v>
      </c>
      <c r="AT215" s="156" t="s">
        <v>127</v>
      </c>
      <c r="AU215" s="156" t="s">
        <v>89</v>
      </c>
      <c r="AY215" s="18" t="s">
        <v>125</v>
      </c>
      <c r="BE215" s="157">
        <f>IF(N215="základní",J215,0)</f>
        <v>0</v>
      </c>
      <c r="BF215" s="157">
        <f>IF(N215="snížená",J215,0)</f>
        <v>0</v>
      </c>
      <c r="BG215" s="157">
        <f>IF(N215="zákl. přenesená",J215,0)</f>
        <v>0</v>
      </c>
      <c r="BH215" s="157">
        <f>IF(N215="sníž. přenesená",J215,0)</f>
        <v>0</v>
      </c>
      <c r="BI215" s="157">
        <f>IF(N215="nulová",J215,0)</f>
        <v>0</v>
      </c>
      <c r="BJ215" s="18" t="s">
        <v>36</v>
      </c>
      <c r="BK215" s="157">
        <f>ROUND(I215*H215,2)</f>
        <v>0</v>
      </c>
      <c r="BL215" s="18" t="s">
        <v>132</v>
      </c>
      <c r="BM215" s="156" t="s">
        <v>996</v>
      </c>
    </row>
    <row r="216" spans="1:65" s="14" customFormat="1">
      <c r="B216" s="176"/>
      <c r="D216" s="169" t="s">
        <v>140</v>
      </c>
      <c r="E216" s="177" t="s">
        <v>1</v>
      </c>
      <c r="F216" s="178" t="s">
        <v>997</v>
      </c>
      <c r="H216" s="179">
        <v>126.20699999999999</v>
      </c>
      <c r="I216" s="180"/>
      <c r="L216" s="176"/>
      <c r="M216" s="181"/>
      <c r="N216" s="182"/>
      <c r="O216" s="182"/>
      <c r="P216" s="182"/>
      <c r="Q216" s="182"/>
      <c r="R216" s="182"/>
      <c r="S216" s="182"/>
      <c r="T216" s="183"/>
      <c r="AT216" s="177" t="s">
        <v>140</v>
      </c>
      <c r="AU216" s="177" t="s">
        <v>89</v>
      </c>
      <c r="AV216" s="14" t="s">
        <v>89</v>
      </c>
      <c r="AW216" s="14" t="s">
        <v>35</v>
      </c>
      <c r="AX216" s="14" t="s">
        <v>80</v>
      </c>
      <c r="AY216" s="177" t="s">
        <v>125</v>
      </c>
    </row>
    <row r="217" spans="1:65" s="14" customFormat="1">
      <c r="B217" s="176"/>
      <c r="D217" s="169" t="s">
        <v>140</v>
      </c>
      <c r="E217" s="177" t="s">
        <v>1</v>
      </c>
      <c r="F217" s="178" t="s">
        <v>998</v>
      </c>
      <c r="H217" s="179">
        <v>2.5</v>
      </c>
      <c r="I217" s="180"/>
      <c r="L217" s="176"/>
      <c r="M217" s="181"/>
      <c r="N217" s="182"/>
      <c r="O217" s="182"/>
      <c r="P217" s="182"/>
      <c r="Q217" s="182"/>
      <c r="R217" s="182"/>
      <c r="S217" s="182"/>
      <c r="T217" s="183"/>
      <c r="AT217" s="177" t="s">
        <v>140</v>
      </c>
      <c r="AU217" s="177" t="s">
        <v>89</v>
      </c>
      <c r="AV217" s="14" t="s">
        <v>89</v>
      </c>
      <c r="AW217" s="14" t="s">
        <v>35</v>
      </c>
      <c r="AX217" s="14" t="s">
        <v>80</v>
      </c>
      <c r="AY217" s="177" t="s">
        <v>125</v>
      </c>
    </row>
    <row r="218" spans="1:65" s="14" customFormat="1">
      <c r="B218" s="176"/>
      <c r="D218" s="169" t="s">
        <v>140</v>
      </c>
      <c r="E218" s="177" t="s">
        <v>1</v>
      </c>
      <c r="F218" s="178" t="s">
        <v>999</v>
      </c>
      <c r="H218" s="179">
        <v>4.8179999999999996</v>
      </c>
      <c r="I218" s="180"/>
      <c r="L218" s="176"/>
      <c r="M218" s="181"/>
      <c r="N218" s="182"/>
      <c r="O218" s="182"/>
      <c r="P218" s="182"/>
      <c r="Q218" s="182"/>
      <c r="R218" s="182"/>
      <c r="S218" s="182"/>
      <c r="T218" s="183"/>
      <c r="AT218" s="177" t="s">
        <v>140</v>
      </c>
      <c r="AU218" s="177" t="s">
        <v>89</v>
      </c>
      <c r="AV218" s="14" t="s">
        <v>89</v>
      </c>
      <c r="AW218" s="14" t="s">
        <v>35</v>
      </c>
      <c r="AX218" s="14" t="s">
        <v>80</v>
      </c>
      <c r="AY218" s="177" t="s">
        <v>125</v>
      </c>
    </row>
    <row r="219" spans="1:65" s="15" customFormat="1">
      <c r="B219" s="189"/>
      <c r="D219" s="169" t="s">
        <v>140</v>
      </c>
      <c r="E219" s="190" t="s">
        <v>1</v>
      </c>
      <c r="F219" s="191" t="s">
        <v>223</v>
      </c>
      <c r="H219" s="192">
        <v>133.52500000000001</v>
      </c>
      <c r="I219" s="193"/>
      <c r="L219" s="189"/>
      <c r="M219" s="194"/>
      <c r="N219" s="195"/>
      <c r="O219" s="195"/>
      <c r="P219" s="195"/>
      <c r="Q219" s="195"/>
      <c r="R219" s="195"/>
      <c r="S219" s="195"/>
      <c r="T219" s="196"/>
      <c r="AT219" s="190" t="s">
        <v>140</v>
      </c>
      <c r="AU219" s="190" t="s">
        <v>89</v>
      </c>
      <c r="AV219" s="15" t="s">
        <v>132</v>
      </c>
      <c r="AW219" s="15" t="s">
        <v>35</v>
      </c>
      <c r="AX219" s="15" t="s">
        <v>36</v>
      </c>
      <c r="AY219" s="190" t="s">
        <v>125</v>
      </c>
    </row>
    <row r="220" spans="1:65" s="2" customFormat="1" ht="21.75" customHeight="1">
      <c r="A220" s="33"/>
      <c r="B220" s="144"/>
      <c r="C220" s="145" t="s">
        <v>340</v>
      </c>
      <c r="D220" s="145" t="s">
        <v>127</v>
      </c>
      <c r="E220" s="146" t="s">
        <v>375</v>
      </c>
      <c r="F220" s="147" t="s">
        <v>376</v>
      </c>
      <c r="G220" s="148" t="s">
        <v>137</v>
      </c>
      <c r="H220" s="149">
        <v>54.088999999999999</v>
      </c>
      <c r="I220" s="150"/>
      <c r="J220" s="151">
        <f>ROUND(I220*H220,2)</f>
        <v>0</v>
      </c>
      <c r="K220" s="147" t="s">
        <v>131</v>
      </c>
      <c r="L220" s="34"/>
      <c r="M220" s="152" t="s">
        <v>1</v>
      </c>
      <c r="N220" s="153" t="s">
        <v>45</v>
      </c>
      <c r="O220" s="59"/>
      <c r="P220" s="154">
        <f>O220*H220</f>
        <v>0</v>
      </c>
      <c r="Q220" s="154">
        <v>0</v>
      </c>
      <c r="R220" s="154">
        <f>Q220*H220</f>
        <v>0</v>
      </c>
      <c r="S220" s="154">
        <v>0</v>
      </c>
      <c r="T220" s="155">
        <f>S220*H220</f>
        <v>0</v>
      </c>
      <c r="U220" s="33"/>
      <c r="V220" s="33"/>
      <c r="W220" s="33"/>
      <c r="X220" s="33"/>
      <c r="Y220" s="33"/>
      <c r="Z220" s="33"/>
      <c r="AA220" s="33"/>
      <c r="AB220" s="33"/>
      <c r="AC220" s="33"/>
      <c r="AD220" s="33"/>
      <c r="AE220" s="33"/>
      <c r="AR220" s="156" t="s">
        <v>132</v>
      </c>
      <c r="AT220" s="156" t="s">
        <v>127</v>
      </c>
      <c r="AU220" s="156" t="s">
        <v>89</v>
      </c>
      <c r="AY220" s="18" t="s">
        <v>125</v>
      </c>
      <c r="BE220" s="157">
        <f>IF(N220="základní",J220,0)</f>
        <v>0</v>
      </c>
      <c r="BF220" s="157">
        <f>IF(N220="snížená",J220,0)</f>
        <v>0</v>
      </c>
      <c r="BG220" s="157">
        <f>IF(N220="zákl. přenesená",J220,0)</f>
        <v>0</v>
      </c>
      <c r="BH220" s="157">
        <f>IF(N220="sníž. přenesená",J220,0)</f>
        <v>0</v>
      </c>
      <c r="BI220" s="157">
        <f>IF(N220="nulová",J220,0)</f>
        <v>0</v>
      </c>
      <c r="BJ220" s="18" t="s">
        <v>36</v>
      </c>
      <c r="BK220" s="157">
        <f>ROUND(I220*H220,2)</f>
        <v>0</v>
      </c>
      <c r="BL220" s="18" t="s">
        <v>132</v>
      </c>
      <c r="BM220" s="156" t="s">
        <v>1000</v>
      </c>
    </row>
    <row r="221" spans="1:65" s="14" customFormat="1">
      <c r="B221" s="176"/>
      <c r="D221" s="169" t="s">
        <v>140</v>
      </c>
      <c r="E221" s="177" t="s">
        <v>1</v>
      </c>
      <c r="F221" s="178" t="s">
        <v>1001</v>
      </c>
      <c r="H221" s="179">
        <v>54.088999999999999</v>
      </c>
      <c r="I221" s="180"/>
      <c r="L221" s="176"/>
      <c r="M221" s="181"/>
      <c r="N221" s="182"/>
      <c r="O221" s="182"/>
      <c r="P221" s="182"/>
      <c r="Q221" s="182"/>
      <c r="R221" s="182"/>
      <c r="S221" s="182"/>
      <c r="T221" s="183"/>
      <c r="AT221" s="177" t="s">
        <v>140</v>
      </c>
      <c r="AU221" s="177" t="s">
        <v>89</v>
      </c>
      <c r="AV221" s="14" t="s">
        <v>89</v>
      </c>
      <c r="AW221" s="14" t="s">
        <v>35</v>
      </c>
      <c r="AX221" s="14" t="s">
        <v>36</v>
      </c>
      <c r="AY221" s="177" t="s">
        <v>125</v>
      </c>
    </row>
    <row r="222" spans="1:65" s="2" customFormat="1" ht="16.5" customHeight="1">
      <c r="A222" s="33"/>
      <c r="B222" s="144"/>
      <c r="C222" s="145" t="s">
        <v>344</v>
      </c>
      <c r="D222" s="145" t="s">
        <v>127</v>
      </c>
      <c r="E222" s="146" t="s">
        <v>1002</v>
      </c>
      <c r="F222" s="147" t="s">
        <v>382</v>
      </c>
      <c r="G222" s="148" t="s">
        <v>137</v>
      </c>
      <c r="H222" s="149">
        <v>187.614</v>
      </c>
      <c r="I222" s="150"/>
      <c r="J222" s="151">
        <f>ROUND(I222*H222,2)</f>
        <v>0</v>
      </c>
      <c r="K222" s="147" t="s">
        <v>131</v>
      </c>
      <c r="L222" s="34"/>
      <c r="M222" s="152" t="s">
        <v>1</v>
      </c>
      <c r="N222" s="153" t="s">
        <v>45</v>
      </c>
      <c r="O222" s="59"/>
      <c r="P222" s="154">
        <f>O222*H222</f>
        <v>0</v>
      </c>
      <c r="Q222" s="154">
        <v>0</v>
      </c>
      <c r="R222" s="154">
        <f>Q222*H222</f>
        <v>0</v>
      </c>
      <c r="S222" s="154">
        <v>0</v>
      </c>
      <c r="T222" s="155">
        <f>S222*H222</f>
        <v>0</v>
      </c>
      <c r="U222" s="33"/>
      <c r="V222" s="33"/>
      <c r="W222" s="33"/>
      <c r="X222" s="33"/>
      <c r="Y222" s="33"/>
      <c r="Z222" s="33"/>
      <c r="AA222" s="33"/>
      <c r="AB222" s="33"/>
      <c r="AC222" s="33"/>
      <c r="AD222" s="33"/>
      <c r="AE222" s="33"/>
      <c r="AR222" s="156" t="s">
        <v>132</v>
      </c>
      <c r="AT222" s="156" t="s">
        <v>127</v>
      </c>
      <c r="AU222" s="156" t="s">
        <v>89</v>
      </c>
      <c r="AY222" s="18" t="s">
        <v>125</v>
      </c>
      <c r="BE222" s="157">
        <f>IF(N222="základní",J222,0)</f>
        <v>0</v>
      </c>
      <c r="BF222" s="157">
        <f>IF(N222="snížená",J222,0)</f>
        <v>0</v>
      </c>
      <c r="BG222" s="157">
        <f>IF(N222="zákl. přenesená",J222,0)</f>
        <v>0</v>
      </c>
      <c r="BH222" s="157">
        <f>IF(N222="sníž. přenesená",J222,0)</f>
        <v>0</v>
      </c>
      <c r="BI222" s="157">
        <f>IF(N222="nulová",J222,0)</f>
        <v>0</v>
      </c>
      <c r="BJ222" s="18" t="s">
        <v>36</v>
      </c>
      <c r="BK222" s="157">
        <f>ROUND(I222*H222,2)</f>
        <v>0</v>
      </c>
      <c r="BL222" s="18" t="s">
        <v>132</v>
      </c>
      <c r="BM222" s="156" t="s">
        <v>1003</v>
      </c>
    </row>
    <row r="223" spans="1:65" s="14" customFormat="1">
      <c r="B223" s="176"/>
      <c r="D223" s="169" t="s">
        <v>140</v>
      </c>
      <c r="E223" s="177" t="s">
        <v>1</v>
      </c>
      <c r="F223" s="178" t="s">
        <v>1004</v>
      </c>
      <c r="H223" s="179">
        <v>182.79599999999999</v>
      </c>
      <c r="I223" s="180"/>
      <c r="L223" s="176"/>
      <c r="M223" s="181"/>
      <c r="N223" s="182"/>
      <c r="O223" s="182"/>
      <c r="P223" s="182"/>
      <c r="Q223" s="182"/>
      <c r="R223" s="182"/>
      <c r="S223" s="182"/>
      <c r="T223" s="183"/>
      <c r="AT223" s="177" t="s">
        <v>140</v>
      </c>
      <c r="AU223" s="177" t="s">
        <v>89</v>
      </c>
      <c r="AV223" s="14" t="s">
        <v>89</v>
      </c>
      <c r="AW223" s="14" t="s">
        <v>35</v>
      </c>
      <c r="AX223" s="14" t="s">
        <v>80</v>
      </c>
      <c r="AY223" s="177" t="s">
        <v>125</v>
      </c>
    </row>
    <row r="224" spans="1:65" s="14" customFormat="1">
      <c r="B224" s="176"/>
      <c r="D224" s="169" t="s">
        <v>140</v>
      </c>
      <c r="E224" s="177" t="s">
        <v>1</v>
      </c>
      <c r="F224" s="178" t="s">
        <v>1005</v>
      </c>
      <c r="H224" s="179">
        <v>4.8179999999999996</v>
      </c>
      <c r="I224" s="180"/>
      <c r="L224" s="176"/>
      <c r="M224" s="181"/>
      <c r="N224" s="182"/>
      <c r="O224" s="182"/>
      <c r="P224" s="182"/>
      <c r="Q224" s="182"/>
      <c r="R224" s="182"/>
      <c r="S224" s="182"/>
      <c r="T224" s="183"/>
      <c r="AT224" s="177" t="s">
        <v>140</v>
      </c>
      <c r="AU224" s="177" t="s">
        <v>89</v>
      </c>
      <c r="AV224" s="14" t="s">
        <v>89</v>
      </c>
      <c r="AW224" s="14" t="s">
        <v>35</v>
      </c>
      <c r="AX224" s="14" t="s">
        <v>80</v>
      </c>
      <c r="AY224" s="177" t="s">
        <v>125</v>
      </c>
    </row>
    <row r="225" spans="1:65" s="2" customFormat="1" ht="16.5" customHeight="1">
      <c r="A225" s="33"/>
      <c r="B225" s="144"/>
      <c r="C225" s="145" t="s">
        <v>353</v>
      </c>
      <c r="D225" s="145" t="s">
        <v>127</v>
      </c>
      <c r="E225" s="146" t="s">
        <v>386</v>
      </c>
      <c r="F225" s="147" t="s">
        <v>387</v>
      </c>
      <c r="G225" s="148" t="s">
        <v>137</v>
      </c>
      <c r="H225" s="149">
        <v>132.77500000000001</v>
      </c>
      <c r="I225" s="150"/>
      <c r="J225" s="151">
        <f>ROUND(I225*H225,2)</f>
        <v>0</v>
      </c>
      <c r="K225" s="147" t="s">
        <v>1</v>
      </c>
      <c r="L225" s="34"/>
      <c r="M225" s="152" t="s">
        <v>1</v>
      </c>
      <c r="N225" s="153" t="s">
        <v>45</v>
      </c>
      <c r="O225" s="59"/>
      <c r="P225" s="154">
        <f>O225*H225</f>
        <v>0</v>
      </c>
      <c r="Q225" s="154">
        <v>0</v>
      </c>
      <c r="R225" s="154">
        <f>Q225*H225</f>
        <v>0</v>
      </c>
      <c r="S225" s="154">
        <v>0</v>
      </c>
      <c r="T225" s="155">
        <f>S225*H225</f>
        <v>0</v>
      </c>
      <c r="U225" s="33"/>
      <c r="V225" s="33"/>
      <c r="W225" s="33"/>
      <c r="X225" s="33"/>
      <c r="Y225" s="33"/>
      <c r="Z225" s="33"/>
      <c r="AA225" s="33"/>
      <c r="AB225" s="33"/>
      <c r="AC225" s="33"/>
      <c r="AD225" s="33"/>
      <c r="AE225" s="33"/>
      <c r="AR225" s="156" t="s">
        <v>132</v>
      </c>
      <c r="AT225" s="156" t="s">
        <v>127</v>
      </c>
      <c r="AU225" s="156" t="s">
        <v>89</v>
      </c>
      <c r="AY225" s="18" t="s">
        <v>125</v>
      </c>
      <c r="BE225" s="157">
        <f>IF(N225="základní",J225,0)</f>
        <v>0</v>
      </c>
      <c r="BF225" s="157">
        <f>IF(N225="snížená",J225,0)</f>
        <v>0</v>
      </c>
      <c r="BG225" s="157">
        <f>IF(N225="zákl. přenesená",J225,0)</f>
        <v>0</v>
      </c>
      <c r="BH225" s="157">
        <f>IF(N225="sníž. přenesená",J225,0)</f>
        <v>0</v>
      </c>
      <c r="BI225" s="157">
        <f>IF(N225="nulová",J225,0)</f>
        <v>0</v>
      </c>
      <c r="BJ225" s="18" t="s">
        <v>36</v>
      </c>
      <c r="BK225" s="157">
        <f>ROUND(I225*H225,2)</f>
        <v>0</v>
      </c>
      <c r="BL225" s="18" t="s">
        <v>132</v>
      </c>
      <c r="BM225" s="156" t="s">
        <v>1006</v>
      </c>
    </row>
    <row r="226" spans="1:65" s="14" customFormat="1">
      <c r="B226" s="176"/>
      <c r="D226" s="169" t="s">
        <v>140</v>
      </c>
      <c r="E226" s="177" t="s">
        <v>1</v>
      </c>
      <c r="F226" s="178" t="s">
        <v>1007</v>
      </c>
      <c r="H226" s="179">
        <v>127.95699999999999</v>
      </c>
      <c r="I226" s="180"/>
      <c r="L226" s="176"/>
      <c r="M226" s="181"/>
      <c r="N226" s="182"/>
      <c r="O226" s="182"/>
      <c r="P226" s="182"/>
      <c r="Q226" s="182"/>
      <c r="R226" s="182"/>
      <c r="S226" s="182"/>
      <c r="T226" s="183"/>
      <c r="AT226" s="177" t="s">
        <v>140</v>
      </c>
      <c r="AU226" s="177" t="s">
        <v>89</v>
      </c>
      <c r="AV226" s="14" t="s">
        <v>89</v>
      </c>
      <c r="AW226" s="14" t="s">
        <v>35</v>
      </c>
      <c r="AX226" s="14" t="s">
        <v>80</v>
      </c>
      <c r="AY226" s="177" t="s">
        <v>125</v>
      </c>
    </row>
    <row r="227" spans="1:65" s="14" customFormat="1">
      <c r="B227" s="176"/>
      <c r="D227" s="169" t="s">
        <v>140</v>
      </c>
      <c r="E227" s="177" t="s">
        <v>1</v>
      </c>
      <c r="F227" s="178" t="s">
        <v>1005</v>
      </c>
      <c r="H227" s="179">
        <v>4.8179999999999996</v>
      </c>
      <c r="I227" s="180"/>
      <c r="L227" s="176"/>
      <c r="M227" s="181"/>
      <c r="N227" s="182"/>
      <c r="O227" s="182"/>
      <c r="P227" s="182"/>
      <c r="Q227" s="182"/>
      <c r="R227" s="182"/>
      <c r="S227" s="182"/>
      <c r="T227" s="183"/>
      <c r="AT227" s="177" t="s">
        <v>140</v>
      </c>
      <c r="AU227" s="177" t="s">
        <v>89</v>
      </c>
      <c r="AV227" s="14" t="s">
        <v>89</v>
      </c>
      <c r="AW227" s="14" t="s">
        <v>35</v>
      </c>
      <c r="AX227" s="14" t="s">
        <v>80</v>
      </c>
      <c r="AY227" s="177" t="s">
        <v>125</v>
      </c>
    </row>
    <row r="228" spans="1:65" s="15" customFormat="1">
      <c r="B228" s="189"/>
      <c r="D228" s="169" t="s">
        <v>140</v>
      </c>
      <c r="E228" s="190" t="s">
        <v>1</v>
      </c>
      <c r="F228" s="191" t="s">
        <v>223</v>
      </c>
      <c r="H228" s="192">
        <v>132.77500000000001</v>
      </c>
      <c r="I228" s="193"/>
      <c r="L228" s="189"/>
      <c r="M228" s="194"/>
      <c r="N228" s="195"/>
      <c r="O228" s="195"/>
      <c r="P228" s="195"/>
      <c r="Q228" s="195"/>
      <c r="R228" s="195"/>
      <c r="S228" s="195"/>
      <c r="T228" s="196"/>
      <c r="AT228" s="190" t="s">
        <v>140</v>
      </c>
      <c r="AU228" s="190" t="s">
        <v>89</v>
      </c>
      <c r="AV228" s="15" t="s">
        <v>132</v>
      </c>
      <c r="AW228" s="15" t="s">
        <v>35</v>
      </c>
      <c r="AX228" s="15" t="s">
        <v>36</v>
      </c>
      <c r="AY228" s="190" t="s">
        <v>125</v>
      </c>
    </row>
    <row r="229" spans="1:65" s="2" customFormat="1" ht="16.5" customHeight="1">
      <c r="A229" s="33"/>
      <c r="B229" s="144"/>
      <c r="C229" s="145" t="s">
        <v>358</v>
      </c>
      <c r="D229" s="145" t="s">
        <v>127</v>
      </c>
      <c r="E229" s="146" t="s">
        <v>391</v>
      </c>
      <c r="F229" s="147" t="s">
        <v>392</v>
      </c>
      <c r="G229" s="148" t="s">
        <v>137</v>
      </c>
      <c r="H229" s="149">
        <v>54.838999999999999</v>
      </c>
      <c r="I229" s="150"/>
      <c r="J229" s="151">
        <f>ROUND(I229*H229,2)</f>
        <v>0</v>
      </c>
      <c r="K229" s="147" t="s">
        <v>1</v>
      </c>
      <c r="L229" s="34"/>
      <c r="M229" s="152" t="s">
        <v>1</v>
      </c>
      <c r="N229" s="153" t="s">
        <v>45</v>
      </c>
      <c r="O229" s="59"/>
      <c r="P229" s="154">
        <f>O229*H229</f>
        <v>0</v>
      </c>
      <c r="Q229" s="154">
        <v>0</v>
      </c>
      <c r="R229" s="154">
        <f>Q229*H229</f>
        <v>0</v>
      </c>
      <c r="S229" s="154">
        <v>0</v>
      </c>
      <c r="T229" s="155">
        <f>S229*H229</f>
        <v>0</v>
      </c>
      <c r="U229" s="33"/>
      <c r="V229" s="33"/>
      <c r="W229" s="33"/>
      <c r="X229" s="33"/>
      <c r="Y229" s="33"/>
      <c r="Z229" s="33"/>
      <c r="AA229" s="33"/>
      <c r="AB229" s="33"/>
      <c r="AC229" s="33"/>
      <c r="AD229" s="33"/>
      <c r="AE229" s="33"/>
      <c r="AR229" s="156" t="s">
        <v>132</v>
      </c>
      <c r="AT229" s="156" t="s">
        <v>127</v>
      </c>
      <c r="AU229" s="156" t="s">
        <v>89</v>
      </c>
      <c r="AY229" s="18" t="s">
        <v>125</v>
      </c>
      <c r="BE229" s="157">
        <f>IF(N229="základní",J229,0)</f>
        <v>0</v>
      </c>
      <c r="BF229" s="157">
        <f>IF(N229="snížená",J229,0)</f>
        <v>0</v>
      </c>
      <c r="BG229" s="157">
        <f>IF(N229="zákl. přenesená",J229,0)</f>
        <v>0</v>
      </c>
      <c r="BH229" s="157">
        <f>IF(N229="sníž. přenesená",J229,0)</f>
        <v>0</v>
      </c>
      <c r="BI229" s="157">
        <f>IF(N229="nulová",J229,0)</f>
        <v>0</v>
      </c>
      <c r="BJ229" s="18" t="s">
        <v>36</v>
      </c>
      <c r="BK229" s="157">
        <f>ROUND(I229*H229,2)</f>
        <v>0</v>
      </c>
      <c r="BL229" s="18" t="s">
        <v>132</v>
      </c>
      <c r="BM229" s="156" t="s">
        <v>1008</v>
      </c>
    </row>
    <row r="230" spans="1:65" s="14" customFormat="1">
      <c r="B230" s="176"/>
      <c r="D230" s="169" t="s">
        <v>140</v>
      </c>
      <c r="E230" s="177" t="s">
        <v>1</v>
      </c>
      <c r="F230" s="178" t="s">
        <v>1009</v>
      </c>
      <c r="H230" s="179">
        <v>54.838999999999999</v>
      </c>
      <c r="I230" s="180"/>
      <c r="L230" s="176"/>
      <c r="M230" s="181"/>
      <c r="N230" s="182"/>
      <c r="O230" s="182"/>
      <c r="P230" s="182"/>
      <c r="Q230" s="182"/>
      <c r="R230" s="182"/>
      <c r="S230" s="182"/>
      <c r="T230" s="183"/>
      <c r="AT230" s="177" t="s">
        <v>140</v>
      </c>
      <c r="AU230" s="177" t="s">
        <v>89</v>
      </c>
      <c r="AV230" s="14" t="s">
        <v>89</v>
      </c>
      <c r="AW230" s="14" t="s">
        <v>35</v>
      </c>
      <c r="AX230" s="14" t="s">
        <v>36</v>
      </c>
      <c r="AY230" s="177" t="s">
        <v>125</v>
      </c>
    </row>
    <row r="231" spans="1:65" s="2" customFormat="1" ht="16.5" customHeight="1">
      <c r="A231" s="33"/>
      <c r="B231" s="144"/>
      <c r="C231" s="145" t="s">
        <v>362</v>
      </c>
      <c r="D231" s="145" t="s">
        <v>127</v>
      </c>
      <c r="E231" s="146" t="s">
        <v>396</v>
      </c>
      <c r="F231" s="147" t="s">
        <v>397</v>
      </c>
      <c r="G231" s="148" t="s">
        <v>137</v>
      </c>
      <c r="H231" s="149">
        <v>141.94300000000001</v>
      </c>
      <c r="I231" s="150"/>
      <c r="J231" s="151">
        <f>ROUND(I231*H231,2)</f>
        <v>0</v>
      </c>
      <c r="K231" s="147" t="s">
        <v>131</v>
      </c>
      <c r="L231" s="34"/>
      <c r="M231" s="152" t="s">
        <v>1</v>
      </c>
      <c r="N231" s="153" t="s">
        <v>45</v>
      </c>
      <c r="O231" s="59"/>
      <c r="P231" s="154">
        <f>O231*H231</f>
        <v>0</v>
      </c>
      <c r="Q231" s="154">
        <v>0</v>
      </c>
      <c r="R231" s="154">
        <f>Q231*H231</f>
        <v>0</v>
      </c>
      <c r="S231" s="154">
        <v>0</v>
      </c>
      <c r="T231" s="155">
        <f>S231*H231</f>
        <v>0</v>
      </c>
      <c r="U231" s="33"/>
      <c r="V231" s="33"/>
      <c r="W231" s="33"/>
      <c r="X231" s="33"/>
      <c r="Y231" s="33"/>
      <c r="Z231" s="33"/>
      <c r="AA231" s="33"/>
      <c r="AB231" s="33"/>
      <c r="AC231" s="33"/>
      <c r="AD231" s="33"/>
      <c r="AE231" s="33"/>
      <c r="AR231" s="156" t="s">
        <v>132</v>
      </c>
      <c r="AT231" s="156" t="s">
        <v>127</v>
      </c>
      <c r="AU231" s="156" t="s">
        <v>89</v>
      </c>
      <c r="AY231" s="18" t="s">
        <v>125</v>
      </c>
      <c r="BE231" s="157">
        <f>IF(N231="základní",J231,0)</f>
        <v>0</v>
      </c>
      <c r="BF231" s="157">
        <f>IF(N231="snížená",J231,0)</f>
        <v>0</v>
      </c>
      <c r="BG231" s="157">
        <f>IF(N231="zákl. přenesená",J231,0)</f>
        <v>0</v>
      </c>
      <c r="BH231" s="157">
        <f>IF(N231="sníž. přenesená",J231,0)</f>
        <v>0</v>
      </c>
      <c r="BI231" s="157">
        <f>IF(N231="nulová",J231,0)</f>
        <v>0</v>
      </c>
      <c r="BJ231" s="18" t="s">
        <v>36</v>
      </c>
      <c r="BK231" s="157">
        <f>ROUND(I231*H231,2)</f>
        <v>0</v>
      </c>
      <c r="BL231" s="18" t="s">
        <v>132</v>
      </c>
      <c r="BM231" s="156" t="s">
        <v>1010</v>
      </c>
    </row>
    <row r="232" spans="1:65" s="16" customFormat="1">
      <c r="B232" s="197"/>
      <c r="D232" s="169" t="s">
        <v>140</v>
      </c>
      <c r="E232" s="198" t="s">
        <v>1</v>
      </c>
      <c r="F232" s="199" t="s">
        <v>319</v>
      </c>
      <c r="H232" s="200">
        <v>198.19299999999998</v>
      </c>
      <c r="I232" s="201"/>
      <c r="L232" s="197"/>
      <c r="M232" s="202"/>
      <c r="N232" s="203"/>
      <c r="O232" s="203"/>
      <c r="P232" s="203"/>
      <c r="Q232" s="203"/>
      <c r="R232" s="203"/>
      <c r="S232" s="203"/>
      <c r="T232" s="204"/>
      <c r="AT232" s="198" t="s">
        <v>140</v>
      </c>
      <c r="AU232" s="198" t="s">
        <v>89</v>
      </c>
      <c r="AV232" s="16" t="s">
        <v>143</v>
      </c>
      <c r="AW232" s="16" t="s">
        <v>35</v>
      </c>
      <c r="AX232" s="16" t="s">
        <v>80</v>
      </c>
      <c r="AY232" s="198" t="s">
        <v>125</v>
      </c>
    </row>
    <row r="233" spans="1:65" s="14" customFormat="1">
      <c r="B233" s="176"/>
      <c r="D233" s="169" t="s">
        <v>140</v>
      </c>
      <c r="E233" s="177" t="s">
        <v>1</v>
      </c>
      <c r="F233" s="178" t="s">
        <v>1011</v>
      </c>
      <c r="H233" s="179">
        <v>-11.25</v>
      </c>
      <c r="I233" s="180"/>
      <c r="L233" s="176"/>
      <c r="M233" s="181"/>
      <c r="N233" s="182"/>
      <c r="O233" s="182"/>
      <c r="P233" s="182"/>
      <c r="Q233" s="182"/>
      <c r="R233" s="182"/>
      <c r="S233" s="182"/>
      <c r="T233" s="183"/>
      <c r="AT233" s="177" t="s">
        <v>140</v>
      </c>
      <c r="AU233" s="177" t="s">
        <v>89</v>
      </c>
      <c r="AV233" s="14" t="s">
        <v>89</v>
      </c>
      <c r="AW233" s="14" t="s">
        <v>35</v>
      </c>
      <c r="AX233" s="14" t="s">
        <v>80</v>
      </c>
      <c r="AY233" s="177" t="s">
        <v>125</v>
      </c>
    </row>
    <row r="234" spans="1:65" s="14" customFormat="1">
      <c r="B234" s="176"/>
      <c r="D234" s="169" t="s">
        <v>140</v>
      </c>
      <c r="E234" s="177" t="s">
        <v>1</v>
      </c>
      <c r="F234" s="178" t="s">
        <v>1012</v>
      </c>
      <c r="H234" s="179">
        <v>-45</v>
      </c>
      <c r="I234" s="180"/>
      <c r="L234" s="176"/>
      <c r="M234" s="181"/>
      <c r="N234" s="182"/>
      <c r="O234" s="182"/>
      <c r="P234" s="182"/>
      <c r="Q234" s="182"/>
      <c r="R234" s="182"/>
      <c r="S234" s="182"/>
      <c r="T234" s="183"/>
      <c r="AT234" s="177" t="s">
        <v>140</v>
      </c>
      <c r="AU234" s="177" t="s">
        <v>89</v>
      </c>
      <c r="AV234" s="14" t="s">
        <v>89</v>
      </c>
      <c r="AW234" s="14" t="s">
        <v>35</v>
      </c>
      <c r="AX234" s="14" t="s">
        <v>80</v>
      </c>
      <c r="AY234" s="177" t="s">
        <v>125</v>
      </c>
    </row>
    <row r="235" spans="1:65" s="2" customFormat="1" ht="16.5" customHeight="1">
      <c r="A235" s="33"/>
      <c r="B235" s="144"/>
      <c r="C235" s="158" t="s">
        <v>367</v>
      </c>
      <c r="D235" s="158" t="s">
        <v>134</v>
      </c>
      <c r="E235" s="159" t="s">
        <v>402</v>
      </c>
      <c r="F235" s="160" t="s">
        <v>403</v>
      </c>
      <c r="G235" s="161" t="s">
        <v>186</v>
      </c>
      <c r="H235" s="162">
        <v>295.09899999999999</v>
      </c>
      <c r="I235" s="163"/>
      <c r="J235" s="164">
        <f>ROUND(I235*H235,2)</f>
        <v>0</v>
      </c>
      <c r="K235" s="160" t="s">
        <v>1</v>
      </c>
      <c r="L235" s="165"/>
      <c r="M235" s="166" t="s">
        <v>1</v>
      </c>
      <c r="N235" s="167" t="s">
        <v>45</v>
      </c>
      <c r="O235" s="59"/>
      <c r="P235" s="154">
        <f>O235*H235</f>
        <v>0</v>
      </c>
      <c r="Q235" s="154">
        <v>0</v>
      </c>
      <c r="R235" s="154">
        <f>Q235*H235</f>
        <v>0</v>
      </c>
      <c r="S235" s="154">
        <v>0</v>
      </c>
      <c r="T235" s="155">
        <f>S235*H235</f>
        <v>0</v>
      </c>
      <c r="U235" s="33"/>
      <c r="V235" s="33"/>
      <c r="W235" s="33"/>
      <c r="X235" s="33"/>
      <c r="Y235" s="33"/>
      <c r="Z235" s="33"/>
      <c r="AA235" s="33"/>
      <c r="AB235" s="33"/>
      <c r="AC235" s="33"/>
      <c r="AD235" s="33"/>
      <c r="AE235" s="33"/>
      <c r="AR235" s="156" t="s">
        <v>138</v>
      </c>
      <c r="AT235" s="156" t="s">
        <v>134</v>
      </c>
      <c r="AU235" s="156" t="s">
        <v>89</v>
      </c>
      <c r="AY235" s="18" t="s">
        <v>125</v>
      </c>
      <c r="BE235" s="157">
        <f>IF(N235="základní",J235,0)</f>
        <v>0</v>
      </c>
      <c r="BF235" s="157">
        <f>IF(N235="snížená",J235,0)</f>
        <v>0</v>
      </c>
      <c r="BG235" s="157">
        <f>IF(N235="zákl. přenesená",J235,0)</f>
        <v>0</v>
      </c>
      <c r="BH235" s="157">
        <f>IF(N235="sníž. přenesená",J235,0)</f>
        <v>0</v>
      </c>
      <c r="BI235" s="157">
        <f>IF(N235="nulová",J235,0)</f>
        <v>0</v>
      </c>
      <c r="BJ235" s="18" t="s">
        <v>36</v>
      </c>
      <c r="BK235" s="157">
        <f>ROUND(I235*H235,2)</f>
        <v>0</v>
      </c>
      <c r="BL235" s="18" t="s">
        <v>132</v>
      </c>
      <c r="BM235" s="156" t="s">
        <v>1013</v>
      </c>
    </row>
    <row r="236" spans="1:65" s="14" customFormat="1">
      <c r="B236" s="176"/>
      <c r="D236" s="169" t="s">
        <v>140</v>
      </c>
      <c r="E236" s="177" t="s">
        <v>1</v>
      </c>
      <c r="F236" s="178" t="s">
        <v>1014</v>
      </c>
      <c r="H236" s="179">
        <v>295.09899999999999</v>
      </c>
      <c r="I236" s="180"/>
      <c r="L236" s="176"/>
      <c r="M236" s="181"/>
      <c r="N236" s="182"/>
      <c r="O236" s="182"/>
      <c r="P236" s="182"/>
      <c r="Q236" s="182"/>
      <c r="R236" s="182"/>
      <c r="S236" s="182"/>
      <c r="T236" s="183"/>
      <c r="AT236" s="177" t="s">
        <v>140</v>
      </c>
      <c r="AU236" s="177" t="s">
        <v>89</v>
      </c>
      <c r="AV236" s="14" t="s">
        <v>89</v>
      </c>
      <c r="AW236" s="14" t="s">
        <v>35</v>
      </c>
      <c r="AX236" s="14" t="s">
        <v>80</v>
      </c>
      <c r="AY236" s="177" t="s">
        <v>125</v>
      </c>
    </row>
    <row r="237" spans="1:65" s="15" customFormat="1">
      <c r="B237" s="189"/>
      <c r="D237" s="169" t="s">
        <v>140</v>
      </c>
      <c r="E237" s="190" t="s">
        <v>1</v>
      </c>
      <c r="F237" s="191" t="s">
        <v>223</v>
      </c>
      <c r="H237" s="192">
        <v>295.09899999999999</v>
      </c>
      <c r="I237" s="193"/>
      <c r="L237" s="189"/>
      <c r="M237" s="194"/>
      <c r="N237" s="195"/>
      <c r="O237" s="195"/>
      <c r="P237" s="195"/>
      <c r="Q237" s="195"/>
      <c r="R237" s="195"/>
      <c r="S237" s="195"/>
      <c r="T237" s="196"/>
      <c r="AT237" s="190" t="s">
        <v>140</v>
      </c>
      <c r="AU237" s="190" t="s">
        <v>89</v>
      </c>
      <c r="AV237" s="15" t="s">
        <v>132</v>
      </c>
      <c r="AW237" s="15" t="s">
        <v>35</v>
      </c>
      <c r="AX237" s="15" t="s">
        <v>36</v>
      </c>
      <c r="AY237" s="190" t="s">
        <v>125</v>
      </c>
    </row>
    <row r="238" spans="1:65" s="2" customFormat="1" ht="16.5" customHeight="1">
      <c r="A238" s="33"/>
      <c r="B238" s="144"/>
      <c r="C238" s="145" t="s">
        <v>374</v>
      </c>
      <c r="D238" s="145" t="s">
        <v>127</v>
      </c>
      <c r="E238" s="146" t="s">
        <v>1015</v>
      </c>
      <c r="F238" s="147" t="s">
        <v>1016</v>
      </c>
      <c r="G238" s="148" t="s">
        <v>137</v>
      </c>
      <c r="H238" s="149">
        <v>45</v>
      </c>
      <c r="I238" s="150"/>
      <c r="J238" s="151">
        <f>ROUND(I238*H238,2)</f>
        <v>0</v>
      </c>
      <c r="K238" s="147" t="s">
        <v>131</v>
      </c>
      <c r="L238" s="34"/>
      <c r="M238" s="152" t="s">
        <v>1</v>
      </c>
      <c r="N238" s="153" t="s">
        <v>45</v>
      </c>
      <c r="O238" s="59"/>
      <c r="P238" s="154">
        <f>O238*H238</f>
        <v>0</v>
      </c>
      <c r="Q238" s="154">
        <v>0</v>
      </c>
      <c r="R238" s="154">
        <f>Q238*H238</f>
        <v>0</v>
      </c>
      <c r="S238" s="154">
        <v>0</v>
      </c>
      <c r="T238" s="155">
        <f>S238*H238</f>
        <v>0</v>
      </c>
      <c r="U238" s="33"/>
      <c r="V238" s="33"/>
      <c r="W238" s="33"/>
      <c r="X238" s="33"/>
      <c r="Y238" s="33"/>
      <c r="Z238" s="33"/>
      <c r="AA238" s="33"/>
      <c r="AB238" s="33"/>
      <c r="AC238" s="33"/>
      <c r="AD238" s="33"/>
      <c r="AE238" s="33"/>
      <c r="AR238" s="156" t="s">
        <v>132</v>
      </c>
      <c r="AT238" s="156" t="s">
        <v>127</v>
      </c>
      <c r="AU238" s="156" t="s">
        <v>89</v>
      </c>
      <c r="AY238" s="18" t="s">
        <v>125</v>
      </c>
      <c r="BE238" s="157">
        <f>IF(N238="základní",J238,0)</f>
        <v>0</v>
      </c>
      <c r="BF238" s="157">
        <f>IF(N238="snížená",J238,0)</f>
        <v>0</v>
      </c>
      <c r="BG238" s="157">
        <f>IF(N238="zákl. přenesená",J238,0)</f>
        <v>0</v>
      </c>
      <c r="BH238" s="157">
        <f>IF(N238="sníž. přenesená",J238,0)</f>
        <v>0</v>
      </c>
      <c r="BI238" s="157">
        <f>IF(N238="nulová",J238,0)</f>
        <v>0</v>
      </c>
      <c r="BJ238" s="18" t="s">
        <v>36</v>
      </c>
      <c r="BK238" s="157">
        <f>ROUND(I238*H238,2)</f>
        <v>0</v>
      </c>
      <c r="BL238" s="18" t="s">
        <v>132</v>
      </c>
      <c r="BM238" s="156" t="s">
        <v>1017</v>
      </c>
    </row>
    <row r="239" spans="1:65" s="14" customFormat="1">
      <c r="B239" s="176"/>
      <c r="D239" s="169" t="s">
        <v>140</v>
      </c>
      <c r="E239" s="177" t="s">
        <v>1</v>
      </c>
      <c r="F239" s="178" t="s">
        <v>1018</v>
      </c>
      <c r="H239" s="179">
        <v>45</v>
      </c>
      <c r="I239" s="180"/>
      <c r="L239" s="176"/>
      <c r="M239" s="181"/>
      <c r="N239" s="182"/>
      <c r="O239" s="182"/>
      <c r="P239" s="182"/>
      <c r="Q239" s="182"/>
      <c r="R239" s="182"/>
      <c r="S239" s="182"/>
      <c r="T239" s="183"/>
      <c r="AT239" s="177" t="s">
        <v>140</v>
      </c>
      <c r="AU239" s="177" t="s">
        <v>89</v>
      </c>
      <c r="AV239" s="14" t="s">
        <v>89</v>
      </c>
      <c r="AW239" s="14" t="s">
        <v>35</v>
      </c>
      <c r="AX239" s="14" t="s">
        <v>80</v>
      </c>
      <c r="AY239" s="177" t="s">
        <v>125</v>
      </c>
    </row>
    <row r="240" spans="1:65" s="15" customFormat="1">
      <c r="B240" s="189"/>
      <c r="D240" s="169" t="s">
        <v>140</v>
      </c>
      <c r="E240" s="190" t="s">
        <v>1</v>
      </c>
      <c r="F240" s="191" t="s">
        <v>223</v>
      </c>
      <c r="H240" s="192">
        <v>45</v>
      </c>
      <c r="I240" s="193"/>
      <c r="L240" s="189"/>
      <c r="M240" s="194"/>
      <c r="N240" s="195"/>
      <c r="O240" s="195"/>
      <c r="P240" s="195"/>
      <c r="Q240" s="195"/>
      <c r="R240" s="195"/>
      <c r="S240" s="195"/>
      <c r="T240" s="196"/>
      <c r="AT240" s="190" t="s">
        <v>140</v>
      </c>
      <c r="AU240" s="190" t="s">
        <v>89</v>
      </c>
      <c r="AV240" s="15" t="s">
        <v>132</v>
      </c>
      <c r="AW240" s="15" t="s">
        <v>35</v>
      </c>
      <c r="AX240" s="15" t="s">
        <v>36</v>
      </c>
      <c r="AY240" s="190" t="s">
        <v>125</v>
      </c>
    </row>
    <row r="241" spans="1:65" s="2" customFormat="1" ht="16.5" customHeight="1">
      <c r="A241" s="33"/>
      <c r="B241" s="144"/>
      <c r="C241" s="158" t="s">
        <v>380</v>
      </c>
      <c r="D241" s="158" t="s">
        <v>134</v>
      </c>
      <c r="E241" s="159" t="s">
        <v>413</v>
      </c>
      <c r="F241" s="160" t="s">
        <v>414</v>
      </c>
      <c r="G241" s="161" t="s">
        <v>186</v>
      </c>
      <c r="H241" s="162">
        <v>93.555000000000007</v>
      </c>
      <c r="I241" s="163"/>
      <c r="J241" s="164">
        <f>ROUND(I241*H241,2)</f>
        <v>0</v>
      </c>
      <c r="K241" s="160" t="s">
        <v>131</v>
      </c>
      <c r="L241" s="165"/>
      <c r="M241" s="166" t="s">
        <v>1</v>
      </c>
      <c r="N241" s="167" t="s">
        <v>45</v>
      </c>
      <c r="O241" s="59"/>
      <c r="P241" s="154">
        <f>O241*H241</f>
        <v>0</v>
      </c>
      <c r="Q241" s="154">
        <v>0</v>
      </c>
      <c r="R241" s="154">
        <f>Q241*H241</f>
        <v>0</v>
      </c>
      <c r="S241" s="154">
        <v>0</v>
      </c>
      <c r="T241" s="155">
        <f>S241*H241</f>
        <v>0</v>
      </c>
      <c r="U241" s="33"/>
      <c r="V241" s="33"/>
      <c r="W241" s="33"/>
      <c r="X241" s="33"/>
      <c r="Y241" s="33"/>
      <c r="Z241" s="33"/>
      <c r="AA241" s="33"/>
      <c r="AB241" s="33"/>
      <c r="AC241" s="33"/>
      <c r="AD241" s="33"/>
      <c r="AE241" s="33"/>
      <c r="AR241" s="156" t="s">
        <v>138</v>
      </c>
      <c r="AT241" s="156" t="s">
        <v>134</v>
      </c>
      <c r="AU241" s="156" t="s">
        <v>89</v>
      </c>
      <c r="AY241" s="18" t="s">
        <v>125</v>
      </c>
      <c r="BE241" s="157">
        <f>IF(N241="základní",J241,0)</f>
        <v>0</v>
      </c>
      <c r="BF241" s="157">
        <f>IF(N241="snížená",J241,0)</f>
        <v>0</v>
      </c>
      <c r="BG241" s="157">
        <f>IF(N241="zákl. přenesená",J241,0)</f>
        <v>0</v>
      </c>
      <c r="BH241" s="157">
        <f>IF(N241="sníž. přenesená",J241,0)</f>
        <v>0</v>
      </c>
      <c r="BI241" s="157">
        <f>IF(N241="nulová",J241,0)</f>
        <v>0</v>
      </c>
      <c r="BJ241" s="18" t="s">
        <v>36</v>
      </c>
      <c r="BK241" s="157">
        <f>ROUND(I241*H241,2)</f>
        <v>0</v>
      </c>
      <c r="BL241" s="18" t="s">
        <v>132</v>
      </c>
      <c r="BM241" s="156" t="s">
        <v>1019</v>
      </c>
    </row>
    <row r="242" spans="1:65" s="14" customFormat="1">
      <c r="B242" s="176"/>
      <c r="D242" s="169" t="s">
        <v>140</v>
      </c>
      <c r="E242" s="177" t="s">
        <v>1</v>
      </c>
      <c r="F242" s="178" t="s">
        <v>1020</v>
      </c>
      <c r="H242" s="179">
        <v>93.555000000000007</v>
      </c>
      <c r="I242" s="180"/>
      <c r="L242" s="176"/>
      <c r="M242" s="181"/>
      <c r="N242" s="182"/>
      <c r="O242" s="182"/>
      <c r="P242" s="182"/>
      <c r="Q242" s="182"/>
      <c r="R242" s="182"/>
      <c r="S242" s="182"/>
      <c r="T242" s="183"/>
      <c r="AT242" s="177" t="s">
        <v>140</v>
      </c>
      <c r="AU242" s="177" t="s">
        <v>89</v>
      </c>
      <c r="AV242" s="14" t="s">
        <v>89</v>
      </c>
      <c r="AW242" s="14" t="s">
        <v>35</v>
      </c>
      <c r="AX242" s="14" t="s">
        <v>36</v>
      </c>
      <c r="AY242" s="177" t="s">
        <v>125</v>
      </c>
    </row>
    <row r="243" spans="1:65" s="2" customFormat="1" ht="16.5" customHeight="1">
      <c r="A243" s="33"/>
      <c r="B243" s="144"/>
      <c r="C243" s="145" t="s">
        <v>385</v>
      </c>
      <c r="D243" s="145" t="s">
        <v>127</v>
      </c>
      <c r="E243" s="146" t="s">
        <v>418</v>
      </c>
      <c r="F243" s="147" t="s">
        <v>419</v>
      </c>
      <c r="G243" s="148" t="s">
        <v>137</v>
      </c>
      <c r="H243" s="149">
        <v>220.73699999999999</v>
      </c>
      <c r="I243" s="150"/>
      <c r="J243" s="151">
        <f>ROUND(I243*H243,2)</f>
        <v>0</v>
      </c>
      <c r="K243" s="147" t="s">
        <v>131</v>
      </c>
      <c r="L243" s="34"/>
      <c r="M243" s="152" t="s">
        <v>1</v>
      </c>
      <c r="N243" s="153" t="s">
        <v>45</v>
      </c>
      <c r="O243" s="59"/>
      <c r="P243" s="154">
        <f>O243*H243</f>
        <v>0</v>
      </c>
      <c r="Q243" s="154">
        <v>0</v>
      </c>
      <c r="R243" s="154">
        <f>Q243*H243</f>
        <v>0</v>
      </c>
      <c r="S243" s="154">
        <v>0</v>
      </c>
      <c r="T243" s="155">
        <f>S243*H243</f>
        <v>0</v>
      </c>
      <c r="U243" s="33"/>
      <c r="V243" s="33"/>
      <c r="W243" s="33"/>
      <c r="X243" s="33"/>
      <c r="Y243" s="33"/>
      <c r="Z243" s="33"/>
      <c r="AA243" s="33"/>
      <c r="AB243" s="33"/>
      <c r="AC243" s="33"/>
      <c r="AD243" s="33"/>
      <c r="AE243" s="33"/>
      <c r="AR243" s="156" t="s">
        <v>132</v>
      </c>
      <c r="AT243" s="156" t="s">
        <v>127</v>
      </c>
      <c r="AU243" s="156" t="s">
        <v>89</v>
      </c>
      <c r="AY243" s="18" t="s">
        <v>125</v>
      </c>
      <c r="BE243" s="157">
        <f>IF(N243="základní",J243,0)</f>
        <v>0</v>
      </c>
      <c r="BF243" s="157">
        <f>IF(N243="snížená",J243,0)</f>
        <v>0</v>
      </c>
      <c r="BG243" s="157">
        <f>IF(N243="zákl. přenesená",J243,0)</f>
        <v>0</v>
      </c>
      <c r="BH243" s="157">
        <f>IF(N243="sníž. přenesená",J243,0)</f>
        <v>0</v>
      </c>
      <c r="BI243" s="157">
        <f>IF(N243="nulová",J243,0)</f>
        <v>0</v>
      </c>
      <c r="BJ243" s="18" t="s">
        <v>36</v>
      </c>
      <c r="BK243" s="157">
        <f>ROUND(I243*H243,2)</f>
        <v>0</v>
      </c>
      <c r="BL243" s="18" t="s">
        <v>132</v>
      </c>
      <c r="BM243" s="156" t="s">
        <v>1021</v>
      </c>
    </row>
    <row r="244" spans="1:65" s="14" customFormat="1">
      <c r="B244" s="176"/>
      <c r="D244" s="169" t="s">
        <v>140</v>
      </c>
      <c r="E244" s="177" t="s">
        <v>1</v>
      </c>
      <c r="F244" s="178" t="s">
        <v>999</v>
      </c>
      <c r="H244" s="179">
        <v>4.8179999999999996</v>
      </c>
      <c r="I244" s="180"/>
      <c r="L244" s="176"/>
      <c r="M244" s="181"/>
      <c r="N244" s="182"/>
      <c r="O244" s="182"/>
      <c r="P244" s="182"/>
      <c r="Q244" s="182"/>
      <c r="R244" s="182"/>
      <c r="S244" s="182"/>
      <c r="T244" s="183"/>
      <c r="AT244" s="177" t="s">
        <v>140</v>
      </c>
      <c r="AU244" s="177" t="s">
        <v>89</v>
      </c>
      <c r="AV244" s="14" t="s">
        <v>89</v>
      </c>
      <c r="AW244" s="14" t="s">
        <v>35</v>
      </c>
      <c r="AX244" s="14" t="s">
        <v>80</v>
      </c>
      <c r="AY244" s="177" t="s">
        <v>125</v>
      </c>
    </row>
    <row r="245" spans="1:65" s="14" customFormat="1">
      <c r="B245" s="176"/>
      <c r="D245" s="169" t="s">
        <v>140</v>
      </c>
      <c r="E245" s="177" t="s">
        <v>1</v>
      </c>
      <c r="F245" s="178" t="s">
        <v>1022</v>
      </c>
      <c r="H245" s="179">
        <v>163.94399999999999</v>
      </c>
      <c r="I245" s="180"/>
      <c r="L245" s="176"/>
      <c r="M245" s="181"/>
      <c r="N245" s="182"/>
      <c r="O245" s="182"/>
      <c r="P245" s="182"/>
      <c r="Q245" s="182"/>
      <c r="R245" s="182"/>
      <c r="S245" s="182"/>
      <c r="T245" s="183"/>
      <c r="AT245" s="177" t="s">
        <v>140</v>
      </c>
      <c r="AU245" s="177" t="s">
        <v>89</v>
      </c>
      <c r="AV245" s="14" t="s">
        <v>89</v>
      </c>
      <c r="AW245" s="14" t="s">
        <v>35</v>
      </c>
      <c r="AX245" s="14" t="s">
        <v>80</v>
      </c>
      <c r="AY245" s="177" t="s">
        <v>125</v>
      </c>
    </row>
    <row r="246" spans="1:65" s="14" customFormat="1">
      <c r="B246" s="176"/>
      <c r="D246" s="169" t="s">
        <v>140</v>
      </c>
      <c r="E246" s="177" t="s">
        <v>1</v>
      </c>
      <c r="F246" s="178" t="s">
        <v>1023</v>
      </c>
      <c r="H246" s="179">
        <v>51.975000000000001</v>
      </c>
      <c r="I246" s="180"/>
      <c r="L246" s="176"/>
      <c r="M246" s="181"/>
      <c r="N246" s="182"/>
      <c r="O246" s="182"/>
      <c r="P246" s="182"/>
      <c r="Q246" s="182"/>
      <c r="R246" s="182"/>
      <c r="S246" s="182"/>
      <c r="T246" s="183"/>
      <c r="AT246" s="177" t="s">
        <v>140</v>
      </c>
      <c r="AU246" s="177" t="s">
        <v>89</v>
      </c>
      <c r="AV246" s="14" t="s">
        <v>89</v>
      </c>
      <c r="AW246" s="14" t="s">
        <v>35</v>
      </c>
      <c r="AX246" s="14" t="s">
        <v>80</v>
      </c>
      <c r="AY246" s="177" t="s">
        <v>125</v>
      </c>
    </row>
    <row r="247" spans="1:65" s="15" customFormat="1">
      <c r="B247" s="189"/>
      <c r="D247" s="169" t="s">
        <v>140</v>
      </c>
      <c r="E247" s="190" t="s">
        <v>1</v>
      </c>
      <c r="F247" s="191" t="s">
        <v>223</v>
      </c>
      <c r="H247" s="192">
        <v>220.73699999999999</v>
      </c>
      <c r="I247" s="193"/>
      <c r="L247" s="189"/>
      <c r="M247" s="194"/>
      <c r="N247" s="195"/>
      <c r="O247" s="195"/>
      <c r="P247" s="195"/>
      <c r="Q247" s="195"/>
      <c r="R247" s="195"/>
      <c r="S247" s="195"/>
      <c r="T247" s="196"/>
      <c r="AT247" s="190" t="s">
        <v>140</v>
      </c>
      <c r="AU247" s="190" t="s">
        <v>89</v>
      </c>
      <c r="AV247" s="15" t="s">
        <v>132</v>
      </c>
      <c r="AW247" s="15" t="s">
        <v>35</v>
      </c>
      <c r="AX247" s="15" t="s">
        <v>36</v>
      </c>
      <c r="AY247" s="190" t="s">
        <v>125</v>
      </c>
    </row>
    <row r="248" spans="1:65" s="2" customFormat="1" ht="21.75" customHeight="1">
      <c r="A248" s="33"/>
      <c r="B248" s="144"/>
      <c r="C248" s="145" t="s">
        <v>390</v>
      </c>
      <c r="D248" s="145" t="s">
        <v>127</v>
      </c>
      <c r="E248" s="146" t="s">
        <v>425</v>
      </c>
      <c r="F248" s="147" t="s">
        <v>426</v>
      </c>
      <c r="G248" s="148" t="s">
        <v>137</v>
      </c>
      <c r="H248" s="149">
        <v>220.73699999999999</v>
      </c>
      <c r="I248" s="150"/>
      <c r="J248" s="151">
        <f>ROUND(I248*H248,2)</f>
        <v>0</v>
      </c>
      <c r="K248" s="147" t="s">
        <v>131</v>
      </c>
      <c r="L248" s="34"/>
      <c r="M248" s="152" t="s">
        <v>1</v>
      </c>
      <c r="N248" s="153" t="s">
        <v>45</v>
      </c>
      <c r="O248" s="59"/>
      <c r="P248" s="154">
        <f>O248*H248</f>
        <v>0</v>
      </c>
      <c r="Q248" s="154">
        <v>0</v>
      </c>
      <c r="R248" s="154">
        <f>Q248*H248</f>
        <v>0</v>
      </c>
      <c r="S248" s="154">
        <v>0</v>
      </c>
      <c r="T248" s="155">
        <f>S248*H248</f>
        <v>0</v>
      </c>
      <c r="U248" s="33"/>
      <c r="V248" s="33"/>
      <c r="W248" s="33"/>
      <c r="X248" s="33"/>
      <c r="Y248" s="33"/>
      <c r="Z248" s="33"/>
      <c r="AA248" s="33"/>
      <c r="AB248" s="33"/>
      <c r="AC248" s="33"/>
      <c r="AD248" s="33"/>
      <c r="AE248" s="33"/>
      <c r="AR248" s="156" t="s">
        <v>132</v>
      </c>
      <c r="AT248" s="156" t="s">
        <v>127</v>
      </c>
      <c r="AU248" s="156" t="s">
        <v>89</v>
      </c>
      <c r="AY248" s="18" t="s">
        <v>125</v>
      </c>
      <c r="BE248" s="157">
        <f>IF(N248="základní",J248,0)</f>
        <v>0</v>
      </c>
      <c r="BF248" s="157">
        <f>IF(N248="snížená",J248,0)</f>
        <v>0</v>
      </c>
      <c r="BG248" s="157">
        <f>IF(N248="zákl. přenesená",J248,0)</f>
        <v>0</v>
      </c>
      <c r="BH248" s="157">
        <f>IF(N248="sníž. přenesená",J248,0)</f>
        <v>0</v>
      </c>
      <c r="BI248" s="157">
        <f>IF(N248="nulová",J248,0)</f>
        <v>0</v>
      </c>
      <c r="BJ248" s="18" t="s">
        <v>36</v>
      </c>
      <c r="BK248" s="157">
        <f>ROUND(I248*H248,2)</f>
        <v>0</v>
      </c>
      <c r="BL248" s="18" t="s">
        <v>132</v>
      </c>
      <c r="BM248" s="156" t="s">
        <v>1024</v>
      </c>
    </row>
    <row r="249" spans="1:65" s="14" customFormat="1">
      <c r="B249" s="176"/>
      <c r="D249" s="169" t="s">
        <v>140</v>
      </c>
      <c r="E249" s="177" t="s">
        <v>1</v>
      </c>
      <c r="F249" s="178" t="s">
        <v>1025</v>
      </c>
      <c r="H249" s="179">
        <v>220.73699999999999</v>
      </c>
      <c r="I249" s="180"/>
      <c r="L249" s="176"/>
      <c r="M249" s="181"/>
      <c r="N249" s="182"/>
      <c r="O249" s="182"/>
      <c r="P249" s="182"/>
      <c r="Q249" s="182"/>
      <c r="R249" s="182"/>
      <c r="S249" s="182"/>
      <c r="T249" s="183"/>
      <c r="AT249" s="177" t="s">
        <v>140</v>
      </c>
      <c r="AU249" s="177" t="s">
        <v>89</v>
      </c>
      <c r="AV249" s="14" t="s">
        <v>89</v>
      </c>
      <c r="AW249" s="14" t="s">
        <v>35</v>
      </c>
      <c r="AX249" s="14" t="s">
        <v>80</v>
      </c>
      <c r="AY249" s="177" t="s">
        <v>125</v>
      </c>
    </row>
    <row r="250" spans="1:65" s="2" customFormat="1" ht="16.5" customHeight="1">
      <c r="A250" s="33"/>
      <c r="B250" s="144"/>
      <c r="C250" s="145" t="s">
        <v>395</v>
      </c>
      <c r="D250" s="145" t="s">
        <v>127</v>
      </c>
      <c r="E250" s="146" t="s">
        <v>430</v>
      </c>
      <c r="F250" s="147" t="s">
        <v>431</v>
      </c>
      <c r="G250" s="148" t="s">
        <v>175</v>
      </c>
      <c r="H250" s="149">
        <v>24.09</v>
      </c>
      <c r="I250" s="150"/>
      <c r="J250" s="151">
        <f>ROUND(I250*H250,2)</f>
        <v>0</v>
      </c>
      <c r="K250" s="147" t="s">
        <v>131</v>
      </c>
      <c r="L250" s="34"/>
      <c r="M250" s="152" t="s">
        <v>1</v>
      </c>
      <c r="N250" s="153" t="s">
        <v>45</v>
      </c>
      <c r="O250" s="59"/>
      <c r="P250" s="154">
        <f>O250*H250</f>
        <v>0</v>
      </c>
      <c r="Q250" s="154">
        <v>0</v>
      </c>
      <c r="R250" s="154">
        <f>Q250*H250</f>
        <v>0</v>
      </c>
      <c r="S250" s="154">
        <v>0</v>
      </c>
      <c r="T250" s="155">
        <f>S250*H250</f>
        <v>0</v>
      </c>
      <c r="U250" s="33"/>
      <c r="V250" s="33"/>
      <c r="W250" s="33"/>
      <c r="X250" s="33"/>
      <c r="Y250" s="33"/>
      <c r="Z250" s="33"/>
      <c r="AA250" s="33"/>
      <c r="AB250" s="33"/>
      <c r="AC250" s="33"/>
      <c r="AD250" s="33"/>
      <c r="AE250" s="33"/>
      <c r="AR250" s="156" t="s">
        <v>132</v>
      </c>
      <c r="AT250" s="156" t="s">
        <v>127</v>
      </c>
      <c r="AU250" s="156" t="s">
        <v>89</v>
      </c>
      <c r="AY250" s="18" t="s">
        <v>125</v>
      </c>
      <c r="BE250" s="157">
        <f>IF(N250="základní",J250,0)</f>
        <v>0</v>
      </c>
      <c r="BF250" s="157">
        <f>IF(N250="snížená",J250,0)</f>
        <v>0</v>
      </c>
      <c r="BG250" s="157">
        <f>IF(N250="zákl. přenesená",J250,0)</f>
        <v>0</v>
      </c>
      <c r="BH250" s="157">
        <f>IF(N250="sníž. přenesená",J250,0)</f>
        <v>0</v>
      </c>
      <c r="BI250" s="157">
        <f>IF(N250="nulová",J250,0)</f>
        <v>0</v>
      </c>
      <c r="BJ250" s="18" t="s">
        <v>36</v>
      </c>
      <c r="BK250" s="157">
        <f>ROUND(I250*H250,2)</f>
        <v>0</v>
      </c>
      <c r="BL250" s="18" t="s">
        <v>132</v>
      </c>
      <c r="BM250" s="156" t="s">
        <v>1026</v>
      </c>
    </row>
    <row r="251" spans="1:65" s="14" customFormat="1">
      <c r="B251" s="176"/>
      <c r="D251" s="169" t="s">
        <v>140</v>
      </c>
      <c r="E251" s="177" t="s">
        <v>1</v>
      </c>
      <c r="F251" s="178" t="s">
        <v>1027</v>
      </c>
      <c r="H251" s="179">
        <v>24.09</v>
      </c>
      <c r="I251" s="180"/>
      <c r="L251" s="176"/>
      <c r="M251" s="181"/>
      <c r="N251" s="182"/>
      <c r="O251" s="182"/>
      <c r="P251" s="182"/>
      <c r="Q251" s="182"/>
      <c r="R251" s="182"/>
      <c r="S251" s="182"/>
      <c r="T251" s="183"/>
      <c r="AT251" s="177" t="s">
        <v>140</v>
      </c>
      <c r="AU251" s="177" t="s">
        <v>89</v>
      </c>
      <c r="AV251" s="14" t="s">
        <v>89</v>
      </c>
      <c r="AW251" s="14" t="s">
        <v>35</v>
      </c>
      <c r="AX251" s="14" t="s">
        <v>36</v>
      </c>
      <c r="AY251" s="177" t="s">
        <v>125</v>
      </c>
    </row>
    <row r="252" spans="1:65" s="2" customFormat="1" ht="16.5" customHeight="1">
      <c r="A252" s="33"/>
      <c r="B252" s="144"/>
      <c r="C252" s="158" t="s">
        <v>401</v>
      </c>
      <c r="D252" s="158" t="s">
        <v>134</v>
      </c>
      <c r="E252" s="159" t="s">
        <v>435</v>
      </c>
      <c r="F252" s="160" t="s">
        <v>436</v>
      </c>
      <c r="G252" s="161" t="s">
        <v>186</v>
      </c>
      <c r="H252" s="162">
        <v>7.7089999999999996</v>
      </c>
      <c r="I252" s="163"/>
      <c r="J252" s="164">
        <f>ROUND(I252*H252,2)</f>
        <v>0</v>
      </c>
      <c r="K252" s="160" t="s">
        <v>131</v>
      </c>
      <c r="L252" s="165"/>
      <c r="M252" s="166" t="s">
        <v>1</v>
      </c>
      <c r="N252" s="167" t="s">
        <v>45</v>
      </c>
      <c r="O252" s="59"/>
      <c r="P252" s="154">
        <f>O252*H252</f>
        <v>0</v>
      </c>
      <c r="Q252" s="154">
        <v>0</v>
      </c>
      <c r="R252" s="154">
        <f>Q252*H252</f>
        <v>0</v>
      </c>
      <c r="S252" s="154">
        <v>0</v>
      </c>
      <c r="T252" s="155">
        <f>S252*H252</f>
        <v>0</v>
      </c>
      <c r="U252" s="33"/>
      <c r="V252" s="33"/>
      <c r="W252" s="33"/>
      <c r="X252" s="33"/>
      <c r="Y252" s="33"/>
      <c r="Z252" s="33"/>
      <c r="AA252" s="33"/>
      <c r="AB252" s="33"/>
      <c r="AC252" s="33"/>
      <c r="AD252" s="33"/>
      <c r="AE252" s="33"/>
      <c r="AR252" s="156" t="s">
        <v>138</v>
      </c>
      <c r="AT252" s="156" t="s">
        <v>134</v>
      </c>
      <c r="AU252" s="156" t="s">
        <v>89</v>
      </c>
      <c r="AY252" s="18" t="s">
        <v>125</v>
      </c>
      <c r="BE252" s="157">
        <f>IF(N252="základní",J252,0)</f>
        <v>0</v>
      </c>
      <c r="BF252" s="157">
        <f>IF(N252="snížená",J252,0)</f>
        <v>0</v>
      </c>
      <c r="BG252" s="157">
        <f>IF(N252="zákl. přenesená",J252,0)</f>
        <v>0</v>
      </c>
      <c r="BH252" s="157">
        <f>IF(N252="sníž. přenesená",J252,0)</f>
        <v>0</v>
      </c>
      <c r="BI252" s="157">
        <f>IF(N252="nulová",J252,0)</f>
        <v>0</v>
      </c>
      <c r="BJ252" s="18" t="s">
        <v>36</v>
      </c>
      <c r="BK252" s="157">
        <f>ROUND(I252*H252,2)</f>
        <v>0</v>
      </c>
      <c r="BL252" s="18" t="s">
        <v>132</v>
      </c>
      <c r="BM252" s="156" t="s">
        <v>1028</v>
      </c>
    </row>
    <row r="253" spans="1:65" s="14" customFormat="1">
      <c r="B253" s="176"/>
      <c r="D253" s="169" t="s">
        <v>140</v>
      </c>
      <c r="E253" s="177" t="s">
        <v>1</v>
      </c>
      <c r="F253" s="178" t="s">
        <v>1029</v>
      </c>
      <c r="H253" s="179">
        <v>7.7089999999999996</v>
      </c>
      <c r="I253" s="180"/>
      <c r="L253" s="176"/>
      <c r="M253" s="181"/>
      <c r="N253" s="182"/>
      <c r="O253" s="182"/>
      <c r="P253" s="182"/>
      <c r="Q253" s="182"/>
      <c r="R253" s="182"/>
      <c r="S253" s="182"/>
      <c r="T253" s="183"/>
      <c r="AT253" s="177" t="s">
        <v>140</v>
      </c>
      <c r="AU253" s="177" t="s">
        <v>89</v>
      </c>
      <c r="AV253" s="14" t="s">
        <v>89</v>
      </c>
      <c r="AW253" s="14" t="s">
        <v>35</v>
      </c>
      <c r="AX253" s="14" t="s">
        <v>80</v>
      </c>
      <c r="AY253" s="177" t="s">
        <v>125</v>
      </c>
    </row>
    <row r="254" spans="1:65" s="15" customFormat="1">
      <c r="B254" s="189"/>
      <c r="D254" s="169" t="s">
        <v>140</v>
      </c>
      <c r="E254" s="190" t="s">
        <v>1</v>
      </c>
      <c r="F254" s="191" t="s">
        <v>223</v>
      </c>
      <c r="H254" s="192">
        <v>7.7089999999999996</v>
      </c>
      <c r="I254" s="193"/>
      <c r="L254" s="189"/>
      <c r="M254" s="194"/>
      <c r="N254" s="195"/>
      <c r="O254" s="195"/>
      <c r="P254" s="195"/>
      <c r="Q254" s="195"/>
      <c r="R254" s="195"/>
      <c r="S254" s="195"/>
      <c r="T254" s="196"/>
      <c r="AT254" s="190" t="s">
        <v>140</v>
      </c>
      <c r="AU254" s="190" t="s">
        <v>89</v>
      </c>
      <c r="AV254" s="15" t="s">
        <v>132</v>
      </c>
      <c r="AW254" s="15" t="s">
        <v>35</v>
      </c>
      <c r="AX254" s="15" t="s">
        <v>36</v>
      </c>
      <c r="AY254" s="190" t="s">
        <v>125</v>
      </c>
    </row>
    <row r="255" spans="1:65" s="2" customFormat="1" ht="16.5" customHeight="1">
      <c r="A255" s="33"/>
      <c r="B255" s="144"/>
      <c r="C255" s="145" t="s">
        <v>406</v>
      </c>
      <c r="D255" s="145" t="s">
        <v>127</v>
      </c>
      <c r="E255" s="146" t="s">
        <v>440</v>
      </c>
      <c r="F255" s="147" t="s">
        <v>441</v>
      </c>
      <c r="G255" s="148" t="s">
        <v>175</v>
      </c>
      <c r="H255" s="149">
        <v>24.09</v>
      </c>
      <c r="I255" s="150"/>
      <c r="J255" s="151">
        <f>ROUND(I255*H255,2)</f>
        <v>0</v>
      </c>
      <c r="K255" s="147" t="s">
        <v>131</v>
      </c>
      <c r="L255" s="34"/>
      <c r="M255" s="152" t="s">
        <v>1</v>
      </c>
      <c r="N255" s="153" t="s">
        <v>45</v>
      </c>
      <c r="O255" s="59"/>
      <c r="P255" s="154">
        <f>O255*H255</f>
        <v>0</v>
      </c>
      <c r="Q255" s="154">
        <v>0</v>
      </c>
      <c r="R255" s="154">
        <f>Q255*H255</f>
        <v>0</v>
      </c>
      <c r="S255" s="154">
        <v>0</v>
      </c>
      <c r="T255" s="155">
        <f>S255*H255</f>
        <v>0</v>
      </c>
      <c r="U255" s="33"/>
      <c r="V255" s="33"/>
      <c r="W255" s="33"/>
      <c r="X255" s="33"/>
      <c r="Y255" s="33"/>
      <c r="Z255" s="33"/>
      <c r="AA255" s="33"/>
      <c r="AB255" s="33"/>
      <c r="AC255" s="33"/>
      <c r="AD255" s="33"/>
      <c r="AE255" s="33"/>
      <c r="AR255" s="156" t="s">
        <v>132</v>
      </c>
      <c r="AT255" s="156" t="s">
        <v>127</v>
      </c>
      <c r="AU255" s="156" t="s">
        <v>89</v>
      </c>
      <c r="AY255" s="18" t="s">
        <v>125</v>
      </c>
      <c r="BE255" s="157">
        <f>IF(N255="základní",J255,0)</f>
        <v>0</v>
      </c>
      <c r="BF255" s="157">
        <f>IF(N255="snížená",J255,0)</f>
        <v>0</v>
      </c>
      <c r="BG255" s="157">
        <f>IF(N255="zákl. přenesená",J255,0)</f>
        <v>0</v>
      </c>
      <c r="BH255" s="157">
        <f>IF(N255="sníž. přenesená",J255,0)</f>
        <v>0</v>
      </c>
      <c r="BI255" s="157">
        <f>IF(N255="nulová",J255,0)</f>
        <v>0</v>
      </c>
      <c r="BJ255" s="18" t="s">
        <v>36</v>
      </c>
      <c r="BK255" s="157">
        <f>ROUND(I255*H255,2)</f>
        <v>0</v>
      </c>
      <c r="BL255" s="18" t="s">
        <v>132</v>
      </c>
      <c r="BM255" s="156" t="s">
        <v>1030</v>
      </c>
    </row>
    <row r="256" spans="1:65" s="14" customFormat="1">
      <c r="B256" s="176"/>
      <c r="D256" s="169" t="s">
        <v>140</v>
      </c>
      <c r="E256" s="177" t="s">
        <v>1</v>
      </c>
      <c r="F256" s="178" t="s">
        <v>1027</v>
      </c>
      <c r="H256" s="179">
        <v>24.09</v>
      </c>
      <c r="I256" s="180"/>
      <c r="L256" s="176"/>
      <c r="M256" s="181"/>
      <c r="N256" s="182"/>
      <c r="O256" s="182"/>
      <c r="P256" s="182"/>
      <c r="Q256" s="182"/>
      <c r="R256" s="182"/>
      <c r="S256" s="182"/>
      <c r="T256" s="183"/>
      <c r="AT256" s="177" t="s">
        <v>140</v>
      </c>
      <c r="AU256" s="177" t="s">
        <v>89</v>
      </c>
      <c r="AV256" s="14" t="s">
        <v>89</v>
      </c>
      <c r="AW256" s="14" t="s">
        <v>35</v>
      </c>
      <c r="AX256" s="14" t="s">
        <v>36</v>
      </c>
      <c r="AY256" s="177" t="s">
        <v>125</v>
      </c>
    </row>
    <row r="257" spans="1:65" s="2" customFormat="1" ht="16.5" customHeight="1">
      <c r="A257" s="33"/>
      <c r="B257" s="144"/>
      <c r="C257" s="158" t="s">
        <v>412</v>
      </c>
      <c r="D257" s="158" t="s">
        <v>134</v>
      </c>
      <c r="E257" s="159" t="s">
        <v>444</v>
      </c>
      <c r="F257" s="160" t="s">
        <v>445</v>
      </c>
      <c r="G257" s="161" t="s">
        <v>446</v>
      </c>
      <c r="H257" s="162">
        <v>0.75900000000000001</v>
      </c>
      <c r="I257" s="163"/>
      <c r="J257" s="164">
        <f>ROUND(I257*H257,2)</f>
        <v>0</v>
      </c>
      <c r="K257" s="160" t="s">
        <v>131</v>
      </c>
      <c r="L257" s="165"/>
      <c r="M257" s="166" t="s">
        <v>1</v>
      </c>
      <c r="N257" s="167" t="s">
        <v>45</v>
      </c>
      <c r="O257" s="59"/>
      <c r="P257" s="154">
        <f>O257*H257</f>
        <v>0</v>
      </c>
      <c r="Q257" s="154">
        <v>1E-3</v>
      </c>
      <c r="R257" s="154">
        <f>Q257*H257</f>
        <v>7.5900000000000002E-4</v>
      </c>
      <c r="S257" s="154">
        <v>0</v>
      </c>
      <c r="T257" s="155">
        <f>S257*H257</f>
        <v>0</v>
      </c>
      <c r="U257" s="33"/>
      <c r="V257" s="33"/>
      <c r="W257" s="33"/>
      <c r="X257" s="33"/>
      <c r="Y257" s="33"/>
      <c r="Z257" s="33"/>
      <c r="AA257" s="33"/>
      <c r="AB257" s="33"/>
      <c r="AC257" s="33"/>
      <c r="AD257" s="33"/>
      <c r="AE257" s="33"/>
      <c r="AR257" s="156" t="s">
        <v>138</v>
      </c>
      <c r="AT257" s="156" t="s">
        <v>134</v>
      </c>
      <c r="AU257" s="156" t="s">
        <v>89</v>
      </c>
      <c r="AY257" s="18" t="s">
        <v>125</v>
      </c>
      <c r="BE257" s="157">
        <f>IF(N257="základní",J257,0)</f>
        <v>0</v>
      </c>
      <c r="BF257" s="157">
        <f>IF(N257="snížená",J257,0)</f>
        <v>0</v>
      </c>
      <c r="BG257" s="157">
        <f>IF(N257="zákl. přenesená",J257,0)</f>
        <v>0</v>
      </c>
      <c r="BH257" s="157">
        <f>IF(N257="sníž. přenesená",J257,0)</f>
        <v>0</v>
      </c>
      <c r="BI257" s="157">
        <f>IF(N257="nulová",J257,0)</f>
        <v>0</v>
      </c>
      <c r="BJ257" s="18" t="s">
        <v>36</v>
      </c>
      <c r="BK257" s="157">
        <f>ROUND(I257*H257,2)</f>
        <v>0</v>
      </c>
      <c r="BL257" s="18" t="s">
        <v>132</v>
      </c>
      <c r="BM257" s="156" t="s">
        <v>1031</v>
      </c>
    </row>
    <row r="258" spans="1:65" s="14" customFormat="1">
      <c r="B258" s="176"/>
      <c r="D258" s="169" t="s">
        <v>140</v>
      </c>
      <c r="E258" s="177" t="s">
        <v>1</v>
      </c>
      <c r="F258" s="178" t="s">
        <v>1032</v>
      </c>
      <c r="H258" s="179">
        <v>0.75900000000000001</v>
      </c>
      <c r="I258" s="180"/>
      <c r="L258" s="176"/>
      <c r="M258" s="181"/>
      <c r="N258" s="182"/>
      <c r="O258" s="182"/>
      <c r="P258" s="182"/>
      <c r="Q258" s="182"/>
      <c r="R258" s="182"/>
      <c r="S258" s="182"/>
      <c r="T258" s="183"/>
      <c r="AT258" s="177" t="s">
        <v>140</v>
      </c>
      <c r="AU258" s="177" t="s">
        <v>89</v>
      </c>
      <c r="AV258" s="14" t="s">
        <v>89</v>
      </c>
      <c r="AW258" s="14" t="s">
        <v>35</v>
      </c>
      <c r="AX258" s="14" t="s">
        <v>80</v>
      </c>
      <c r="AY258" s="177" t="s">
        <v>125</v>
      </c>
    </row>
    <row r="259" spans="1:65" s="15" customFormat="1">
      <c r="B259" s="189"/>
      <c r="D259" s="169" t="s">
        <v>140</v>
      </c>
      <c r="E259" s="190" t="s">
        <v>1</v>
      </c>
      <c r="F259" s="191" t="s">
        <v>223</v>
      </c>
      <c r="H259" s="192">
        <v>0.75900000000000001</v>
      </c>
      <c r="I259" s="193"/>
      <c r="L259" s="189"/>
      <c r="M259" s="194"/>
      <c r="N259" s="195"/>
      <c r="O259" s="195"/>
      <c r="P259" s="195"/>
      <c r="Q259" s="195"/>
      <c r="R259" s="195"/>
      <c r="S259" s="195"/>
      <c r="T259" s="196"/>
      <c r="AT259" s="190" t="s">
        <v>140</v>
      </c>
      <c r="AU259" s="190" t="s">
        <v>89</v>
      </c>
      <c r="AV259" s="15" t="s">
        <v>132</v>
      </c>
      <c r="AW259" s="15" t="s">
        <v>35</v>
      </c>
      <c r="AX259" s="15" t="s">
        <v>36</v>
      </c>
      <c r="AY259" s="190" t="s">
        <v>125</v>
      </c>
    </row>
    <row r="260" spans="1:65" s="12" customFormat="1" ht="22.9" customHeight="1">
      <c r="B260" s="131"/>
      <c r="D260" s="132" t="s">
        <v>79</v>
      </c>
      <c r="E260" s="142" t="s">
        <v>143</v>
      </c>
      <c r="F260" s="142" t="s">
        <v>449</v>
      </c>
      <c r="I260" s="134"/>
      <c r="J260" s="143">
        <f>BK260</f>
        <v>0</v>
      </c>
      <c r="L260" s="131"/>
      <c r="M260" s="136"/>
      <c r="N260" s="137"/>
      <c r="O260" s="137"/>
      <c r="P260" s="138">
        <f>SUM(P261:P289)</f>
        <v>0</v>
      </c>
      <c r="Q260" s="137"/>
      <c r="R260" s="138">
        <f>SUM(R261:R289)</f>
        <v>0</v>
      </c>
      <c r="S260" s="137"/>
      <c r="T260" s="139">
        <f>SUM(T261:T289)</f>
        <v>0</v>
      </c>
      <c r="AR260" s="132" t="s">
        <v>36</v>
      </c>
      <c r="AT260" s="140" t="s">
        <v>79</v>
      </c>
      <c r="AU260" s="140" t="s">
        <v>36</v>
      </c>
      <c r="AY260" s="132" t="s">
        <v>125</v>
      </c>
      <c r="BK260" s="141">
        <f>SUM(BK261:BK289)</f>
        <v>0</v>
      </c>
    </row>
    <row r="261" spans="1:65" s="2" customFormat="1" ht="16.5" customHeight="1">
      <c r="A261" s="33"/>
      <c r="B261" s="144"/>
      <c r="C261" s="145" t="s">
        <v>417</v>
      </c>
      <c r="D261" s="145" t="s">
        <v>127</v>
      </c>
      <c r="E261" s="146" t="s">
        <v>459</v>
      </c>
      <c r="F261" s="147" t="s">
        <v>460</v>
      </c>
      <c r="G261" s="148" t="s">
        <v>137</v>
      </c>
      <c r="H261" s="149">
        <v>1.8</v>
      </c>
      <c r="I261" s="150"/>
      <c r="J261" s="151">
        <f>ROUND(I261*H261,2)</f>
        <v>0</v>
      </c>
      <c r="K261" s="147" t="s">
        <v>131</v>
      </c>
      <c r="L261" s="34"/>
      <c r="M261" s="152" t="s">
        <v>1</v>
      </c>
      <c r="N261" s="153" t="s">
        <v>45</v>
      </c>
      <c r="O261" s="59"/>
      <c r="P261" s="154">
        <f>O261*H261</f>
        <v>0</v>
      </c>
      <c r="Q261" s="154">
        <v>0</v>
      </c>
      <c r="R261" s="154">
        <f>Q261*H261</f>
        <v>0</v>
      </c>
      <c r="S261" s="154">
        <v>0</v>
      </c>
      <c r="T261" s="155">
        <f>S261*H261</f>
        <v>0</v>
      </c>
      <c r="U261" s="33"/>
      <c r="V261" s="33"/>
      <c r="W261" s="33"/>
      <c r="X261" s="33"/>
      <c r="Y261" s="33"/>
      <c r="Z261" s="33"/>
      <c r="AA261" s="33"/>
      <c r="AB261" s="33"/>
      <c r="AC261" s="33"/>
      <c r="AD261" s="33"/>
      <c r="AE261" s="33"/>
      <c r="AR261" s="156" t="s">
        <v>132</v>
      </c>
      <c r="AT261" s="156" t="s">
        <v>127</v>
      </c>
      <c r="AU261" s="156" t="s">
        <v>89</v>
      </c>
      <c r="AY261" s="18" t="s">
        <v>125</v>
      </c>
      <c r="BE261" s="157">
        <f>IF(N261="základní",J261,0)</f>
        <v>0</v>
      </c>
      <c r="BF261" s="157">
        <f>IF(N261="snížená",J261,0)</f>
        <v>0</v>
      </c>
      <c r="BG261" s="157">
        <f>IF(N261="zákl. přenesená",J261,0)</f>
        <v>0</v>
      </c>
      <c r="BH261" s="157">
        <f>IF(N261="sníž. přenesená",J261,0)</f>
        <v>0</v>
      </c>
      <c r="BI261" s="157">
        <f>IF(N261="nulová",J261,0)</f>
        <v>0</v>
      </c>
      <c r="BJ261" s="18" t="s">
        <v>36</v>
      </c>
      <c r="BK261" s="157">
        <f>ROUND(I261*H261,2)</f>
        <v>0</v>
      </c>
      <c r="BL261" s="18" t="s">
        <v>132</v>
      </c>
      <c r="BM261" s="156" t="s">
        <v>1033</v>
      </c>
    </row>
    <row r="262" spans="1:65" s="13" customFormat="1">
      <c r="B262" s="168"/>
      <c r="D262" s="169" t="s">
        <v>140</v>
      </c>
      <c r="E262" s="170" t="s">
        <v>1</v>
      </c>
      <c r="F262" s="171" t="s">
        <v>462</v>
      </c>
      <c r="H262" s="170" t="s">
        <v>1</v>
      </c>
      <c r="I262" s="172"/>
      <c r="L262" s="168"/>
      <c r="M262" s="173"/>
      <c r="N262" s="174"/>
      <c r="O262" s="174"/>
      <c r="P262" s="174"/>
      <c r="Q262" s="174"/>
      <c r="R262" s="174"/>
      <c r="S262" s="174"/>
      <c r="T262" s="175"/>
      <c r="AT262" s="170" t="s">
        <v>140</v>
      </c>
      <c r="AU262" s="170" t="s">
        <v>89</v>
      </c>
      <c r="AV262" s="13" t="s">
        <v>36</v>
      </c>
      <c r="AW262" s="13" t="s">
        <v>35</v>
      </c>
      <c r="AX262" s="13" t="s">
        <v>80</v>
      </c>
      <c r="AY262" s="170" t="s">
        <v>125</v>
      </c>
    </row>
    <row r="263" spans="1:65" s="14" customFormat="1">
      <c r="B263" s="176"/>
      <c r="D263" s="169" t="s">
        <v>140</v>
      </c>
      <c r="E263" s="177" t="s">
        <v>1</v>
      </c>
      <c r="F263" s="178" t="s">
        <v>1034</v>
      </c>
      <c r="H263" s="179">
        <v>1.8</v>
      </c>
      <c r="I263" s="180"/>
      <c r="L263" s="176"/>
      <c r="M263" s="181"/>
      <c r="N263" s="182"/>
      <c r="O263" s="182"/>
      <c r="P263" s="182"/>
      <c r="Q263" s="182"/>
      <c r="R263" s="182"/>
      <c r="S263" s="182"/>
      <c r="T263" s="183"/>
      <c r="AT263" s="177" t="s">
        <v>140</v>
      </c>
      <c r="AU263" s="177" t="s">
        <v>89</v>
      </c>
      <c r="AV263" s="14" t="s">
        <v>89</v>
      </c>
      <c r="AW263" s="14" t="s">
        <v>35</v>
      </c>
      <c r="AX263" s="14" t="s">
        <v>36</v>
      </c>
      <c r="AY263" s="177" t="s">
        <v>125</v>
      </c>
    </row>
    <row r="264" spans="1:65" s="2" customFormat="1" ht="16.5" customHeight="1">
      <c r="A264" s="33"/>
      <c r="B264" s="144"/>
      <c r="C264" s="145" t="s">
        <v>424</v>
      </c>
      <c r="D264" s="145" t="s">
        <v>127</v>
      </c>
      <c r="E264" s="146" t="s">
        <v>1035</v>
      </c>
      <c r="F264" s="147" t="s">
        <v>1036</v>
      </c>
      <c r="G264" s="148" t="s">
        <v>248</v>
      </c>
      <c r="H264" s="149">
        <v>122.8</v>
      </c>
      <c r="I264" s="150"/>
      <c r="J264" s="151">
        <f>ROUND(I264*H264,2)</f>
        <v>0</v>
      </c>
      <c r="K264" s="147" t="s">
        <v>1</v>
      </c>
      <c r="L264" s="34"/>
      <c r="M264" s="152" t="s">
        <v>1</v>
      </c>
      <c r="N264" s="153" t="s">
        <v>45</v>
      </c>
      <c r="O264" s="59"/>
      <c r="P264" s="154">
        <f>O264*H264</f>
        <v>0</v>
      </c>
      <c r="Q264" s="154">
        <v>0</v>
      </c>
      <c r="R264" s="154">
        <f>Q264*H264</f>
        <v>0</v>
      </c>
      <c r="S264" s="154">
        <v>0</v>
      </c>
      <c r="T264" s="155">
        <f>S264*H264</f>
        <v>0</v>
      </c>
      <c r="U264" s="33"/>
      <c r="V264" s="33"/>
      <c r="W264" s="33"/>
      <c r="X264" s="33"/>
      <c r="Y264" s="33"/>
      <c r="Z264" s="33"/>
      <c r="AA264" s="33"/>
      <c r="AB264" s="33"/>
      <c r="AC264" s="33"/>
      <c r="AD264" s="33"/>
      <c r="AE264" s="33"/>
      <c r="AR264" s="156" t="s">
        <v>132</v>
      </c>
      <c r="AT264" s="156" t="s">
        <v>127</v>
      </c>
      <c r="AU264" s="156" t="s">
        <v>89</v>
      </c>
      <c r="AY264" s="18" t="s">
        <v>125</v>
      </c>
      <c r="BE264" s="157">
        <f>IF(N264="základní",J264,0)</f>
        <v>0</v>
      </c>
      <c r="BF264" s="157">
        <f>IF(N264="snížená",J264,0)</f>
        <v>0</v>
      </c>
      <c r="BG264" s="157">
        <f>IF(N264="zákl. přenesená",J264,0)</f>
        <v>0</v>
      </c>
      <c r="BH264" s="157">
        <f>IF(N264="sníž. přenesená",J264,0)</f>
        <v>0</v>
      </c>
      <c r="BI264" s="157">
        <f>IF(N264="nulová",J264,0)</f>
        <v>0</v>
      </c>
      <c r="BJ264" s="18" t="s">
        <v>36</v>
      </c>
      <c r="BK264" s="157">
        <f>ROUND(I264*H264,2)</f>
        <v>0</v>
      </c>
      <c r="BL264" s="18" t="s">
        <v>132</v>
      </c>
      <c r="BM264" s="156" t="s">
        <v>1037</v>
      </c>
    </row>
    <row r="265" spans="1:65" s="14" customFormat="1">
      <c r="B265" s="176"/>
      <c r="D265" s="169" t="s">
        <v>140</v>
      </c>
      <c r="E265" s="177" t="s">
        <v>1</v>
      </c>
      <c r="F265" s="178" t="s">
        <v>1038</v>
      </c>
      <c r="H265" s="179">
        <v>122.8</v>
      </c>
      <c r="I265" s="180"/>
      <c r="L265" s="176"/>
      <c r="M265" s="181"/>
      <c r="N265" s="182"/>
      <c r="O265" s="182"/>
      <c r="P265" s="182"/>
      <c r="Q265" s="182"/>
      <c r="R265" s="182"/>
      <c r="S265" s="182"/>
      <c r="T265" s="183"/>
      <c r="AT265" s="177" t="s">
        <v>140</v>
      </c>
      <c r="AU265" s="177" t="s">
        <v>89</v>
      </c>
      <c r="AV265" s="14" t="s">
        <v>89</v>
      </c>
      <c r="AW265" s="14" t="s">
        <v>35</v>
      </c>
      <c r="AX265" s="14" t="s">
        <v>80</v>
      </c>
      <c r="AY265" s="177" t="s">
        <v>125</v>
      </c>
    </row>
    <row r="266" spans="1:65" s="15" customFormat="1">
      <c r="B266" s="189"/>
      <c r="D266" s="169" t="s">
        <v>140</v>
      </c>
      <c r="E266" s="190" t="s">
        <v>1</v>
      </c>
      <c r="F266" s="191" t="s">
        <v>223</v>
      </c>
      <c r="H266" s="192">
        <v>122.8</v>
      </c>
      <c r="I266" s="193"/>
      <c r="L266" s="189"/>
      <c r="M266" s="194"/>
      <c r="N266" s="195"/>
      <c r="O266" s="195"/>
      <c r="P266" s="195"/>
      <c r="Q266" s="195"/>
      <c r="R266" s="195"/>
      <c r="S266" s="195"/>
      <c r="T266" s="196"/>
      <c r="AT266" s="190" t="s">
        <v>140</v>
      </c>
      <c r="AU266" s="190" t="s">
        <v>89</v>
      </c>
      <c r="AV266" s="15" t="s">
        <v>132</v>
      </c>
      <c r="AW266" s="15" t="s">
        <v>35</v>
      </c>
      <c r="AX266" s="15" t="s">
        <v>36</v>
      </c>
      <c r="AY266" s="190" t="s">
        <v>125</v>
      </c>
    </row>
    <row r="267" spans="1:65" s="2" customFormat="1" ht="21.75" customHeight="1">
      <c r="A267" s="33"/>
      <c r="B267" s="144"/>
      <c r="C267" s="145" t="s">
        <v>429</v>
      </c>
      <c r="D267" s="145" t="s">
        <v>127</v>
      </c>
      <c r="E267" s="146" t="s">
        <v>1039</v>
      </c>
      <c r="F267" s="147" t="s">
        <v>1040</v>
      </c>
      <c r="G267" s="148" t="s">
        <v>248</v>
      </c>
      <c r="H267" s="149">
        <v>11.5</v>
      </c>
      <c r="I267" s="150"/>
      <c r="J267" s="151">
        <f>ROUND(I267*H267,2)</f>
        <v>0</v>
      </c>
      <c r="K267" s="147" t="s">
        <v>1</v>
      </c>
      <c r="L267" s="34"/>
      <c r="M267" s="152" t="s">
        <v>1</v>
      </c>
      <c r="N267" s="153" t="s">
        <v>45</v>
      </c>
      <c r="O267" s="59"/>
      <c r="P267" s="154">
        <f>O267*H267</f>
        <v>0</v>
      </c>
      <c r="Q267" s="154">
        <v>0</v>
      </c>
      <c r="R267" s="154">
        <f>Q267*H267</f>
        <v>0</v>
      </c>
      <c r="S267" s="154">
        <v>0</v>
      </c>
      <c r="T267" s="155">
        <f>S267*H267</f>
        <v>0</v>
      </c>
      <c r="U267" s="33"/>
      <c r="V267" s="33"/>
      <c r="W267" s="33"/>
      <c r="X267" s="33"/>
      <c r="Y267" s="33"/>
      <c r="Z267" s="33"/>
      <c r="AA267" s="33"/>
      <c r="AB267" s="33"/>
      <c r="AC267" s="33"/>
      <c r="AD267" s="33"/>
      <c r="AE267" s="33"/>
      <c r="AR267" s="156" t="s">
        <v>132</v>
      </c>
      <c r="AT267" s="156" t="s">
        <v>127</v>
      </c>
      <c r="AU267" s="156" t="s">
        <v>89</v>
      </c>
      <c r="AY267" s="18" t="s">
        <v>125</v>
      </c>
      <c r="BE267" s="157">
        <f>IF(N267="základní",J267,0)</f>
        <v>0</v>
      </c>
      <c r="BF267" s="157">
        <f>IF(N267="snížená",J267,0)</f>
        <v>0</v>
      </c>
      <c r="BG267" s="157">
        <f>IF(N267="zákl. přenesená",J267,0)</f>
        <v>0</v>
      </c>
      <c r="BH267" s="157">
        <f>IF(N267="sníž. přenesená",J267,0)</f>
        <v>0</v>
      </c>
      <c r="BI267" s="157">
        <f>IF(N267="nulová",J267,0)</f>
        <v>0</v>
      </c>
      <c r="BJ267" s="18" t="s">
        <v>36</v>
      </c>
      <c r="BK267" s="157">
        <f>ROUND(I267*H267,2)</f>
        <v>0</v>
      </c>
      <c r="BL267" s="18" t="s">
        <v>132</v>
      </c>
      <c r="BM267" s="156" t="s">
        <v>1041</v>
      </c>
    </row>
    <row r="268" spans="1:65" s="14" customFormat="1">
      <c r="B268" s="176"/>
      <c r="D268" s="169" t="s">
        <v>140</v>
      </c>
      <c r="E268" s="177" t="s">
        <v>1</v>
      </c>
      <c r="F268" s="178" t="s">
        <v>1042</v>
      </c>
      <c r="H268" s="179">
        <v>11.5</v>
      </c>
      <c r="I268" s="180"/>
      <c r="L268" s="176"/>
      <c r="M268" s="181"/>
      <c r="N268" s="182"/>
      <c r="O268" s="182"/>
      <c r="P268" s="182"/>
      <c r="Q268" s="182"/>
      <c r="R268" s="182"/>
      <c r="S268" s="182"/>
      <c r="T268" s="183"/>
      <c r="AT268" s="177" t="s">
        <v>140</v>
      </c>
      <c r="AU268" s="177" t="s">
        <v>89</v>
      </c>
      <c r="AV268" s="14" t="s">
        <v>89</v>
      </c>
      <c r="AW268" s="14" t="s">
        <v>35</v>
      </c>
      <c r="AX268" s="14" t="s">
        <v>36</v>
      </c>
      <c r="AY268" s="177" t="s">
        <v>125</v>
      </c>
    </row>
    <row r="269" spans="1:65" s="2" customFormat="1" ht="16.5" customHeight="1">
      <c r="A269" s="33"/>
      <c r="B269" s="144"/>
      <c r="C269" s="145" t="s">
        <v>434</v>
      </c>
      <c r="D269" s="145" t="s">
        <v>127</v>
      </c>
      <c r="E269" s="146" t="s">
        <v>1043</v>
      </c>
      <c r="F269" s="147" t="s">
        <v>1044</v>
      </c>
      <c r="G269" s="148" t="s">
        <v>149</v>
      </c>
      <c r="H269" s="149">
        <v>20</v>
      </c>
      <c r="I269" s="150"/>
      <c r="J269" s="151">
        <f>ROUND(I269*H269,2)</f>
        <v>0</v>
      </c>
      <c r="K269" s="147" t="s">
        <v>1</v>
      </c>
      <c r="L269" s="34"/>
      <c r="M269" s="152" t="s">
        <v>1</v>
      </c>
      <c r="N269" s="153" t="s">
        <v>45</v>
      </c>
      <c r="O269" s="59"/>
      <c r="P269" s="154">
        <f>O269*H269</f>
        <v>0</v>
      </c>
      <c r="Q269" s="154">
        <v>0</v>
      </c>
      <c r="R269" s="154">
        <f>Q269*H269</f>
        <v>0</v>
      </c>
      <c r="S269" s="154">
        <v>0</v>
      </c>
      <c r="T269" s="155">
        <f>S269*H269</f>
        <v>0</v>
      </c>
      <c r="U269" s="33"/>
      <c r="V269" s="33"/>
      <c r="W269" s="33"/>
      <c r="X269" s="33"/>
      <c r="Y269" s="33"/>
      <c r="Z269" s="33"/>
      <c r="AA269" s="33"/>
      <c r="AB269" s="33"/>
      <c r="AC269" s="33"/>
      <c r="AD269" s="33"/>
      <c r="AE269" s="33"/>
      <c r="AR269" s="156" t="s">
        <v>132</v>
      </c>
      <c r="AT269" s="156" t="s">
        <v>127</v>
      </c>
      <c r="AU269" s="156" t="s">
        <v>89</v>
      </c>
      <c r="AY269" s="18" t="s">
        <v>125</v>
      </c>
      <c r="BE269" s="157">
        <f>IF(N269="základní",J269,0)</f>
        <v>0</v>
      </c>
      <c r="BF269" s="157">
        <f>IF(N269="snížená",J269,0)</f>
        <v>0</v>
      </c>
      <c r="BG269" s="157">
        <f>IF(N269="zákl. přenesená",J269,0)</f>
        <v>0</v>
      </c>
      <c r="BH269" s="157">
        <f>IF(N269="sníž. přenesená",J269,0)</f>
        <v>0</v>
      </c>
      <c r="BI269" s="157">
        <f>IF(N269="nulová",J269,0)</f>
        <v>0</v>
      </c>
      <c r="BJ269" s="18" t="s">
        <v>36</v>
      </c>
      <c r="BK269" s="157">
        <f>ROUND(I269*H269,2)</f>
        <v>0</v>
      </c>
      <c r="BL269" s="18" t="s">
        <v>132</v>
      </c>
      <c r="BM269" s="156" t="s">
        <v>1045</v>
      </c>
    </row>
    <row r="270" spans="1:65" s="14" customFormat="1">
      <c r="B270" s="176"/>
      <c r="D270" s="169" t="s">
        <v>140</v>
      </c>
      <c r="E270" s="177" t="s">
        <v>1</v>
      </c>
      <c r="F270" s="178" t="s">
        <v>321</v>
      </c>
      <c r="H270" s="179">
        <v>20</v>
      </c>
      <c r="I270" s="180"/>
      <c r="L270" s="176"/>
      <c r="M270" s="181"/>
      <c r="N270" s="182"/>
      <c r="O270" s="182"/>
      <c r="P270" s="182"/>
      <c r="Q270" s="182"/>
      <c r="R270" s="182"/>
      <c r="S270" s="182"/>
      <c r="T270" s="183"/>
      <c r="AT270" s="177" t="s">
        <v>140</v>
      </c>
      <c r="AU270" s="177" t="s">
        <v>89</v>
      </c>
      <c r="AV270" s="14" t="s">
        <v>89</v>
      </c>
      <c r="AW270" s="14" t="s">
        <v>35</v>
      </c>
      <c r="AX270" s="14" t="s">
        <v>36</v>
      </c>
      <c r="AY270" s="177" t="s">
        <v>125</v>
      </c>
    </row>
    <row r="271" spans="1:65" s="2" customFormat="1" ht="16.5" customHeight="1">
      <c r="A271" s="33"/>
      <c r="B271" s="144"/>
      <c r="C271" s="145" t="s">
        <v>439</v>
      </c>
      <c r="D271" s="145" t="s">
        <v>127</v>
      </c>
      <c r="E271" s="146" t="s">
        <v>1046</v>
      </c>
      <c r="F271" s="147" t="s">
        <v>1047</v>
      </c>
      <c r="G271" s="148" t="s">
        <v>130</v>
      </c>
      <c r="H271" s="149">
        <v>2</v>
      </c>
      <c r="I271" s="150"/>
      <c r="J271" s="151">
        <f>ROUND(I271*H271,2)</f>
        <v>0</v>
      </c>
      <c r="K271" s="147" t="s">
        <v>131</v>
      </c>
      <c r="L271" s="34"/>
      <c r="M271" s="152" t="s">
        <v>1</v>
      </c>
      <c r="N271" s="153" t="s">
        <v>45</v>
      </c>
      <c r="O271" s="59"/>
      <c r="P271" s="154">
        <f>O271*H271</f>
        <v>0</v>
      </c>
      <c r="Q271" s="154">
        <v>0</v>
      </c>
      <c r="R271" s="154">
        <f>Q271*H271</f>
        <v>0</v>
      </c>
      <c r="S271" s="154">
        <v>0</v>
      </c>
      <c r="T271" s="155">
        <f>S271*H271</f>
        <v>0</v>
      </c>
      <c r="U271" s="33"/>
      <c r="V271" s="33"/>
      <c r="W271" s="33"/>
      <c r="X271" s="33"/>
      <c r="Y271" s="33"/>
      <c r="Z271" s="33"/>
      <c r="AA271" s="33"/>
      <c r="AB271" s="33"/>
      <c r="AC271" s="33"/>
      <c r="AD271" s="33"/>
      <c r="AE271" s="33"/>
      <c r="AR271" s="156" t="s">
        <v>132</v>
      </c>
      <c r="AT271" s="156" t="s">
        <v>127</v>
      </c>
      <c r="AU271" s="156" t="s">
        <v>89</v>
      </c>
      <c r="AY271" s="18" t="s">
        <v>125</v>
      </c>
      <c r="BE271" s="157">
        <f>IF(N271="základní",J271,0)</f>
        <v>0</v>
      </c>
      <c r="BF271" s="157">
        <f>IF(N271="snížená",J271,0)</f>
        <v>0</v>
      </c>
      <c r="BG271" s="157">
        <f>IF(N271="zákl. přenesená",J271,0)</f>
        <v>0</v>
      </c>
      <c r="BH271" s="157">
        <f>IF(N271="sníž. přenesená",J271,0)</f>
        <v>0</v>
      </c>
      <c r="BI271" s="157">
        <f>IF(N271="nulová",J271,0)</f>
        <v>0</v>
      </c>
      <c r="BJ271" s="18" t="s">
        <v>36</v>
      </c>
      <c r="BK271" s="157">
        <f>ROUND(I271*H271,2)</f>
        <v>0</v>
      </c>
      <c r="BL271" s="18" t="s">
        <v>132</v>
      </c>
      <c r="BM271" s="156" t="s">
        <v>1048</v>
      </c>
    </row>
    <row r="272" spans="1:65" s="14" customFormat="1">
      <c r="B272" s="176"/>
      <c r="D272" s="169" t="s">
        <v>140</v>
      </c>
      <c r="E272" s="177" t="s">
        <v>1</v>
      </c>
      <c r="F272" s="178" t="s">
        <v>89</v>
      </c>
      <c r="H272" s="179">
        <v>2</v>
      </c>
      <c r="I272" s="180"/>
      <c r="L272" s="176"/>
      <c r="M272" s="181"/>
      <c r="N272" s="182"/>
      <c r="O272" s="182"/>
      <c r="P272" s="182"/>
      <c r="Q272" s="182"/>
      <c r="R272" s="182"/>
      <c r="S272" s="182"/>
      <c r="T272" s="183"/>
      <c r="AT272" s="177" t="s">
        <v>140</v>
      </c>
      <c r="AU272" s="177" t="s">
        <v>89</v>
      </c>
      <c r="AV272" s="14" t="s">
        <v>89</v>
      </c>
      <c r="AW272" s="14" t="s">
        <v>35</v>
      </c>
      <c r="AX272" s="14" t="s">
        <v>36</v>
      </c>
      <c r="AY272" s="177" t="s">
        <v>125</v>
      </c>
    </row>
    <row r="273" spans="1:65" s="2" customFormat="1" ht="16.5" customHeight="1">
      <c r="A273" s="33"/>
      <c r="B273" s="144"/>
      <c r="C273" s="145" t="s">
        <v>443</v>
      </c>
      <c r="D273" s="145" t="s">
        <v>127</v>
      </c>
      <c r="E273" s="146" t="s">
        <v>1049</v>
      </c>
      <c r="F273" s="147" t="s">
        <v>1050</v>
      </c>
      <c r="G273" s="148" t="s">
        <v>130</v>
      </c>
      <c r="H273" s="149">
        <v>9</v>
      </c>
      <c r="I273" s="150"/>
      <c r="J273" s="151">
        <f>ROUND(I273*H273,2)</f>
        <v>0</v>
      </c>
      <c r="K273" s="147" t="s">
        <v>131</v>
      </c>
      <c r="L273" s="34"/>
      <c r="M273" s="152" t="s">
        <v>1</v>
      </c>
      <c r="N273" s="153" t="s">
        <v>45</v>
      </c>
      <c r="O273" s="59"/>
      <c r="P273" s="154">
        <f>O273*H273</f>
        <v>0</v>
      </c>
      <c r="Q273" s="154">
        <v>0</v>
      </c>
      <c r="R273" s="154">
        <f>Q273*H273</f>
        <v>0</v>
      </c>
      <c r="S273" s="154">
        <v>0</v>
      </c>
      <c r="T273" s="155">
        <f>S273*H273</f>
        <v>0</v>
      </c>
      <c r="U273" s="33"/>
      <c r="V273" s="33"/>
      <c r="W273" s="33"/>
      <c r="X273" s="33"/>
      <c r="Y273" s="33"/>
      <c r="Z273" s="33"/>
      <c r="AA273" s="33"/>
      <c r="AB273" s="33"/>
      <c r="AC273" s="33"/>
      <c r="AD273" s="33"/>
      <c r="AE273" s="33"/>
      <c r="AR273" s="156" t="s">
        <v>132</v>
      </c>
      <c r="AT273" s="156" t="s">
        <v>127</v>
      </c>
      <c r="AU273" s="156" t="s">
        <v>89</v>
      </c>
      <c r="AY273" s="18" t="s">
        <v>125</v>
      </c>
      <c r="BE273" s="157">
        <f>IF(N273="základní",J273,0)</f>
        <v>0</v>
      </c>
      <c r="BF273" s="157">
        <f>IF(N273="snížená",J273,0)</f>
        <v>0</v>
      </c>
      <c r="BG273" s="157">
        <f>IF(N273="zákl. přenesená",J273,0)</f>
        <v>0</v>
      </c>
      <c r="BH273" s="157">
        <f>IF(N273="sníž. přenesená",J273,0)</f>
        <v>0</v>
      </c>
      <c r="BI273" s="157">
        <f>IF(N273="nulová",J273,0)</f>
        <v>0</v>
      </c>
      <c r="BJ273" s="18" t="s">
        <v>36</v>
      </c>
      <c r="BK273" s="157">
        <f>ROUND(I273*H273,2)</f>
        <v>0</v>
      </c>
      <c r="BL273" s="18" t="s">
        <v>132</v>
      </c>
      <c r="BM273" s="156" t="s">
        <v>1051</v>
      </c>
    </row>
    <row r="274" spans="1:65" s="14" customFormat="1">
      <c r="B274" s="176"/>
      <c r="D274" s="169" t="s">
        <v>140</v>
      </c>
      <c r="E274" s="177" t="s">
        <v>1</v>
      </c>
      <c r="F274" s="178" t="s">
        <v>167</v>
      </c>
      <c r="H274" s="179">
        <v>9</v>
      </c>
      <c r="I274" s="180"/>
      <c r="L274" s="176"/>
      <c r="M274" s="181"/>
      <c r="N274" s="182"/>
      <c r="O274" s="182"/>
      <c r="P274" s="182"/>
      <c r="Q274" s="182"/>
      <c r="R274" s="182"/>
      <c r="S274" s="182"/>
      <c r="T274" s="183"/>
      <c r="AT274" s="177" t="s">
        <v>140</v>
      </c>
      <c r="AU274" s="177" t="s">
        <v>89</v>
      </c>
      <c r="AV274" s="14" t="s">
        <v>89</v>
      </c>
      <c r="AW274" s="14" t="s">
        <v>35</v>
      </c>
      <c r="AX274" s="14" t="s">
        <v>36</v>
      </c>
      <c r="AY274" s="177" t="s">
        <v>125</v>
      </c>
    </row>
    <row r="275" spans="1:65" s="2" customFormat="1" ht="16.5" customHeight="1">
      <c r="A275" s="33"/>
      <c r="B275" s="144"/>
      <c r="C275" s="145" t="s">
        <v>450</v>
      </c>
      <c r="D275" s="145" t="s">
        <v>127</v>
      </c>
      <c r="E275" s="146" t="s">
        <v>1052</v>
      </c>
      <c r="F275" s="147" t="s">
        <v>1053</v>
      </c>
      <c r="G275" s="148" t="s">
        <v>130</v>
      </c>
      <c r="H275" s="149">
        <v>9</v>
      </c>
      <c r="I275" s="150"/>
      <c r="J275" s="151">
        <f>ROUND(I275*H275,2)</f>
        <v>0</v>
      </c>
      <c r="K275" s="147" t="s">
        <v>131</v>
      </c>
      <c r="L275" s="34"/>
      <c r="M275" s="152" t="s">
        <v>1</v>
      </c>
      <c r="N275" s="153" t="s">
        <v>45</v>
      </c>
      <c r="O275" s="59"/>
      <c r="P275" s="154">
        <f>O275*H275</f>
        <v>0</v>
      </c>
      <c r="Q275" s="154">
        <v>0</v>
      </c>
      <c r="R275" s="154">
        <f>Q275*H275</f>
        <v>0</v>
      </c>
      <c r="S275" s="154">
        <v>0</v>
      </c>
      <c r="T275" s="155">
        <f>S275*H275</f>
        <v>0</v>
      </c>
      <c r="U275" s="33"/>
      <c r="V275" s="33"/>
      <c r="W275" s="33"/>
      <c r="X275" s="33"/>
      <c r="Y275" s="33"/>
      <c r="Z275" s="33"/>
      <c r="AA275" s="33"/>
      <c r="AB275" s="33"/>
      <c r="AC275" s="33"/>
      <c r="AD275" s="33"/>
      <c r="AE275" s="33"/>
      <c r="AR275" s="156" t="s">
        <v>132</v>
      </c>
      <c r="AT275" s="156" t="s">
        <v>127</v>
      </c>
      <c r="AU275" s="156" t="s">
        <v>89</v>
      </c>
      <c r="AY275" s="18" t="s">
        <v>125</v>
      </c>
      <c r="BE275" s="157">
        <f>IF(N275="základní",J275,0)</f>
        <v>0</v>
      </c>
      <c r="BF275" s="157">
        <f>IF(N275="snížená",J275,0)</f>
        <v>0</v>
      </c>
      <c r="BG275" s="157">
        <f>IF(N275="zákl. přenesená",J275,0)</f>
        <v>0</v>
      </c>
      <c r="BH275" s="157">
        <f>IF(N275="sníž. přenesená",J275,0)</f>
        <v>0</v>
      </c>
      <c r="BI275" s="157">
        <f>IF(N275="nulová",J275,0)</f>
        <v>0</v>
      </c>
      <c r="BJ275" s="18" t="s">
        <v>36</v>
      </c>
      <c r="BK275" s="157">
        <f>ROUND(I275*H275,2)</f>
        <v>0</v>
      </c>
      <c r="BL275" s="18" t="s">
        <v>132</v>
      </c>
      <c r="BM275" s="156" t="s">
        <v>1054</v>
      </c>
    </row>
    <row r="276" spans="1:65" s="14" customFormat="1">
      <c r="B276" s="176"/>
      <c r="D276" s="169" t="s">
        <v>140</v>
      </c>
      <c r="E276" s="177" t="s">
        <v>1</v>
      </c>
      <c r="F276" s="178" t="s">
        <v>167</v>
      </c>
      <c r="H276" s="179">
        <v>9</v>
      </c>
      <c r="I276" s="180"/>
      <c r="L276" s="176"/>
      <c r="M276" s="181"/>
      <c r="N276" s="182"/>
      <c r="O276" s="182"/>
      <c r="P276" s="182"/>
      <c r="Q276" s="182"/>
      <c r="R276" s="182"/>
      <c r="S276" s="182"/>
      <c r="T276" s="183"/>
      <c r="AT276" s="177" t="s">
        <v>140</v>
      </c>
      <c r="AU276" s="177" t="s">
        <v>89</v>
      </c>
      <c r="AV276" s="14" t="s">
        <v>89</v>
      </c>
      <c r="AW276" s="14" t="s">
        <v>35</v>
      </c>
      <c r="AX276" s="14" t="s">
        <v>36</v>
      </c>
      <c r="AY276" s="177" t="s">
        <v>125</v>
      </c>
    </row>
    <row r="277" spans="1:65" s="2" customFormat="1" ht="24.2" customHeight="1">
      <c r="A277" s="33"/>
      <c r="B277" s="144"/>
      <c r="C277" s="145" t="s">
        <v>454</v>
      </c>
      <c r="D277" s="145" t="s">
        <v>127</v>
      </c>
      <c r="E277" s="146" t="s">
        <v>465</v>
      </c>
      <c r="F277" s="147" t="s">
        <v>466</v>
      </c>
      <c r="G277" s="148" t="s">
        <v>186</v>
      </c>
      <c r="H277" s="149">
        <v>4.6669999999999998</v>
      </c>
      <c r="I277" s="150"/>
      <c r="J277" s="151">
        <f>ROUND(I277*H277,2)</f>
        <v>0</v>
      </c>
      <c r="K277" s="147" t="s">
        <v>131</v>
      </c>
      <c r="L277" s="34"/>
      <c r="M277" s="152" t="s">
        <v>1</v>
      </c>
      <c r="N277" s="153" t="s">
        <v>45</v>
      </c>
      <c r="O277" s="59"/>
      <c r="P277" s="154">
        <f>O277*H277</f>
        <v>0</v>
      </c>
      <c r="Q277" s="154">
        <v>0</v>
      </c>
      <c r="R277" s="154">
        <f>Q277*H277</f>
        <v>0</v>
      </c>
      <c r="S277" s="154">
        <v>0</v>
      </c>
      <c r="T277" s="155">
        <f>S277*H277</f>
        <v>0</v>
      </c>
      <c r="U277" s="33"/>
      <c r="V277" s="33"/>
      <c r="W277" s="33"/>
      <c r="X277" s="33"/>
      <c r="Y277" s="33"/>
      <c r="Z277" s="33"/>
      <c r="AA277" s="33"/>
      <c r="AB277" s="33"/>
      <c r="AC277" s="33"/>
      <c r="AD277" s="33"/>
      <c r="AE277" s="33"/>
      <c r="AR277" s="156" t="s">
        <v>132</v>
      </c>
      <c r="AT277" s="156" t="s">
        <v>127</v>
      </c>
      <c r="AU277" s="156" t="s">
        <v>89</v>
      </c>
      <c r="AY277" s="18" t="s">
        <v>125</v>
      </c>
      <c r="BE277" s="157">
        <f>IF(N277="základní",J277,0)</f>
        <v>0</v>
      </c>
      <c r="BF277" s="157">
        <f>IF(N277="snížená",J277,0)</f>
        <v>0</v>
      </c>
      <c r="BG277" s="157">
        <f>IF(N277="zákl. přenesená",J277,0)</f>
        <v>0</v>
      </c>
      <c r="BH277" s="157">
        <f>IF(N277="sníž. přenesená",J277,0)</f>
        <v>0</v>
      </c>
      <c r="BI277" s="157">
        <f>IF(N277="nulová",J277,0)</f>
        <v>0</v>
      </c>
      <c r="BJ277" s="18" t="s">
        <v>36</v>
      </c>
      <c r="BK277" s="157">
        <f>ROUND(I277*H277,2)</f>
        <v>0</v>
      </c>
      <c r="BL277" s="18" t="s">
        <v>132</v>
      </c>
      <c r="BM277" s="156" t="s">
        <v>1055</v>
      </c>
    </row>
    <row r="278" spans="1:65" s="14" customFormat="1">
      <c r="B278" s="176"/>
      <c r="D278" s="169" t="s">
        <v>140</v>
      </c>
      <c r="E278" s="177" t="s">
        <v>1</v>
      </c>
      <c r="F278" s="178" t="s">
        <v>1056</v>
      </c>
      <c r="H278" s="179">
        <v>3.96</v>
      </c>
      <c r="I278" s="180"/>
      <c r="L278" s="176"/>
      <c r="M278" s="181"/>
      <c r="N278" s="182"/>
      <c r="O278" s="182"/>
      <c r="P278" s="182"/>
      <c r="Q278" s="182"/>
      <c r="R278" s="182"/>
      <c r="S278" s="182"/>
      <c r="T278" s="183"/>
      <c r="AT278" s="177" t="s">
        <v>140</v>
      </c>
      <c r="AU278" s="177" t="s">
        <v>89</v>
      </c>
      <c r="AV278" s="14" t="s">
        <v>89</v>
      </c>
      <c r="AW278" s="14" t="s">
        <v>35</v>
      </c>
      <c r="AX278" s="14" t="s">
        <v>80</v>
      </c>
      <c r="AY278" s="177" t="s">
        <v>125</v>
      </c>
    </row>
    <row r="279" spans="1:65" s="14" customFormat="1">
      <c r="B279" s="176"/>
      <c r="D279" s="169" t="s">
        <v>140</v>
      </c>
      <c r="E279" s="177" t="s">
        <v>1</v>
      </c>
      <c r="F279" s="178" t="s">
        <v>1057</v>
      </c>
      <c r="H279" s="179">
        <v>3.2000000000000001E-2</v>
      </c>
      <c r="I279" s="180"/>
      <c r="L279" s="176"/>
      <c r="M279" s="181"/>
      <c r="N279" s="182"/>
      <c r="O279" s="182"/>
      <c r="P279" s="182"/>
      <c r="Q279" s="182"/>
      <c r="R279" s="182"/>
      <c r="S279" s="182"/>
      <c r="T279" s="183"/>
      <c r="AT279" s="177" t="s">
        <v>140</v>
      </c>
      <c r="AU279" s="177" t="s">
        <v>89</v>
      </c>
      <c r="AV279" s="14" t="s">
        <v>89</v>
      </c>
      <c r="AW279" s="14" t="s">
        <v>35</v>
      </c>
      <c r="AX279" s="14" t="s">
        <v>80</v>
      </c>
      <c r="AY279" s="177" t="s">
        <v>125</v>
      </c>
    </row>
    <row r="280" spans="1:65" s="14" customFormat="1">
      <c r="B280" s="176"/>
      <c r="D280" s="169" t="s">
        <v>140</v>
      </c>
      <c r="E280" s="177" t="s">
        <v>1</v>
      </c>
      <c r="F280" s="178" t="s">
        <v>1058</v>
      </c>
      <c r="H280" s="179">
        <v>0.13500000000000001</v>
      </c>
      <c r="I280" s="180"/>
      <c r="L280" s="176"/>
      <c r="M280" s="181"/>
      <c r="N280" s="182"/>
      <c r="O280" s="182"/>
      <c r="P280" s="182"/>
      <c r="Q280" s="182"/>
      <c r="R280" s="182"/>
      <c r="S280" s="182"/>
      <c r="T280" s="183"/>
      <c r="AT280" s="177" t="s">
        <v>140</v>
      </c>
      <c r="AU280" s="177" t="s">
        <v>89</v>
      </c>
      <c r="AV280" s="14" t="s">
        <v>89</v>
      </c>
      <c r="AW280" s="14" t="s">
        <v>35</v>
      </c>
      <c r="AX280" s="14" t="s">
        <v>80</v>
      </c>
      <c r="AY280" s="177" t="s">
        <v>125</v>
      </c>
    </row>
    <row r="281" spans="1:65" s="14" customFormat="1">
      <c r="B281" s="176"/>
      <c r="D281" s="169" t="s">
        <v>140</v>
      </c>
      <c r="E281" s="177" t="s">
        <v>1</v>
      </c>
      <c r="F281" s="178" t="s">
        <v>1059</v>
      </c>
      <c r="H281" s="179">
        <v>0.54</v>
      </c>
      <c r="I281" s="180"/>
      <c r="L281" s="176"/>
      <c r="M281" s="181"/>
      <c r="N281" s="182"/>
      <c r="O281" s="182"/>
      <c r="P281" s="182"/>
      <c r="Q281" s="182"/>
      <c r="R281" s="182"/>
      <c r="S281" s="182"/>
      <c r="T281" s="183"/>
      <c r="AT281" s="177" t="s">
        <v>140</v>
      </c>
      <c r="AU281" s="177" t="s">
        <v>89</v>
      </c>
      <c r="AV281" s="14" t="s">
        <v>89</v>
      </c>
      <c r="AW281" s="14" t="s">
        <v>35</v>
      </c>
      <c r="AX281" s="14" t="s">
        <v>80</v>
      </c>
      <c r="AY281" s="177" t="s">
        <v>125</v>
      </c>
    </row>
    <row r="282" spans="1:65" s="15" customFormat="1">
      <c r="B282" s="189"/>
      <c r="D282" s="169" t="s">
        <v>140</v>
      </c>
      <c r="E282" s="190" t="s">
        <v>1</v>
      </c>
      <c r="F282" s="191" t="s">
        <v>223</v>
      </c>
      <c r="H282" s="192">
        <v>4.6669999999999998</v>
      </c>
      <c r="I282" s="193"/>
      <c r="L282" s="189"/>
      <c r="M282" s="194"/>
      <c r="N282" s="195"/>
      <c r="O282" s="195"/>
      <c r="P282" s="195"/>
      <c r="Q282" s="195"/>
      <c r="R282" s="195"/>
      <c r="S282" s="195"/>
      <c r="T282" s="196"/>
      <c r="AT282" s="190" t="s">
        <v>140</v>
      </c>
      <c r="AU282" s="190" t="s">
        <v>89</v>
      </c>
      <c r="AV282" s="15" t="s">
        <v>132</v>
      </c>
      <c r="AW282" s="15" t="s">
        <v>35</v>
      </c>
      <c r="AX282" s="15" t="s">
        <v>36</v>
      </c>
      <c r="AY282" s="190" t="s">
        <v>125</v>
      </c>
    </row>
    <row r="283" spans="1:65" s="2" customFormat="1" ht="16.5" customHeight="1">
      <c r="A283" s="33"/>
      <c r="B283" s="144"/>
      <c r="C283" s="145" t="s">
        <v>458</v>
      </c>
      <c r="D283" s="145" t="s">
        <v>127</v>
      </c>
      <c r="E283" s="146" t="s">
        <v>470</v>
      </c>
      <c r="F283" s="147" t="s">
        <v>471</v>
      </c>
      <c r="G283" s="148" t="s">
        <v>186</v>
      </c>
      <c r="H283" s="149">
        <v>4.6669999999999998</v>
      </c>
      <c r="I283" s="150"/>
      <c r="J283" s="151">
        <f>ROUND(I283*H283,2)</f>
        <v>0</v>
      </c>
      <c r="K283" s="147" t="s">
        <v>131</v>
      </c>
      <c r="L283" s="34"/>
      <c r="M283" s="152" t="s">
        <v>1</v>
      </c>
      <c r="N283" s="153" t="s">
        <v>45</v>
      </c>
      <c r="O283" s="59"/>
      <c r="P283" s="154">
        <f>O283*H283</f>
        <v>0</v>
      </c>
      <c r="Q283" s="154">
        <v>0</v>
      </c>
      <c r="R283" s="154">
        <f>Q283*H283</f>
        <v>0</v>
      </c>
      <c r="S283" s="154">
        <v>0</v>
      </c>
      <c r="T283" s="155">
        <f>S283*H283</f>
        <v>0</v>
      </c>
      <c r="U283" s="33"/>
      <c r="V283" s="33"/>
      <c r="W283" s="33"/>
      <c r="X283" s="33"/>
      <c r="Y283" s="33"/>
      <c r="Z283" s="33"/>
      <c r="AA283" s="33"/>
      <c r="AB283" s="33"/>
      <c r="AC283" s="33"/>
      <c r="AD283" s="33"/>
      <c r="AE283" s="33"/>
      <c r="AR283" s="156" t="s">
        <v>132</v>
      </c>
      <c r="AT283" s="156" t="s">
        <v>127</v>
      </c>
      <c r="AU283" s="156" t="s">
        <v>89</v>
      </c>
      <c r="AY283" s="18" t="s">
        <v>125</v>
      </c>
      <c r="BE283" s="157">
        <f>IF(N283="základní",J283,0)</f>
        <v>0</v>
      </c>
      <c r="BF283" s="157">
        <f>IF(N283="snížená",J283,0)</f>
        <v>0</v>
      </c>
      <c r="BG283" s="157">
        <f>IF(N283="zákl. přenesená",J283,0)</f>
        <v>0</v>
      </c>
      <c r="BH283" s="157">
        <f>IF(N283="sníž. přenesená",J283,0)</f>
        <v>0</v>
      </c>
      <c r="BI283" s="157">
        <f>IF(N283="nulová",J283,0)</f>
        <v>0</v>
      </c>
      <c r="BJ283" s="18" t="s">
        <v>36</v>
      </c>
      <c r="BK283" s="157">
        <f>ROUND(I283*H283,2)</f>
        <v>0</v>
      </c>
      <c r="BL283" s="18" t="s">
        <v>132</v>
      </c>
      <c r="BM283" s="156" t="s">
        <v>1060</v>
      </c>
    </row>
    <row r="284" spans="1:65" s="14" customFormat="1">
      <c r="B284" s="176"/>
      <c r="D284" s="169" t="s">
        <v>140</v>
      </c>
      <c r="E284" s="177" t="s">
        <v>1</v>
      </c>
      <c r="F284" s="178" t="s">
        <v>1061</v>
      </c>
      <c r="H284" s="179">
        <v>4.6669999999999998</v>
      </c>
      <c r="I284" s="180"/>
      <c r="L284" s="176"/>
      <c r="M284" s="181"/>
      <c r="N284" s="182"/>
      <c r="O284" s="182"/>
      <c r="P284" s="182"/>
      <c r="Q284" s="182"/>
      <c r="R284" s="182"/>
      <c r="S284" s="182"/>
      <c r="T284" s="183"/>
      <c r="AT284" s="177" t="s">
        <v>140</v>
      </c>
      <c r="AU284" s="177" t="s">
        <v>89</v>
      </c>
      <c r="AV284" s="14" t="s">
        <v>89</v>
      </c>
      <c r="AW284" s="14" t="s">
        <v>35</v>
      </c>
      <c r="AX284" s="14" t="s">
        <v>36</v>
      </c>
      <c r="AY284" s="177" t="s">
        <v>125</v>
      </c>
    </row>
    <row r="285" spans="1:65" s="2" customFormat="1" ht="16.5" customHeight="1">
      <c r="A285" s="33"/>
      <c r="B285" s="144"/>
      <c r="C285" s="145" t="s">
        <v>464</v>
      </c>
      <c r="D285" s="145" t="s">
        <v>127</v>
      </c>
      <c r="E285" s="146" t="s">
        <v>475</v>
      </c>
      <c r="F285" s="147" t="s">
        <v>476</v>
      </c>
      <c r="G285" s="148" t="s">
        <v>186</v>
      </c>
      <c r="H285" s="149">
        <v>18.667999999999999</v>
      </c>
      <c r="I285" s="150"/>
      <c r="J285" s="151">
        <f>ROUND(I285*H285,2)</f>
        <v>0</v>
      </c>
      <c r="K285" s="147" t="s">
        <v>131</v>
      </c>
      <c r="L285" s="34"/>
      <c r="M285" s="152" t="s">
        <v>1</v>
      </c>
      <c r="N285" s="153" t="s">
        <v>45</v>
      </c>
      <c r="O285" s="59"/>
      <c r="P285" s="154">
        <f>O285*H285</f>
        <v>0</v>
      </c>
      <c r="Q285" s="154">
        <v>0</v>
      </c>
      <c r="R285" s="154">
        <f>Q285*H285</f>
        <v>0</v>
      </c>
      <c r="S285" s="154">
        <v>0</v>
      </c>
      <c r="T285" s="155">
        <f>S285*H285</f>
        <v>0</v>
      </c>
      <c r="U285" s="33"/>
      <c r="V285" s="33"/>
      <c r="W285" s="33"/>
      <c r="X285" s="33"/>
      <c r="Y285" s="33"/>
      <c r="Z285" s="33"/>
      <c r="AA285" s="33"/>
      <c r="AB285" s="33"/>
      <c r="AC285" s="33"/>
      <c r="AD285" s="33"/>
      <c r="AE285" s="33"/>
      <c r="AR285" s="156" t="s">
        <v>132</v>
      </c>
      <c r="AT285" s="156" t="s">
        <v>127</v>
      </c>
      <c r="AU285" s="156" t="s">
        <v>89</v>
      </c>
      <c r="AY285" s="18" t="s">
        <v>125</v>
      </c>
      <c r="BE285" s="157">
        <f>IF(N285="základní",J285,0)</f>
        <v>0</v>
      </c>
      <c r="BF285" s="157">
        <f>IF(N285="snížená",J285,0)</f>
        <v>0</v>
      </c>
      <c r="BG285" s="157">
        <f>IF(N285="zákl. přenesená",J285,0)</f>
        <v>0</v>
      </c>
      <c r="BH285" s="157">
        <f>IF(N285="sníž. přenesená",J285,0)</f>
        <v>0</v>
      </c>
      <c r="BI285" s="157">
        <f>IF(N285="nulová",J285,0)</f>
        <v>0</v>
      </c>
      <c r="BJ285" s="18" t="s">
        <v>36</v>
      </c>
      <c r="BK285" s="157">
        <f>ROUND(I285*H285,2)</f>
        <v>0</v>
      </c>
      <c r="BL285" s="18" t="s">
        <v>132</v>
      </c>
      <c r="BM285" s="156" t="s">
        <v>1062</v>
      </c>
    </row>
    <row r="286" spans="1:65" s="14" customFormat="1">
      <c r="B286" s="176"/>
      <c r="D286" s="169" t="s">
        <v>140</v>
      </c>
      <c r="E286" s="177" t="s">
        <v>1</v>
      </c>
      <c r="F286" s="178" t="s">
        <v>1063</v>
      </c>
      <c r="H286" s="179">
        <v>18.667999999999999</v>
      </c>
      <c r="I286" s="180"/>
      <c r="L286" s="176"/>
      <c r="M286" s="181"/>
      <c r="N286" s="182"/>
      <c r="O286" s="182"/>
      <c r="P286" s="182"/>
      <c r="Q286" s="182"/>
      <c r="R286" s="182"/>
      <c r="S286" s="182"/>
      <c r="T286" s="183"/>
      <c r="AT286" s="177" t="s">
        <v>140</v>
      </c>
      <c r="AU286" s="177" t="s">
        <v>89</v>
      </c>
      <c r="AV286" s="14" t="s">
        <v>89</v>
      </c>
      <c r="AW286" s="14" t="s">
        <v>35</v>
      </c>
      <c r="AX286" s="14" t="s">
        <v>80</v>
      </c>
      <c r="AY286" s="177" t="s">
        <v>125</v>
      </c>
    </row>
    <row r="287" spans="1:65" s="15" customFormat="1">
      <c r="B287" s="189"/>
      <c r="D287" s="169" t="s">
        <v>140</v>
      </c>
      <c r="E287" s="190" t="s">
        <v>1</v>
      </c>
      <c r="F287" s="191" t="s">
        <v>223</v>
      </c>
      <c r="H287" s="192">
        <v>18.667999999999999</v>
      </c>
      <c r="I287" s="193"/>
      <c r="L287" s="189"/>
      <c r="M287" s="194"/>
      <c r="N287" s="195"/>
      <c r="O287" s="195"/>
      <c r="P287" s="195"/>
      <c r="Q287" s="195"/>
      <c r="R287" s="195"/>
      <c r="S287" s="195"/>
      <c r="T287" s="196"/>
      <c r="AT287" s="190" t="s">
        <v>140</v>
      </c>
      <c r="AU287" s="190" t="s">
        <v>89</v>
      </c>
      <c r="AV287" s="15" t="s">
        <v>132</v>
      </c>
      <c r="AW287" s="15" t="s">
        <v>35</v>
      </c>
      <c r="AX287" s="15" t="s">
        <v>36</v>
      </c>
      <c r="AY287" s="190" t="s">
        <v>125</v>
      </c>
    </row>
    <row r="288" spans="1:65" s="2" customFormat="1" ht="16.5" customHeight="1">
      <c r="A288" s="33"/>
      <c r="B288" s="144"/>
      <c r="C288" s="145" t="s">
        <v>469</v>
      </c>
      <c r="D288" s="145" t="s">
        <v>127</v>
      </c>
      <c r="E288" s="146" t="s">
        <v>480</v>
      </c>
      <c r="F288" s="147" t="s">
        <v>481</v>
      </c>
      <c r="G288" s="148" t="s">
        <v>186</v>
      </c>
      <c r="H288" s="149">
        <v>4.6669999999999998</v>
      </c>
      <c r="I288" s="150"/>
      <c r="J288" s="151">
        <f>ROUND(I288*H288,2)</f>
        <v>0</v>
      </c>
      <c r="K288" s="147" t="s">
        <v>1</v>
      </c>
      <c r="L288" s="34"/>
      <c r="M288" s="152" t="s">
        <v>1</v>
      </c>
      <c r="N288" s="153" t="s">
        <v>45</v>
      </c>
      <c r="O288" s="59"/>
      <c r="P288" s="154">
        <f>O288*H288</f>
        <v>0</v>
      </c>
      <c r="Q288" s="154">
        <v>0</v>
      </c>
      <c r="R288" s="154">
        <f>Q288*H288</f>
        <v>0</v>
      </c>
      <c r="S288" s="154">
        <v>0</v>
      </c>
      <c r="T288" s="155">
        <f>S288*H288</f>
        <v>0</v>
      </c>
      <c r="U288" s="33"/>
      <c r="V288" s="33"/>
      <c r="W288" s="33"/>
      <c r="X288" s="33"/>
      <c r="Y288" s="33"/>
      <c r="Z288" s="33"/>
      <c r="AA288" s="33"/>
      <c r="AB288" s="33"/>
      <c r="AC288" s="33"/>
      <c r="AD288" s="33"/>
      <c r="AE288" s="33"/>
      <c r="AR288" s="156" t="s">
        <v>132</v>
      </c>
      <c r="AT288" s="156" t="s">
        <v>127</v>
      </c>
      <c r="AU288" s="156" t="s">
        <v>89</v>
      </c>
      <c r="AY288" s="18" t="s">
        <v>125</v>
      </c>
      <c r="BE288" s="157">
        <f>IF(N288="základní",J288,0)</f>
        <v>0</v>
      </c>
      <c r="BF288" s="157">
        <f>IF(N288="snížená",J288,0)</f>
        <v>0</v>
      </c>
      <c r="BG288" s="157">
        <f>IF(N288="zákl. přenesená",J288,0)</f>
        <v>0</v>
      </c>
      <c r="BH288" s="157">
        <f>IF(N288="sníž. přenesená",J288,0)</f>
        <v>0</v>
      </c>
      <c r="BI288" s="157">
        <f>IF(N288="nulová",J288,0)</f>
        <v>0</v>
      </c>
      <c r="BJ288" s="18" t="s">
        <v>36</v>
      </c>
      <c r="BK288" s="157">
        <f>ROUND(I288*H288,2)</f>
        <v>0</v>
      </c>
      <c r="BL288" s="18" t="s">
        <v>132</v>
      </c>
      <c r="BM288" s="156" t="s">
        <v>1064</v>
      </c>
    </row>
    <row r="289" spans="1:65" s="14" customFormat="1">
      <c r="B289" s="176"/>
      <c r="D289" s="169" t="s">
        <v>140</v>
      </c>
      <c r="E289" s="177" t="s">
        <v>1</v>
      </c>
      <c r="F289" s="178" t="s">
        <v>1061</v>
      </c>
      <c r="H289" s="179">
        <v>4.6669999999999998</v>
      </c>
      <c r="I289" s="180"/>
      <c r="L289" s="176"/>
      <c r="M289" s="181"/>
      <c r="N289" s="182"/>
      <c r="O289" s="182"/>
      <c r="P289" s="182"/>
      <c r="Q289" s="182"/>
      <c r="R289" s="182"/>
      <c r="S289" s="182"/>
      <c r="T289" s="183"/>
      <c r="AT289" s="177" t="s">
        <v>140</v>
      </c>
      <c r="AU289" s="177" t="s">
        <v>89</v>
      </c>
      <c r="AV289" s="14" t="s">
        <v>89</v>
      </c>
      <c r="AW289" s="14" t="s">
        <v>35</v>
      </c>
      <c r="AX289" s="14" t="s">
        <v>36</v>
      </c>
      <c r="AY289" s="177" t="s">
        <v>125</v>
      </c>
    </row>
    <row r="290" spans="1:65" s="12" customFormat="1" ht="22.9" customHeight="1">
      <c r="B290" s="131"/>
      <c r="D290" s="132" t="s">
        <v>79</v>
      </c>
      <c r="E290" s="142" t="s">
        <v>132</v>
      </c>
      <c r="F290" s="142" t="s">
        <v>491</v>
      </c>
      <c r="I290" s="134"/>
      <c r="J290" s="143">
        <f>BK290</f>
        <v>0</v>
      </c>
      <c r="L290" s="131"/>
      <c r="M290" s="136"/>
      <c r="N290" s="137"/>
      <c r="O290" s="137"/>
      <c r="P290" s="138">
        <f>SUM(P291:P296)</f>
        <v>0</v>
      </c>
      <c r="Q290" s="137"/>
      <c r="R290" s="138">
        <f>SUM(R291:R296)</f>
        <v>0</v>
      </c>
      <c r="S290" s="137"/>
      <c r="T290" s="139">
        <f>SUM(T291:T296)</f>
        <v>0</v>
      </c>
      <c r="AR290" s="132" t="s">
        <v>36</v>
      </c>
      <c r="AT290" s="140" t="s">
        <v>79</v>
      </c>
      <c r="AU290" s="140" t="s">
        <v>36</v>
      </c>
      <c r="AY290" s="132" t="s">
        <v>125</v>
      </c>
      <c r="BK290" s="141">
        <f>SUM(BK291:BK296)</f>
        <v>0</v>
      </c>
    </row>
    <row r="291" spans="1:65" s="2" customFormat="1" ht="16.5" customHeight="1">
      <c r="A291" s="33"/>
      <c r="B291" s="144"/>
      <c r="C291" s="145" t="s">
        <v>474</v>
      </c>
      <c r="D291" s="145" t="s">
        <v>127</v>
      </c>
      <c r="E291" s="146" t="s">
        <v>493</v>
      </c>
      <c r="F291" s="147" t="s">
        <v>494</v>
      </c>
      <c r="G291" s="148" t="s">
        <v>137</v>
      </c>
      <c r="H291" s="149">
        <v>11.25</v>
      </c>
      <c r="I291" s="150"/>
      <c r="J291" s="151">
        <f>ROUND(I291*H291,2)</f>
        <v>0</v>
      </c>
      <c r="K291" s="147" t="s">
        <v>131</v>
      </c>
      <c r="L291" s="34"/>
      <c r="M291" s="152" t="s">
        <v>1</v>
      </c>
      <c r="N291" s="153" t="s">
        <v>45</v>
      </c>
      <c r="O291" s="59"/>
      <c r="P291" s="154">
        <f>O291*H291</f>
        <v>0</v>
      </c>
      <c r="Q291" s="154">
        <v>0</v>
      </c>
      <c r="R291" s="154">
        <f>Q291*H291</f>
        <v>0</v>
      </c>
      <c r="S291" s="154">
        <v>0</v>
      </c>
      <c r="T291" s="155">
        <f>S291*H291</f>
        <v>0</v>
      </c>
      <c r="U291" s="33"/>
      <c r="V291" s="33"/>
      <c r="W291" s="33"/>
      <c r="X291" s="33"/>
      <c r="Y291" s="33"/>
      <c r="Z291" s="33"/>
      <c r="AA291" s="33"/>
      <c r="AB291" s="33"/>
      <c r="AC291" s="33"/>
      <c r="AD291" s="33"/>
      <c r="AE291" s="33"/>
      <c r="AR291" s="156" t="s">
        <v>132</v>
      </c>
      <c r="AT291" s="156" t="s">
        <v>127</v>
      </c>
      <c r="AU291" s="156" t="s">
        <v>89</v>
      </c>
      <c r="AY291" s="18" t="s">
        <v>125</v>
      </c>
      <c r="BE291" s="157">
        <f>IF(N291="základní",J291,0)</f>
        <v>0</v>
      </c>
      <c r="BF291" s="157">
        <f>IF(N291="snížená",J291,0)</f>
        <v>0</v>
      </c>
      <c r="BG291" s="157">
        <f>IF(N291="zákl. přenesená",J291,0)</f>
        <v>0</v>
      </c>
      <c r="BH291" s="157">
        <f>IF(N291="sníž. přenesená",J291,0)</f>
        <v>0</v>
      </c>
      <c r="BI291" s="157">
        <f>IF(N291="nulová",J291,0)</f>
        <v>0</v>
      </c>
      <c r="BJ291" s="18" t="s">
        <v>36</v>
      </c>
      <c r="BK291" s="157">
        <f>ROUND(I291*H291,2)</f>
        <v>0</v>
      </c>
      <c r="BL291" s="18" t="s">
        <v>132</v>
      </c>
      <c r="BM291" s="156" t="s">
        <v>1065</v>
      </c>
    </row>
    <row r="292" spans="1:65" s="14" customFormat="1">
      <c r="B292" s="176"/>
      <c r="D292" s="169" t="s">
        <v>140</v>
      </c>
      <c r="E292" s="177" t="s">
        <v>1</v>
      </c>
      <c r="F292" s="178" t="s">
        <v>1066</v>
      </c>
      <c r="H292" s="179">
        <v>11.25</v>
      </c>
      <c r="I292" s="180"/>
      <c r="L292" s="176"/>
      <c r="M292" s="181"/>
      <c r="N292" s="182"/>
      <c r="O292" s="182"/>
      <c r="P292" s="182"/>
      <c r="Q292" s="182"/>
      <c r="R292" s="182"/>
      <c r="S292" s="182"/>
      <c r="T292" s="183"/>
      <c r="AT292" s="177" t="s">
        <v>140</v>
      </c>
      <c r="AU292" s="177" t="s">
        <v>89</v>
      </c>
      <c r="AV292" s="14" t="s">
        <v>89</v>
      </c>
      <c r="AW292" s="14" t="s">
        <v>35</v>
      </c>
      <c r="AX292" s="14" t="s">
        <v>80</v>
      </c>
      <c r="AY292" s="177" t="s">
        <v>125</v>
      </c>
    </row>
    <row r="293" spans="1:65" s="2" customFormat="1" ht="16.5" customHeight="1">
      <c r="A293" s="33"/>
      <c r="B293" s="144"/>
      <c r="C293" s="145" t="s">
        <v>479</v>
      </c>
      <c r="D293" s="145" t="s">
        <v>127</v>
      </c>
      <c r="E293" s="146" t="s">
        <v>498</v>
      </c>
      <c r="F293" s="147" t="s">
        <v>499</v>
      </c>
      <c r="G293" s="148" t="s">
        <v>137</v>
      </c>
      <c r="H293" s="149">
        <v>11.25</v>
      </c>
      <c r="I293" s="150"/>
      <c r="J293" s="151">
        <f>ROUND(I293*H293,2)</f>
        <v>0</v>
      </c>
      <c r="K293" s="147" t="s">
        <v>131</v>
      </c>
      <c r="L293" s="34"/>
      <c r="M293" s="152" t="s">
        <v>1</v>
      </c>
      <c r="N293" s="153" t="s">
        <v>45</v>
      </c>
      <c r="O293" s="59"/>
      <c r="P293" s="154">
        <f>O293*H293</f>
        <v>0</v>
      </c>
      <c r="Q293" s="154">
        <v>0</v>
      </c>
      <c r="R293" s="154">
        <f>Q293*H293</f>
        <v>0</v>
      </c>
      <c r="S293" s="154">
        <v>0</v>
      </c>
      <c r="T293" s="155">
        <f>S293*H293</f>
        <v>0</v>
      </c>
      <c r="U293" s="33"/>
      <c r="V293" s="33"/>
      <c r="W293" s="33"/>
      <c r="X293" s="33"/>
      <c r="Y293" s="33"/>
      <c r="Z293" s="33"/>
      <c r="AA293" s="33"/>
      <c r="AB293" s="33"/>
      <c r="AC293" s="33"/>
      <c r="AD293" s="33"/>
      <c r="AE293" s="33"/>
      <c r="AR293" s="156" t="s">
        <v>132</v>
      </c>
      <c r="AT293" s="156" t="s">
        <v>127</v>
      </c>
      <c r="AU293" s="156" t="s">
        <v>89</v>
      </c>
      <c r="AY293" s="18" t="s">
        <v>125</v>
      </c>
      <c r="BE293" s="157">
        <f>IF(N293="základní",J293,0)</f>
        <v>0</v>
      </c>
      <c r="BF293" s="157">
        <f>IF(N293="snížená",J293,0)</f>
        <v>0</v>
      </c>
      <c r="BG293" s="157">
        <f>IF(N293="zákl. přenesená",J293,0)</f>
        <v>0</v>
      </c>
      <c r="BH293" s="157">
        <f>IF(N293="sníž. přenesená",J293,0)</f>
        <v>0</v>
      </c>
      <c r="BI293" s="157">
        <f>IF(N293="nulová",J293,0)</f>
        <v>0</v>
      </c>
      <c r="BJ293" s="18" t="s">
        <v>36</v>
      </c>
      <c r="BK293" s="157">
        <f>ROUND(I293*H293,2)</f>
        <v>0</v>
      </c>
      <c r="BL293" s="18" t="s">
        <v>132</v>
      </c>
      <c r="BM293" s="156" t="s">
        <v>1067</v>
      </c>
    </row>
    <row r="294" spans="1:65" s="14" customFormat="1">
      <c r="B294" s="176"/>
      <c r="D294" s="169" t="s">
        <v>140</v>
      </c>
      <c r="E294" s="177" t="s">
        <v>1</v>
      </c>
      <c r="F294" s="178" t="s">
        <v>1068</v>
      </c>
      <c r="H294" s="179">
        <v>11.25</v>
      </c>
      <c r="I294" s="180"/>
      <c r="L294" s="176"/>
      <c r="M294" s="181"/>
      <c r="N294" s="182"/>
      <c r="O294" s="182"/>
      <c r="P294" s="182"/>
      <c r="Q294" s="182"/>
      <c r="R294" s="182"/>
      <c r="S294" s="182"/>
      <c r="T294" s="183"/>
      <c r="AT294" s="177" t="s">
        <v>140</v>
      </c>
      <c r="AU294" s="177" t="s">
        <v>89</v>
      </c>
      <c r="AV294" s="14" t="s">
        <v>89</v>
      </c>
      <c r="AW294" s="14" t="s">
        <v>35</v>
      </c>
      <c r="AX294" s="14" t="s">
        <v>36</v>
      </c>
      <c r="AY294" s="177" t="s">
        <v>125</v>
      </c>
    </row>
    <row r="295" spans="1:65" s="2" customFormat="1" ht="21.75" customHeight="1">
      <c r="A295" s="33"/>
      <c r="B295" s="144"/>
      <c r="C295" s="145" t="s">
        <v>483</v>
      </c>
      <c r="D295" s="145" t="s">
        <v>127</v>
      </c>
      <c r="E295" s="146" t="s">
        <v>425</v>
      </c>
      <c r="F295" s="147" t="s">
        <v>426</v>
      </c>
      <c r="G295" s="148" t="s">
        <v>137</v>
      </c>
      <c r="H295" s="149">
        <v>11.25</v>
      </c>
      <c r="I295" s="150"/>
      <c r="J295" s="151">
        <f>ROUND(I295*H295,2)</f>
        <v>0</v>
      </c>
      <c r="K295" s="147" t="s">
        <v>131</v>
      </c>
      <c r="L295" s="34"/>
      <c r="M295" s="152" t="s">
        <v>1</v>
      </c>
      <c r="N295" s="153" t="s">
        <v>45</v>
      </c>
      <c r="O295" s="59"/>
      <c r="P295" s="154">
        <f>O295*H295</f>
        <v>0</v>
      </c>
      <c r="Q295" s="154">
        <v>0</v>
      </c>
      <c r="R295" s="154">
        <f>Q295*H295</f>
        <v>0</v>
      </c>
      <c r="S295" s="154">
        <v>0</v>
      </c>
      <c r="T295" s="155">
        <f>S295*H295</f>
        <v>0</v>
      </c>
      <c r="U295" s="33"/>
      <c r="V295" s="33"/>
      <c r="W295" s="33"/>
      <c r="X295" s="33"/>
      <c r="Y295" s="33"/>
      <c r="Z295" s="33"/>
      <c r="AA295" s="33"/>
      <c r="AB295" s="33"/>
      <c r="AC295" s="33"/>
      <c r="AD295" s="33"/>
      <c r="AE295" s="33"/>
      <c r="AR295" s="156" t="s">
        <v>132</v>
      </c>
      <c r="AT295" s="156" t="s">
        <v>127</v>
      </c>
      <c r="AU295" s="156" t="s">
        <v>89</v>
      </c>
      <c r="AY295" s="18" t="s">
        <v>125</v>
      </c>
      <c r="BE295" s="157">
        <f>IF(N295="základní",J295,0)</f>
        <v>0</v>
      </c>
      <c r="BF295" s="157">
        <f>IF(N295="snížená",J295,0)</f>
        <v>0</v>
      </c>
      <c r="BG295" s="157">
        <f>IF(N295="zákl. přenesená",J295,0)</f>
        <v>0</v>
      </c>
      <c r="BH295" s="157">
        <f>IF(N295="sníž. přenesená",J295,0)</f>
        <v>0</v>
      </c>
      <c r="BI295" s="157">
        <f>IF(N295="nulová",J295,0)</f>
        <v>0</v>
      </c>
      <c r="BJ295" s="18" t="s">
        <v>36</v>
      </c>
      <c r="BK295" s="157">
        <f>ROUND(I295*H295,2)</f>
        <v>0</v>
      </c>
      <c r="BL295" s="18" t="s">
        <v>132</v>
      </c>
      <c r="BM295" s="156" t="s">
        <v>1069</v>
      </c>
    </row>
    <row r="296" spans="1:65" s="14" customFormat="1">
      <c r="B296" s="176"/>
      <c r="D296" s="169" t="s">
        <v>140</v>
      </c>
      <c r="E296" s="177" t="s">
        <v>1</v>
      </c>
      <c r="F296" s="178" t="s">
        <v>1068</v>
      </c>
      <c r="H296" s="179">
        <v>11.25</v>
      </c>
      <c r="I296" s="180"/>
      <c r="L296" s="176"/>
      <c r="M296" s="181"/>
      <c r="N296" s="182"/>
      <c r="O296" s="182"/>
      <c r="P296" s="182"/>
      <c r="Q296" s="182"/>
      <c r="R296" s="182"/>
      <c r="S296" s="182"/>
      <c r="T296" s="183"/>
      <c r="AT296" s="177" t="s">
        <v>140</v>
      </c>
      <c r="AU296" s="177" t="s">
        <v>89</v>
      </c>
      <c r="AV296" s="14" t="s">
        <v>89</v>
      </c>
      <c r="AW296" s="14" t="s">
        <v>35</v>
      </c>
      <c r="AX296" s="14" t="s">
        <v>36</v>
      </c>
      <c r="AY296" s="177" t="s">
        <v>125</v>
      </c>
    </row>
    <row r="297" spans="1:65" s="12" customFormat="1" ht="22.9" customHeight="1">
      <c r="B297" s="131"/>
      <c r="D297" s="132" t="s">
        <v>79</v>
      </c>
      <c r="E297" s="142" t="s">
        <v>152</v>
      </c>
      <c r="F297" s="142" t="s">
        <v>516</v>
      </c>
      <c r="I297" s="134"/>
      <c r="J297" s="143">
        <f>BK297</f>
        <v>0</v>
      </c>
      <c r="L297" s="131"/>
      <c r="M297" s="136"/>
      <c r="N297" s="137"/>
      <c r="O297" s="137"/>
      <c r="P297" s="138">
        <f>SUM(P298:P323)</f>
        <v>0</v>
      </c>
      <c r="Q297" s="137"/>
      <c r="R297" s="138">
        <f>SUM(R298:R323)</f>
        <v>84.749319999999997</v>
      </c>
      <c r="S297" s="137"/>
      <c r="T297" s="139">
        <f>SUM(T298:T323)</f>
        <v>0</v>
      </c>
      <c r="AR297" s="132" t="s">
        <v>36</v>
      </c>
      <c r="AT297" s="140" t="s">
        <v>79</v>
      </c>
      <c r="AU297" s="140" t="s">
        <v>36</v>
      </c>
      <c r="AY297" s="132" t="s">
        <v>125</v>
      </c>
      <c r="BK297" s="141">
        <f>SUM(BK298:BK323)</f>
        <v>0</v>
      </c>
    </row>
    <row r="298" spans="1:65" s="2" customFormat="1" ht="16.5" customHeight="1">
      <c r="A298" s="33"/>
      <c r="B298" s="144"/>
      <c r="C298" s="145" t="s">
        <v>492</v>
      </c>
      <c r="D298" s="145" t="s">
        <v>127</v>
      </c>
      <c r="E298" s="146" t="s">
        <v>1070</v>
      </c>
      <c r="F298" s="147" t="s">
        <v>1071</v>
      </c>
      <c r="G298" s="148" t="s">
        <v>175</v>
      </c>
      <c r="H298" s="149">
        <v>9.02</v>
      </c>
      <c r="I298" s="150"/>
      <c r="J298" s="151">
        <f>ROUND(I298*H298,2)</f>
        <v>0</v>
      </c>
      <c r="K298" s="147" t="s">
        <v>131</v>
      </c>
      <c r="L298" s="34"/>
      <c r="M298" s="152" t="s">
        <v>1</v>
      </c>
      <c r="N298" s="153" t="s">
        <v>45</v>
      </c>
      <c r="O298" s="59"/>
      <c r="P298" s="154">
        <f>O298*H298</f>
        <v>0</v>
      </c>
      <c r="Q298" s="154">
        <v>0.34499999999999997</v>
      </c>
      <c r="R298" s="154">
        <f>Q298*H298</f>
        <v>3.1118999999999994</v>
      </c>
      <c r="S298" s="154">
        <v>0</v>
      </c>
      <c r="T298" s="155">
        <f>S298*H298</f>
        <v>0</v>
      </c>
      <c r="U298" s="33"/>
      <c r="V298" s="33"/>
      <c r="W298" s="33"/>
      <c r="X298" s="33"/>
      <c r="Y298" s="33"/>
      <c r="Z298" s="33"/>
      <c r="AA298" s="33"/>
      <c r="AB298" s="33"/>
      <c r="AC298" s="33"/>
      <c r="AD298" s="33"/>
      <c r="AE298" s="33"/>
      <c r="AR298" s="156" t="s">
        <v>132</v>
      </c>
      <c r="AT298" s="156" t="s">
        <v>127</v>
      </c>
      <c r="AU298" s="156" t="s">
        <v>89</v>
      </c>
      <c r="AY298" s="18" t="s">
        <v>125</v>
      </c>
      <c r="BE298" s="157">
        <f>IF(N298="základní",J298,0)</f>
        <v>0</v>
      </c>
      <c r="BF298" s="157">
        <f>IF(N298="snížená",J298,0)</f>
        <v>0</v>
      </c>
      <c r="BG298" s="157">
        <f>IF(N298="zákl. přenesená",J298,0)</f>
        <v>0</v>
      </c>
      <c r="BH298" s="157">
        <f>IF(N298="sníž. přenesená",J298,0)</f>
        <v>0</v>
      </c>
      <c r="BI298" s="157">
        <f>IF(N298="nulová",J298,0)</f>
        <v>0</v>
      </c>
      <c r="BJ298" s="18" t="s">
        <v>36</v>
      </c>
      <c r="BK298" s="157">
        <f>ROUND(I298*H298,2)</f>
        <v>0</v>
      </c>
      <c r="BL298" s="18" t="s">
        <v>132</v>
      </c>
      <c r="BM298" s="156" t="s">
        <v>1072</v>
      </c>
    </row>
    <row r="299" spans="1:65" s="13" customFormat="1">
      <c r="B299" s="168"/>
      <c r="D299" s="169" t="s">
        <v>140</v>
      </c>
      <c r="E299" s="170" t="s">
        <v>1</v>
      </c>
      <c r="F299" s="171" t="s">
        <v>1073</v>
      </c>
      <c r="H299" s="170" t="s">
        <v>1</v>
      </c>
      <c r="I299" s="172"/>
      <c r="L299" s="168"/>
      <c r="M299" s="173"/>
      <c r="N299" s="174"/>
      <c r="O299" s="174"/>
      <c r="P299" s="174"/>
      <c r="Q299" s="174"/>
      <c r="R299" s="174"/>
      <c r="S299" s="174"/>
      <c r="T299" s="175"/>
      <c r="AT299" s="170" t="s">
        <v>140</v>
      </c>
      <c r="AU299" s="170" t="s">
        <v>89</v>
      </c>
      <c r="AV299" s="13" t="s">
        <v>36</v>
      </c>
      <c r="AW299" s="13" t="s">
        <v>35</v>
      </c>
      <c r="AX299" s="13" t="s">
        <v>80</v>
      </c>
      <c r="AY299" s="170" t="s">
        <v>125</v>
      </c>
    </row>
    <row r="300" spans="1:65" s="13" customFormat="1">
      <c r="B300" s="168"/>
      <c r="D300" s="169" t="s">
        <v>140</v>
      </c>
      <c r="E300" s="170" t="s">
        <v>1</v>
      </c>
      <c r="F300" s="171" t="s">
        <v>937</v>
      </c>
      <c r="H300" s="170" t="s">
        <v>1</v>
      </c>
      <c r="I300" s="172"/>
      <c r="L300" s="168"/>
      <c r="M300" s="173"/>
      <c r="N300" s="174"/>
      <c r="O300" s="174"/>
      <c r="P300" s="174"/>
      <c r="Q300" s="174"/>
      <c r="R300" s="174"/>
      <c r="S300" s="174"/>
      <c r="T300" s="175"/>
      <c r="AT300" s="170" t="s">
        <v>140</v>
      </c>
      <c r="AU300" s="170" t="s">
        <v>89</v>
      </c>
      <c r="AV300" s="13" t="s">
        <v>36</v>
      </c>
      <c r="AW300" s="13" t="s">
        <v>35</v>
      </c>
      <c r="AX300" s="13" t="s">
        <v>80</v>
      </c>
      <c r="AY300" s="170" t="s">
        <v>125</v>
      </c>
    </row>
    <row r="301" spans="1:65" s="14" customFormat="1">
      <c r="B301" s="176"/>
      <c r="D301" s="169" t="s">
        <v>140</v>
      </c>
      <c r="E301" s="177" t="s">
        <v>1</v>
      </c>
      <c r="F301" s="178" t="s">
        <v>938</v>
      </c>
      <c r="H301" s="179">
        <v>1.87</v>
      </c>
      <c r="I301" s="180"/>
      <c r="L301" s="176"/>
      <c r="M301" s="181"/>
      <c r="N301" s="182"/>
      <c r="O301" s="182"/>
      <c r="P301" s="182"/>
      <c r="Q301" s="182"/>
      <c r="R301" s="182"/>
      <c r="S301" s="182"/>
      <c r="T301" s="183"/>
      <c r="AT301" s="177" t="s">
        <v>140</v>
      </c>
      <c r="AU301" s="177" t="s">
        <v>89</v>
      </c>
      <c r="AV301" s="14" t="s">
        <v>89</v>
      </c>
      <c r="AW301" s="14" t="s">
        <v>35</v>
      </c>
      <c r="AX301" s="14" t="s">
        <v>80</v>
      </c>
      <c r="AY301" s="177" t="s">
        <v>125</v>
      </c>
    </row>
    <row r="302" spans="1:65" s="13" customFormat="1">
      <c r="B302" s="168"/>
      <c r="D302" s="169" t="s">
        <v>140</v>
      </c>
      <c r="E302" s="170" t="s">
        <v>1</v>
      </c>
      <c r="F302" s="171" t="s">
        <v>939</v>
      </c>
      <c r="H302" s="170" t="s">
        <v>1</v>
      </c>
      <c r="I302" s="172"/>
      <c r="L302" s="168"/>
      <c r="M302" s="173"/>
      <c r="N302" s="174"/>
      <c r="O302" s="174"/>
      <c r="P302" s="174"/>
      <c r="Q302" s="174"/>
      <c r="R302" s="174"/>
      <c r="S302" s="174"/>
      <c r="T302" s="175"/>
      <c r="AT302" s="170" t="s">
        <v>140</v>
      </c>
      <c r="AU302" s="170" t="s">
        <v>89</v>
      </c>
      <c r="AV302" s="13" t="s">
        <v>36</v>
      </c>
      <c r="AW302" s="13" t="s">
        <v>35</v>
      </c>
      <c r="AX302" s="13" t="s">
        <v>80</v>
      </c>
      <c r="AY302" s="170" t="s">
        <v>125</v>
      </c>
    </row>
    <row r="303" spans="1:65" s="14" customFormat="1">
      <c r="B303" s="176"/>
      <c r="D303" s="169" t="s">
        <v>140</v>
      </c>
      <c r="E303" s="177" t="s">
        <v>1</v>
      </c>
      <c r="F303" s="178" t="s">
        <v>940</v>
      </c>
      <c r="H303" s="179">
        <v>4.18</v>
      </c>
      <c r="I303" s="180"/>
      <c r="L303" s="176"/>
      <c r="M303" s="181"/>
      <c r="N303" s="182"/>
      <c r="O303" s="182"/>
      <c r="P303" s="182"/>
      <c r="Q303" s="182"/>
      <c r="R303" s="182"/>
      <c r="S303" s="182"/>
      <c r="T303" s="183"/>
      <c r="AT303" s="177" t="s">
        <v>140</v>
      </c>
      <c r="AU303" s="177" t="s">
        <v>89</v>
      </c>
      <c r="AV303" s="14" t="s">
        <v>89</v>
      </c>
      <c r="AW303" s="14" t="s">
        <v>35</v>
      </c>
      <c r="AX303" s="14" t="s">
        <v>80</v>
      </c>
      <c r="AY303" s="177" t="s">
        <v>125</v>
      </c>
    </row>
    <row r="304" spans="1:65" s="13" customFormat="1">
      <c r="B304" s="168"/>
      <c r="D304" s="169" t="s">
        <v>140</v>
      </c>
      <c r="E304" s="170" t="s">
        <v>1</v>
      </c>
      <c r="F304" s="171" t="s">
        <v>941</v>
      </c>
      <c r="H304" s="170" t="s">
        <v>1</v>
      </c>
      <c r="I304" s="172"/>
      <c r="L304" s="168"/>
      <c r="M304" s="173"/>
      <c r="N304" s="174"/>
      <c r="O304" s="174"/>
      <c r="P304" s="174"/>
      <c r="Q304" s="174"/>
      <c r="R304" s="174"/>
      <c r="S304" s="174"/>
      <c r="T304" s="175"/>
      <c r="AT304" s="170" t="s">
        <v>140</v>
      </c>
      <c r="AU304" s="170" t="s">
        <v>89</v>
      </c>
      <c r="AV304" s="13" t="s">
        <v>36</v>
      </c>
      <c r="AW304" s="13" t="s">
        <v>35</v>
      </c>
      <c r="AX304" s="13" t="s">
        <v>80</v>
      </c>
      <c r="AY304" s="170" t="s">
        <v>125</v>
      </c>
    </row>
    <row r="305" spans="1:65" s="14" customFormat="1">
      <c r="B305" s="176"/>
      <c r="D305" s="169" t="s">
        <v>140</v>
      </c>
      <c r="E305" s="177" t="s">
        <v>1</v>
      </c>
      <c r="F305" s="178" t="s">
        <v>942</v>
      </c>
      <c r="H305" s="179">
        <v>1.65</v>
      </c>
      <c r="I305" s="180"/>
      <c r="L305" s="176"/>
      <c r="M305" s="181"/>
      <c r="N305" s="182"/>
      <c r="O305" s="182"/>
      <c r="P305" s="182"/>
      <c r="Q305" s="182"/>
      <c r="R305" s="182"/>
      <c r="S305" s="182"/>
      <c r="T305" s="183"/>
      <c r="AT305" s="177" t="s">
        <v>140</v>
      </c>
      <c r="AU305" s="177" t="s">
        <v>89</v>
      </c>
      <c r="AV305" s="14" t="s">
        <v>89</v>
      </c>
      <c r="AW305" s="14" t="s">
        <v>35</v>
      </c>
      <c r="AX305" s="14" t="s">
        <v>80</v>
      </c>
      <c r="AY305" s="177" t="s">
        <v>125</v>
      </c>
    </row>
    <row r="306" spans="1:65" s="13" customFormat="1">
      <c r="B306" s="168"/>
      <c r="D306" s="169" t="s">
        <v>140</v>
      </c>
      <c r="E306" s="170" t="s">
        <v>1</v>
      </c>
      <c r="F306" s="171" t="s">
        <v>943</v>
      </c>
      <c r="H306" s="170" t="s">
        <v>1</v>
      </c>
      <c r="I306" s="172"/>
      <c r="L306" s="168"/>
      <c r="M306" s="173"/>
      <c r="N306" s="174"/>
      <c r="O306" s="174"/>
      <c r="P306" s="174"/>
      <c r="Q306" s="174"/>
      <c r="R306" s="174"/>
      <c r="S306" s="174"/>
      <c r="T306" s="175"/>
      <c r="AT306" s="170" t="s">
        <v>140</v>
      </c>
      <c r="AU306" s="170" t="s">
        <v>89</v>
      </c>
      <c r="AV306" s="13" t="s">
        <v>36</v>
      </c>
      <c r="AW306" s="13" t="s">
        <v>35</v>
      </c>
      <c r="AX306" s="13" t="s">
        <v>80</v>
      </c>
      <c r="AY306" s="170" t="s">
        <v>125</v>
      </c>
    </row>
    <row r="307" spans="1:65" s="14" customFormat="1">
      <c r="B307" s="176"/>
      <c r="D307" s="169" t="s">
        <v>140</v>
      </c>
      <c r="E307" s="177" t="s">
        <v>1</v>
      </c>
      <c r="F307" s="178" t="s">
        <v>944</v>
      </c>
      <c r="H307" s="179">
        <v>1.32</v>
      </c>
      <c r="I307" s="180"/>
      <c r="L307" s="176"/>
      <c r="M307" s="181"/>
      <c r="N307" s="182"/>
      <c r="O307" s="182"/>
      <c r="P307" s="182"/>
      <c r="Q307" s="182"/>
      <c r="R307" s="182"/>
      <c r="S307" s="182"/>
      <c r="T307" s="183"/>
      <c r="AT307" s="177" t="s">
        <v>140</v>
      </c>
      <c r="AU307" s="177" t="s">
        <v>89</v>
      </c>
      <c r="AV307" s="14" t="s">
        <v>89</v>
      </c>
      <c r="AW307" s="14" t="s">
        <v>35</v>
      </c>
      <c r="AX307" s="14" t="s">
        <v>80</v>
      </c>
      <c r="AY307" s="177" t="s">
        <v>125</v>
      </c>
    </row>
    <row r="308" spans="1:65" s="15" customFormat="1">
      <c r="B308" s="189"/>
      <c r="D308" s="169" t="s">
        <v>140</v>
      </c>
      <c r="E308" s="190" t="s">
        <v>1</v>
      </c>
      <c r="F308" s="191" t="s">
        <v>223</v>
      </c>
      <c r="H308" s="192">
        <v>9.02</v>
      </c>
      <c r="I308" s="193"/>
      <c r="L308" s="189"/>
      <c r="M308" s="194"/>
      <c r="N308" s="195"/>
      <c r="O308" s="195"/>
      <c r="P308" s="195"/>
      <c r="Q308" s="195"/>
      <c r="R308" s="195"/>
      <c r="S308" s="195"/>
      <c r="T308" s="196"/>
      <c r="AT308" s="190" t="s">
        <v>140</v>
      </c>
      <c r="AU308" s="190" t="s">
        <v>89</v>
      </c>
      <c r="AV308" s="15" t="s">
        <v>132</v>
      </c>
      <c r="AW308" s="15" t="s">
        <v>35</v>
      </c>
      <c r="AX308" s="15" t="s">
        <v>36</v>
      </c>
      <c r="AY308" s="190" t="s">
        <v>125</v>
      </c>
    </row>
    <row r="309" spans="1:65" s="2" customFormat="1" ht="16.5" customHeight="1">
      <c r="A309" s="33"/>
      <c r="B309" s="144"/>
      <c r="C309" s="145" t="s">
        <v>497</v>
      </c>
      <c r="D309" s="145" t="s">
        <v>127</v>
      </c>
      <c r="E309" s="146" t="s">
        <v>518</v>
      </c>
      <c r="F309" s="147" t="s">
        <v>519</v>
      </c>
      <c r="G309" s="148" t="s">
        <v>175</v>
      </c>
      <c r="H309" s="149">
        <v>168.18</v>
      </c>
      <c r="I309" s="150"/>
      <c r="J309" s="151">
        <f>ROUND(I309*H309,2)</f>
        <v>0</v>
      </c>
      <c r="K309" s="147" t="s">
        <v>1</v>
      </c>
      <c r="L309" s="34"/>
      <c r="M309" s="152" t="s">
        <v>1</v>
      </c>
      <c r="N309" s="153" t="s">
        <v>45</v>
      </c>
      <c r="O309" s="59"/>
      <c r="P309" s="154">
        <f>O309*H309</f>
        <v>0</v>
      </c>
      <c r="Q309" s="154">
        <v>0.48</v>
      </c>
      <c r="R309" s="154">
        <f>Q309*H309</f>
        <v>80.726399999999998</v>
      </c>
      <c r="S309" s="154">
        <v>0</v>
      </c>
      <c r="T309" s="155">
        <f>S309*H309</f>
        <v>0</v>
      </c>
      <c r="U309" s="33"/>
      <c r="V309" s="33"/>
      <c r="W309" s="33"/>
      <c r="X309" s="33"/>
      <c r="Y309" s="33"/>
      <c r="Z309" s="33"/>
      <c r="AA309" s="33"/>
      <c r="AB309" s="33"/>
      <c r="AC309" s="33"/>
      <c r="AD309" s="33"/>
      <c r="AE309" s="33"/>
      <c r="AR309" s="156" t="s">
        <v>132</v>
      </c>
      <c r="AT309" s="156" t="s">
        <v>127</v>
      </c>
      <c r="AU309" s="156" t="s">
        <v>89</v>
      </c>
      <c r="AY309" s="18" t="s">
        <v>125</v>
      </c>
      <c r="BE309" s="157">
        <f>IF(N309="základní",J309,0)</f>
        <v>0</v>
      </c>
      <c r="BF309" s="157">
        <f>IF(N309="snížená",J309,0)</f>
        <v>0</v>
      </c>
      <c r="BG309" s="157">
        <f>IF(N309="zákl. přenesená",J309,0)</f>
        <v>0</v>
      </c>
      <c r="BH309" s="157">
        <f>IF(N309="sníž. přenesená",J309,0)</f>
        <v>0</v>
      </c>
      <c r="BI309" s="157">
        <f>IF(N309="nulová",J309,0)</f>
        <v>0</v>
      </c>
      <c r="BJ309" s="18" t="s">
        <v>36</v>
      </c>
      <c r="BK309" s="157">
        <f>ROUND(I309*H309,2)</f>
        <v>0</v>
      </c>
      <c r="BL309" s="18" t="s">
        <v>132</v>
      </c>
      <c r="BM309" s="156" t="s">
        <v>1074</v>
      </c>
    </row>
    <row r="310" spans="1:65" s="13" customFormat="1">
      <c r="B310" s="168"/>
      <c r="D310" s="169" t="s">
        <v>140</v>
      </c>
      <c r="E310" s="170" t="s">
        <v>1</v>
      </c>
      <c r="F310" s="171" t="s">
        <v>1075</v>
      </c>
      <c r="H310" s="170" t="s">
        <v>1</v>
      </c>
      <c r="I310" s="172"/>
      <c r="L310" s="168"/>
      <c r="M310" s="173"/>
      <c r="N310" s="174"/>
      <c r="O310" s="174"/>
      <c r="P310" s="174"/>
      <c r="Q310" s="174"/>
      <c r="R310" s="174"/>
      <c r="S310" s="174"/>
      <c r="T310" s="175"/>
      <c r="AT310" s="170" t="s">
        <v>140</v>
      </c>
      <c r="AU310" s="170" t="s">
        <v>89</v>
      </c>
      <c r="AV310" s="13" t="s">
        <v>36</v>
      </c>
      <c r="AW310" s="13" t="s">
        <v>35</v>
      </c>
      <c r="AX310" s="13" t="s">
        <v>80</v>
      </c>
      <c r="AY310" s="170" t="s">
        <v>125</v>
      </c>
    </row>
    <row r="311" spans="1:65" s="14" customFormat="1">
      <c r="B311" s="176"/>
      <c r="D311" s="169" t="s">
        <v>140</v>
      </c>
      <c r="E311" s="177" t="s">
        <v>1</v>
      </c>
      <c r="F311" s="178" t="s">
        <v>1076</v>
      </c>
      <c r="H311" s="179">
        <v>69.739999999999995</v>
      </c>
      <c r="I311" s="180"/>
      <c r="L311" s="176"/>
      <c r="M311" s="181"/>
      <c r="N311" s="182"/>
      <c r="O311" s="182"/>
      <c r="P311" s="182"/>
      <c r="Q311" s="182"/>
      <c r="R311" s="182"/>
      <c r="S311" s="182"/>
      <c r="T311" s="183"/>
      <c r="AT311" s="177" t="s">
        <v>140</v>
      </c>
      <c r="AU311" s="177" t="s">
        <v>89</v>
      </c>
      <c r="AV311" s="14" t="s">
        <v>89</v>
      </c>
      <c r="AW311" s="14" t="s">
        <v>35</v>
      </c>
      <c r="AX311" s="14" t="s">
        <v>80</v>
      </c>
      <c r="AY311" s="177" t="s">
        <v>125</v>
      </c>
    </row>
    <row r="312" spans="1:65" s="13" customFormat="1">
      <c r="B312" s="168"/>
      <c r="D312" s="169" t="s">
        <v>140</v>
      </c>
      <c r="E312" s="170" t="s">
        <v>1</v>
      </c>
      <c r="F312" s="171" t="s">
        <v>221</v>
      </c>
      <c r="H312" s="170" t="s">
        <v>1</v>
      </c>
      <c r="I312" s="172"/>
      <c r="L312" s="168"/>
      <c r="M312" s="173"/>
      <c r="N312" s="174"/>
      <c r="O312" s="174"/>
      <c r="P312" s="174"/>
      <c r="Q312" s="174"/>
      <c r="R312" s="174"/>
      <c r="S312" s="174"/>
      <c r="T312" s="175"/>
      <c r="AT312" s="170" t="s">
        <v>140</v>
      </c>
      <c r="AU312" s="170" t="s">
        <v>89</v>
      </c>
      <c r="AV312" s="13" t="s">
        <v>36</v>
      </c>
      <c r="AW312" s="13" t="s">
        <v>35</v>
      </c>
      <c r="AX312" s="13" t="s">
        <v>80</v>
      </c>
      <c r="AY312" s="170" t="s">
        <v>125</v>
      </c>
    </row>
    <row r="313" spans="1:65" s="14" customFormat="1">
      <c r="B313" s="176"/>
      <c r="D313" s="169" t="s">
        <v>140</v>
      </c>
      <c r="E313" s="177" t="s">
        <v>1</v>
      </c>
      <c r="F313" s="178" t="s">
        <v>1077</v>
      </c>
      <c r="H313" s="179">
        <v>55.44</v>
      </c>
      <c r="I313" s="180"/>
      <c r="L313" s="176"/>
      <c r="M313" s="181"/>
      <c r="N313" s="182"/>
      <c r="O313" s="182"/>
      <c r="P313" s="182"/>
      <c r="Q313" s="182"/>
      <c r="R313" s="182"/>
      <c r="S313" s="182"/>
      <c r="T313" s="183"/>
      <c r="AT313" s="177" t="s">
        <v>140</v>
      </c>
      <c r="AU313" s="177" t="s">
        <v>89</v>
      </c>
      <c r="AV313" s="14" t="s">
        <v>89</v>
      </c>
      <c r="AW313" s="14" t="s">
        <v>35</v>
      </c>
      <c r="AX313" s="14" t="s">
        <v>80</v>
      </c>
      <c r="AY313" s="177" t="s">
        <v>125</v>
      </c>
    </row>
    <row r="314" spans="1:65" s="13" customFormat="1">
      <c r="B314" s="168"/>
      <c r="D314" s="169" t="s">
        <v>140</v>
      </c>
      <c r="E314" s="170" t="s">
        <v>1</v>
      </c>
      <c r="F314" s="171" t="s">
        <v>219</v>
      </c>
      <c r="H314" s="170" t="s">
        <v>1</v>
      </c>
      <c r="I314" s="172"/>
      <c r="L314" s="168"/>
      <c r="M314" s="173"/>
      <c r="N314" s="174"/>
      <c r="O314" s="174"/>
      <c r="P314" s="174"/>
      <c r="Q314" s="174"/>
      <c r="R314" s="174"/>
      <c r="S314" s="174"/>
      <c r="T314" s="175"/>
      <c r="AT314" s="170" t="s">
        <v>140</v>
      </c>
      <c r="AU314" s="170" t="s">
        <v>89</v>
      </c>
      <c r="AV314" s="13" t="s">
        <v>36</v>
      </c>
      <c r="AW314" s="13" t="s">
        <v>35</v>
      </c>
      <c r="AX314" s="13" t="s">
        <v>80</v>
      </c>
      <c r="AY314" s="170" t="s">
        <v>125</v>
      </c>
    </row>
    <row r="315" spans="1:65" s="14" customFormat="1">
      <c r="B315" s="176"/>
      <c r="D315" s="169" t="s">
        <v>140</v>
      </c>
      <c r="E315" s="177" t="s">
        <v>1</v>
      </c>
      <c r="F315" s="178" t="s">
        <v>1078</v>
      </c>
      <c r="H315" s="179">
        <v>33</v>
      </c>
      <c r="I315" s="180"/>
      <c r="L315" s="176"/>
      <c r="M315" s="181"/>
      <c r="N315" s="182"/>
      <c r="O315" s="182"/>
      <c r="P315" s="182"/>
      <c r="Q315" s="182"/>
      <c r="R315" s="182"/>
      <c r="S315" s="182"/>
      <c r="T315" s="183"/>
      <c r="AT315" s="177" t="s">
        <v>140</v>
      </c>
      <c r="AU315" s="177" t="s">
        <v>89</v>
      </c>
      <c r="AV315" s="14" t="s">
        <v>89</v>
      </c>
      <c r="AW315" s="14" t="s">
        <v>35</v>
      </c>
      <c r="AX315" s="14" t="s">
        <v>80</v>
      </c>
      <c r="AY315" s="177" t="s">
        <v>125</v>
      </c>
    </row>
    <row r="316" spans="1:65" s="14" customFormat="1">
      <c r="B316" s="176"/>
      <c r="D316" s="169" t="s">
        <v>140</v>
      </c>
      <c r="E316" s="177" t="s">
        <v>1</v>
      </c>
      <c r="F316" s="178" t="s">
        <v>1079</v>
      </c>
      <c r="H316" s="179">
        <v>10</v>
      </c>
      <c r="I316" s="180"/>
      <c r="L316" s="176"/>
      <c r="M316" s="181"/>
      <c r="N316" s="182"/>
      <c r="O316" s="182"/>
      <c r="P316" s="182"/>
      <c r="Q316" s="182"/>
      <c r="R316" s="182"/>
      <c r="S316" s="182"/>
      <c r="T316" s="183"/>
      <c r="AT316" s="177" t="s">
        <v>140</v>
      </c>
      <c r="AU316" s="177" t="s">
        <v>89</v>
      </c>
      <c r="AV316" s="14" t="s">
        <v>89</v>
      </c>
      <c r="AW316" s="14" t="s">
        <v>35</v>
      </c>
      <c r="AX316" s="14" t="s">
        <v>80</v>
      </c>
      <c r="AY316" s="177" t="s">
        <v>125</v>
      </c>
    </row>
    <row r="317" spans="1:65" s="2" customFormat="1" ht="21.75" customHeight="1">
      <c r="A317" s="33"/>
      <c r="B317" s="144"/>
      <c r="C317" s="145" t="s">
        <v>502</v>
      </c>
      <c r="D317" s="145" t="s">
        <v>127</v>
      </c>
      <c r="E317" s="146" t="s">
        <v>1080</v>
      </c>
      <c r="F317" s="147" t="s">
        <v>1081</v>
      </c>
      <c r="G317" s="148" t="s">
        <v>175</v>
      </c>
      <c r="H317" s="149">
        <v>9.02</v>
      </c>
      <c r="I317" s="150"/>
      <c r="J317" s="151">
        <f>ROUND(I317*H317,2)</f>
        <v>0</v>
      </c>
      <c r="K317" s="147" t="s">
        <v>131</v>
      </c>
      <c r="L317" s="34"/>
      <c r="M317" s="152" t="s">
        <v>1</v>
      </c>
      <c r="N317" s="153" t="s">
        <v>45</v>
      </c>
      <c r="O317" s="59"/>
      <c r="P317" s="154">
        <f>O317*H317</f>
        <v>0</v>
      </c>
      <c r="Q317" s="154">
        <v>0.10100000000000001</v>
      </c>
      <c r="R317" s="154">
        <f>Q317*H317</f>
        <v>0.91102000000000005</v>
      </c>
      <c r="S317" s="154">
        <v>0</v>
      </c>
      <c r="T317" s="155">
        <f>S317*H317</f>
        <v>0</v>
      </c>
      <c r="U317" s="33"/>
      <c r="V317" s="33"/>
      <c r="W317" s="33"/>
      <c r="X317" s="33"/>
      <c r="Y317" s="33"/>
      <c r="Z317" s="33"/>
      <c r="AA317" s="33"/>
      <c r="AB317" s="33"/>
      <c r="AC317" s="33"/>
      <c r="AD317" s="33"/>
      <c r="AE317" s="33"/>
      <c r="AR317" s="156" t="s">
        <v>132</v>
      </c>
      <c r="AT317" s="156" t="s">
        <v>127</v>
      </c>
      <c r="AU317" s="156" t="s">
        <v>89</v>
      </c>
      <c r="AY317" s="18" t="s">
        <v>125</v>
      </c>
      <c r="BE317" s="157">
        <f>IF(N317="základní",J317,0)</f>
        <v>0</v>
      </c>
      <c r="BF317" s="157">
        <f>IF(N317="snížená",J317,0)</f>
        <v>0</v>
      </c>
      <c r="BG317" s="157">
        <f>IF(N317="zákl. přenesená",J317,0)</f>
        <v>0</v>
      </c>
      <c r="BH317" s="157">
        <f>IF(N317="sníž. přenesená",J317,0)</f>
        <v>0</v>
      </c>
      <c r="BI317" s="157">
        <f>IF(N317="nulová",J317,0)</f>
        <v>0</v>
      </c>
      <c r="BJ317" s="18" t="s">
        <v>36</v>
      </c>
      <c r="BK317" s="157">
        <f>ROUND(I317*H317,2)</f>
        <v>0</v>
      </c>
      <c r="BL317" s="18" t="s">
        <v>132</v>
      </c>
      <c r="BM317" s="156" t="s">
        <v>1082</v>
      </c>
    </row>
    <row r="318" spans="1:65" s="14" customFormat="1">
      <c r="B318" s="176"/>
      <c r="D318" s="169" t="s">
        <v>140</v>
      </c>
      <c r="E318" s="177" t="s">
        <v>1</v>
      </c>
      <c r="F318" s="178" t="s">
        <v>938</v>
      </c>
      <c r="H318" s="179">
        <v>1.87</v>
      </c>
      <c r="I318" s="180"/>
      <c r="L318" s="176"/>
      <c r="M318" s="181"/>
      <c r="N318" s="182"/>
      <c r="O318" s="182"/>
      <c r="P318" s="182"/>
      <c r="Q318" s="182"/>
      <c r="R318" s="182"/>
      <c r="S318" s="182"/>
      <c r="T318" s="183"/>
      <c r="AT318" s="177" t="s">
        <v>140</v>
      </c>
      <c r="AU318" s="177" t="s">
        <v>89</v>
      </c>
      <c r="AV318" s="14" t="s">
        <v>89</v>
      </c>
      <c r="AW318" s="14" t="s">
        <v>35</v>
      </c>
      <c r="AX318" s="14" t="s">
        <v>80</v>
      </c>
      <c r="AY318" s="177" t="s">
        <v>125</v>
      </c>
    </row>
    <row r="319" spans="1:65" s="14" customFormat="1">
      <c r="B319" s="176"/>
      <c r="D319" s="169" t="s">
        <v>140</v>
      </c>
      <c r="E319" s="177" t="s">
        <v>1</v>
      </c>
      <c r="F319" s="178" t="s">
        <v>940</v>
      </c>
      <c r="H319" s="179">
        <v>4.18</v>
      </c>
      <c r="I319" s="180"/>
      <c r="L319" s="176"/>
      <c r="M319" s="181"/>
      <c r="N319" s="182"/>
      <c r="O319" s="182"/>
      <c r="P319" s="182"/>
      <c r="Q319" s="182"/>
      <c r="R319" s="182"/>
      <c r="S319" s="182"/>
      <c r="T319" s="183"/>
      <c r="AT319" s="177" t="s">
        <v>140</v>
      </c>
      <c r="AU319" s="177" t="s">
        <v>89</v>
      </c>
      <c r="AV319" s="14" t="s">
        <v>89</v>
      </c>
      <c r="AW319" s="14" t="s">
        <v>35</v>
      </c>
      <c r="AX319" s="14" t="s">
        <v>80</v>
      </c>
      <c r="AY319" s="177" t="s">
        <v>125</v>
      </c>
    </row>
    <row r="320" spans="1:65" s="14" customFormat="1">
      <c r="B320" s="176"/>
      <c r="D320" s="169" t="s">
        <v>140</v>
      </c>
      <c r="E320" s="177" t="s">
        <v>1</v>
      </c>
      <c r="F320" s="178" t="s">
        <v>942</v>
      </c>
      <c r="H320" s="179">
        <v>1.65</v>
      </c>
      <c r="I320" s="180"/>
      <c r="L320" s="176"/>
      <c r="M320" s="181"/>
      <c r="N320" s="182"/>
      <c r="O320" s="182"/>
      <c r="P320" s="182"/>
      <c r="Q320" s="182"/>
      <c r="R320" s="182"/>
      <c r="S320" s="182"/>
      <c r="T320" s="183"/>
      <c r="AT320" s="177" t="s">
        <v>140</v>
      </c>
      <c r="AU320" s="177" t="s">
        <v>89</v>
      </c>
      <c r="AV320" s="14" t="s">
        <v>89</v>
      </c>
      <c r="AW320" s="14" t="s">
        <v>35</v>
      </c>
      <c r="AX320" s="14" t="s">
        <v>80</v>
      </c>
      <c r="AY320" s="177" t="s">
        <v>125</v>
      </c>
    </row>
    <row r="321" spans="1:65" s="14" customFormat="1">
      <c r="B321" s="176"/>
      <c r="D321" s="169" t="s">
        <v>140</v>
      </c>
      <c r="E321" s="177" t="s">
        <v>1</v>
      </c>
      <c r="F321" s="178" t="s">
        <v>944</v>
      </c>
      <c r="H321" s="179">
        <v>1.32</v>
      </c>
      <c r="I321" s="180"/>
      <c r="L321" s="176"/>
      <c r="M321" s="181"/>
      <c r="N321" s="182"/>
      <c r="O321" s="182"/>
      <c r="P321" s="182"/>
      <c r="Q321" s="182"/>
      <c r="R321" s="182"/>
      <c r="S321" s="182"/>
      <c r="T321" s="183"/>
      <c r="AT321" s="177" t="s">
        <v>140</v>
      </c>
      <c r="AU321" s="177" t="s">
        <v>89</v>
      </c>
      <c r="AV321" s="14" t="s">
        <v>89</v>
      </c>
      <c r="AW321" s="14" t="s">
        <v>35</v>
      </c>
      <c r="AX321" s="14" t="s">
        <v>80</v>
      </c>
      <c r="AY321" s="177" t="s">
        <v>125</v>
      </c>
    </row>
    <row r="322" spans="1:65" s="2" customFormat="1" ht="21.75" customHeight="1">
      <c r="A322" s="33"/>
      <c r="B322" s="144"/>
      <c r="C322" s="145" t="s">
        <v>504</v>
      </c>
      <c r="D322" s="145" t="s">
        <v>127</v>
      </c>
      <c r="E322" s="146" t="s">
        <v>524</v>
      </c>
      <c r="F322" s="147" t="s">
        <v>525</v>
      </c>
      <c r="G322" s="148" t="s">
        <v>186</v>
      </c>
      <c r="H322" s="149">
        <v>84.748999999999995</v>
      </c>
      <c r="I322" s="150"/>
      <c r="J322" s="151">
        <f>ROUND(I322*H322,2)</f>
        <v>0</v>
      </c>
      <c r="K322" s="147" t="s">
        <v>131</v>
      </c>
      <c r="L322" s="34"/>
      <c r="M322" s="152" t="s">
        <v>1</v>
      </c>
      <c r="N322" s="153" t="s">
        <v>45</v>
      </c>
      <c r="O322" s="59"/>
      <c r="P322" s="154">
        <f>O322*H322</f>
        <v>0</v>
      </c>
      <c r="Q322" s="154">
        <v>0</v>
      </c>
      <c r="R322" s="154">
        <f>Q322*H322</f>
        <v>0</v>
      </c>
      <c r="S322" s="154">
        <v>0</v>
      </c>
      <c r="T322" s="155">
        <f>S322*H322</f>
        <v>0</v>
      </c>
      <c r="U322" s="33"/>
      <c r="V322" s="33"/>
      <c r="W322" s="33"/>
      <c r="X322" s="33"/>
      <c r="Y322" s="33"/>
      <c r="Z322" s="33"/>
      <c r="AA322" s="33"/>
      <c r="AB322" s="33"/>
      <c r="AC322" s="33"/>
      <c r="AD322" s="33"/>
      <c r="AE322" s="33"/>
      <c r="AR322" s="156" t="s">
        <v>132</v>
      </c>
      <c r="AT322" s="156" t="s">
        <v>127</v>
      </c>
      <c r="AU322" s="156" t="s">
        <v>89</v>
      </c>
      <c r="AY322" s="18" t="s">
        <v>125</v>
      </c>
      <c r="BE322" s="157">
        <f>IF(N322="základní",J322,0)</f>
        <v>0</v>
      </c>
      <c r="BF322" s="157">
        <f>IF(N322="snížená",J322,0)</f>
        <v>0</v>
      </c>
      <c r="BG322" s="157">
        <f>IF(N322="zákl. přenesená",J322,0)</f>
        <v>0</v>
      </c>
      <c r="BH322" s="157">
        <f>IF(N322="sníž. přenesená",J322,0)</f>
        <v>0</v>
      </c>
      <c r="BI322" s="157">
        <f>IF(N322="nulová",J322,0)</f>
        <v>0</v>
      </c>
      <c r="BJ322" s="18" t="s">
        <v>36</v>
      </c>
      <c r="BK322" s="157">
        <f>ROUND(I322*H322,2)</f>
        <v>0</v>
      </c>
      <c r="BL322" s="18" t="s">
        <v>132</v>
      </c>
      <c r="BM322" s="156" t="s">
        <v>1083</v>
      </c>
    </row>
    <row r="323" spans="1:65" s="14" customFormat="1">
      <c r="B323" s="176"/>
      <c r="D323" s="169" t="s">
        <v>140</v>
      </c>
      <c r="E323" s="177" t="s">
        <v>1</v>
      </c>
      <c r="F323" s="178" t="s">
        <v>1084</v>
      </c>
      <c r="H323" s="179">
        <v>84.748999999999995</v>
      </c>
      <c r="I323" s="180"/>
      <c r="L323" s="176"/>
      <c r="M323" s="181"/>
      <c r="N323" s="182"/>
      <c r="O323" s="182"/>
      <c r="P323" s="182"/>
      <c r="Q323" s="182"/>
      <c r="R323" s="182"/>
      <c r="S323" s="182"/>
      <c r="T323" s="183"/>
      <c r="AT323" s="177" t="s">
        <v>140</v>
      </c>
      <c r="AU323" s="177" t="s">
        <v>89</v>
      </c>
      <c r="AV323" s="14" t="s">
        <v>89</v>
      </c>
      <c r="AW323" s="14" t="s">
        <v>35</v>
      </c>
      <c r="AX323" s="14" t="s">
        <v>36</v>
      </c>
      <c r="AY323" s="177" t="s">
        <v>125</v>
      </c>
    </row>
    <row r="324" spans="1:65" s="12" customFormat="1" ht="22.9" customHeight="1">
      <c r="B324" s="131"/>
      <c r="D324" s="132" t="s">
        <v>79</v>
      </c>
      <c r="E324" s="142" t="s">
        <v>138</v>
      </c>
      <c r="F324" s="142" t="s">
        <v>528</v>
      </c>
      <c r="I324" s="134"/>
      <c r="J324" s="143">
        <f>BK324</f>
        <v>0</v>
      </c>
      <c r="L324" s="131"/>
      <c r="M324" s="136"/>
      <c r="N324" s="137"/>
      <c r="O324" s="137"/>
      <c r="P324" s="138">
        <f>SUM(P325:P453)</f>
        <v>0</v>
      </c>
      <c r="Q324" s="137"/>
      <c r="R324" s="138">
        <f>SUM(R325:R453)</f>
        <v>2.7256477200000004</v>
      </c>
      <c r="S324" s="137"/>
      <c r="T324" s="139">
        <f>SUM(T325:T453)</f>
        <v>0</v>
      </c>
      <c r="AR324" s="132" t="s">
        <v>36</v>
      </c>
      <c r="AT324" s="140" t="s">
        <v>79</v>
      </c>
      <c r="AU324" s="140" t="s">
        <v>36</v>
      </c>
      <c r="AY324" s="132" t="s">
        <v>125</v>
      </c>
      <c r="BK324" s="141">
        <f>SUM(BK325:BK453)</f>
        <v>0</v>
      </c>
    </row>
    <row r="325" spans="1:65" s="2" customFormat="1" ht="16.5" customHeight="1">
      <c r="A325" s="33"/>
      <c r="B325" s="144"/>
      <c r="C325" s="145" t="s">
        <v>510</v>
      </c>
      <c r="D325" s="145" t="s">
        <v>127</v>
      </c>
      <c r="E325" s="146" t="s">
        <v>1085</v>
      </c>
      <c r="F325" s="147" t="s">
        <v>1086</v>
      </c>
      <c r="G325" s="148" t="s">
        <v>248</v>
      </c>
      <c r="H325" s="149">
        <v>75.900000000000006</v>
      </c>
      <c r="I325" s="150"/>
      <c r="J325" s="151">
        <f>ROUND(I325*H325,2)</f>
        <v>0</v>
      </c>
      <c r="K325" s="147" t="s">
        <v>131</v>
      </c>
      <c r="L325" s="34"/>
      <c r="M325" s="152" t="s">
        <v>1</v>
      </c>
      <c r="N325" s="153" t="s">
        <v>45</v>
      </c>
      <c r="O325" s="59"/>
      <c r="P325" s="154">
        <f>O325*H325</f>
        <v>0</v>
      </c>
      <c r="Q325" s="154">
        <v>0</v>
      </c>
      <c r="R325" s="154">
        <f>Q325*H325</f>
        <v>0</v>
      </c>
      <c r="S325" s="154">
        <v>0</v>
      </c>
      <c r="T325" s="155">
        <f>S325*H325</f>
        <v>0</v>
      </c>
      <c r="U325" s="33"/>
      <c r="V325" s="33"/>
      <c r="W325" s="33"/>
      <c r="X325" s="33"/>
      <c r="Y325" s="33"/>
      <c r="Z325" s="33"/>
      <c r="AA325" s="33"/>
      <c r="AB325" s="33"/>
      <c r="AC325" s="33"/>
      <c r="AD325" s="33"/>
      <c r="AE325" s="33"/>
      <c r="AR325" s="156" t="s">
        <v>132</v>
      </c>
      <c r="AT325" s="156" t="s">
        <v>127</v>
      </c>
      <c r="AU325" s="156" t="s">
        <v>89</v>
      </c>
      <c r="AY325" s="18" t="s">
        <v>125</v>
      </c>
      <c r="BE325" s="157">
        <f>IF(N325="základní",J325,0)</f>
        <v>0</v>
      </c>
      <c r="BF325" s="157">
        <f>IF(N325="snížená",J325,0)</f>
        <v>0</v>
      </c>
      <c r="BG325" s="157">
        <f>IF(N325="zákl. přenesená",J325,0)</f>
        <v>0</v>
      </c>
      <c r="BH325" s="157">
        <f>IF(N325="sníž. přenesená",J325,0)</f>
        <v>0</v>
      </c>
      <c r="BI325" s="157">
        <f>IF(N325="nulová",J325,0)</f>
        <v>0</v>
      </c>
      <c r="BJ325" s="18" t="s">
        <v>36</v>
      </c>
      <c r="BK325" s="157">
        <f>ROUND(I325*H325,2)</f>
        <v>0</v>
      </c>
      <c r="BL325" s="18" t="s">
        <v>132</v>
      </c>
      <c r="BM325" s="156" t="s">
        <v>1087</v>
      </c>
    </row>
    <row r="326" spans="1:65" s="14" customFormat="1">
      <c r="B326" s="176"/>
      <c r="D326" s="169" t="s">
        <v>140</v>
      </c>
      <c r="E326" s="177" t="s">
        <v>1</v>
      </c>
      <c r="F326" s="178" t="s">
        <v>1088</v>
      </c>
      <c r="H326" s="179">
        <v>75.900000000000006</v>
      </c>
      <c r="I326" s="180"/>
      <c r="L326" s="176"/>
      <c r="M326" s="181"/>
      <c r="N326" s="182"/>
      <c r="O326" s="182"/>
      <c r="P326" s="182"/>
      <c r="Q326" s="182"/>
      <c r="R326" s="182"/>
      <c r="S326" s="182"/>
      <c r="T326" s="183"/>
      <c r="AT326" s="177" t="s">
        <v>140</v>
      </c>
      <c r="AU326" s="177" t="s">
        <v>89</v>
      </c>
      <c r="AV326" s="14" t="s">
        <v>89</v>
      </c>
      <c r="AW326" s="14" t="s">
        <v>35</v>
      </c>
      <c r="AX326" s="14" t="s">
        <v>80</v>
      </c>
      <c r="AY326" s="177" t="s">
        <v>125</v>
      </c>
    </row>
    <row r="327" spans="1:65" s="2" customFormat="1" ht="16.5" customHeight="1">
      <c r="A327" s="33"/>
      <c r="B327" s="144"/>
      <c r="C327" s="158" t="s">
        <v>517</v>
      </c>
      <c r="D327" s="158" t="s">
        <v>134</v>
      </c>
      <c r="E327" s="159" t="s">
        <v>1089</v>
      </c>
      <c r="F327" s="160" t="s">
        <v>1090</v>
      </c>
      <c r="G327" s="161" t="s">
        <v>248</v>
      </c>
      <c r="H327" s="162">
        <v>77.039000000000001</v>
      </c>
      <c r="I327" s="163"/>
      <c r="J327" s="164">
        <f>ROUND(I327*H327,2)</f>
        <v>0</v>
      </c>
      <c r="K327" s="160" t="s">
        <v>131</v>
      </c>
      <c r="L327" s="165"/>
      <c r="M327" s="166" t="s">
        <v>1</v>
      </c>
      <c r="N327" s="167" t="s">
        <v>45</v>
      </c>
      <c r="O327" s="59"/>
      <c r="P327" s="154">
        <f>O327*H327</f>
        <v>0</v>
      </c>
      <c r="Q327" s="154">
        <v>2.7E-4</v>
      </c>
      <c r="R327" s="154">
        <f>Q327*H327</f>
        <v>2.0800530000000001E-2</v>
      </c>
      <c r="S327" s="154">
        <v>0</v>
      </c>
      <c r="T327" s="155">
        <f>S327*H327</f>
        <v>0</v>
      </c>
      <c r="U327" s="33"/>
      <c r="V327" s="33"/>
      <c r="W327" s="33"/>
      <c r="X327" s="33"/>
      <c r="Y327" s="33"/>
      <c r="Z327" s="33"/>
      <c r="AA327" s="33"/>
      <c r="AB327" s="33"/>
      <c r="AC327" s="33"/>
      <c r="AD327" s="33"/>
      <c r="AE327" s="33"/>
      <c r="AR327" s="156" t="s">
        <v>138</v>
      </c>
      <c r="AT327" s="156" t="s">
        <v>134</v>
      </c>
      <c r="AU327" s="156" t="s">
        <v>89</v>
      </c>
      <c r="AY327" s="18" t="s">
        <v>125</v>
      </c>
      <c r="BE327" s="157">
        <f>IF(N327="základní",J327,0)</f>
        <v>0</v>
      </c>
      <c r="BF327" s="157">
        <f>IF(N327="snížená",J327,0)</f>
        <v>0</v>
      </c>
      <c r="BG327" s="157">
        <f>IF(N327="zákl. přenesená",J327,0)</f>
        <v>0</v>
      </c>
      <c r="BH327" s="157">
        <f>IF(N327="sníž. přenesená",J327,0)</f>
        <v>0</v>
      </c>
      <c r="BI327" s="157">
        <f>IF(N327="nulová",J327,0)</f>
        <v>0</v>
      </c>
      <c r="BJ327" s="18" t="s">
        <v>36</v>
      </c>
      <c r="BK327" s="157">
        <f>ROUND(I327*H327,2)</f>
        <v>0</v>
      </c>
      <c r="BL327" s="18" t="s">
        <v>132</v>
      </c>
      <c r="BM327" s="156" t="s">
        <v>1091</v>
      </c>
    </row>
    <row r="328" spans="1:65" s="14" customFormat="1">
      <c r="B328" s="176"/>
      <c r="D328" s="169" t="s">
        <v>140</v>
      </c>
      <c r="E328" s="177" t="s">
        <v>1</v>
      </c>
      <c r="F328" s="178" t="s">
        <v>1092</v>
      </c>
      <c r="H328" s="179">
        <v>77.039000000000001</v>
      </c>
      <c r="I328" s="180"/>
      <c r="L328" s="176"/>
      <c r="M328" s="181"/>
      <c r="N328" s="182"/>
      <c r="O328" s="182"/>
      <c r="P328" s="182"/>
      <c r="Q328" s="182"/>
      <c r="R328" s="182"/>
      <c r="S328" s="182"/>
      <c r="T328" s="183"/>
      <c r="AT328" s="177" t="s">
        <v>140</v>
      </c>
      <c r="AU328" s="177" t="s">
        <v>89</v>
      </c>
      <c r="AV328" s="14" t="s">
        <v>89</v>
      </c>
      <c r="AW328" s="14" t="s">
        <v>35</v>
      </c>
      <c r="AX328" s="14" t="s">
        <v>80</v>
      </c>
      <c r="AY328" s="177" t="s">
        <v>125</v>
      </c>
    </row>
    <row r="329" spans="1:65" s="2" customFormat="1" ht="16.5" customHeight="1">
      <c r="A329" s="33"/>
      <c r="B329" s="144"/>
      <c r="C329" s="158" t="s">
        <v>523</v>
      </c>
      <c r="D329" s="158" t="s">
        <v>134</v>
      </c>
      <c r="E329" s="159" t="s">
        <v>1093</v>
      </c>
      <c r="F329" s="160" t="s">
        <v>1094</v>
      </c>
      <c r="G329" s="161" t="s">
        <v>130</v>
      </c>
      <c r="H329" s="162">
        <v>2.0299999999999998</v>
      </c>
      <c r="I329" s="163"/>
      <c r="J329" s="164">
        <f>ROUND(I329*H329,2)</f>
        <v>0</v>
      </c>
      <c r="K329" s="160" t="s">
        <v>1</v>
      </c>
      <c r="L329" s="165"/>
      <c r="M329" s="166" t="s">
        <v>1</v>
      </c>
      <c r="N329" s="167" t="s">
        <v>45</v>
      </c>
      <c r="O329" s="59"/>
      <c r="P329" s="154">
        <f>O329*H329</f>
        <v>0</v>
      </c>
      <c r="Q329" s="154">
        <v>5.7000000000000002E-3</v>
      </c>
      <c r="R329" s="154">
        <f>Q329*H329</f>
        <v>1.1571E-2</v>
      </c>
      <c r="S329" s="154">
        <v>0</v>
      </c>
      <c r="T329" s="155">
        <f>S329*H329</f>
        <v>0</v>
      </c>
      <c r="U329" s="33"/>
      <c r="V329" s="33"/>
      <c r="W329" s="33"/>
      <c r="X329" s="33"/>
      <c r="Y329" s="33"/>
      <c r="Z329" s="33"/>
      <c r="AA329" s="33"/>
      <c r="AB329" s="33"/>
      <c r="AC329" s="33"/>
      <c r="AD329" s="33"/>
      <c r="AE329" s="33"/>
      <c r="AR329" s="156" t="s">
        <v>138</v>
      </c>
      <c r="AT329" s="156" t="s">
        <v>134</v>
      </c>
      <c r="AU329" s="156" t="s">
        <v>89</v>
      </c>
      <c r="AY329" s="18" t="s">
        <v>125</v>
      </c>
      <c r="BE329" s="157">
        <f>IF(N329="základní",J329,0)</f>
        <v>0</v>
      </c>
      <c r="BF329" s="157">
        <f>IF(N329="snížená",J329,0)</f>
        <v>0</v>
      </c>
      <c r="BG329" s="157">
        <f>IF(N329="zákl. přenesená",J329,0)</f>
        <v>0</v>
      </c>
      <c r="BH329" s="157">
        <f>IF(N329="sníž. přenesená",J329,0)</f>
        <v>0</v>
      </c>
      <c r="BI329" s="157">
        <f>IF(N329="nulová",J329,0)</f>
        <v>0</v>
      </c>
      <c r="BJ329" s="18" t="s">
        <v>36</v>
      </c>
      <c r="BK329" s="157">
        <f>ROUND(I329*H329,2)</f>
        <v>0</v>
      </c>
      <c r="BL329" s="18" t="s">
        <v>132</v>
      </c>
      <c r="BM329" s="156" t="s">
        <v>1095</v>
      </c>
    </row>
    <row r="330" spans="1:65" s="14" customFormat="1">
      <c r="B330" s="176"/>
      <c r="D330" s="169" t="s">
        <v>140</v>
      </c>
      <c r="E330" s="177" t="s">
        <v>1</v>
      </c>
      <c r="F330" s="178" t="s">
        <v>756</v>
      </c>
      <c r="H330" s="179">
        <v>2.0299999999999998</v>
      </c>
      <c r="I330" s="180"/>
      <c r="L330" s="176"/>
      <c r="M330" s="181"/>
      <c r="N330" s="182"/>
      <c r="O330" s="182"/>
      <c r="P330" s="182"/>
      <c r="Q330" s="182"/>
      <c r="R330" s="182"/>
      <c r="S330" s="182"/>
      <c r="T330" s="183"/>
      <c r="AT330" s="177" t="s">
        <v>140</v>
      </c>
      <c r="AU330" s="177" t="s">
        <v>89</v>
      </c>
      <c r="AV330" s="14" t="s">
        <v>89</v>
      </c>
      <c r="AW330" s="14" t="s">
        <v>35</v>
      </c>
      <c r="AX330" s="14" t="s">
        <v>80</v>
      </c>
      <c r="AY330" s="177" t="s">
        <v>125</v>
      </c>
    </row>
    <row r="331" spans="1:65" s="15" customFormat="1">
      <c r="B331" s="189"/>
      <c r="D331" s="169" t="s">
        <v>140</v>
      </c>
      <c r="E331" s="190" t="s">
        <v>1</v>
      </c>
      <c r="F331" s="191" t="s">
        <v>223</v>
      </c>
      <c r="H331" s="192">
        <v>2.0299999999999998</v>
      </c>
      <c r="I331" s="193"/>
      <c r="L331" s="189"/>
      <c r="M331" s="194"/>
      <c r="N331" s="195"/>
      <c r="O331" s="195"/>
      <c r="P331" s="195"/>
      <c r="Q331" s="195"/>
      <c r="R331" s="195"/>
      <c r="S331" s="195"/>
      <c r="T331" s="196"/>
      <c r="AT331" s="190" t="s">
        <v>140</v>
      </c>
      <c r="AU331" s="190" t="s">
        <v>89</v>
      </c>
      <c r="AV331" s="15" t="s">
        <v>132</v>
      </c>
      <c r="AW331" s="15" t="s">
        <v>35</v>
      </c>
      <c r="AX331" s="15" t="s">
        <v>36</v>
      </c>
      <c r="AY331" s="190" t="s">
        <v>125</v>
      </c>
    </row>
    <row r="332" spans="1:65" s="2" customFormat="1" ht="16.5" customHeight="1">
      <c r="A332" s="33"/>
      <c r="B332" s="144"/>
      <c r="C332" s="158" t="s">
        <v>531</v>
      </c>
      <c r="D332" s="158" t="s">
        <v>134</v>
      </c>
      <c r="E332" s="159" t="s">
        <v>1096</v>
      </c>
      <c r="F332" s="160" t="s">
        <v>1097</v>
      </c>
      <c r="G332" s="161" t="s">
        <v>130</v>
      </c>
      <c r="H332" s="162">
        <v>1.0149999999999999</v>
      </c>
      <c r="I332" s="163"/>
      <c r="J332" s="164">
        <f>ROUND(I332*H332,2)</f>
        <v>0</v>
      </c>
      <c r="K332" s="160" t="s">
        <v>1</v>
      </c>
      <c r="L332" s="165"/>
      <c r="M332" s="166" t="s">
        <v>1</v>
      </c>
      <c r="N332" s="167" t="s">
        <v>45</v>
      </c>
      <c r="O332" s="59"/>
      <c r="P332" s="154">
        <f>O332*H332</f>
        <v>0</v>
      </c>
      <c r="Q332" s="154">
        <v>5.7000000000000002E-3</v>
      </c>
      <c r="R332" s="154">
        <f>Q332*H332</f>
        <v>5.7854999999999998E-3</v>
      </c>
      <c r="S332" s="154">
        <v>0</v>
      </c>
      <c r="T332" s="155">
        <f>S332*H332</f>
        <v>0</v>
      </c>
      <c r="U332" s="33"/>
      <c r="V332" s="33"/>
      <c r="W332" s="33"/>
      <c r="X332" s="33"/>
      <c r="Y332" s="33"/>
      <c r="Z332" s="33"/>
      <c r="AA332" s="33"/>
      <c r="AB332" s="33"/>
      <c r="AC332" s="33"/>
      <c r="AD332" s="33"/>
      <c r="AE332" s="33"/>
      <c r="AR332" s="156" t="s">
        <v>138</v>
      </c>
      <c r="AT332" s="156" t="s">
        <v>134</v>
      </c>
      <c r="AU332" s="156" t="s">
        <v>89</v>
      </c>
      <c r="AY332" s="18" t="s">
        <v>125</v>
      </c>
      <c r="BE332" s="157">
        <f>IF(N332="základní",J332,0)</f>
        <v>0</v>
      </c>
      <c r="BF332" s="157">
        <f>IF(N332="snížená",J332,0)</f>
        <v>0</v>
      </c>
      <c r="BG332" s="157">
        <f>IF(N332="zákl. přenesená",J332,0)</f>
        <v>0</v>
      </c>
      <c r="BH332" s="157">
        <f>IF(N332="sníž. přenesená",J332,0)</f>
        <v>0</v>
      </c>
      <c r="BI332" s="157">
        <f>IF(N332="nulová",J332,0)</f>
        <v>0</v>
      </c>
      <c r="BJ332" s="18" t="s">
        <v>36</v>
      </c>
      <c r="BK332" s="157">
        <f>ROUND(I332*H332,2)</f>
        <v>0</v>
      </c>
      <c r="BL332" s="18" t="s">
        <v>132</v>
      </c>
      <c r="BM332" s="156" t="s">
        <v>1098</v>
      </c>
    </row>
    <row r="333" spans="1:65" s="14" customFormat="1">
      <c r="B333" s="176"/>
      <c r="D333" s="169" t="s">
        <v>140</v>
      </c>
      <c r="E333" s="177" t="s">
        <v>1</v>
      </c>
      <c r="F333" s="178" t="s">
        <v>708</v>
      </c>
      <c r="H333" s="179">
        <v>1.0149999999999999</v>
      </c>
      <c r="I333" s="180"/>
      <c r="L333" s="176"/>
      <c r="M333" s="181"/>
      <c r="N333" s="182"/>
      <c r="O333" s="182"/>
      <c r="P333" s="182"/>
      <c r="Q333" s="182"/>
      <c r="R333" s="182"/>
      <c r="S333" s="182"/>
      <c r="T333" s="183"/>
      <c r="AT333" s="177" t="s">
        <v>140</v>
      </c>
      <c r="AU333" s="177" t="s">
        <v>89</v>
      </c>
      <c r="AV333" s="14" t="s">
        <v>89</v>
      </c>
      <c r="AW333" s="14" t="s">
        <v>35</v>
      </c>
      <c r="AX333" s="14" t="s">
        <v>80</v>
      </c>
      <c r="AY333" s="177" t="s">
        <v>125</v>
      </c>
    </row>
    <row r="334" spans="1:65" s="15" customFormat="1">
      <c r="B334" s="189"/>
      <c r="D334" s="169" t="s">
        <v>140</v>
      </c>
      <c r="E334" s="190" t="s">
        <v>1</v>
      </c>
      <c r="F334" s="191" t="s">
        <v>223</v>
      </c>
      <c r="H334" s="192">
        <v>1.0149999999999999</v>
      </c>
      <c r="I334" s="193"/>
      <c r="L334" s="189"/>
      <c r="M334" s="194"/>
      <c r="N334" s="195"/>
      <c r="O334" s="195"/>
      <c r="P334" s="195"/>
      <c r="Q334" s="195"/>
      <c r="R334" s="195"/>
      <c r="S334" s="195"/>
      <c r="T334" s="196"/>
      <c r="AT334" s="190" t="s">
        <v>140</v>
      </c>
      <c r="AU334" s="190" t="s">
        <v>89</v>
      </c>
      <c r="AV334" s="15" t="s">
        <v>132</v>
      </c>
      <c r="AW334" s="15" t="s">
        <v>35</v>
      </c>
      <c r="AX334" s="15" t="s">
        <v>36</v>
      </c>
      <c r="AY334" s="190" t="s">
        <v>125</v>
      </c>
    </row>
    <row r="335" spans="1:65" s="2" customFormat="1" ht="16.5" customHeight="1">
      <c r="A335" s="33"/>
      <c r="B335" s="144"/>
      <c r="C335" s="158" t="s">
        <v>536</v>
      </c>
      <c r="D335" s="158" t="s">
        <v>134</v>
      </c>
      <c r="E335" s="159" t="s">
        <v>1099</v>
      </c>
      <c r="F335" s="160" t="s">
        <v>1100</v>
      </c>
      <c r="G335" s="161" t="s">
        <v>130</v>
      </c>
      <c r="H335" s="162">
        <v>8.1199999999999992</v>
      </c>
      <c r="I335" s="163"/>
      <c r="J335" s="164">
        <f>ROUND(I335*H335,2)</f>
        <v>0</v>
      </c>
      <c r="K335" s="160" t="s">
        <v>1</v>
      </c>
      <c r="L335" s="165"/>
      <c r="M335" s="166" t="s">
        <v>1</v>
      </c>
      <c r="N335" s="167" t="s">
        <v>45</v>
      </c>
      <c r="O335" s="59"/>
      <c r="P335" s="154">
        <f>O335*H335</f>
        <v>0</v>
      </c>
      <c r="Q335" s="154">
        <v>5.3E-3</v>
      </c>
      <c r="R335" s="154">
        <f>Q335*H335</f>
        <v>4.3035999999999998E-2</v>
      </c>
      <c r="S335" s="154">
        <v>0</v>
      </c>
      <c r="T335" s="155">
        <f>S335*H335</f>
        <v>0</v>
      </c>
      <c r="U335" s="33"/>
      <c r="V335" s="33"/>
      <c r="W335" s="33"/>
      <c r="X335" s="33"/>
      <c r="Y335" s="33"/>
      <c r="Z335" s="33"/>
      <c r="AA335" s="33"/>
      <c r="AB335" s="33"/>
      <c r="AC335" s="33"/>
      <c r="AD335" s="33"/>
      <c r="AE335" s="33"/>
      <c r="AR335" s="156" t="s">
        <v>138</v>
      </c>
      <c r="AT335" s="156" t="s">
        <v>134</v>
      </c>
      <c r="AU335" s="156" t="s">
        <v>89</v>
      </c>
      <c r="AY335" s="18" t="s">
        <v>125</v>
      </c>
      <c r="BE335" s="157">
        <f>IF(N335="základní",J335,0)</f>
        <v>0</v>
      </c>
      <c r="BF335" s="157">
        <f>IF(N335="snížená",J335,0)</f>
        <v>0</v>
      </c>
      <c r="BG335" s="157">
        <f>IF(N335="zákl. přenesená",J335,0)</f>
        <v>0</v>
      </c>
      <c r="BH335" s="157">
        <f>IF(N335="sníž. přenesená",J335,0)</f>
        <v>0</v>
      </c>
      <c r="BI335" s="157">
        <f>IF(N335="nulová",J335,0)</f>
        <v>0</v>
      </c>
      <c r="BJ335" s="18" t="s">
        <v>36</v>
      </c>
      <c r="BK335" s="157">
        <f>ROUND(I335*H335,2)</f>
        <v>0</v>
      </c>
      <c r="BL335" s="18" t="s">
        <v>132</v>
      </c>
      <c r="BM335" s="156" t="s">
        <v>1101</v>
      </c>
    </row>
    <row r="336" spans="1:65" s="14" customFormat="1">
      <c r="B336" s="176"/>
      <c r="D336" s="169" t="s">
        <v>140</v>
      </c>
      <c r="E336" s="177" t="s">
        <v>1</v>
      </c>
      <c r="F336" s="178" t="s">
        <v>765</v>
      </c>
      <c r="H336" s="179">
        <v>8.1199999999999992</v>
      </c>
      <c r="I336" s="180"/>
      <c r="L336" s="176"/>
      <c r="M336" s="181"/>
      <c r="N336" s="182"/>
      <c r="O336" s="182"/>
      <c r="P336" s="182"/>
      <c r="Q336" s="182"/>
      <c r="R336" s="182"/>
      <c r="S336" s="182"/>
      <c r="T336" s="183"/>
      <c r="AT336" s="177" t="s">
        <v>140</v>
      </c>
      <c r="AU336" s="177" t="s">
        <v>89</v>
      </c>
      <c r="AV336" s="14" t="s">
        <v>89</v>
      </c>
      <c r="AW336" s="14" t="s">
        <v>35</v>
      </c>
      <c r="AX336" s="14" t="s">
        <v>80</v>
      </c>
      <c r="AY336" s="177" t="s">
        <v>125</v>
      </c>
    </row>
    <row r="337" spans="1:65" s="15" customFormat="1">
      <c r="B337" s="189"/>
      <c r="D337" s="169" t="s">
        <v>140</v>
      </c>
      <c r="E337" s="190" t="s">
        <v>1</v>
      </c>
      <c r="F337" s="191" t="s">
        <v>223</v>
      </c>
      <c r="H337" s="192">
        <v>8.1199999999999992</v>
      </c>
      <c r="I337" s="193"/>
      <c r="L337" s="189"/>
      <c r="M337" s="194"/>
      <c r="N337" s="195"/>
      <c r="O337" s="195"/>
      <c r="P337" s="195"/>
      <c r="Q337" s="195"/>
      <c r="R337" s="195"/>
      <c r="S337" s="195"/>
      <c r="T337" s="196"/>
      <c r="AT337" s="190" t="s">
        <v>140</v>
      </c>
      <c r="AU337" s="190" t="s">
        <v>89</v>
      </c>
      <c r="AV337" s="15" t="s">
        <v>132</v>
      </c>
      <c r="AW337" s="15" t="s">
        <v>35</v>
      </c>
      <c r="AX337" s="15" t="s">
        <v>36</v>
      </c>
      <c r="AY337" s="190" t="s">
        <v>125</v>
      </c>
    </row>
    <row r="338" spans="1:65" s="2" customFormat="1" ht="16.5" customHeight="1">
      <c r="A338" s="33"/>
      <c r="B338" s="144"/>
      <c r="C338" s="145" t="s">
        <v>541</v>
      </c>
      <c r="D338" s="145" t="s">
        <v>127</v>
      </c>
      <c r="E338" s="146" t="s">
        <v>1102</v>
      </c>
      <c r="F338" s="147" t="s">
        <v>1103</v>
      </c>
      <c r="G338" s="148" t="s">
        <v>248</v>
      </c>
      <c r="H338" s="149">
        <v>3</v>
      </c>
      <c r="I338" s="150"/>
      <c r="J338" s="151">
        <f>ROUND(I338*H338,2)</f>
        <v>0</v>
      </c>
      <c r="K338" s="147" t="s">
        <v>131</v>
      </c>
      <c r="L338" s="34"/>
      <c r="M338" s="152" t="s">
        <v>1</v>
      </c>
      <c r="N338" s="153" t="s">
        <v>45</v>
      </c>
      <c r="O338" s="59"/>
      <c r="P338" s="154">
        <f>O338*H338</f>
        <v>0</v>
      </c>
      <c r="Q338" s="154">
        <v>0</v>
      </c>
      <c r="R338" s="154">
        <f>Q338*H338</f>
        <v>0</v>
      </c>
      <c r="S338" s="154">
        <v>0</v>
      </c>
      <c r="T338" s="155">
        <f>S338*H338</f>
        <v>0</v>
      </c>
      <c r="U338" s="33"/>
      <c r="V338" s="33"/>
      <c r="W338" s="33"/>
      <c r="X338" s="33"/>
      <c r="Y338" s="33"/>
      <c r="Z338" s="33"/>
      <c r="AA338" s="33"/>
      <c r="AB338" s="33"/>
      <c r="AC338" s="33"/>
      <c r="AD338" s="33"/>
      <c r="AE338" s="33"/>
      <c r="AR338" s="156" t="s">
        <v>132</v>
      </c>
      <c r="AT338" s="156" t="s">
        <v>127</v>
      </c>
      <c r="AU338" s="156" t="s">
        <v>89</v>
      </c>
      <c r="AY338" s="18" t="s">
        <v>125</v>
      </c>
      <c r="BE338" s="157">
        <f>IF(N338="základní",J338,0)</f>
        <v>0</v>
      </c>
      <c r="BF338" s="157">
        <f>IF(N338="snížená",J338,0)</f>
        <v>0</v>
      </c>
      <c r="BG338" s="157">
        <f>IF(N338="zákl. přenesená",J338,0)</f>
        <v>0</v>
      </c>
      <c r="BH338" s="157">
        <f>IF(N338="sníž. přenesená",J338,0)</f>
        <v>0</v>
      </c>
      <c r="BI338" s="157">
        <f>IF(N338="nulová",J338,0)</f>
        <v>0</v>
      </c>
      <c r="BJ338" s="18" t="s">
        <v>36</v>
      </c>
      <c r="BK338" s="157">
        <f>ROUND(I338*H338,2)</f>
        <v>0</v>
      </c>
      <c r="BL338" s="18" t="s">
        <v>132</v>
      </c>
      <c r="BM338" s="156" t="s">
        <v>1104</v>
      </c>
    </row>
    <row r="339" spans="1:65" s="14" customFormat="1">
      <c r="B339" s="176"/>
      <c r="D339" s="169" t="s">
        <v>140</v>
      </c>
      <c r="E339" s="177" t="s">
        <v>1</v>
      </c>
      <c r="F339" s="178" t="s">
        <v>143</v>
      </c>
      <c r="H339" s="179">
        <v>3</v>
      </c>
      <c r="I339" s="180"/>
      <c r="L339" s="176"/>
      <c r="M339" s="181"/>
      <c r="N339" s="182"/>
      <c r="O339" s="182"/>
      <c r="P339" s="182"/>
      <c r="Q339" s="182"/>
      <c r="R339" s="182"/>
      <c r="S339" s="182"/>
      <c r="T339" s="183"/>
      <c r="AT339" s="177" t="s">
        <v>140</v>
      </c>
      <c r="AU339" s="177" t="s">
        <v>89</v>
      </c>
      <c r="AV339" s="14" t="s">
        <v>89</v>
      </c>
      <c r="AW339" s="14" t="s">
        <v>35</v>
      </c>
      <c r="AX339" s="14" t="s">
        <v>80</v>
      </c>
      <c r="AY339" s="177" t="s">
        <v>125</v>
      </c>
    </row>
    <row r="340" spans="1:65" s="2" customFormat="1" ht="16.5" customHeight="1">
      <c r="A340" s="33"/>
      <c r="B340" s="144"/>
      <c r="C340" s="158" t="s">
        <v>548</v>
      </c>
      <c r="D340" s="158" t="s">
        <v>134</v>
      </c>
      <c r="E340" s="159" t="s">
        <v>1105</v>
      </c>
      <c r="F340" s="160" t="s">
        <v>1106</v>
      </c>
      <c r="G340" s="161" t="s">
        <v>248</v>
      </c>
      <c r="H340" s="162">
        <v>3.0910000000000002</v>
      </c>
      <c r="I340" s="163"/>
      <c r="J340" s="164">
        <f>ROUND(I340*H340,2)</f>
        <v>0</v>
      </c>
      <c r="K340" s="160" t="s">
        <v>131</v>
      </c>
      <c r="L340" s="165"/>
      <c r="M340" s="166" t="s">
        <v>1</v>
      </c>
      <c r="N340" s="167" t="s">
        <v>45</v>
      </c>
      <c r="O340" s="59"/>
      <c r="P340" s="154">
        <f>O340*H340</f>
        <v>0</v>
      </c>
      <c r="Q340" s="154">
        <v>4.2999999999999999E-4</v>
      </c>
      <c r="R340" s="154">
        <f>Q340*H340</f>
        <v>1.32913E-3</v>
      </c>
      <c r="S340" s="154">
        <v>0</v>
      </c>
      <c r="T340" s="155">
        <f>S340*H340</f>
        <v>0</v>
      </c>
      <c r="U340" s="33"/>
      <c r="V340" s="33"/>
      <c r="W340" s="33"/>
      <c r="X340" s="33"/>
      <c r="Y340" s="33"/>
      <c r="Z340" s="33"/>
      <c r="AA340" s="33"/>
      <c r="AB340" s="33"/>
      <c r="AC340" s="33"/>
      <c r="AD340" s="33"/>
      <c r="AE340" s="33"/>
      <c r="AR340" s="156" t="s">
        <v>138</v>
      </c>
      <c r="AT340" s="156" t="s">
        <v>134</v>
      </c>
      <c r="AU340" s="156" t="s">
        <v>89</v>
      </c>
      <c r="AY340" s="18" t="s">
        <v>125</v>
      </c>
      <c r="BE340" s="157">
        <f>IF(N340="základní",J340,0)</f>
        <v>0</v>
      </c>
      <c r="BF340" s="157">
        <f>IF(N340="snížená",J340,0)</f>
        <v>0</v>
      </c>
      <c r="BG340" s="157">
        <f>IF(N340="zákl. přenesená",J340,0)</f>
        <v>0</v>
      </c>
      <c r="BH340" s="157">
        <f>IF(N340="sníž. přenesená",J340,0)</f>
        <v>0</v>
      </c>
      <c r="BI340" s="157">
        <f>IF(N340="nulová",J340,0)</f>
        <v>0</v>
      </c>
      <c r="BJ340" s="18" t="s">
        <v>36</v>
      </c>
      <c r="BK340" s="157">
        <f>ROUND(I340*H340,2)</f>
        <v>0</v>
      </c>
      <c r="BL340" s="18" t="s">
        <v>132</v>
      </c>
      <c r="BM340" s="156" t="s">
        <v>1107</v>
      </c>
    </row>
    <row r="341" spans="1:65" s="14" customFormat="1">
      <c r="B341" s="176"/>
      <c r="D341" s="169" t="s">
        <v>140</v>
      </c>
      <c r="E341" s="177" t="s">
        <v>1</v>
      </c>
      <c r="F341" s="178" t="s">
        <v>687</v>
      </c>
      <c r="H341" s="179">
        <v>3.0449999999999999</v>
      </c>
      <c r="I341" s="180"/>
      <c r="L341" s="176"/>
      <c r="M341" s="181"/>
      <c r="N341" s="182"/>
      <c r="O341" s="182"/>
      <c r="P341" s="182"/>
      <c r="Q341" s="182"/>
      <c r="R341" s="182"/>
      <c r="S341" s="182"/>
      <c r="T341" s="183"/>
      <c r="AT341" s="177" t="s">
        <v>140</v>
      </c>
      <c r="AU341" s="177" t="s">
        <v>89</v>
      </c>
      <c r="AV341" s="14" t="s">
        <v>89</v>
      </c>
      <c r="AW341" s="14" t="s">
        <v>35</v>
      </c>
      <c r="AX341" s="14" t="s">
        <v>80</v>
      </c>
      <c r="AY341" s="177" t="s">
        <v>125</v>
      </c>
    </row>
    <row r="342" spans="1:65" s="14" customFormat="1">
      <c r="B342" s="176"/>
      <c r="D342" s="169" t="s">
        <v>140</v>
      </c>
      <c r="F342" s="178" t="s">
        <v>688</v>
      </c>
      <c r="H342" s="179">
        <v>3.0910000000000002</v>
      </c>
      <c r="I342" s="180"/>
      <c r="L342" s="176"/>
      <c r="M342" s="181"/>
      <c r="N342" s="182"/>
      <c r="O342" s="182"/>
      <c r="P342" s="182"/>
      <c r="Q342" s="182"/>
      <c r="R342" s="182"/>
      <c r="S342" s="182"/>
      <c r="T342" s="183"/>
      <c r="AT342" s="177" t="s">
        <v>140</v>
      </c>
      <c r="AU342" s="177" t="s">
        <v>89</v>
      </c>
      <c r="AV342" s="14" t="s">
        <v>89</v>
      </c>
      <c r="AW342" s="14" t="s">
        <v>3</v>
      </c>
      <c r="AX342" s="14" t="s">
        <v>36</v>
      </c>
      <c r="AY342" s="177" t="s">
        <v>125</v>
      </c>
    </row>
    <row r="343" spans="1:65" s="2" customFormat="1" ht="16.5" customHeight="1">
      <c r="A343" s="33"/>
      <c r="B343" s="144"/>
      <c r="C343" s="158" t="s">
        <v>553</v>
      </c>
      <c r="D343" s="158" t="s">
        <v>134</v>
      </c>
      <c r="E343" s="159" t="s">
        <v>1108</v>
      </c>
      <c r="F343" s="160" t="s">
        <v>1109</v>
      </c>
      <c r="G343" s="161" t="s">
        <v>130</v>
      </c>
      <c r="H343" s="162">
        <v>3.0449999999999999</v>
      </c>
      <c r="I343" s="163"/>
      <c r="J343" s="164">
        <f>ROUND(I343*H343,2)</f>
        <v>0</v>
      </c>
      <c r="K343" s="160" t="s">
        <v>1</v>
      </c>
      <c r="L343" s="165"/>
      <c r="M343" s="166" t="s">
        <v>1</v>
      </c>
      <c r="N343" s="167" t="s">
        <v>45</v>
      </c>
      <c r="O343" s="59"/>
      <c r="P343" s="154">
        <f>O343*H343</f>
        <v>0</v>
      </c>
      <c r="Q343" s="154">
        <v>5.7000000000000002E-3</v>
      </c>
      <c r="R343" s="154">
        <f>Q343*H343</f>
        <v>1.73565E-2</v>
      </c>
      <c r="S343" s="154">
        <v>0</v>
      </c>
      <c r="T343" s="155">
        <f>S343*H343</f>
        <v>0</v>
      </c>
      <c r="U343" s="33"/>
      <c r="V343" s="33"/>
      <c r="W343" s="33"/>
      <c r="X343" s="33"/>
      <c r="Y343" s="33"/>
      <c r="Z343" s="33"/>
      <c r="AA343" s="33"/>
      <c r="AB343" s="33"/>
      <c r="AC343" s="33"/>
      <c r="AD343" s="33"/>
      <c r="AE343" s="33"/>
      <c r="AR343" s="156" t="s">
        <v>138</v>
      </c>
      <c r="AT343" s="156" t="s">
        <v>134</v>
      </c>
      <c r="AU343" s="156" t="s">
        <v>89</v>
      </c>
      <c r="AY343" s="18" t="s">
        <v>125</v>
      </c>
      <c r="BE343" s="157">
        <f>IF(N343="základní",J343,0)</f>
        <v>0</v>
      </c>
      <c r="BF343" s="157">
        <f>IF(N343="snížená",J343,0)</f>
        <v>0</v>
      </c>
      <c r="BG343" s="157">
        <f>IF(N343="zákl. přenesená",J343,0)</f>
        <v>0</v>
      </c>
      <c r="BH343" s="157">
        <f>IF(N343="sníž. přenesená",J343,0)</f>
        <v>0</v>
      </c>
      <c r="BI343" s="157">
        <f>IF(N343="nulová",J343,0)</f>
        <v>0</v>
      </c>
      <c r="BJ343" s="18" t="s">
        <v>36</v>
      </c>
      <c r="BK343" s="157">
        <f>ROUND(I343*H343,2)</f>
        <v>0</v>
      </c>
      <c r="BL343" s="18" t="s">
        <v>132</v>
      </c>
      <c r="BM343" s="156" t="s">
        <v>1110</v>
      </c>
    </row>
    <row r="344" spans="1:65" s="14" customFormat="1">
      <c r="B344" s="176"/>
      <c r="D344" s="169" t="s">
        <v>140</v>
      </c>
      <c r="E344" s="177" t="s">
        <v>1</v>
      </c>
      <c r="F344" s="178" t="s">
        <v>799</v>
      </c>
      <c r="H344" s="179">
        <v>3.0449999999999999</v>
      </c>
      <c r="I344" s="180"/>
      <c r="L344" s="176"/>
      <c r="M344" s="181"/>
      <c r="N344" s="182"/>
      <c r="O344" s="182"/>
      <c r="P344" s="182"/>
      <c r="Q344" s="182"/>
      <c r="R344" s="182"/>
      <c r="S344" s="182"/>
      <c r="T344" s="183"/>
      <c r="AT344" s="177" t="s">
        <v>140</v>
      </c>
      <c r="AU344" s="177" t="s">
        <v>89</v>
      </c>
      <c r="AV344" s="14" t="s">
        <v>89</v>
      </c>
      <c r="AW344" s="14" t="s">
        <v>35</v>
      </c>
      <c r="AX344" s="14" t="s">
        <v>80</v>
      </c>
      <c r="AY344" s="177" t="s">
        <v>125</v>
      </c>
    </row>
    <row r="345" spans="1:65" s="15" customFormat="1">
      <c r="B345" s="189"/>
      <c r="D345" s="169" t="s">
        <v>140</v>
      </c>
      <c r="E345" s="190" t="s">
        <v>1</v>
      </c>
      <c r="F345" s="191" t="s">
        <v>223</v>
      </c>
      <c r="H345" s="192">
        <v>3.0449999999999999</v>
      </c>
      <c r="I345" s="193"/>
      <c r="L345" s="189"/>
      <c r="M345" s="194"/>
      <c r="N345" s="195"/>
      <c r="O345" s="195"/>
      <c r="P345" s="195"/>
      <c r="Q345" s="195"/>
      <c r="R345" s="195"/>
      <c r="S345" s="195"/>
      <c r="T345" s="196"/>
      <c r="AT345" s="190" t="s">
        <v>140</v>
      </c>
      <c r="AU345" s="190" t="s">
        <v>89</v>
      </c>
      <c r="AV345" s="15" t="s">
        <v>132</v>
      </c>
      <c r="AW345" s="15" t="s">
        <v>35</v>
      </c>
      <c r="AX345" s="15" t="s">
        <v>36</v>
      </c>
      <c r="AY345" s="190" t="s">
        <v>125</v>
      </c>
    </row>
    <row r="346" spans="1:65" s="2" customFormat="1" ht="16.5" customHeight="1">
      <c r="A346" s="33"/>
      <c r="B346" s="144"/>
      <c r="C346" s="145" t="s">
        <v>558</v>
      </c>
      <c r="D346" s="145" t="s">
        <v>127</v>
      </c>
      <c r="E346" s="146" t="s">
        <v>1111</v>
      </c>
      <c r="F346" s="147" t="s">
        <v>1112</v>
      </c>
      <c r="G346" s="148" t="s">
        <v>248</v>
      </c>
      <c r="H346" s="149">
        <v>9.5</v>
      </c>
      <c r="I346" s="150"/>
      <c r="J346" s="151">
        <f>ROUND(I346*H346,2)</f>
        <v>0</v>
      </c>
      <c r="K346" s="147" t="s">
        <v>131</v>
      </c>
      <c r="L346" s="34"/>
      <c r="M346" s="152" t="s">
        <v>1</v>
      </c>
      <c r="N346" s="153" t="s">
        <v>45</v>
      </c>
      <c r="O346" s="59"/>
      <c r="P346" s="154">
        <f>O346*H346</f>
        <v>0</v>
      </c>
      <c r="Q346" s="154">
        <v>0</v>
      </c>
      <c r="R346" s="154">
        <f>Q346*H346</f>
        <v>0</v>
      </c>
      <c r="S346" s="154">
        <v>0</v>
      </c>
      <c r="T346" s="155">
        <f>S346*H346</f>
        <v>0</v>
      </c>
      <c r="U346" s="33"/>
      <c r="V346" s="33"/>
      <c r="W346" s="33"/>
      <c r="X346" s="33"/>
      <c r="Y346" s="33"/>
      <c r="Z346" s="33"/>
      <c r="AA346" s="33"/>
      <c r="AB346" s="33"/>
      <c r="AC346" s="33"/>
      <c r="AD346" s="33"/>
      <c r="AE346" s="33"/>
      <c r="AR346" s="156" t="s">
        <v>132</v>
      </c>
      <c r="AT346" s="156" t="s">
        <v>127</v>
      </c>
      <c r="AU346" s="156" t="s">
        <v>89</v>
      </c>
      <c r="AY346" s="18" t="s">
        <v>125</v>
      </c>
      <c r="BE346" s="157">
        <f>IF(N346="základní",J346,0)</f>
        <v>0</v>
      </c>
      <c r="BF346" s="157">
        <f>IF(N346="snížená",J346,0)</f>
        <v>0</v>
      </c>
      <c r="BG346" s="157">
        <f>IF(N346="zákl. přenesená",J346,0)</f>
        <v>0</v>
      </c>
      <c r="BH346" s="157">
        <f>IF(N346="sníž. přenesená",J346,0)</f>
        <v>0</v>
      </c>
      <c r="BI346" s="157">
        <f>IF(N346="nulová",J346,0)</f>
        <v>0</v>
      </c>
      <c r="BJ346" s="18" t="s">
        <v>36</v>
      </c>
      <c r="BK346" s="157">
        <f>ROUND(I346*H346,2)</f>
        <v>0</v>
      </c>
      <c r="BL346" s="18" t="s">
        <v>132</v>
      </c>
      <c r="BM346" s="156" t="s">
        <v>1113</v>
      </c>
    </row>
    <row r="347" spans="1:65" s="14" customFormat="1">
      <c r="B347" s="176"/>
      <c r="D347" s="169" t="s">
        <v>140</v>
      </c>
      <c r="E347" s="177" t="s">
        <v>1</v>
      </c>
      <c r="F347" s="178" t="s">
        <v>1114</v>
      </c>
      <c r="H347" s="179">
        <v>9.5</v>
      </c>
      <c r="I347" s="180"/>
      <c r="L347" s="176"/>
      <c r="M347" s="181"/>
      <c r="N347" s="182"/>
      <c r="O347" s="182"/>
      <c r="P347" s="182"/>
      <c r="Q347" s="182"/>
      <c r="R347" s="182"/>
      <c r="S347" s="182"/>
      <c r="T347" s="183"/>
      <c r="AT347" s="177" t="s">
        <v>140</v>
      </c>
      <c r="AU347" s="177" t="s">
        <v>89</v>
      </c>
      <c r="AV347" s="14" t="s">
        <v>89</v>
      </c>
      <c r="AW347" s="14" t="s">
        <v>35</v>
      </c>
      <c r="AX347" s="14" t="s">
        <v>80</v>
      </c>
      <c r="AY347" s="177" t="s">
        <v>125</v>
      </c>
    </row>
    <row r="348" spans="1:65" s="2" customFormat="1" ht="16.5" customHeight="1">
      <c r="A348" s="33"/>
      <c r="B348" s="144"/>
      <c r="C348" s="158" t="s">
        <v>563</v>
      </c>
      <c r="D348" s="158" t="s">
        <v>134</v>
      </c>
      <c r="E348" s="159" t="s">
        <v>1115</v>
      </c>
      <c r="F348" s="160" t="s">
        <v>1116</v>
      </c>
      <c r="G348" s="161" t="s">
        <v>248</v>
      </c>
      <c r="H348" s="162">
        <v>9.6430000000000007</v>
      </c>
      <c r="I348" s="163"/>
      <c r="J348" s="164">
        <f>ROUND(I348*H348,2)</f>
        <v>0</v>
      </c>
      <c r="K348" s="160" t="s">
        <v>131</v>
      </c>
      <c r="L348" s="165"/>
      <c r="M348" s="166" t="s">
        <v>1</v>
      </c>
      <c r="N348" s="167" t="s">
        <v>45</v>
      </c>
      <c r="O348" s="59"/>
      <c r="P348" s="154">
        <f>O348*H348</f>
        <v>0</v>
      </c>
      <c r="Q348" s="154">
        <v>6.7000000000000002E-4</v>
      </c>
      <c r="R348" s="154">
        <f>Q348*H348</f>
        <v>6.4608100000000009E-3</v>
      </c>
      <c r="S348" s="154">
        <v>0</v>
      </c>
      <c r="T348" s="155">
        <f>S348*H348</f>
        <v>0</v>
      </c>
      <c r="U348" s="33"/>
      <c r="V348" s="33"/>
      <c r="W348" s="33"/>
      <c r="X348" s="33"/>
      <c r="Y348" s="33"/>
      <c r="Z348" s="33"/>
      <c r="AA348" s="33"/>
      <c r="AB348" s="33"/>
      <c r="AC348" s="33"/>
      <c r="AD348" s="33"/>
      <c r="AE348" s="33"/>
      <c r="AR348" s="156" t="s">
        <v>138</v>
      </c>
      <c r="AT348" s="156" t="s">
        <v>134</v>
      </c>
      <c r="AU348" s="156" t="s">
        <v>89</v>
      </c>
      <c r="AY348" s="18" t="s">
        <v>125</v>
      </c>
      <c r="BE348" s="157">
        <f>IF(N348="základní",J348,0)</f>
        <v>0</v>
      </c>
      <c r="BF348" s="157">
        <f>IF(N348="snížená",J348,0)</f>
        <v>0</v>
      </c>
      <c r="BG348" s="157">
        <f>IF(N348="zákl. přenesená",J348,0)</f>
        <v>0</v>
      </c>
      <c r="BH348" s="157">
        <f>IF(N348="sníž. přenesená",J348,0)</f>
        <v>0</v>
      </c>
      <c r="BI348" s="157">
        <f>IF(N348="nulová",J348,0)</f>
        <v>0</v>
      </c>
      <c r="BJ348" s="18" t="s">
        <v>36</v>
      </c>
      <c r="BK348" s="157">
        <f>ROUND(I348*H348,2)</f>
        <v>0</v>
      </c>
      <c r="BL348" s="18" t="s">
        <v>132</v>
      </c>
      <c r="BM348" s="156" t="s">
        <v>1117</v>
      </c>
    </row>
    <row r="349" spans="1:65" s="14" customFormat="1">
      <c r="B349" s="176"/>
      <c r="D349" s="169" t="s">
        <v>140</v>
      </c>
      <c r="E349" s="177" t="s">
        <v>1</v>
      </c>
      <c r="F349" s="178" t="s">
        <v>1118</v>
      </c>
      <c r="H349" s="179">
        <v>9.6430000000000007</v>
      </c>
      <c r="I349" s="180"/>
      <c r="L349" s="176"/>
      <c r="M349" s="181"/>
      <c r="N349" s="182"/>
      <c r="O349" s="182"/>
      <c r="P349" s="182"/>
      <c r="Q349" s="182"/>
      <c r="R349" s="182"/>
      <c r="S349" s="182"/>
      <c r="T349" s="183"/>
      <c r="AT349" s="177" t="s">
        <v>140</v>
      </c>
      <c r="AU349" s="177" t="s">
        <v>89</v>
      </c>
      <c r="AV349" s="14" t="s">
        <v>89</v>
      </c>
      <c r="AW349" s="14" t="s">
        <v>35</v>
      </c>
      <c r="AX349" s="14" t="s">
        <v>80</v>
      </c>
      <c r="AY349" s="177" t="s">
        <v>125</v>
      </c>
    </row>
    <row r="350" spans="1:65" s="2" customFormat="1" ht="16.5" customHeight="1">
      <c r="A350" s="33"/>
      <c r="B350" s="144"/>
      <c r="C350" s="158" t="s">
        <v>567</v>
      </c>
      <c r="D350" s="158" t="s">
        <v>134</v>
      </c>
      <c r="E350" s="159" t="s">
        <v>1119</v>
      </c>
      <c r="F350" s="160" t="s">
        <v>1120</v>
      </c>
      <c r="G350" s="161" t="s">
        <v>130</v>
      </c>
      <c r="H350" s="162">
        <v>1.0149999999999999</v>
      </c>
      <c r="I350" s="163"/>
      <c r="J350" s="164">
        <f>ROUND(I350*H350,2)</f>
        <v>0</v>
      </c>
      <c r="K350" s="160" t="s">
        <v>1</v>
      </c>
      <c r="L350" s="165"/>
      <c r="M350" s="166" t="s">
        <v>1</v>
      </c>
      <c r="N350" s="167" t="s">
        <v>45</v>
      </c>
      <c r="O350" s="59"/>
      <c r="P350" s="154">
        <f>O350*H350</f>
        <v>0</v>
      </c>
      <c r="Q350" s="154">
        <v>5.7000000000000002E-3</v>
      </c>
      <c r="R350" s="154">
        <f>Q350*H350</f>
        <v>5.7854999999999998E-3</v>
      </c>
      <c r="S350" s="154">
        <v>0</v>
      </c>
      <c r="T350" s="155">
        <f>S350*H350</f>
        <v>0</v>
      </c>
      <c r="U350" s="33"/>
      <c r="V350" s="33"/>
      <c r="W350" s="33"/>
      <c r="X350" s="33"/>
      <c r="Y350" s="33"/>
      <c r="Z350" s="33"/>
      <c r="AA350" s="33"/>
      <c r="AB350" s="33"/>
      <c r="AC350" s="33"/>
      <c r="AD350" s="33"/>
      <c r="AE350" s="33"/>
      <c r="AR350" s="156" t="s">
        <v>138</v>
      </c>
      <c r="AT350" s="156" t="s">
        <v>134</v>
      </c>
      <c r="AU350" s="156" t="s">
        <v>89</v>
      </c>
      <c r="AY350" s="18" t="s">
        <v>125</v>
      </c>
      <c r="BE350" s="157">
        <f>IF(N350="základní",J350,0)</f>
        <v>0</v>
      </c>
      <c r="BF350" s="157">
        <f>IF(N350="snížená",J350,0)</f>
        <v>0</v>
      </c>
      <c r="BG350" s="157">
        <f>IF(N350="zákl. přenesená",J350,0)</f>
        <v>0</v>
      </c>
      <c r="BH350" s="157">
        <f>IF(N350="sníž. přenesená",J350,0)</f>
        <v>0</v>
      </c>
      <c r="BI350" s="157">
        <f>IF(N350="nulová",J350,0)</f>
        <v>0</v>
      </c>
      <c r="BJ350" s="18" t="s">
        <v>36</v>
      </c>
      <c r="BK350" s="157">
        <f>ROUND(I350*H350,2)</f>
        <v>0</v>
      </c>
      <c r="BL350" s="18" t="s">
        <v>132</v>
      </c>
      <c r="BM350" s="156" t="s">
        <v>1121</v>
      </c>
    </row>
    <row r="351" spans="1:65" s="14" customFormat="1">
      <c r="B351" s="176"/>
      <c r="D351" s="169" t="s">
        <v>140</v>
      </c>
      <c r="E351" s="177" t="s">
        <v>1</v>
      </c>
      <c r="F351" s="178" t="s">
        <v>708</v>
      </c>
      <c r="H351" s="179">
        <v>1.0149999999999999</v>
      </c>
      <c r="I351" s="180"/>
      <c r="L351" s="176"/>
      <c r="M351" s="181"/>
      <c r="N351" s="182"/>
      <c r="O351" s="182"/>
      <c r="P351" s="182"/>
      <c r="Q351" s="182"/>
      <c r="R351" s="182"/>
      <c r="S351" s="182"/>
      <c r="T351" s="183"/>
      <c r="AT351" s="177" t="s">
        <v>140</v>
      </c>
      <c r="AU351" s="177" t="s">
        <v>89</v>
      </c>
      <c r="AV351" s="14" t="s">
        <v>89</v>
      </c>
      <c r="AW351" s="14" t="s">
        <v>35</v>
      </c>
      <c r="AX351" s="14" t="s">
        <v>80</v>
      </c>
      <c r="AY351" s="177" t="s">
        <v>125</v>
      </c>
    </row>
    <row r="352" spans="1:65" s="15" customFormat="1">
      <c r="B352" s="189"/>
      <c r="D352" s="169" t="s">
        <v>140</v>
      </c>
      <c r="E352" s="190" t="s">
        <v>1</v>
      </c>
      <c r="F352" s="191" t="s">
        <v>223</v>
      </c>
      <c r="H352" s="192">
        <v>1.0149999999999999</v>
      </c>
      <c r="I352" s="193"/>
      <c r="L352" s="189"/>
      <c r="M352" s="194"/>
      <c r="N352" s="195"/>
      <c r="O352" s="195"/>
      <c r="P352" s="195"/>
      <c r="Q352" s="195"/>
      <c r="R352" s="195"/>
      <c r="S352" s="195"/>
      <c r="T352" s="196"/>
      <c r="AT352" s="190" t="s">
        <v>140</v>
      </c>
      <c r="AU352" s="190" t="s">
        <v>89</v>
      </c>
      <c r="AV352" s="15" t="s">
        <v>132</v>
      </c>
      <c r="AW352" s="15" t="s">
        <v>35</v>
      </c>
      <c r="AX352" s="15" t="s">
        <v>36</v>
      </c>
      <c r="AY352" s="190" t="s">
        <v>125</v>
      </c>
    </row>
    <row r="353" spans="1:65" s="2" customFormat="1" ht="16.5" customHeight="1">
      <c r="A353" s="33"/>
      <c r="B353" s="144"/>
      <c r="C353" s="145" t="s">
        <v>572</v>
      </c>
      <c r="D353" s="145" t="s">
        <v>127</v>
      </c>
      <c r="E353" s="146" t="s">
        <v>1122</v>
      </c>
      <c r="F353" s="147" t="s">
        <v>1123</v>
      </c>
      <c r="G353" s="148" t="s">
        <v>248</v>
      </c>
      <c r="H353" s="149">
        <v>34.4</v>
      </c>
      <c r="I353" s="150"/>
      <c r="J353" s="151">
        <f>ROUND(I353*H353,2)</f>
        <v>0</v>
      </c>
      <c r="K353" s="147" t="s">
        <v>131</v>
      </c>
      <c r="L353" s="34"/>
      <c r="M353" s="152" t="s">
        <v>1</v>
      </c>
      <c r="N353" s="153" t="s">
        <v>45</v>
      </c>
      <c r="O353" s="59"/>
      <c r="P353" s="154">
        <f>O353*H353</f>
        <v>0</v>
      </c>
      <c r="Q353" s="154">
        <v>0</v>
      </c>
      <c r="R353" s="154">
        <f>Q353*H353</f>
        <v>0</v>
      </c>
      <c r="S353" s="154">
        <v>0</v>
      </c>
      <c r="T353" s="155">
        <f>S353*H353</f>
        <v>0</v>
      </c>
      <c r="U353" s="33"/>
      <c r="V353" s="33"/>
      <c r="W353" s="33"/>
      <c r="X353" s="33"/>
      <c r="Y353" s="33"/>
      <c r="Z353" s="33"/>
      <c r="AA353" s="33"/>
      <c r="AB353" s="33"/>
      <c r="AC353" s="33"/>
      <c r="AD353" s="33"/>
      <c r="AE353" s="33"/>
      <c r="AR353" s="156" t="s">
        <v>132</v>
      </c>
      <c r="AT353" s="156" t="s">
        <v>127</v>
      </c>
      <c r="AU353" s="156" t="s">
        <v>89</v>
      </c>
      <c r="AY353" s="18" t="s">
        <v>125</v>
      </c>
      <c r="BE353" s="157">
        <f>IF(N353="základní",J353,0)</f>
        <v>0</v>
      </c>
      <c r="BF353" s="157">
        <f>IF(N353="snížená",J353,0)</f>
        <v>0</v>
      </c>
      <c r="BG353" s="157">
        <f>IF(N353="zákl. přenesená",J353,0)</f>
        <v>0</v>
      </c>
      <c r="BH353" s="157">
        <f>IF(N353="sníž. přenesená",J353,0)</f>
        <v>0</v>
      </c>
      <c r="BI353" s="157">
        <f>IF(N353="nulová",J353,0)</f>
        <v>0</v>
      </c>
      <c r="BJ353" s="18" t="s">
        <v>36</v>
      </c>
      <c r="BK353" s="157">
        <f>ROUND(I353*H353,2)</f>
        <v>0</v>
      </c>
      <c r="BL353" s="18" t="s">
        <v>132</v>
      </c>
      <c r="BM353" s="156" t="s">
        <v>1124</v>
      </c>
    </row>
    <row r="354" spans="1:65" s="14" customFormat="1">
      <c r="B354" s="176"/>
      <c r="D354" s="169" t="s">
        <v>140</v>
      </c>
      <c r="E354" s="177" t="s">
        <v>1</v>
      </c>
      <c r="F354" s="178" t="s">
        <v>1125</v>
      </c>
      <c r="H354" s="179">
        <v>34.4</v>
      </c>
      <c r="I354" s="180"/>
      <c r="L354" s="176"/>
      <c r="M354" s="181"/>
      <c r="N354" s="182"/>
      <c r="O354" s="182"/>
      <c r="P354" s="182"/>
      <c r="Q354" s="182"/>
      <c r="R354" s="182"/>
      <c r="S354" s="182"/>
      <c r="T354" s="183"/>
      <c r="AT354" s="177" t="s">
        <v>140</v>
      </c>
      <c r="AU354" s="177" t="s">
        <v>89</v>
      </c>
      <c r="AV354" s="14" t="s">
        <v>89</v>
      </c>
      <c r="AW354" s="14" t="s">
        <v>35</v>
      </c>
      <c r="AX354" s="14" t="s">
        <v>80</v>
      </c>
      <c r="AY354" s="177" t="s">
        <v>125</v>
      </c>
    </row>
    <row r="355" spans="1:65" s="2" customFormat="1" ht="16.5" customHeight="1">
      <c r="A355" s="33"/>
      <c r="B355" s="144"/>
      <c r="C355" s="158" t="s">
        <v>576</v>
      </c>
      <c r="D355" s="158" t="s">
        <v>134</v>
      </c>
      <c r="E355" s="159" t="s">
        <v>1126</v>
      </c>
      <c r="F355" s="160" t="s">
        <v>1127</v>
      </c>
      <c r="G355" s="161" t="s">
        <v>248</v>
      </c>
      <c r="H355" s="162">
        <v>34.915999999999997</v>
      </c>
      <c r="I355" s="163"/>
      <c r="J355" s="164">
        <f>ROUND(I355*H355,2)</f>
        <v>0</v>
      </c>
      <c r="K355" s="160" t="s">
        <v>131</v>
      </c>
      <c r="L355" s="165"/>
      <c r="M355" s="166" t="s">
        <v>1</v>
      </c>
      <c r="N355" s="167" t="s">
        <v>45</v>
      </c>
      <c r="O355" s="59"/>
      <c r="P355" s="154">
        <f>O355*H355</f>
        <v>0</v>
      </c>
      <c r="Q355" s="154">
        <v>1.06E-3</v>
      </c>
      <c r="R355" s="154">
        <f>Q355*H355</f>
        <v>3.7010959999999996E-2</v>
      </c>
      <c r="S355" s="154">
        <v>0</v>
      </c>
      <c r="T355" s="155">
        <f>S355*H355</f>
        <v>0</v>
      </c>
      <c r="U355" s="33"/>
      <c r="V355" s="33"/>
      <c r="W355" s="33"/>
      <c r="X355" s="33"/>
      <c r="Y355" s="33"/>
      <c r="Z355" s="33"/>
      <c r="AA355" s="33"/>
      <c r="AB355" s="33"/>
      <c r="AC355" s="33"/>
      <c r="AD355" s="33"/>
      <c r="AE355" s="33"/>
      <c r="AR355" s="156" t="s">
        <v>138</v>
      </c>
      <c r="AT355" s="156" t="s">
        <v>134</v>
      </c>
      <c r="AU355" s="156" t="s">
        <v>89</v>
      </c>
      <c r="AY355" s="18" t="s">
        <v>125</v>
      </c>
      <c r="BE355" s="157">
        <f>IF(N355="základní",J355,0)</f>
        <v>0</v>
      </c>
      <c r="BF355" s="157">
        <f>IF(N355="snížená",J355,0)</f>
        <v>0</v>
      </c>
      <c r="BG355" s="157">
        <f>IF(N355="zákl. přenesená",J355,0)</f>
        <v>0</v>
      </c>
      <c r="BH355" s="157">
        <f>IF(N355="sníž. přenesená",J355,0)</f>
        <v>0</v>
      </c>
      <c r="BI355" s="157">
        <f>IF(N355="nulová",J355,0)</f>
        <v>0</v>
      </c>
      <c r="BJ355" s="18" t="s">
        <v>36</v>
      </c>
      <c r="BK355" s="157">
        <f>ROUND(I355*H355,2)</f>
        <v>0</v>
      </c>
      <c r="BL355" s="18" t="s">
        <v>132</v>
      </c>
      <c r="BM355" s="156" t="s">
        <v>1128</v>
      </c>
    </row>
    <row r="356" spans="1:65" s="14" customFormat="1">
      <c r="B356" s="176"/>
      <c r="D356" s="169" t="s">
        <v>140</v>
      </c>
      <c r="E356" s="177" t="s">
        <v>1</v>
      </c>
      <c r="F356" s="178" t="s">
        <v>1129</v>
      </c>
      <c r="H356" s="179">
        <v>34.915999999999997</v>
      </c>
      <c r="I356" s="180"/>
      <c r="L356" s="176"/>
      <c r="M356" s="181"/>
      <c r="N356" s="182"/>
      <c r="O356" s="182"/>
      <c r="P356" s="182"/>
      <c r="Q356" s="182"/>
      <c r="R356" s="182"/>
      <c r="S356" s="182"/>
      <c r="T356" s="183"/>
      <c r="AT356" s="177" t="s">
        <v>140</v>
      </c>
      <c r="AU356" s="177" t="s">
        <v>89</v>
      </c>
      <c r="AV356" s="14" t="s">
        <v>89</v>
      </c>
      <c r="AW356" s="14" t="s">
        <v>35</v>
      </c>
      <c r="AX356" s="14" t="s">
        <v>80</v>
      </c>
      <c r="AY356" s="177" t="s">
        <v>125</v>
      </c>
    </row>
    <row r="357" spans="1:65" s="2" customFormat="1" ht="16.5" customHeight="1">
      <c r="A357" s="33"/>
      <c r="B357" s="144"/>
      <c r="C357" s="158" t="s">
        <v>581</v>
      </c>
      <c r="D357" s="158" t="s">
        <v>134</v>
      </c>
      <c r="E357" s="159" t="s">
        <v>1130</v>
      </c>
      <c r="F357" s="160" t="s">
        <v>1131</v>
      </c>
      <c r="G357" s="161" t="s">
        <v>130</v>
      </c>
      <c r="H357" s="162">
        <v>1.0149999999999999</v>
      </c>
      <c r="I357" s="163"/>
      <c r="J357" s="164">
        <f>ROUND(I357*H357,2)</f>
        <v>0</v>
      </c>
      <c r="K357" s="160" t="s">
        <v>1</v>
      </c>
      <c r="L357" s="165"/>
      <c r="M357" s="166" t="s">
        <v>1</v>
      </c>
      <c r="N357" s="167" t="s">
        <v>45</v>
      </c>
      <c r="O357" s="59"/>
      <c r="P357" s="154">
        <f>O357*H357</f>
        <v>0</v>
      </c>
      <c r="Q357" s="154">
        <v>5.7000000000000002E-3</v>
      </c>
      <c r="R357" s="154">
        <f>Q357*H357</f>
        <v>5.7854999999999998E-3</v>
      </c>
      <c r="S357" s="154">
        <v>0</v>
      </c>
      <c r="T357" s="155">
        <f>S357*H357</f>
        <v>0</v>
      </c>
      <c r="U357" s="33"/>
      <c r="V357" s="33"/>
      <c r="W357" s="33"/>
      <c r="X357" s="33"/>
      <c r="Y357" s="33"/>
      <c r="Z357" s="33"/>
      <c r="AA357" s="33"/>
      <c r="AB357" s="33"/>
      <c r="AC357" s="33"/>
      <c r="AD357" s="33"/>
      <c r="AE357" s="33"/>
      <c r="AR357" s="156" t="s">
        <v>138</v>
      </c>
      <c r="AT357" s="156" t="s">
        <v>134</v>
      </c>
      <c r="AU357" s="156" t="s">
        <v>89</v>
      </c>
      <c r="AY357" s="18" t="s">
        <v>125</v>
      </c>
      <c r="BE357" s="157">
        <f>IF(N357="základní",J357,0)</f>
        <v>0</v>
      </c>
      <c r="BF357" s="157">
        <f>IF(N357="snížená",J357,0)</f>
        <v>0</v>
      </c>
      <c r="BG357" s="157">
        <f>IF(N357="zákl. přenesená",J357,0)</f>
        <v>0</v>
      </c>
      <c r="BH357" s="157">
        <f>IF(N357="sníž. přenesená",J357,0)</f>
        <v>0</v>
      </c>
      <c r="BI357" s="157">
        <f>IF(N357="nulová",J357,0)</f>
        <v>0</v>
      </c>
      <c r="BJ357" s="18" t="s">
        <v>36</v>
      </c>
      <c r="BK357" s="157">
        <f>ROUND(I357*H357,2)</f>
        <v>0</v>
      </c>
      <c r="BL357" s="18" t="s">
        <v>132</v>
      </c>
      <c r="BM357" s="156" t="s">
        <v>1132</v>
      </c>
    </row>
    <row r="358" spans="1:65" s="14" customFormat="1">
      <c r="B358" s="176"/>
      <c r="D358" s="169" t="s">
        <v>140</v>
      </c>
      <c r="E358" s="177" t="s">
        <v>1</v>
      </c>
      <c r="F358" s="178" t="s">
        <v>708</v>
      </c>
      <c r="H358" s="179">
        <v>1.0149999999999999</v>
      </c>
      <c r="I358" s="180"/>
      <c r="L358" s="176"/>
      <c r="M358" s="181"/>
      <c r="N358" s="182"/>
      <c r="O358" s="182"/>
      <c r="P358" s="182"/>
      <c r="Q358" s="182"/>
      <c r="R358" s="182"/>
      <c r="S358" s="182"/>
      <c r="T358" s="183"/>
      <c r="AT358" s="177" t="s">
        <v>140</v>
      </c>
      <c r="AU358" s="177" t="s">
        <v>89</v>
      </c>
      <c r="AV358" s="14" t="s">
        <v>89</v>
      </c>
      <c r="AW358" s="14" t="s">
        <v>35</v>
      </c>
      <c r="AX358" s="14" t="s">
        <v>80</v>
      </c>
      <c r="AY358" s="177" t="s">
        <v>125</v>
      </c>
    </row>
    <row r="359" spans="1:65" s="15" customFormat="1">
      <c r="B359" s="189"/>
      <c r="D359" s="169" t="s">
        <v>140</v>
      </c>
      <c r="E359" s="190" t="s">
        <v>1</v>
      </c>
      <c r="F359" s="191" t="s">
        <v>223</v>
      </c>
      <c r="H359" s="192">
        <v>1.0149999999999999</v>
      </c>
      <c r="I359" s="193"/>
      <c r="L359" s="189"/>
      <c r="M359" s="194"/>
      <c r="N359" s="195"/>
      <c r="O359" s="195"/>
      <c r="P359" s="195"/>
      <c r="Q359" s="195"/>
      <c r="R359" s="195"/>
      <c r="S359" s="195"/>
      <c r="T359" s="196"/>
      <c r="AT359" s="190" t="s">
        <v>140</v>
      </c>
      <c r="AU359" s="190" t="s">
        <v>89</v>
      </c>
      <c r="AV359" s="15" t="s">
        <v>132</v>
      </c>
      <c r="AW359" s="15" t="s">
        <v>35</v>
      </c>
      <c r="AX359" s="15" t="s">
        <v>36</v>
      </c>
      <c r="AY359" s="190" t="s">
        <v>125</v>
      </c>
    </row>
    <row r="360" spans="1:65" s="2" customFormat="1" ht="16.5" customHeight="1">
      <c r="A360" s="33"/>
      <c r="B360" s="144"/>
      <c r="C360" s="158" t="s">
        <v>585</v>
      </c>
      <c r="D360" s="158" t="s">
        <v>134</v>
      </c>
      <c r="E360" s="159" t="s">
        <v>1133</v>
      </c>
      <c r="F360" s="160" t="s">
        <v>1134</v>
      </c>
      <c r="G360" s="161" t="s">
        <v>130</v>
      </c>
      <c r="H360" s="162">
        <v>1.0149999999999999</v>
      </c>
      <c r="I360" s="163"/>
      <c r="J360" s="164">
        <f>ROUND(I360*H360,2)</f>
        <v>0</v>
      </c>
      <c r="K360" s="160" t="s">
        <v>1</v>
      </c>
      <c r="L360" s="165"/>
      <c r="M360" s="166" t="s">
        <v>1</v>
      </c>
      <c r="N360" s="167" t="s">
        <v>45</v>
      </c>
      <c r="O360" s="59"/>
      <c r="P360" s="154">
        <f>O360*H360</f>
        <v>0</v>
      </c>
      <c r="Q360" s="154">
        <v>5.3E-3</v>
      </c>
      <c r="R360" s="154">
        <f>Q360*H360</f>
        <v>5.3794999999999997E-3</v>
      </c>
      <c r="S360" s="154">
        <v>0</v>
      </c>
      <c r="T360" s="155">
        <f>S360*H360</f>
        <v>0</v>
      </c>
      <c r="U360" s="33"/>
      <c r="V360" s="33"/>
      <c r="W360" s="33"/>
      <c r="X360" s="33"/>
      <c r="Y360" s="33"/>
      <c r="Z360" s="33"/>
      <c r="AA360" s="33"/>
      <c r="AB360" s="33"/>
      <c r="AC360" s="33"/>
      <c r="AD360" s="33"/>
      <c r="AE360" s="33"/>
      <c r="AR360" s="156" t="s">
        <v>138</v>
      </c>
      <c r="AT360" s="156" t="s">
        <v>134</v>
      </c>
      <c r="AU360" s="156" t="s">
        <v>89</v>
      </c>
      <c r="AY360" s="18" t="s">
        <v>125</v>
      </c>
      <c r="BE360" s="157">
        <f>IF(N360="základní",J360,0)</f>
        <v>0</v>
      </c>
      <c r="BF360" s="157">
        <f>IF(N360="snížená",J360,0)</f>
        <v>0</v>
      </c>
      <c r="BG360" s="157">
        <f>IF(N360="zákl. přenesená",J360,0)</f>
        <v>0</v>
      </c>
      <c r="BH360" s="157">
        <f>IF(N360="sníž. přenesená",J360,0)</f>
        <v>0</v>
      </c>
      <c r="BI360" s="157">
        <f>IF(N360="nulová",J360,0)</f>
        <v>0</v>
      </c>
      <c r="BJ360" s="18" t="s">
        <v>36</v>
      </c>
      <c r="BK360" s="157">
        <f>ROUND(I360*H360,2)</f>
        <v>0</v>
      </c>
      <c r="BL360" s="18" t="s">
        <v>132</v>
      </c>
      <c r="BM360" s="156" t="s">
        <v>1135</v>
      </c>
    </row>
    <row r="361" spans="1:65" s="14" customFormat="1">
      <c r="B361" s="176"/>
      <c r="D361" s="169" t="s">
        <v>140</v>
      </c>
      <c r="E361" s="177" t="s">
        <v>1</v>
      </c>
      <c r="F361" s="178" t="s">
        <v>708</v>
      </c>
      <c r="H361" s="179">
        <v>1.0149999999999999</v>
      </c>
      <c r="I361" s="180"/>
      <c r="L361" s="176"/>
      <c r="M361" s="181"/>
      <c r="N361" s="182"/>
      <c r="O361" s="182"/>
      <c r="P361" s="182"/>
      <c r="Q361" s="182"/>
      <c r="R361" s="182"/>
      <c r="S361" s="182"/>
      <c r="T361" s="183"/>
      <c r="AT361" s="177" t="s">
        <v>140</v>
      </c>
      <c r="AU361" s="177" t="s">
        <v>89</v>
      </c>
      <c r="AV361" s="14" t="s">
        <v>89</v>
      </c>
      <c r="AW361" s="14" t="s">
        <v>35</v>
      </c>
      <c r="AX361" s="14" t="s">
        <v>80</v>
      </c>
      <c r="AY361" s="177" t="s">
        <v>125</v>
      </c>
    </row>
    <row r="362" spans="1:65" s="15" customFormat="1">
      <c r="B362" s="189"/>
      <c r="D362" s="169" t="s">
        <v>140</v>
      </c>
      <c r="E362" s="190" t="s">
        <v>1</v>
      </c>
      <c r="F362" s="191" t="s">
        <v>223</v>
      </c>
      <c r="H362" s="192">
        <v>1.0149999999999999</v>
      </c>
      <c r="I362" s="193"/>
      <c r="L362" s="189"/>
      <c r="M362" s="194"/>
      <c r="N362" s="195"/>
      <c r="O362" s="195"/>
      <c r="P362" s="195"/>
      <c r="Q362" s="195"/>
      <c r="R362" s="195"/>
      <c r="S362" s="195"/>
      <c r="T362" s="196"/>
      <c r="AT362" s="190" t="s">
        <v>140</v>
      </c>
      <c r="AU362" s="190" t="s">
        <v>89</v>
      </c>
      <c r="AV362" s="15" t="s">
        <v>132</v>
      </c>
      <c r="AW362" s="15" t="s">
        <v>35</v>
      </c>
      <c r="AX362" s="15" t="s">
        <v>36</v>
      </c>
      <c r="AY362" s="190" t="s">
        <v>125</v>
      </c>
    </row>
    <row r="363" spans="1:65" s="2" customFormat="1" ht="16.5" customHeight="1">
      <c r="A363" s="33"/>
      <c r="B363" s="144"/>
      <c r="C363" s="158" t="s">
        <v>589</v>
      </c>
      <c r="D363" s="158" t="s">
        <v>134</v>
      </c>
      <c r="E363" s="159" t="s">
        <v>1136</v>
      </c>
      <c r="F363" s="160" t="s">
        <v>1137</v>
      </c>
      <c r="G363" s="161" t="s">
        <v>130</v>
      </c>
      <c r="H363" s="162">
        <v>4.0599999999999996</v>
      </c>
      <c r="I363" s="163"/>
      <c r="J363" s="164">
        <f>ROUND(I363*H363,2)</f>
        <v>0</v>
      </c>
      <c r="K363" s="160" t="s">
        <v>1</v>
      </c>
      <c r="L363" s="165"/>
      <c r="M363" s="166" t="s">
        <v>1</v>
      </c>
      <c r="N363" s="167" t="s">
        <v>45</v>
      </c>
      <c r="O363" s="59"/>
      <c r="P363" s="154">
        <f>O363*H363</f>
        <v>0</v>
      </c>
      <c r="Q363" s="154">
        <v>5.3E-3</v>
      </c>
      <c r="R363" s="154">
        <f>Q363*H363</f>
        <v>2.1517999999999999E-2</v>
      </c>
      <c r="S363" s="154">
        <v>0</v>
      </c>
      <c r="T363" s="155">
        <f>S363*H363</f>
        <v>0</v>
      </c>
      <c r="U363" s="33"/>
      <c r="V363" s="33"/>
      <c r="W363" s="33"/>
      <c r="X363" s="33"/>
      <c r="Y363" s="33"/>
      <c r="Z363" s="33"/>
      <c r="AA363" s="33"/>
      <c r="AB363" s="33"/>
      <c r="AC363" s="33"/>
      <c r="AD363" s="33"/>
      <c r="AE363" s="33"/>
      <c r="AR363" s="156" t="s">
        <v>138</v>
      </c>
      <c r="AT363" s="156" t="s">
        <v>134</v>
      </c>
      <c r="AU363" s="156" t="s">
        <v>89</v>
      </c>
      <c r="AY363" s="18" t="s">
        <v>125</v>
      </c>
      <c r="BE363" s="157">
        <f>IF(N363="základní",J363,0)</f>
        <v>0</v>
      </c>
      <c r="BF363" s="157">
        <f>IF(N363="snížená",J363,0)</f>
        <v>0</v>
      </c>
      <c r="BG363" s="157">
        <f>IF(N363="zákl. přenesená",J363,0)</f>
        <v>0</v>
      </c>
      <c r="BH363" s="157">
        <f>IF(N363="sníž. přenesená",J363,0)</f>
        <v>0</v>
      </c>
      <c r="BI363" s="157">
        <f>IF(N363="nulová",J363,0)</f>
        <v>0</v>
      </c>
      <c r="BJ363" s="18" t="s">
        <v>36</v>
      </c>
      <c r="BK363" s="157">
        <f>ROUND(I363*H363,2)</f>
        <v>0</v>
      </c>
      <c r="BL363" s="18" t="s">
        <v>132</v>
      </c>
      <c r="BM363" s="156" t="s">
        <v>1138</v>
      </c>
    </row>
    <row r="364" spans="1:65" s="14" customFormat="1">
      <c r="B364" s="176"/>
      <c r="D364" s="169" t="s">
        <v>140</v>
      </c>
      <c r="E364" s="177" t="s">
        <v>1</v>
      </c>
      <c r="F364" s="178" t="s">
        <v>718</v>
      </c>
      <c r="H364" s="179">
        <v>4.0599999999999996</v>
      </c>
      <c r="I364" s="180"/>
      <c r="L364" s="176"/>
      <c r="M364" s="181"/>
      <c r="N364" s="182"/>
      <c r="O364" s="182"/>
      <c r="P364" s="182"/>
      <c r="Q364" s="182"/>
      <c r="R364" s="182"/>
      <c r="S364" s="182"/>
      <c r="T364" s="183"/>
      <c r="AT364" s="177" t="s">
        <v>140</v>
      </c>
      <c r="AU364" s="177" t="s">
        <v>89</v>
      </c>
      <c r="AV364" s="14" t="s">
        <v>89</v>
      </c>
      <c r="AW364" s="14" t="s">
        <v>35</v>
      </c>
      <c r="AX364" s="14" t="s">
        <v>80</v>
      </c>
      <c r="AY364" s="177" t="s">
        <v>125</v>
      </c>
    </row>
    <row r="365" spans="1:65" s="15" customFormat="1">
      <c r="B365" s="189"/>
      <c r="D365" s="169" t="s">
        <v>140</v>
      </c>
      <c r="E365" s="190" t="s">
        <v>1</v>
      </c>
      <c r="F365" s="191" t="s">
        <v>223</v>
      </c>
      <c r="H365" s="192">
        <v>4.0599999999999996</v>
      </c>
      <c r="I365" s="193"/>
      <c r="L365" s="189"/>
      <c r="M365" s="194"/>
      <c r="N365" s="195"/>
      <c r="O365" s="195"/>
      <c r="P365" s="195"/>
      <c r="Q365" s="195"/>
      <c r="R365" s="195"/>
      <c r="S365" s="195"/>
      <c r="T365" s="196"/>
      <c r="AT365" s="190" t="s">
        <v>140</v>
      </c>
      <c r="AU365" s="190" t="s">
        <v>89</v>
      </c>
      <c r="AV365" s="15" t="s">
        <v>132</v>
      </c>
      <c r="AW365" s="15" t="s">
        <v>35</v>
      </c>
      <c r="AX365" s="15" t="s">
        <v>36</v>
      </c>
      <c r="AY365" s="190" t="s">
        <v>125</v>
      </c>
    </row>
    <row r="366" spans="1:65" s="2" customFormat="1" ht="16.5" customHeight="1">
      <c r="A366" s="33"/>
      <c r="B366" s="144"/>
      <c r="C366" s="158" t="s">
        <v>593</v>
      </c>
      <c r="D366" s="158" t="s">
        <v>134</v>
      </c>
      <c r="E366" s="159" t="s">
        <v>1139</v>
      </c>
      <c r="F366" s="160" t="s">
        <v>1140</v>
      </c>
      <c r="G366" s="161" t="s">
        <v>130</v>
      </c>
      <c r="H366" s="162">
        <v>1.0149999999999999</v>
      </c>
      <c r="I366" s="163"/>
      <c r="J366" s="164">
        <f>ROUND(I366*H366,2)</f>
        <v>0</v>
      </c>
      <c r="K366" s="160" t="s">
        <v>1</v>
      </c>
      <c r="L366" s="165"/>
      <c r="M366" s="166" t="s">
        <v>1</v>
      </c>
      <c r="N366" s="167" t="s">
        <v>45</v>
      </c>
      <c r="O366" s="59"/>
      <c r="P366" s="154">
        <f>O366*H366</f>
        <v>0</v>
      </c>
      <c r="Q366" s="154">
        <v>5.9899999999999997E-3</v>
      </c>
      <c r="R366" s="154">
        <f>Q366*H366</f>
        <v>6.0798499999999995E-3</v>
      </c>
      <c r="S366" s="154">
        <v>0</v>
      </c>
      <c r="T366" s="155">
        <f>S366*H366</f>
        <v>0</v>
      </c>
      <c r="U366" s="33"/>
      <c r="V366" s="33"/>
      <c r="W366" s="33"/>
      <c r="X366" s="33"/>
      <c r="Y366" s="33"/>
      <c r="Z366" s="33"/>
      <c r="AA366" s="33"/>
      <c r="AB366" s="33"/>
      <c r="AC366" s="33"/>
      <c r="AD366" s="33"/>
      <c r="AE366" s="33"/>
      <c r="AR366" s="156" t="s">
        <v>138</v>
      </c>
      <c r="AT366" s="156" t="s">
        <v>134</v>
      </c>
      <c r="AU366" s="156" t="s">
        <v>89</v>
      </c>
      <c r="AY366" s="18" t="s">
        <v>125</v>
      </c>
      <c r="BE366" s="157">
        <f>IF(N366="základní",J366,0)</f>
        <v>0</v>
      </c>
      <c r="BF366" s="157">
        <f>IF(N366="snížená",J366,0)</f>
        <v>0</v>
      </c>
      <c r="BG366" s="157">
        <f>IF(N366="zákl. přenesená",J366,0)</f>
        <v>0</v>
      </c>
      <c r="BH366" s="157">
        <f>IF(N366="sníž. přenesená",J366,0)</f>
        <v>0</v>
      </c>
      <c r="BI366" s="157">
        <f>IF(N366="nulová",J366,0)</f>
        <v>0</v>
      </c>
      <c r="BJ366" s="18" t="s">
        <v>36</v>
      </c>
      <c r="BK366" s="157">
        <f>ROUND(I366*H366,2)</f>
        <v>0</v>
      </c>
      <c r="BL366" s="18" t="s">
        <v>132</v>
      </c>
      <c r="BM366" s="156" t="s">
        <v>1141</v>
      </c>
    </row>
    <row r="367" spans="1:65" s="14" customFormat="1">
      <c r="B367" s="176"/>
      <c r="D367" s="169" t="s">
        <v>140</v>
      </c>
      <c r="E367" s="177" t="s">
        <v>1</v>
      </c>
      <c r="F367" s="178" t="s">
        <v>708</v>
      </c>
      <c r="H367" s="179">
        <v>1.0149999999999999</v>
      </c>
      <c r="I367" s="180"/>
      <c r="L367" s="176"/>
      <c r="M367" s="181"/>
      <c r="N367" s="182"/>
      <c r="O367" s="182"/>
      <c r="P367" s="182"/>
      <c r="Q367" s="182"/>
      <c r="R367" s="182"/>
      <c r="S367" s="182"/>
      <c r="T367" s="183"/>
      <c r="AT367" s="177" t="s">
        <v>140</v>
      </c>
      <c r="AU367" s="177" t="s">
        <v>89</v>
      </c>
      <c r="AV367" s="14" t="s">
        <v>89</v>
      </c>
      <c r="AW367" s="14" t="s">
        <v>35</v>
      </c>
      <c r="AX367" s="14" t="s">
        <v>80</v>
      </c>
      <c r="AY367" s="177" t="s">
        <v>125</v>
      </c>
    </row>
    <row r="368" spans="1:65" s="2" customFormat="1" ht="16.5" customHeight="1">
      <c r="A368" s="33"/>
      <c r="B368" s="144"/>
      <c r="C368" s="145" t="s">
        <v>597</v>
      </c>
      <c r="D368" s="145" t="s">
        <v>127</v>
      </c>
      <c r="E368" s="146" t="s">
        <v>1142</v>
      </c>
      <c r="F368" s="147" t="s">
        <v>1143</v>
      </c>
      <c r="G368" s="148" t="s">
        <v>248</v>
      </c>
      <c r="H368" s="149">
        <v>11.5</v>
      </c>
      <c r="I368" s="150"/>
      <c r="J368" s="151">
        <f>ROUND(I368*H368,2)</f>
        <v>0</v>
      </c>
      <c r="K368" s="147" t="s">
        <v>131</v>
      </c>
      <c r="L368" s="34"/>
      <c r="M368" s="152" t="s">
        <v>1</v>
      </c>
      <c r="N368" s="153" t="s">
        <v>45</v>
      </c>
      <c r="O368" s="59"/>
      <c r="P368" s="154">
        <f>O368*H368</f>
        <v>0</v>
      </c>
      <c r="Q368" s="154">
        <v>5.6000000000000004E-7</v>
      </c>
      <c r="R368" s="154">
        <f>Q368*H368</f>
        <v>6.4400000000000002E-6</v>
      </c>
      <c r="S368" s="154">
        <v>0</v>
      </c>
      <c r="T368" s="155">
        <f>S368*H368</f>
        <v>0</v>
      </c>
      <c r="U368" s="33"/>
      <c r="V368" s="33"/>
      <c r="W368" s="33"/>
      <c r="X368" s="33"/>
      <c r="Y368" s="33"/>
      <c r="Z368" s="33"/>
      <c r="AA368" s="33"/>
      <c r="AB368" s="33"/>
      <c r="AC368" s="33"/>
      <c r="AD368" s="33"/>
      <c r="AE368" s="33"/>
      <c r="AR368" s="156" t="s">
        <v>132</v>
      </c>
      <c r="AT368" s="156" t="s">
        <v>127</v>
      </c>
      <c r="AU368" s="156" t="s">
        <v>89</v>
      </c>
      <c r="AY368" s="18" t="s">
        <v>125</v>
      </c>
      <c r="BE368" s="157">
        <f>IF(N368="základní",J368,0)</f>
        <v>0</v>
      </c>
      <c r="BF368" s="157">
        <f>IF(N368="snížená",J368,0)</f>
        <v>0</v>
      </c>
      <c r="BG368" s="157">
        <f>IF(N368="zákl. přenesená",J368,0)</f>
        <v>0</v>
      </c>
      <c r="BH368" s="157">
        <f>IF(N368="sníž. přenesená",J368,0)</f>
        <v>0</v>
      </c>
      <c r="BI368" s="157">
        <f>IF(N368="nulová",J368,0)</f>
        <v>0</v>
      </c>
      <c r="BJ368" s="18" t="s">
        <v>36</v>
      </c>
      <c r="BK368" s="157">
        <f>ROUND(I368*H368,2)</f>
        <v>0</v>
      </c>
      <c r="BL368" s="18" t="s">
        <v>132</v>
      </c>
      <c r="BM368" s="156" t="s">
        <v>1144</v>
      </c>
    </row>
    <row r="369" spans="1:65" s="2" customFormat="1" ht="24.2" customHeight="1">
      <c r="A369" s="33"/>
      <c r="B369" s="144"/>
      <c r="C369" s="158" t="s">
        <v>601</v>
      </c>
      <c r="D369" s="158" t="s">
        <v>134</v>
      </c>
      <c r="E369" s="159" t="s">
        <v>1145</v>
      </c>
      <c r="F369" s="160" t="s">
        <v>1146</v>
      </c>
      <c r="G369" s="161" t="s">
        <v>248</v>
      </c>
      <c r="H369" s="162">
        <v>11.615</v>
      </c>
      <c r="I369" s="163"/>
      <c r="J369" s="164">
        <f>ROUND(I369*H369,2)</f>
        <v>0</v>
      </c>
      <c r="K369" s="160" t="s">
        <v>1</v>
      </c>
      <c r="L369" s="165"/>
      <c r="M369" s="166" t="s">
        <v>1</v>
      </c>
      <c r="N369" s="167" t="s">
        <v>45</v>
      </c>
      <c r="O369" s="59"/>
      <c r="P369" s="154">
        <f>O369*H369</f>
        <v>0</v>
      </c>
      <c r="Q369" s="154">
        <v>1.77E-2</v>
      </c>
      <c r="R369" s="154">
        <f>Q369*H369</f>
        <v>0.2055855</v>
      </c>
      <c r="S369" s="154">
        <v>0</v>
      </c>
      <c r="T369" s="155">
        <f>S369*H369</f>
        <v>0</v>
      </c>
      <c r="U369" s="33"/>
      <c r="V369" s="33"/>
      <c r="W369" s="33"/>
      <c r="X369" s="33"/>
      <c r="Y369" s="33"/>
      <c r="Z369" s="33"/>
      <c r="AA369" s="33"/>
      <c r="AB369" s="33"/>
      <c r="AC369" s="33"/>
      <c r="AD369" s="33"/>
      <c r="AE369" s="33"/>
      <c r="AR369" s="156" t="s">
        <v>138</v>
      </c>
      <c r="AT369" s="156" t="s">
        <v>134</v>
      </c>
      <c r="AU369" s="156" t="s">
        <v>89</v>
      </c>
      <c r="AY369" s="18" t="s">
        <v>125</v>
      </c>
      <c r="BE369" s="157">
        <f>IF(N369="základní",J369,0)</f>
        <v>0</v>
      </c>
      <c r="BF369" s="157">
        <f>IF(N369="snížená",J369,0)</f>
        <v>0</v>
      </c>
      <c r="BG369" s="157">
        <f>IF(N369="zákl. přenesená",J369,0)</f>
        <v>0</v>
      </c>
      <c r="BH369" s="157">
        <f>IF(N369="sníž. přenesená",J369,0)</f>
        <v>0</v>
      </c>
      <c r="BI369" s="157">
        <f>IF(N369="nulová",J369,0)</f>
        <v>0</v>
      </c>
      <c r="BJ369" s="18" t="s">
        <v>36</v>
      </c>
      <c r="BK369" s="157">
        <f>ROUND(I369*H369,2)</f>
        <v>0</v>
      </c>
      <c r="BL369" s="18" t="s">
        <v>132</v>
      </c>
      <c r="BM369" s="156" t="s">
        <v>1147</v>
      </c>
    </row>
    <row r="370" spans="1:65" s="14" customFormat="1">
      <c r="B370" s="176"/>
      <c r="D370" s="169" t="s">
        <v>140</v>
      </c>
      <c r="E370" s="177" t="s">
        <v>1</v>
      </c>
      <c r="F370" s="178" t="s">
        <v>1148</v>
      </c>
      <c r="H370" s="179">
        <v>11.615</v>
      </c>
      <c r="I370" s="180"/>
      <c r="L370" s="176"/>
      <c r="M370" s="181"/>
      <c r="N370" s="182"/>
      <c r="O370" s="182"/>
      <c r="P370" s="182"/>
      <c r="Q370" s="182"/>
      <c r="R370" s="182"/>
      <c r="S370" s="182"/>
      <c r="T370" s="183"/>
      <c r="AT370" s="177" t="s">
        <v>140</v>
      </c>
      <c r="AU370" s="177" t="s">
        <v>89</v>
      </c>
      <c r="AV370" s="14" t="s">
        <v>89</v>
      </c>
      <c r="AW370" s="14" t="s">
        <v>35</v>
      </c>
      <c r="AX370" s="14" t="s">
        <v>80</v>
      </c>
      <c r="AY370" s="177" t="s">
        <v>125</v>
      </c>
    </row>
    <row r="371" spans="1:65" s="2" customFormat="1" ht="16.5" customHeight="1">
      <c r="A371" s="33"/>
      <c r="B371" s="144"/>
      <c r="C371" s="145" t="s">
        <v>274</v>
      </c>
      <c r="D371" s="145" t="s">
        <v>127</v>
      </c>
      <c r="E371" s="146" t="s">
        <v>1149</v>
      </c>
      <c r="F371" s="147" t="s">
        <v>1150</v>
      </c>
      <c r="G371" s="148" t="s">
        <v>130</v>
      </c>
      <c r="H371" s="149">
        <v>19</v>
      </c>
      <c r="I371" s="150"/>
      <c r="J371" s="151">
        <f>ROUND(I371*H371,2)</f>
        <v>0</v>
      </c>
      <c r="K371" s="147" t="s">
        <v>131</v>
      </c>
      <c r="L371" s="34"/>
      <c r="M371" s="152" t="s">
        <v>1</v>
      </c>
      <c r="N371" s="153" t="s">
        <v>45</v>
      </c>
      <c r="O371" s="59"/>
      <c r="P371" s="154">
        <f>O371*H371</f>
        <v>0</v>
      </c>
      <c r="Q371" s="154">
        <v>0</v>
      </c>
      <c r="R371" s="154">
        <f>Q371*H371</f>
        <v>0</v>
      </c>
      <c r="S371" s="154">
        <v>0</v>
      </c>
      <c r="T371" s="155">
        <f>S371*H371</f>
        <v>0</v>
      </c>
      <c r="U371" s="33"/>
      <c r="V371" s="33"/>
      <c r="W371" s="33"/>
      <c r="X371" s="33"/>
      <c r="Y371" s="33"/>
      <c r="Z371" s="33"/>
      <c r="AA371" s="33"/>
      <c r="AB371" s="33"/>
      <c r="AC371" s="33"/>
      <c r="AD371" s="33"/>
      <c r="AE371" s="33"/>
      <c r="AR371" s="156" t="s">
        <v>132</v>
      </c>
      <c r="AT371" s="156" t="s">
        <v>127</v>
      </c>
      <c r="AU371" s="156" t="s">
        <v>89</v>
      </c>
      <c r="AY371" s="18" t="s">
        <v>125</v>
      </c>
      <c r="BE371" s="157">
        <f>IF(N371="základní",J371,0)</f>
        <v>0</v>
      </c>
      <c r="BF371" s="157">
        <f>IF(N371="snížená",J371,0)</f>
        <v>0</v>
      </c>
      <c r="BG371" s="157">
        <f>IF(N371="zákl. přenesená",J371,0)</f>
        <v>0</v>
      </c>
      <c r="BH371" s="157">
        <f>IF(N371="sníž. přenesená",J371,0)</f>
        <v>0</v>
      </c>
      <c r="BI371" s="157">
        <f>IF(N371="nulová",J371,0)</f>
        <v>0</v>
      </c>
      <c r="BJ371" s="18" t="s">
        <v>36</v>
      </c>
      <c r="BK371" s="157">
        <f>ROUND(I371*H371,2)</f>
        <v>0</v>
      </c>
      <c r="BL371" s="18" t="s">
        <v>132</v>
      </c>
      <c r="BM371" s="156" t="s">
        <v>1151</v>
      </c>
    </row>
    <row r="372" spans="1:65" s="14" customFormat="1">
      <c r="B372" s="176"/>
      <c r="D372" s="169" t="s">
        <v>140</v>
      </c>
      <c r="E372" s="177" t="s">
        <v>1</v>
      </c>
      <c r="F372" s="178" t="s">
        <v>305</v>
      </c>
      <c r="H372" s="179">
        <v>19</v>
      </c>
      <c r="I372" s="180"/>
      <c r="L372" s="176"/>
      <c r="M372" s="181"/>
      <c r="N372" s="182"/>
      <c r="O372" s="182"/>
      <c r="P372" s="182"/>
      <c r="Q372" s="182"/>
      <c r="R372" s="182"/>
      <c r="S372" s="182"/>
      <c r="T372" s="183"/>
      <c r="AT372" s="177" t="s">
        <v>140</v>
      </c>
      <c r="AU372" s="177" t="s">
        <v>89</v>
      </c>
      <c r="AV372" s="14" t="s">
        <v>89</v>
      </c>
      <c r="AW372" s="14" t="s">
        <v>35</v>
      </c>
      <c r="AX372" s="14" t="s">
        <v>36</v>
      </c>
      <c r="AY372" s="177" t="s">
        <v>125</v>
      </c>
    </row>
    <row r="373" spans="1:65" s="2" customFormat="1" ht="16.5" customHeight="1">
      <c r="A373" s="33"/>
      <c r="B373" s="144"/>
      <c r="C373" s="158" t="s">
        <v>608</v>
      </c>
      <c r="D373" s="158" t="s">
        <v>134</v>
      </c>
      <c r="E373" s="159" t="s">
        <v>1152</v>
      </c>
      <c r="F373" s="160" t="s">
        <v>1153</v>
      </c>
      <c r="G373" s="161" t="s">
        <v>130</v>
      </c>
      <c r="H373" s="162">
        <v>19.478000000000002</v>
      </c>
      <c r="I373" s="163"/>
      <c r="J373" s="164">
        <f>ROUND(I373*H373,2)</f>
        <v>0</v>
      </c>
      <c r="K373" s="160" t="s">
        <v>1</v>
      </c>
      <c r="L373" s="165"/>
      <c r="M373" s="166" t="s">
        <v>1</v>
      </c>
      <c r="N373" s="167" t="s">
        <v>45</v>
      </c>
      <c r="O373" s="59"/>
      <c r="P373" s="154">
        <f>O373*H373</f>
        <v>0</v>
      </c>
      <c r="Q373" s="154">
        <v>0.05</v>
      </c>
      <c r="R373" s="154">
        <f>Q373*H373</f>
        <v>0.9739000000000001</v>
      </c>
      <c r="S373" s="154">
        <v>0</v>
      </c>
      <c r="T373" s="155">
        <f>S373*H373</f>
        <v>0</v>
      </c>
      <c r="U373" s="33"/>
      <c r="V373" s="33"/>
      <c r="W373" s="33"/>
      <c r="X373" s="33"/>
      <c r="Y373" s="33"/>
      <c r="Z373" s="33"/>
      <c r="AA373" s="33"/>
      <c r="AB373" s="33"/>
      <c r="AC373" s="33"/>
      <c r="AD373" s="33"/>
      <c r="AE373" s="33"/>
      <c r="AR373" s="156" t="s">
        <v>138</v>
      </c>
      <c r="AT373" s="156" t="s">
        <v>134</v>
      </c>
      <c r="AU373" s="156" t="s">
        <v>89</v>
      </c>
      <c r="AY373" s="18" t="s">
        <v>125</v>
      </c>
      <c r="BE373" s="157">
        <f>IF(N373="základní",J373,0)</f>
        <v>0</v>
      </c>
      <c r="BF373" s="157">
        <f>IF(N373="snížená",J373,0)</f>
        <v>0</v>
      </c>
      <c r="BG373" s="157">
        <f>IF(N373="zákl. přenesená",J373,0)</f>
        <v>0</v>
      </c>
      <c r="BH373" s="157">
        <f>IF(N373="sníž. přenesená",J373,0)</f>
        <v>0</v>
      </c>
      <c r="BI373" s="157">
        <f>IF(N373="nulová",J373,0)</f>
        <v>0</v>
      </c>
      <c r="BJ373" s="18" t="s">
        <v>36</v>
      </c>
      <c r="BK373" s="157">
        <f>ROUND(I373*H373,2)</f>
        <v>0</v>
      </c>
      <c r="BL373" s="18" t="s">
        <v>132</v>
      </c>
      <c r="BM373" s="156" t="s">
        <v>1154</v>
      </c>
    </row>
    <row r="374" spans="1:65" s="14" customFormat="1">
      <c r="B374" s="176"/>
      <c r="D374" s="169" t="s">
        <v>140</v>
      </c>
      <c r="E374" s="177" t="s">
        <v>1</v>
      </c>
      <c r="F374" s="178" t="s">
        <v>1155</v>
      </c>
      <c r="H374" s="179">
        <v>19.190000000000001</v>
      </c>
      <c r="I374" s="180"/>
      <c r="L374" s="176"/>
      <c r="M374" s="181"/>
      <c r="N374" s="182"/>
      <c r="O374" s="182"/>
      <c r="P374" s="182"/>
      <c r="Q374" s="182"/>
      <c r="R374" s="182"/>
      <c r="S374" s="182"/>
      <c r="T374" s="183"/>
      <c r="AT374" s="177" t="s">
        <v>140</v>
      </c>
      <c r="AU374" s="177" t="s">
        <v>89</v>
      </c>
      <c r="AV374" s="14" t="s">
        <v>89</v>
      </c>
      <c r="AW374" s="14" t="s">
        <v>35</v>
      </c>
      <c r="AX374" s="14" t="s">
        <v>80</v>
      </c>
      <c r="AY374" s="177" t="s">
        <v>125</v>
      </c>
    </row>
    <row r="375" spans="1:65" s="14" customFormat="1">
      <c r="B375" s="176"/>
      <c r="D375" s="169" t="s">
        <v>140</v>
      </c>
      <c r="F375" s="178" t="s">
        <v>1156</v>
      </c>
      <c r="H375" s="179">
        <v>19.478000000000002</v>
      </c>
      <c r="I375" s="180"/>
      <c r="L375" s="176"/>
      <c r="M375" s="181"/>
      <c r="N375" s="182"/>
      <c r="O375" s="182"/>
      <c r="P375" s="182"/>
      <c r="Q375" s="182"/>
      <c r="R375" s="182"/>
      <c r="S375" s="182"/>
      <c r="T375" s="183"/>
      <c r="AT375" s="177" t="s">
        <v>140</v>
      </c>
      <c r="AU375" s="177" t="s">
        <v>89</v>
      </c>
      <c r="AV375" s="14" t="s">
        <v>89</v>
      </c>
      <c r="AW375" s="14" t="s">
        <v>3</v>
      </c>
      <c r="AX375" s="14" t="s">
        <v>36</v>
      </c>
      <c r="AY375" s="177" t="s">
        <v>125</v>
      </c>
    </row>
    <row r="376" spans="1:65" s="2" customFormat="1" ht="16.5" customHeight="1">
      <c r="A376" s="33"/>
      <c r="B376" s="144"/>
      <c r="C376" s="145" t="s">
        <v>612</v>
      </c>
      <c r="D376" s="145" t="s">
        <v>127</v>
      </c>
      <c r="E376" s="146" t="s">
        <v>1157</v>
      </c>
      <c r="F376" s="147" t="s">
        <v>1158</v>
      </c>
      <c r="G376" s="148" t="s">
        <v>130</v>
      </c>
      <c r="H376" s="149">
        <v>1.0149999999999999</v>
      </c>
      <c r="I376" s="150"/>
      <c r="J376" s="151">
        <f>ROUND(I376*H376,2)</f>
        <v>0</v>
      </c>
      <c r="K376" s="147" t="s">
        <v>1</v>
      </c>
      <c r="L376" s="34"/>
      <c r="M376" s="152" t="s">
        <v>1</v>
      </c>
      <c r="N376" s="153" t="s">
        <v>45</v>
      </c>
      <c r="O376" s="59"/>
      <c r="P376" s="154">
        <f>O376*H376</f>
        <v>0</v>
      </c>
      <c r="Q376" s="154">
        <v>0.05</v>
      </c>
      <c r="R376" s="154">
        <f>Q376*H376</f>
        <v>5.0749999999999997E-2</v>
      </c>
      <c r="S376" s="154">
        <v>0</v>
      </c>
      <c r="T376" s="155">
        <f>S376*H376</f>
        <v>0</v>
      </c>
      <c r="U376" s="33"/>
      <c r="V376" s="33"/>
      <c r="W376" s="33"/>
      <c r="X376" s="33"/>
      <c r="Y376" s="33"/>
      <c r="Z376" s="33"/>
      <c r="AA376" s="33"/>
      <c r="AB376" s="33"/>
      <c r="AC376" s="33"/>
      <c r="AD376" s="33"/>
      <c r="AE376" s="33"/>
      <c r="AR376" s="156" t="s">
        <v>132</v>
      </c>
      <c r="AT376" s="156" t="s">
        <v>127</v>
      </c>
      <c r="AU376" s="156" t="s">
        <v>89</v>
      </c>
      <c r="AY376" s="18" t="s">
        <v>125</v>
      </c>
      <c r="BE376" s="157">
        <f>IF(N376="základní",J376,0)</f>
        <v>0</v>
      </c>
      <c r="BF376" s="157">
        <f>IF(N376="snížená",J376,0)</f>
        <v>0</v>
      </c>
      <c r="BG376" s="157">
        <f>IF(N376="zákl. přenesená",J376,0)</f>
        <v>0</v>
      </c>
      <c r="BH376" s="157">
        <f>IF(N376="sníž. přenesená",J376,0)</f>
        <v>0</v>
      </c>
      <c r="BI376" s="157">
        <f>IF(N376="nulová",J376,0)</f>
        <v>0</v>
      </c>
      <c r="BJ376" s="18" t="s">
        <v>36</v>
      </c>
      <c r="BK376" s="157">
        <f>ROUND(I376*H376,2)</f>
        <v>0</v>
      </c>
      <c r="BL376" s="18" t="s">
        <v>132</v>
      </c>
      <c r="BM376" s="156" t="s">
        <v>1159</v>
      </c>
    </row>
    <row r="377" spans="1:65" s="14" customFormat="1">
      <c r="B377" s="176"/>
      <c r="D377" s="169" t="s">
        <v>140</v>
      </c>
      <c r="E377" s="177" t="s">
        <v>1</v>
      </c>
      <c r="F377" s="178" t="s">
        <v>36</v>
      </c>
      <c r="H377" s="179">
        <v>1</v>
      </c>
      <c r="I377" s="180"/>
      <c r="L377" s="176"/>
      <c r="M377" s="181"/>
      <c r="N377" s="182"/>
      <c r="O377" s="182"/>
      <c r="P377" s="182"/>
      <c r="Q377" s="182"/>
      <c r="R377" s="182"/>
      <c r="S377" s="182"/>
      <c r="T377" s="183"/>
      <c r="AT377" s="177" t="s">
        <v>140</v>
      </c>
      <c r="AU377" s="177" t="s">
        <v>89</v>
      </c>
      <c r="AV377" s="14" t="s">
        <v>89</v>
      </c>
      <c r="AW377" s="14" t="s">
        <v>35</v>
      </c>
      <c r="AX377" s="14" t="s">
        <v>80</v>
      </c>
      <c r="AY377" s="177" t="s">
        <v>125</v>
      </c>
    </row>
    <row r="378" spans="1:65" s="14" customFormat="1">
      <c r="B378" s="176"/>
      <c r="D378" s="169" t="s">
        <v>140</v>
      </c>
      <c r="F378" s="178" t="s">
        <v>1160</v>
      </c>
      <c r="H378" s="179">
        <v>1.0149999999999999</v>
      </c>
      <c r="I378" s="180"/>
      <c r="L378" s="176"/>
      <c r="M378" s="181"/>
      <c r="N378" s="182"/>
      <c r="O378" s="182"/>
      <c r="P378" s="182"/>
      <c r="Q378" s="182"/>
      <c r="R378" s="182"/>
      <c r="S378" s="182"/>
      <c r="T378" s="183"/>
      <c r="AT378" s="177" t="s">
        <v>140</v>
      </c>
      <c r="AU378" s="177" t="s">
        <v>89</v>
      </c>
      <c r="AV378" s="14" t="s">
        <v>89</v>
      </c>
      <c r="AW378" s="14" t="s">
        <v>3</v>
      </c>
      <c r="AX378" s="14" t="s">
        <v>36</v>
      </c>
      <c r="AY378" s="177" t="s">
        <v>125</v>
      </c>
    </row>
    <row r="379" spans="1:65" s="2" customFormat="1" ht="16.5" customHeight="1">
      <c r="A379" s="33"/>
      <c r="B379" s="144"/>
      <c r="C379" s="158" t="s">
        <v>616</v>
      </c>
      <c r="D379" s="158" t="s">
        <v>134</v>
      </c>
      <c r="E379" s="159" t="s">
        <v>1161</v>
      </c>
      <c r="F379" s="160" t="s">
        <v>1162</v>
      </c>
      <c r="G379" s="161" t="s">
        <v>130</v>
      </c>
      <c r="H379" s="162">
        <v>7.07</v>
      </c>
      <c r="I379" s="163"/>
      <c r="J379" s="164">
        <f>ROUND(I379*H379,2)</f>
        <v>0</v>
      </c>
      <c r="K379" s="160" t="s">
        <v>1</v>
      </c>
      <c r="L379" s="165"/>
      <c r="M379" s="166" t="s">
        <v>1</v>
      </c>
      <c r="N379" s="167" t="s">
        <v>45</v>
      </c>
      <c r="O379" s="59"/>
      <c r="P379" s="154">
        <f>O379*H379</f>
        <v>0</v>
      </c>
      <c r="Q379" s="154">
        <v>4.0000000000000001E-3</v>
      </c>
      <c r="R379" s="154">
        <f>Q379*H379</f>
        <v>2.8280000000000003E-2</v>
      </c>
      <c r="S379" s="154">
        <v>0</v>
      </c>
      <c r="T379" s="155">
        <f>S379*H379</f>
        <v>0</v>
      </c>
      <c r="U379" s="33"/>
      <c r="V379" s="33"/>
      <c r="W379" s="33"/>
      <c r="X379" s="33"/>
      <c r="Y379" s="33"/>
      <c r="Z379" s="33"/>
      <c r="AA379" s="33"/>
      <c r="AB379" s="33"/>
      <c r="AC379" s="33"/>
      <c r="AD379" s="33"/>
      <c r="AE379" s="33"/>
      <c r="AR379" s="156" t="s">
        <v>138</v>
      </c>
      <c r="AT379" s="156" t="s">
        <v>134</v>
      </c>
      <c r="AU379" s="156" t="s">
        <v>89</v>
      </c>
      <c r="AY379" s="18" t="s">
        <v>125</v>
      </c>
      <c r="BE379" s="157">
        <f>IF(N379="základní",J379,0)</f>
        <v>0</v>
      </c>
      <c r="BF379" s="157">
        <f>IF(N379="snížená",J379,0)</f>
        <v>0</v>
      </c>
      <c r="BG379" s="157">
        <f>IF(N379="zákl. přenesená",J379,0)</f>
        <v>0</v>
      </c>
      <c r="BH379" s="157">
        <f>IF(N379="sníž. přenesená",J379,0)</f>
        <v>0</v>
      </c>
      <c r="BI379" s="157">
        <f>IF(N379="nulová",J379,0)</f>
        <v>0</v>
      </c>
      <c r="BJ379" s="18" t="s">
        <v>36</v>
      </c>
      <c r="BK379" s="157">
        <f>ROUND(I379*H379,2)</f>
        <v>0</v>
      </c>
      <c r="BL379" s="18" t="s">
        <v>132</v>
      </c>
      <c r="BM379" s="156" t="s">
        <v>1163</v>
      </c>
    </row>
    <row r="380" spans="1:65" s="14" customFormat="1">
      <c r="B380" s="176"/>
      <c r="D380" s="169" t="s">
        <v>140</v>
      </c>
      <c r="E380" s="177" t="s">
        <v>1</v>
      </c>
      <c r="F380" s="178" t="s">
        <v>1164</v>
      </c>
      <c r="H380" s="179">
        <v>7.07</v>
      </c>
      <c r="I380" s="180"/>
      <c r="L380" s="176"/>
      <c r="M380" s="181"/>
      <c r="N380" s="182"/>
      <c r="O380" s="182"/>
      <c r="P380" s="182"/>
      <c r="Q380" s="182"/>
      <c r="R380" s="182"/>
      <c r="S380" s="182"/>
      <c r="T380" s="183"/>
      <c r="AT380" s="177" t="s">
        <v>140</v>
      </c>
      <c r="AU380" s="177" t="s">
        <v>89</v>
      </c>
      <c r="AV380" s="14" t="s">
        <v>89</v>
      </c>
      <c r="AW380" s="14" t="s">
        <v>35</v>
      </c>
      <c r="AX380" s="14" t="s">
        <v>36</v>
      </c>
      <c r="AY380" s="177" t="s">
        <v>125</v>
      </c>
    </row>
    <row r="381" spans="1:65" s="2" customFormat="1" ht="16.5" customHeight="1">
      <c r="A381" s="33"/>
      <c r="B381" s="144"/>
      <c r="C381" s="158" t="s">
        <v>620</v>
      </c>
      <c r="D381" s="158" t="s">
        <v>134</v>
      </c>
      <c r="E381" s="159" t="s">
        <v>1165</v>
      </c>
      <c r="F381" s="160" t="s">
        <v>1166</v>
      </c>
      <c r="G381" s="161" t="s">
        <v>130</v>
      </c>
      <c r="H381" s="162">
        <v>13.13</v>
      </c>
      <c r="I381" s="163"/>
      <c r="J381" s="164">
        <f>ROUND(I381*H381,2)</f>
        <v>0</v>
      </c>
      <c r="K381" s="160" t="s">
        <v>1</v>
      </c>
      <c r="L381" s="165"/>
      <c r="M381" s="166" t="s">
        <v>1</v>
      </c>
      <c r="N381" s="167" t="s">
        <v>45</v>
      </c>
      <c r="O381" s="59"/>
      <c r="P381" s="154">
        <f>O381*H381</f>
        <v>0</v>
      </c>
      <c r="Q381" s="154">
        <v>4.1000000000000003E-3</v>
      </c>
      <c r="R381" s="154">
        <f>Q381*H381</f>
        <v>5.3833000000000006E-2</v>
      </c>
      <c r="S381" s="154">
        <v>0</v>
      </c>
      <c r="T381" s="155">
        <f>S381*H381</f>
        <v>0</v>
      </c>
      <c r="U381" s="33"/>
      <c r="V381" s="33"/>
      <c r="W381" s="33"/>
      <c r="X381" s="33"/>
      <c r="Y381" s="33"/>
      <c r="Z381" s="33"/>
      <c r="AA381" s="33"/>
      <c r="AB381" s="33"/>
      <c r="AC381" s="33"/>
      <c r="AD381" s="33"/>
      <c r="AE381" s="33"/>
      <c r="AR381" s="156" t="s">
        <v>138</v>
      </c>
      <c r="AT381" s="156" t="s">
        <v>134</v>
      </c>
      <c r="AU381" s="156" t="s">
        <v>89</v>
      </c>
      <c r="AY381" s="18" t="s">
        <v>125</v>
      </c>
      <c r="BE381" s="157">
        <f>IF(N381="základní",J381,0)</f>
        <v>0</v>
      </c>
      <c r="BF381" s="157">
        <f>IF(N381="snížená",J381,0)</f>
        <v>0</v>
      </c>
      <c r="BG381" s="157">
        <f>IF(N381="zákl. přenesená",J381,0)</f>
        <v>0</v>
      </c>
      <c r="BH381" s="157">
        <f>IF(N381="sníž. přenesená",J381,0)</f>
        <v>0</v>
      </c>
      <c r="BI381" s="157">
        <f>IF(N381="nulová",J381,0)</f>
        <v>0</v>
      </c>
      <c r="BJ381" s="18" t="s">
        <v>36</v>
      </c>
      <c r="BK381" s="157">
        <f>ROUND(I381*H381,2)</f>
        <v>0</v>
      </c>
      <c r="BL381" s="18" t="s">
        <v>132</v>
      </c>
      <c r="BM381" s="156" t="s">
        <v>1167</v>
      </c>
    </row>
    <row r="382" spans="1:65" s="14" customFormat="1">
      <c r="B382" s="176"/>
      <c r="D382" s="169" t="s">
        <v>140</v>
      </c>
      <c r="E382" s="177" t="s">
        <v>1</v>
      </c>
      <c r="F382" s="178" t="s">
        <v>1168</v>
      </c>
      <c r="H382" s="179">
        <v>13.13</v>
      </c>
      <c r="I382" s="180"/>
      <c r="L382" s="176"/>
      <c r="M382" s="181"/>
      <c r="N382" s="182"/>
      <c r="O382" s="182"/>
      <c r="P382" s="182"/>
      <c r="Q382" s="182"/>
      <c r="R382" s="182"/>
      <c r="S382" s="182"/>
      <c r="T382" s="183"/>
      <c r="AT382" s="177" t="s">
        <v>140</v>
      </c>
      <c r="AU382" s="177" t="s">
        <v>89</v>
      </c>
      <c r="AV382" s="14" t="s">
        <v>89</v>
      </c>
      <c r="AW382" s="14" t="s">
        <v>35</v>
      </c>
      <c r="AX382" s="14" t="s">
        <v>36</v>
      </c>
      <c r="AY382" s="177" t="s">
        <v>125</v>
      </c>
    </row>
    <row r="383" spans="1:65" s="2" customFormat="1" ht="16.5" customHeight="1">
      <c r="A383" s="33"/>
      <c r="B383" s="144"/>
      <c r="C383" s="145" t="s">
        <v>624</v>
      </c>
      <c r="D383" s="145" t="s">
        <v>127</v>
      </c>
      <c r="E383" s="146" t="s">
        <v>1169</v>
      </c>
      <c r="F383" s="147" t="s">
        <v>1170</v>
      </c>
      <c r="G383" s="148" t="s">
        <v>130</v>
      </c>
      <c r="H383" s="149">
        <v>20</v>
      </c>
      <c r="I383" s="150"/>
      <c r="J383" s="151">
        <f>ROUND(I383*H383,2)</f>
        <v>0</v>
      </c>
      <c r="K383" s="147" t="s">
        <v>131</v>
      </c>
      <c r="L383" s="34"/>
      <c r="M383" s="152" t="s">
        <v>1</v>
      </c>
      <c r="N383" s="153" t="s">
        <v>45</v>
      </c>
      <c r="O383" s="59"/>
      <c r="P383" s="154">
        <f>O383*H383</f>
        <v>0</v>
      </c>
      <c r="Q383" s="154">
        <v>0.04</v>
      </c>
      <c r="R383" s="154">
        <f>Q383*H383</f>
        <v>0.8</v>
      </c>
      <c r="S383" s="154">
        <v>0</v>
      </c>
      <c r="T383" s="155">
        <f>S383*H383</f>
        <v>0</v>
      </c>
      <c r="U383" s="33"/>
      <c r="V383" s="33"/>
      <c r="W383" s="33"/>
      <c r="X383" s="33"/>
      <c r="Y383" s="33"/>
      <c r="Z383" s="33"/>
      <c r="AA383" s="33"/>
      <c r="AB383" s="33"/>
      <c r="AC383" s="33"/>
      <c r="AD383" s="33"/>
      <c r="AE383" s="33"/>
      <c r="AR383" s="156" t="s">
        <v>132</v>
      </c>
      <c r="AT383" s="156" t="s">
        <v>127</v>
      </c>
      <c r="AU383" s="156" t="s">
        <v>89</v>
      </c>
      <c r="AY383" s="18" t="s">
        <v>125</v>
      </c>
      <c r="BE383" s="157">
        <f>IF(N383="základní",J383,0)</f>
        <v>0</v>
      </c>
      <c r="BF383" s="157">
        <f>IF(N383="snížená",J383,0)</f>
        <v>0</v>
      </c>
      <c r="BG383" s="157">
        <f>IF(N383="zákl. přenesená",J383,0)</f>
        <v>0</v>
      </c>
      <c r="BH383" s="157">
        <f>IF(N383="sníž. přenesená",J383,0)</f>
        <v>0</v>
      </c>
      <c r="BI383" s="157">
        <f>IF(N383="nulová",J383,0)</f>
        <v>0</v>
      </c>
      <c r="BJ383" s="18" t="s">
        <v>36</v>
      </c>
      <c r="BK383" s="157">
        <f>ROUND(I383*H383,2)</f>
        <v>0</v>
      </c>
      <c r="BL383" s="18" t="s">
        <v>132</v>
      </c>
      <c r="BM383" s="156" t="s">
        <v>1171</v>
      </c>
    </row>
    <row r="384" spans="1:65" s="14" customFormat="1">
      <c r="B384" s="176"/>
      <c r="D384" s="169" t="s">
        <v>140</v>
      </c>
      <c r="E384" s="177" t="s">
        <v>1</v>
      </c>
      <c r="F384" s="178" t="s">
        <v>321</v>
      </c>
      <c r="H384" s="179">
        <v>20</v>
      </c>
      <c r="I384" s="180"/>
      <c r="L384" s="176"/>
      <c r="M384" s="181"/>
      <c r="N384" s="182"/>
      <c r="O384" s="182"/>
      <c r="P384" s="182"/>
      <c r="Q384" s="182"/>
      <c r="R384" s="182"/>
      <c r="S384" s="182"/>
      <c r="T384" s="183"/>
      <c r="AT384" s="177" t="s">
        <v>140</v>
      </c>
      <c r="AU384" s="177" t="s">
        <v>89</v>
      </c>
      <c r="AV384" s="14" t="s">
        <v>89</v>
      </c>
      <c r="AW384" s="14" t="s">
        <v>35</v>
      </c>
      <c r="AX384" s="14" t="s">
        <v>80</v>
      </c>
      <c r="AY384" s="177" t="s">
        <v>125</v>
      </c>
    </row>
    <row r="385" spans="1:65" s="2" customFormat="1" ht="16.5" customHeight="1">
      <c r="A385" s="33"/>
      <c r="B385" s="144"/>
      <c r="C385" s="158" t="s">
        <v>628</v>
      </c>
      <c r="D385" s="158" t="s">
        <v>134</v>
      </c>
      <c r="E385" s="159" t="s">
        <v>1172</v>
      </c>
      <c r="F385" s="160" t="s">
        <v>1173</v>
      </c>
      <c r="G385" s="161" t="s">
        <v>130</v>
      </c>
      <c r="H385" s="162">
        <v>20</v>
      </c>
      <c r="I385" s="163"/>
      <c r="J385" s="164">
        <f>ROUND(I385*H385,2)</f>
        <v>0</v>
      </c>
      <c r="K385" s="160" t="s">
        <v>1</v>
      </c>
      <c r="L385" s="165"/>
      <c r="M385" s="166" t="s">
        <v>1</v>
      </c>
      <c r="N385" s="167" t="s">
        <v>45</v>
      </c>
      <c r="O385" s="59"/>
      <c r="P385" s="154">
        <f>O385*H385</f>
        <v>0</v>
      </c>
      <c r="Q385" s="154">
        <v>7.3000000000000001E-3</v>
      </c>
      <c r="R385" s="154">
        <f>Q385*H385</f>
        <v>0.14599999999999999</v>
      </c>
      <c r="S385" s="154">
        <v>0</v>
      </c>
      <c r="T385" s="155">
        <f>S385*H385</f>
        <v>0</v>
      </c>
      <c r="U385" s="33"/>
      <c r="V385" s="33"/>
      <c r="W385" s="33"/>
      <c r="X385" s="33"/>
      <c r="Y385" s="33"/>
      <c r="Z385" s="33"/>
      <c r="AA385" s="33"/>
      <c r="AB385" s="33"/>
      <c r="AC385" s="33"/>
      <c r="AD385" s="33"/>
      <c r="AE385" s="33"/>
      <c r="AR385" s="156" t="s">
        <v>138</v>
      </c>
      <c r="AT385" s="156" t="s">
        <v>134</v>
      </c>
      <c r="AU385" s="156" t="s">
        <v>89</v>
      </c>
      <c r="AY385" s="18" t="s">
        <v>125</v>
      </c>
      <c r="BE385" s="157">
        <f>IF(N385="základní",J385,0)</f>
        <v>0</v>
      </c>
      <c r="BF385" s="157">
        <f>IF(N385="snížená",J385,0)</f>
        <v>0</v>
      </c>
      <c r="BG385" s="157">
        <f>IF(N385="zákl. přenesená",J385,0)</f>
        <v>0</v>
      </c>
      <c r="BH385" s="157">
        <f>IF(N385="sníž. přenesená",J385,0)</f>
        <v>0</v>
      </c>
      <c r="BI385" s="157">
        <f>IF(N385="nulová",J385,0)</f>
        <v>0</v>
      </c>
      <c r="BJ385" s="18" t="s">
        <v>36</v>
      </c>
      <c r="BK385" s="157">
        <f>ROUND(I385*H385,2)</f>
        <v>0</v>
      </c>
      <c r="BL385" s="18" t="s">
        <v>132</v>
      </c>
      <c r="BM385" s="156" t="s">
        <v>1174</v>
      </c>
    </row>
    <row r="386" spans="1:65" s="14" customFormat="1">
      <c r="B386" s="176"/>
      <c r="D386" s="169" t="s">
        <v>140</v>
      </c>
      <c r="E386" s="177" t="s">
        <v>1</v>
      </c>
      <c r="F386" s="178" t="s">
        <v>321</v>
      </c>
      <c r="H386" s="179">
        <v>20</v>
      </c>
      <c r="I386" s="180"/>
      <c r="L386" s="176"/>
      <c r="M386" s="181"/>
      <c r="N386" s="182"/>
      <c r="O386" s="182"/>
      <c r="P386" s="182"/>
      <c r="Q386" s="182"/>
      <c r="R386" s="182"/>
      <c r="S386" s="182"/>
      <c r="T386" s="183"/>
      <c r="AT386" s="177" t="s">
        <v>140</v>
      </c>
      <c r="AU386" s="177" t="s">
        <v>89</v>
      </c>
      <c r="AV386" s="14" t="s">
        <v>89</v>
      </c>
      <c r="AW386" s="14" t="s">
        <v>35</v>
      </c>
      <c r="AX386" s="14" t="s">
        <v>80</v>
      </c>
      <c r="AY386" s="177" t="s">
        <v>125</v>
      </c>
    </row>
    <row r="387" spans="1:65" s="2" customFormat="1" ht="16.5" customHeight="1">
      <c r="A387" s="33"/>
      <c r="B387" s="144"/>
      <c r="C387" s="145" t="s">
        <v>632</v>
      </c>
      <c r="D387" s="145" t="s">
        <v>127</v>
      </c>
      <c r="E387" s="146" t="s">
        <v>652</v>
      </c>
      <c r="F387" s="147" t="s">
        <v>653</v>
      </c>
      <c r="G387" s="148" t="s">
        <v>277</v>
      </c>
      <c r="H387" s="149">
        <v>1</v>
      </c>
      <c r="I387" s="150"/>
      <c r="J387" s="151">
        <f>ROUND(I387*H387,2)</f>
        <v>0</v>
      </c>
      <c r="K387" s="147" t="s">
        <v>1</v>
      </c>
      <c r="L387" s="34"/>
      <c r="M387" s="152" t="s">
        <v>1</v>
      </c>
      <c r="N387" s="153" t="s">
        <v>45</v>
      </c>
      <c r="O387" s="59"/>
      <c r="P387" s="154">
        <f>O387*H387</f>
        <v>0</v>
      </c>
      <c r="Q387" s="154">
        <v>1E-4</v>
      </c>
      <c r="R387" s="154">
        <f>Q387*H387</f>
        <v>1E-4</v>
      </c>
      <c r="S387" s="154">
        <v>0</v>
      </c>
      <c r="T387" s="155">
        <f>S387*H387</f>
        <v>0</v>
      </c>
      <c r="U387" s="33"/>
      <c r="V387" s="33"/>
      <c r="W387" s="33"/>
      <c r="X387" s="33"/>
      <c r="Y387" s="33"/>
      <c r="Z387" s="33"/>
      <c r="AA387" s="33"/>
      <c r="AB387" s="33"/>
      <c r="AC387" s="33"/>
      <c r="AD387" s="33"/>
      <c r="AE387" s="33"/>
      <c r="AR387" s="156" t="s">
        <v>132</v>
      </c>
      <c r="AT387" s="156" t="s">
        <v>127</v>
      </c>
      <c r="AU387" s="156" t="s">
        <v>89</v>
      </c>
      <c r="AY387" s="18" t="s">
        <v>125</v>
      </c>
      <c r="BE387" s="157">
        <f>IF(N387="základní",J387,0)</f>
        <v>0</v>
      </c>
      <c r="BF387" s="157">
        <f>IF(N387="snížená",J387,0)</f>
        <v>0</v>
      </c>
      <c r="BG387" s="157">
        <f>IF(N387="zákl. přenesená",J387,0)</f>
        <v>0</v>
      </c>
      <c r="BH387" s="157">
        <f>IF(N387="sníž. přenesená",J387,0)</f>
        <v>0</v>
      </c>
      <c r="BI387" s="157">
        <f>IF(N387="nulová",J387,0)</f>
        <v>0</v>
      </c>
      <c r="BJ387" s="18" t="s">
        <v>36</v>
      </c>
      <c r="BK387" s="157">
        <f>ROUND(I387*H387,2)</f>
        <v>0</v>
      </c>
      <c r="BL387" s="18" t="s">
        <v>132</v>
      </c>
      <c r="BM387" s="156" t="s">
        <v>1175</v>
      </c>
    </row>
    <row r="388" spans="1:65" s="14" customFormat="1">
      <c r="B388" s="176"/>
      <c r="D388" s="169" t="s">
        <v>140</v>
      </c>
      <c r="E388" s="177" t="s">
        <v>1</v>
      </c>
      <c r="F388" s="178" t="s">
        <v>36</v>
      </c>
      <c r="H388" s="179">
        <v>1</v>
      </c>
      <c r="I388" s="180"/>
      <c r="L388" s="176"/>
      <c r="M388" s="181"/>
      <c r="N388" s="182"/>
      <c r="O388" s="182"/>
      <c r="P388" s="182"/>
      <c r="Q388" s="182"/>
      <c r="R388" s="182"/>
      <c r="S388" s="182"/>
      <c r="T388" s="183"/>
      <c r="AT388" s="177" t="s">
        <v>140</v>
      </c>
      <c r="AU388" s="177" t="s">
        <v>89</v>
      </c>
      <c r="AV388" s="14" t="s">
        <v>89</v>
      </c>
      <c r="AW388" s="14" t="s">
        <v>35</v>
      </c>
      <c r="AX388" s="14" t="s">
        <v>36</v>
      </c>
      <c r="AY388" s="177" t="s">
        <v>125</v>
      </c>
    </row>
    <row r="389" spans="1:65" s="2" customFormat="1" ht="16.5" customHeight="1">
      <c r="A389" s="33"/>
      <c r="B389" s="144"/>
      <c r="C389" s="145" t="s">
        <v>635</v>
      </c>
      <c r="D389" s="145" t="s">
        <v>127</v>
      </c>
      <c r="E389" s="146" t="s">
        <v>648</v>
      </c>
      <c r="F389" s="147" t="s">
        <v>649</v>
      </c>
      <c r="G389" s="148" t="s">
        <v>130</v>
      </c>
      <c r="H389" s="149">
        <v>20</v>
      </c>
      <c r="I389" s="150"/>
      <c r="J389" s="151">
        <f>ROUND(I389*H389,2)</f>
        <v>0</v>
      </c>
      <c r="K389" s="147" t="s">
        <v>1</v>
      </c>
      <c r="L389" s="34"/>
      <c r="M389" s="152" t="s">
        <v>1</v>
      </c>
      <c r="N389" s="153" t="s">
        <v>45</v>
      </c>
      <c r="O389" s="59"/>
      <c r="P389" s="154">
        <f>O389*H389</f>
        <v>0</v>
      </c>
      <c r="Q389" s="154">
        <v>5.0000000000000001E-4</v>
      </c>
      <c r="R389" s="154">
        <f>Q389*H389</f>
        <v>0.01</v>
      </c>
      <c r="S389" s="154">
        <v>0</v>
      </c>
      <c r="T389" s="155">
        <f>S389*H389</f>
        <v>0</v>
      </c>
      <c r="U389" s="33"/>
      <c r="V389" s="33"/>
      <c r="W389" s="33"/>
      <c r="X389" s="33"/>
      <c r="Y389" s="33"/>
      <c r="Z389" s="33"/>
      <c r="AA389" s="33"/>
      <c r="AB389" s="33"/>
      <c r="AC389" s="33"/>
      <c r="AD389" s="33"/>
      <c r="AE389" s="33"/>
      <c r="AR389" s="156" t="s">
        <v>132</v>
      </c>
      <c r="AT389" s="156" t="s">
        <v>127</v>
      </c>
      <c r="AU389" s="156" t="s">
        <v>89</v>
      </c>
      <c r="AY389" s="18" t="s">
        <v>125</v>
      </c>
      <c r="BE389" s="157">
        <f>IF(N389="základní",J389,0)</f>
        <v>0</v>
      </c>
      <c r="BF389" s="157">
        <f>IF(N389="snížená",J389,0)</f>
        <v>0</v>
      </c>
      <c r="BG389" s="157">
        <f>IF(N389="zákl. přenesená",J389,0)</f>
        <v>0</v>
      </c>
      <c r="BH389" s="157">
        <f>IF(N389="sníž. přenesená",J389,0)</f>
        <v>0</v>
      </c>
      <c r="BI389" s="157">
        <f>IF(N389="nulová",J389,0)</f>
        <v>0</v>
      </c>
      <c r="BJ389" s="18" t="s">
        <v>36</v>
      </c>
      <c r="BK389" s="157">
        <f>ROUND(I389*H389,2)</f>
        <v>0</v>
      </c>
      <c r="BL389" s="18" t="s">
        <v>132</v>
      </c>
      <c r="BM389" s="156" t="s">
        <v>1176</v>
      </c>
    </row>
    <row r="390" spans="1:65" s="14" customFormat="1">
      <c r="B390" s="176"/>
      <c r="D390" s="169" t="s">
        <v>140</v>
      </c>
      <c r="E390" s="177" t="s">
        <v>1</v>
      </c>
      <c r="F390" s="178" t="s">
        <v>321</v>
      </c>
      <c r="H390" s="179">
        <v>20</v>
      </c>
      <c r="I390" s="180"/>
      <c r="L390" s="176"/>
      <c r="M390" s="181"/>
      <c r="N390" s="182"/>
      <c r="O390" s="182"/>
      <c r="P390" s="182"/>
      <c r="Q390" s="182"/>
      <c r="R390" s="182"/>
      <c r="S390" s="182"/>
      <c r="T390" s="183"/>
      <c r="AT390" s="177" t="s">
        <v>140</v>
      </c>
      <c r="AU390" s="177" t="s">
        <v>89</v>
      </c>
      <c r="AV390" s="14" t="s">
        <v>89</v>
      </c>
      <c r="AW390" s="14" t="s">
        <v>35</v>
      </c>
      <c r="AX390" s="14" t="s">
        <v>36</v>
      </c>
      <c r="AY390" s="177" t="s">
        <v>125</v>
      </c>
    </row>
    <row r="391" spans="1:65" s="2" customFormat="1" ht="16.5" customHeight="1">
      <c r="A391" s="33"/>
      <c r="B391" s="144"/>
      <c r="C391" s="145" t="s">
        <v>639</v>
      </c>
      <c r="D391" s="145" t="s">
        <v>127</v>
      </c>
      <c r="E391" s="146" t="s">
        <v>640</v>
      </c>
      <c r="F391" s="147" t="s">
        <v>641</v>
      </c>
      <c r="G391" s="148" t="s">
        <v>248</v>
      </c>
      <c r="H391" s="149">
        <v>23</v>
      </c>
      <c r="I391" s="150"/>
      <c r="J391" s="151">
        <f>ROUND(I391*H391,2)</f>
        <v>0</v>
      </c>
      <c r="K391" s="147" t="s">
        <v>1</v>
      </c>
      <c r="L391" s="34"/>
      <c r="M391" s="152" t="s">
        <v>1</v>
      </c>
      <c r="N391" s="153" t="s">
        <v>45</v>
      </c>
      <c r="O391" s="59"/>
      <c r="P391" s="154">
        <f>O391*H391</f>
        <v>0</v>
      </c>
      <c r="Q391" s="154">
        <v>1.9000000000000001E-4</v>
      </c>
      <c r="R391" s="154">
        <f>Q391*H391</f>
        <v>4.3700000000000006E-3</v>
      </c>
      <c r="S391" s="154">
        <v>0</v>
      </c>
      <c r="T391" s="155">
        <f>S391*H391</f>
        <v>0</v>
      </c>
      <c r="U391" s="33"/>
      <c r="V391" s="33"/>
      <c r="W391" s="33"/>
      <c r="X391" s="33"/>
      <c r="Y391" s="33"/>
      <c r="Z391" s="33"/>
      <c r="AA391" s="33"/>
      <c r="AB391" s="33"/>
      <c r="AC391" s="33"/>
      <c r="AD391" s="33"/>
      <c r="AE391" s="33"/>
      <c r="AR391" s="156" t="s">
        <v>132</v>
      </c>
      <c r="AT391" s="156" t="s">
        <v>127</v>
      </c>
      <c r="AU391" s="156" t="s">
        <v>89</v>
      </c>
      <c r="AY391" s="18" t="s">
        <v>125</v>
      </c>
      <c r="BE391" s="157">
        <f>IF(N391="základní",J391,0)</f>
        <v>0</v>
      </c>
      <c r="BF391" s="157">
        <f>IF(N391="snížená",J391,0)</f>
        <v>0</v>
      </c>
      <c r="BG391" s="157">
        <f>IF(N391="zákl. přenesená",J391,0)</f>
        <v>0</v>
      </c>
      <c r="BH391" s="157">
        <f>IF(N391="sníž. přenesená",J391,0)</f>
        <v>0</v>
      </c>
      <c r="BI391" s="157">
        <f>IF(N391="nulová",J391,0)</f>
        <v>0</v>
      </c>
      <c r="BJ391" s="18" t="s">
        <v>36</v>
      </c>
      <c r="BK391" s="157">
        <f>ROUND(I391*H391,2)</f>
        <v>0</v>
      </c>
      <c r="BL391" s="18" t="s">
        <v>132</v>
      </c>
      <c r="BM391" s="156" t="s">
        <v>1177</v>
      </c>
    </row>
    <row r="392" spans="1:65" s="14" customFormat="1">
      <c r="B392" s="176"/>
      <c r="D392" s="169" t="s">
        <v>140</v>
      </c>
      <c r="E392" s="177" t="s">
        <v>1</v>
      </c>
      <c r="F392" s="178" t="s">
        <v>1178</v>
      </c>
      <c r="H392" s="179">
        <v>23</v>
      </c>
      <c r="I392" s="180"/>
      <c r="L392" s="176"/>
      <c r="M392" s="181"/>
      <c r="N392" s="182"/>
      <c r="O392" s="182"/>
      <c r="P392" s="182"/>
      <c r="Q392" s="182"/>
      <c r="R392" s="182"/>
      <c r="S392" s="182"/>
      <c r="T392" s="183"/>
      <c r="AT392" s="177" t="s">
        <v>140</v>
      </c>
      <c r="AU392" s="177" t="s">
        <v>89</v>
      </c>
      <c r="AV392" s="14" t="s">
        <v>89</v>
      </c>
      <c r="AW392" s="14" t="s">
        <v>35</v>
      </c>
      <c r="AX392" s="14" t="s">
        <v>80</v>
      </c>
      <c r="AY392" s="177" t="s">
        <v>125</v>
      </c>
    </row>
    <row r="393" spans="1:65" s="15" customFormat="1">
      <c r="B393" s="189"/>
      <c r="D393" s="169" t="s">
        <v>140</v>
      </c>
      <c r="E393" s="190" t="s">
        <v>1</v>
      </c>
      <c r="F393" s="191" t="s">
        <v>223</v>
      </c>
      <c r="H393" s="192">
        <v>23</v>
      </c>
      <c r="I393" s="193"/>
      <c r="L393" s="189"/>
      <c r="M393" s="194"/>
      <c r="N393" s="195"/>
      <c r="O393" s="195"/>
      <c r="P393" s="195"/>
      <c r="Q393" s="195"/>
      <c r="R393" s="195"/>
      <c r="S393" s="195"/>
      <c r="T393" s="196"/>
      <c r="AT393" s="190" t="s">
        <v>140</v>
      </c>
      <c r="AU393" s="190" t="s">
        <v>89</v>
      </c>
      <c r="AV393" s="15" t="s">
        <v>132</v>
      </c>
      <c r="AW393" s="15" t="s">
        <v>35</v>
      </c>
      <c r="AX393" s="15" t="s">
        <v>36</v>
      </c>
      <c r="AY393" s="190" t="s">
        <v>125</v>
      </c>
    </row>
    <row r="394" spans="1:65" s="2" customFormat="1" ht="16.5" customHeight="1">
      <c r="A394" s="33"/>
      <c r="B394" s="144"/>
      <c r="C394" s="145" t="s">
        <v>529</v>
      </c>
      <c r="D394" s="145" t="s">
        <v>127</v>
      </c>
      <c r="E394" s="146" t="s">
        <v>644</v>
      </c>
      <c r="F394" s="147" t="s">
        <v>645</v>
      </c>
      <c r="G394" s="148" t="s">
        <v>248</v>
      </c>
      <c r="H394" s="149">
        <v>11.5</v>
      </c>
      <c r="I394" s="150"/>
      <c r="J394" s="151">
        <f>ROUND(I394*H394,2)</f>
        <v>0</v>
      </c>
      <c r="K394" s="147" t="s">
        <v>1</v>
      </c>
      <c r="L394" s="34"/>
      <c r="M394" s="152" t="s">
        <v>1</v>
      </c>
      <c r="N394" s="153" t="s">
        <v>45</v>
      </c>
      <c r="O394" s="59"/>
      <c r="P394" s="154">
        <f>O394*H394</f>
        <v>0</v>
      </c>
      <c r="Q394" s="154">
        <v>6.9999999999999994E-5</v>
      </c>
      <c r="R394" s="154">
        <f>Q394*H394</f>
        <v>8.0499999999999994E-4</v>
      </c>
      <c r="S394" s="154">
        <v>0</v>
      </c>
      <c r="T394" s="155">
        <f>S394*H394</f>
        <v>0</v>
      </c>
      <c r="U394" s="33"/>
      <c r="V394" s="33"/>
      <c r="W394" s="33"/>
      <c r="X394" s="33"/>
      <c r="Y394" s="33"/>
      <c r="Z394" s="33"/>
      <c r="AA394" s="33"/>
      <c r="AB394" s="33"/>
      <c r="AC394" s="33"/>
      <c r="AD394" s="33"/>
      <c r="AE394" s="33"/>
      <c r="AR394" s="156" t="s">
        <v>132</v>
      </c>
      <c r="AT394" s="156" t="s">
        <v>127</v>
      </c>
      <c r="AU394" s="156" t="s">
        <v>89</v>
      </c>
      <c r="AY394" s="18" t="s">
        <v>125</v>
      </c>
      <c r="BE394" s="157">
        <f>IF(N394="základní",J394,0)</f>
        <v>0</v>
      </c>
      <c r="BF394" s="157">
        <f>IF(N394="snížená",J394,0)</f>
        <v>0</v>
      </c>
      <c r="BG394" s="157">
        <f>IF(N394="zákl. přenesená",J394,0)</f>
        <v>0</v>
      </c>
      <c r="BH394" s="157">
        <f>IF(N394="sníž. přenesená",J394,0)</f>
        <v>0</v>
      </c>
      <c r="BI394" s="157">
        <f>IF(N394="nulová",J394,0)</f>
        <v>0</v>
      </c>
      <c r="BJ394" s="18" t="s">
        <v>36</v>
      </c>
      <c r="BK394" s="157">
        <f>ROUND(I394*H394,2)</f>
        <v>0</v>
      </c>
      <c r="BL394" s="18" t="s">
        <v>132</v>
      </c>
      <c r="BM394" s="156" t="s">
        <v>1179</v>
      </c>
    </row>
    <row r="395" spans="1:65" s="14" customFormat="1">
      <c r="B395" s="176"/>
      <c r="D395" s="169" t="s">
        <v>140</v>
      </c>
      <c r="E395" s="177" t="s">
        <v>1</v>
      </c>
      <c r="F395" s="178" t="s">
        <v>1042</v>
      </c>
      <c r="H395" s="179">
        <v>11.5</v>
      </c>
      <c r="I395" s="180"/>
      <c r="L395" s="176"/>
      <c r="M395" s="181"/>
      <c r="N395" s="182"/>
      <c r="O395" s="182"/>
      <c r="P395" s="182"/>
      <c r="Q395" s="182"/>
      <c r="R395" s="182"/>
      <c r="S395" s="182"/>
      <c r="T395" s="183"/>
      <c r="AT395" s="177" t="s">
        <v>140</v>
      </c>
      <c r="AU395" s="177" t="s">
        <v>89</v>
      </c>
      <c r="AV395" s="14" t="s">
        <v>89</v>
      </c>
      <c r="AW395" s="14" t="s">
        <v>35</v>
      </c>
      <c r="AX395" s="14" t="s">
        <v>36</v>
      </c>
      <c r="AY395" s="177" t="s">
        <v>125</v>
      </c>
    </row>
    <row r="396" spans="1:65" s="2" customFormat="1" ht="16.5" customHeight="1">
      <c r="A396" s="33"/>
      <c r="B396" s="144"/>
      <c r="C396" s="145" t="s">
        <v>647</v>
      </c>
      <c r="D396" s="145" t="s">
        <v>127</v>
      </c>
      <c r="E396" s="146" t="s">
        <v>582</v>
      </c>
      <c r="F396" s="147" t="s">
        <v>583</v>
      </c>
      <c r="G396" s="148" t="s">
        <v>130</v>
      </c>
      <c r="H396" s="149">
        <v>5</v>
      </c>
      <c r="I396" s="150"/>
      <c r="J396" s="151">
        <f>ROUND(I396*H396,2)</f>
        <v>0</v>
      </c>
      <c r="K396" s="147" t="s">
        <v>131</v>
      </c>
      <c r="L396" s="34"/>
      <c r="M396" s="152" t="s">
        <v>1</v>
      </c>
      <c r="N396" s="153" t="s">
        <v>45</v>
      </c>
      <c r="O396" s="59"/>
      <c r="P396" s="154">
        <f>O396*H396</f>
        <v>0</v>
      </c>
      <c r="Q396" s="154">
        <v>1.67E-3</v>
      </c>
      <c r="R396" s="154">
        <f>Q396*H396</f>
        <v>8.3499999999999998E-3</v>
      </c>
      <c r="S396" s="154">
        <v>0</v>
      </c>
      <c r="T396" s="155">
        <f>S396*H396</f>
        <v>0</v>
      </c>
      <c r="U396" s="33"/>
      <c r="V396" s="33"/>
      <c r="W396" s="33"/>
      <c r="X396" s="33"/>
      <c r="Y396" s="33"/>
      <c r="Z396" s="33"/>
      <c r="AA396" s="33"/>
      <c r="AB396" s="33"/>
      <c r="AC396" s="33"/>
      <c r="AD396" s="33"/>
      <c r="AE396" s="33"/>
      <c r="AR396" s="156" t="s">
        <v>132</v>
      </c>
      <c r="AT396" s="156" t="s">
        <v>127</v>
      </c>
      <c r="AU396" s="156" t="s">
        <v>89</v>
      </c>
      <c r="AY396" s="18" t="s">
        <v>125</v>
      </c>
      <c r="BE396" s="157">
        <f>IF(N396="základní",J396,0)</f>
        <v>0</v>
      </c>
      <c r="BF396" s="157">
        <f>IF(N396="snížená",J396,0)</f>
        <v>0</v>
      </c>
      <c r="BG396" s="157">
        <f>IF(N396="zákl. přenesená",J396,0)</f>
        <v>0</v>
      </c>
      <c r="BH396" s="157">
        <f>IF(N396="sníž. přenesená",J396,0)</f>
        <v>0</v>
      </c>
      <c r="BI396" s="157">
        <f>IF(N396="nulová",J396,0)</f>
        <v>0</v>
      </c>
      <c r="BJ396" s="18" t="s">
        <v>36</v>
      </c>
      <c r="BK396" s="157">
        <f>ROUND(I396*H396,2)</f>
        <v>0</v>
      </c>
      <c r="BL396" s="18" t="s">
        <v>132</v>
      </c>
      <c r="BM396" s="156" t="s">
        <v>1180</v>
      </c>
    </row>
    <row r="397" spans="1:65" s="14" customFormat="1">
      <c r="B397" s="176"/>
      <c r="D397" s="169" t="s">
        <v>140</v>
      </c>
      <c r="E397" s="177" t="s">
        <v>1</v>
      </c>
      <c r="F397" s="178" t="s">
        <v>1181</v>
      </c>
      <c r="H397" s="179">
        <v>5</v>
      </c>
      <c r="I397" s="180"/>
      <c r="L397" s="176"/>
      <c r="M397" s="181"/>
      <c r="N397" s="182"/>
      <c r="O397" s="182"/>
      <c r="P397" s="182"/>
      <c r="Q397" s="182"/>
      <c r="R397" s="182"/>
      <c r="S397" s="182"/>
      <c r="T397" s="183"/>
      <c r="AT397" s="177" t="s">
        <v>140</v>
      </c>
      <c r="AU397" s="177" t="s">
        <v>89</v>
      </c>
      <c r="AV397" s="14" t="s">
        <v>89</v>
      </c>
      <c r="AW397" s="14" t="s">
        <v>35</v>
      </c>
      <c r="AX397" s="14" t="s">
        <v>80</v>
      </c>
      <c r="AY397" s="177" t="s">
        <v>125</v>
      </c>
    </row>
    <row r="398" spans="1:65" s="2" customFormat="1" ht="16.5" customHeight="1">
      <c r="A398" s="33"/>
      <c r="B398" s="144"/>
      <c r="C398" s="158" t="s">
        <v>651</v>
      </c>
      <c r="D398" s="158" t="s">
        <v>134</v>
      </c>
      <c r="E398" s="159" t="s">
        <v>1182</v>
      </c>
      <c r="F398" s="160" t="s">
        <v>1183</v>
      </c>
      <c r="G398" s="161" t="s">
        <v>130</v>
      </c>
      <c r="H398" s="162">
        <v>1.01</v>
      </c>
      <c r="I398" s="163"/>
      <c r="J398" s="164">
        <f>ROUND(I398*H398,2)</f>
        <v>0</v>
      </c>
      <c r="K398" s="160" t="s">
        <v>1</v>
      </c>
      <c r="L398" s="165"/>
      <c r="M398" s="166" t="s">
        <v>1</v>
      </c>
      <c r="N398" s="167" t="s">
        <v>45</v>
      </c>
      <c r="O398" s="59"/>
      <c r="P398" s="154">
        <f>O398*H398</f>
        <v>0</v>
      </c>
      <c r="Q398" s="154">
        <v>3.7000000000000002E-3</v>
      </c>
      <c r="R398" s="154">
        <f>Q398*H398</f>
        <v>3.7370000000000003E-3</v>
      </c>
      <c r="S398" s="154">
        <v>0</v>
      </c>
      <c r="T398" s="155">
        <f>S398*H398</f>
        <v>0</v>
      </c>
      <c r="U398" s="33"/>
      <c r="V398" s="33"/>
      <c r="W398" s="33"/>
      <c r="X398" s="33"/>
      <c r="Y398" s="33"/>
      <c r="Z398" s="33"/>
      <c r="AA398" s="33"/>
      <c r="AB398" s="33"/>
      <c r="AC398" s="33"/>
      <c r="AD398" s="33"/>
      <c r="AE398" s="33"/>
      <c r="AR398" s="156" t="s">
        <v>138</v>
      </c>
      <c r="AT398" s="156" t="s">
        <v>134</v>
      </c>
      <c r="AU398" s="156" t="s">
        <v>89</v>
      </c>
      <c r="AY398" s="18" t="s">
        <v>125</v>
      </c>
      <c r="BE398" s="157">
        <f>IF(N398="základní",J398,0)</f>
        <v>0</v>
      </c>
      <c r="BF398" s="157">
        <f>IF(N398="snížená",J398,0)</f>
        <v>0</v>
      </c>
      <c r="BG398" s="157">
        <f>IF(N398="zákl. přenesená",J398,0)</f>
        <v>0</v>
      </c>
      <c r="BH398" s="157">
        <f>IF(N398="sníž. přenesená",J398,0)</f>
        <v>0</v>
      </c>
      <c r="BI398" s="157">
        <f>IF(N398="nulová",J398,0)</f>
        <v>0</v>
      </c>
      <c r="BJ398" s="18" t="s">
        <v>36</v>
      </c>
      <c r="BK398" s="157">
        <f>ROUND(I398*H398,2)</f>
        <v>0</v>
      </c>
      <c r="BL398" s="18" t="s">
        <v>132</v>
      </c>
      <c r="BM398" s="156" t="s">
        <v>1184</v>
      </c>
    </row>
    <row r="399" spans="1:65" s="14" customFormat="1">
      <c r="B399" s="176"/>
      <c r="D399" s="169" t="s">
        <v>140</v>
      </c>
      <c r="E399" s="177" t="s">
        <v>1</v>
      </c>
      <c r="F399" s="178" t="s">
        <v>557</v>
      </c>
      <c r="H399" s="179">
        <v>1.01</v>
      </c>
      <c r="I399" s="180"/>
      <c r="L399" s="176"/>
      <c r="M399" s="181"/>
      <c r="N399" s="182"/>
      <c r="O399" s="182"/>
      <c r="P399" s="182"/>
      <c r="Q399" s="182"/>
      <c r="R399" s="182"/>
      <c r="S399" s="182"/>
      <c r="T399" s="183"/>
      <c r="AT399" s="177" t="s">
        <v>140</v>
      </c>
      <c r="AU399" s="177" t="s">
        <v>89</v>
      </c>
      <c r="AV399" s="14" t="s">
        <v>89</v>
      </c>
      <c r="AW399" s="14" t="s">
        <v>35</v>
      </c>
      <c r="AX399" s="14" t="s">
        <v>36</v>
      </c>
      <c r="AY399" s="177" t="s">
        <v>125</v>
      </c>
    </row>
    <row r="400" spans="1:65" s="2" customFormat="1" ht="16.5" customHeight="1">
      <c r="A400" s="33"/>
      <c r="B400" s="144"/>
      <c r="C400" s="158" t="s">
        <v>657</v>
      </c>
      <c r="D400" s="158" t="s">
        <v>134</v>
      </c>
      <c r="E400" s="159" t="s">
        <v>1185</v>
      </c>
      <c r="F400" s="160" t="s">
        <v>1186</v>
      </c>
      <c r="G400" s="161" t="s">
        <v>130</v>
      </c>
      <c r="H400" s="162">
        <v>1.01</v>
      </c>
      <c r="I400" s="163"/>
      <c r="J400" s="164">
        <f>ROUND(I400*H400,2)</f>
        <v>0</v>
      </c>
      <c r="K400" s="160" t="s">
        <v>131</v>
      </c>
      <c r="L400" s="165"/>
      <c r="M400" s="166" t="s">
        <v>1</v>
      </c>
      <c r="N400" s="167" t="s">
        <v>45</v>
      </c>
      <c r="O400" s="59"/>
      <c r="P400" s="154">
        <f>O400*H400</f>
        <v>0</v>
      </c>
      <c r="Q400" s="154">
        <v>7.7000000000000002E-3</v>
      </c>
      <c r="R400" s="154">
        <f>Q400*H400</f>
        <v>7.7770000000000001E-3</v>
      </c>
      <c r="S400" s="154">
        <v>0</v>
      </c>
      <c r="T400" s="155">
        <f>S400*H400</f>
        <v>0</v>
      </c>
      <c r="U400" s="33"/>
      <c r="V400" s="33"/>
      <c r="W400" s="33"/>
      <c r="X400" s="33"/>
      <c r="Y400" s="33"/>
      <c r="Z400" s="33"/>
      <c r="AA400" s="33"/>
      <c r="AB400" s="33"/>
      <c r="AC400" s="33"/>
      <c r="AD400" s="33"/>
      <c r="AE400" s="33"/>
      <c r="AR400" s="156" t="s">
        <v>138</v>
      </c>
      <c r="AT400" s="156" t="s">
        <v>134</v>
      </c>
      <c r="AU400" s="156" t="s">
        <v>89</v>
      </c>
      <c r="AY400" s="18" t="s">
        <v>125</v>
      </c>
      <c r="BE400" s="157">
        <f>IF(N400="základní",J400,0)</f>
        <v>0</v>
      </c>
      <c r="BF400" s="157">
        <f>IF(N400="snížená",J400,0)</f>
        <v>0</v>
      </c>
      <c r="BG400" s="157">
        <f>IF(N400="zákl. přenesená",J400,0)</f>
        <v>0</v>
      </c>
      <c r="BH400" s="157">
        <f>IF(N400="sníž. přenesená",J400,0)</f>
        <v>0</v>
      </c>
      <c r="BI400" s="157">
        <f>IF(N400="nulová",J400,0)</f>
        <v>0</v>
      </c>
      <c r="BJ400" s="18" t="s">
        <v>36</v>
      </c>
      <c r="BK400" s="157">
        <f>ROUND(I400*H400,2)</f>
        <v>0</v>
      </c>
      <c r="BL400" s="18" t="s">
        <v>132</v>
      </c>
      <c r="BM400" s="156" t="s">
        <v>1187</v>
      </c>
    </row>
    <row r="401" spans="1:65" s="14" customFormat="1">
      <c r="B401" s="176"/>
      <c r="D401" s="169" t="s">
        <v>140</v>
      </c>
      <c r="E401" s="177" t="s">
        <v>1</v>
      </c>
      <c r="F401" s="178" t="s">
        <v>557</v>
      </c>
      <c r="H401" s="179">
        <v>1.01</v>
      </c>
      <c r="I401" s="180"/>
      <c r="L401" s="176"/>
      <c r="M401" s="181"/>
      <c r="N401" s="182"/>
      <c r="O401" s="182"/>
      <c r="P401" s="182"/>
      <c r="Q401" s="182"/>
      <c r="R401" s="182"/>
      <c r="S401" s="182"/>
      <c r="T401" s="183"/>
      <c r="AT401" s="177" t="s">
        <v>140</v>
      </c>
      <c r="AU401" s="177" t="s">
        <v>89</v>
      </c>
      <c r="AV401" s="14" t="s">
        <v>89</v>
      </c>
      <c r="AW401" s="14" t="s">
        <v>35</v>
      </c>
      <c r="AX401" s="14" t="s">
        <v>80</v>
      </c>
      <c r="AY401" s="177" t="s">
        <v>125</v>
      </c>
    </row>
    <row r="402" spans="1:65" s="2" customFormat="1" ht="21.75" customHeight="1">
      <c r="A402" s="33"/>
      <c r="B402" s="144"/>
      <c r="C402" s="158" t="s">
        <v>662</v>
      </c>
      <c r="D402" s="158" t="s">
        <v>134</v>
      </c>
      <c r="E402" s="159" t="s">
        <v>1188</v>
      </c>
      <c r="F402" s="160" t="s">
        <v>1189</v>
      </c>
      <c r="G402" s="161" t="s">
        <v>130</v>
      </c>
      <c r="H402" s="162">
        <v>1.01</v>
      </c>
      <c r="I402" s="163"/>
      <c r="J402" s="164">
        <f>ROUND(I402*H402,2)</f>
        <v>0</v>
      </c>
      <c r="K402" s="160" t="s">
        <v>131</v>
      </c>
      <c r="L402" s="165"/>
      <c r="M402" s="166" t="s">
        <v>1</v>
      </c>
      <c r="N402" s="167" t="s">
        <v>45</v>
      </c>
      <c r="O402" s="59"/>
      <c r="P402" s="154">
        <f>O402*H402</f>
        <v>0</v>
      </c>
      <c r="Q402" s="154">
        <v>7.1999999999999998E-3</v>
      </c>
      <c r="R402" s="154">
        <f>Q402*H402</f>
        <v>7.2719999999999998E-3</v>
      </c>
      <c r="S402" s="154">
        <v>0</v>
      </c>
      <c r="T402" s="155">
        <f>S402*H402</f>
        <v>0</v>
      </c>
      <c r="U402" s="33"/>
      <c r="V402" s="33"/>
      <c r="W402" s="33"/>
      <c r="X402" s="33"/>
      <c r="Y402" s="33"/>
      <c r="Z402" s="33"/>
      <c r="AA402" s="33"/>
      <c r="AB402" s="33"/>
      <c r="AC402" s="33"/>
      <c r="AD402" s="33"/>
      <c r="AE402" s="33"/>
      <c r="AR402" s="156" t="s">
        <v>138</v>
      </c>
      <c r="AT402" s="156" t="s">
        <v>134</v>
      </c>
      <c r="AU402" s="156" t="s">
        <v>89</v>
      </c>
      <c r="AY402" s="18" t="s">
        <v>125</v>
      </c>
      <c r="BE402" s="157">
        <f>IF(N402="základní",J402,0)</f>
        <v>0</v>
      </c>
      <c r="BF402" s="157">
        <f>IF(N402="snížená",J402,0)</f>
        <v>0</v>
      </c>
      <c r="BG402" s="157">
        <f>IF(N402="zákl. přenesená",J402,0)</f>
        <v>0</v>
      </c>
      <c r="BH402" s="157">
        <f>IF(N402="sníž. přenesená",J402,0)</f>
        <v>0</v>
      </c>
      <c r="BI402" s="157">
        <f>IF(N402="nulová",J402,0)</f>
        <v>0</v>
      </c>
      <c r="BJ402" s="18" t="s">
        <v>36</v>
      </c>
      <c r="BK402" s="157">
        <f>ROUND(I402*H402,2)</f>
        <v>0</v>
      </c>
      <c r="BL402" s="18" t="s">
        <v>132</v>
      </c>
      <c r="BM402" s="156" t="s">
        <v>1190</v>
      </c>
    </row>
    <row r="403" spans="1:65" s="14" customFormat="1">
      <c r="B403" s="176"/>
      <c r="D403" s="169" t="s">
        <v>140</v>
      </c>
      <c r="E403" s="177" t="s">
        <v>1</v>
      </c>
      <c r="F403" s="178" t="s">
        <v>557</v>
      </c>
      <c r="H403" s="179">
        <v>1.01</v>
      </c>
      <c r="I403" s="180"/>
      <c r="L403" s="176"/>
      <c r="M403" s="181"/>
      <c r="N403" s="182"/>
      <c r="O403" s="182"/>
      <c r="P403" s="182"/>
      <c r="Q403" s="182"/>
      <c r="R403" s="182"/>
      <c r="S403" s="182"/>
      <c r="T403" s="183"/>
      <c r="AT403" s="177" t="s">
        <v>140</v>
      </c>
      <c r="AU403" s="177" t="s">
        <v>89</v>
      </c>
      <c r="AV403" s="14" t="s">
        <v>89</v>
      </c>
      <c r="AW403" s="14" t="s">
        <v>35</v>
      </c>
      <c r="AX403" s="14" t="s">
        <v>80</v>
      </c>
      <c r="AY403" s="177" t="s">
        <v>125</v>
      </c>
    </row>
    <row r="404" spans="1:65" s="2" customFormat="1" ht="16.5" customHeight="1">
      <c r="A404" s="33"/>
      <c r="B404" s="144"/>
      <c r="C404" s="158" t="s">
        <v>667</v>
      </c>
      <c r="D404" s="158" t="s">
        <v>134</v>
      </c>
      <c r="E404" s="159" t="s">
        <v>586</v>
      </c>
      <c r="F404" s="160" t="s">
        <v>587</v>
      </c>
      <c r="G404" s="161" t="s">
        <v>130</v>
      </c>
      <c r="H404" s="162">
        <v>1.01</v>
      </c>
      <c r="I404" s="163"/>
      <c r="J404" s="164">
        <f>ROUND(I404*H404,2)</f>
        <v>0</v>
      </c>
      <c r="K404" s="160" t="s">
        <v>131</v>
      </c>
      <c r="L404" s="165"/>
      <c r="M404" s="166" t="s">
        <v>1</v>
      </c>
      <c r="N404" s="167" t="s">
        <v>45</v>
      </c>
      <c r="O404" s="59"/>
      <c r="P404" s="154">
        <f>O404*H404</f>
        <v>0</v>
      </c>
      <c r="Q404" s="154">
        <v>1.2200000000000001E-2</v>
      </c>
      <c r="R404" s="154">
        <f>Q404*H404</f>
        <v>1.2322000000000001E-2</v>
      </c>
      <c r="S404" s="154">
        <v>0</v>
      </c>
      <c r="T404" s="155">
        <f>S404*H404</f>
        <v>0</v>
      </c>
      <c r="U404" s="33"/>
      <c r="V404" s="33"/>
      <c r="W404" s="33"/>
      <c r="X404" s="33"/>
      <c r="Y404" s="33"/>
      <c r="Z404" s="33"/>
      <c r="AA404" s="33"/>
      <c r="AB404" s="33"/>
      <c r="AC404" s="33"/>
      <c r="AD404" s="33"/>
      <c r="AE404" s="33"/>
      <c r="AR404" s="156" t="s">
        <v>138</v>
      </c>
      <c r="AT404" s="156" t="s">
        <v>134</v>
      </c>
      <c r="AU404" s="156" t="s">
        <v>89</v>
      </c>
      <c r="AY404" s="18" t="s">
        <v>125</v>
      </c>
      <c r="BE404" s="157">
        <f>IF(N404="základní",J404,0)</f>
        <v>0</v>
      </c>
      <c r="BF404" s="157">
        <f>IF(N404="snížená",J404,0)</f>
        <v>0</v>
      </c>
      <c r="BG404" s="157">
        <f>IF(N404="zákl. přenesená",J404,0)</f>
        <v>0</v>
      </c>
      <c r="BH404" s="157">
        <f>IF(N404="sníž. přenesená",J404,0)</f>
        <v>0</v>
      </c>
      <c r="BI404" s="157">
        <f>IF(N404="nulová",J404,0)</f>
        <v>0</v>
      </c>
      <c r="BJ404" s="18" t="s">
        <v>36</v>
      </c>
      <c r="BK404" s="157">
        <f>ROUND(I404*H404,2)</f>
        <v>0</v>
      </c>
      <c r="BL404" s="18" t="s">
        <v>132</v>
      </c>
      <c r="BM404" s="156" t="s">
        <v>1191</v>
      </c>
    </row>
    <row r="405" spans="1:65" s="14" customFormat="1">
      <c r="B405" s="176"/>
      <c r="D405" s="169" t="s">
        <v>140</v>
      </c>
      <c r="E405" s="177" t="s">
        <v>1</v>
      </c>
      <c r="F405" s="178" t="s">
        <v>557</v>
      </c>
      <c r="H405" s="179">
        <v>1.01</v>
      </c>
      <c r="I405" s="180"/>
      <c r="L405" s="176"/>
      <c r="M405" s="181"/>
      <c r="N405" s="182"/>
      <c r="O405" s="182"/>
      <c r="P405" s="182"/>
      <c r="Q405" s="182"/>
      <c r="R405" s="182"/>
      <c r="S405" s="182"/>
      <c r="T405" s="183"/>
      <c r="AT405" s="177" t="s">
        <v>140</v>
      </c>
      <c r="AU405" s="177" t="s">
        <v>89</v>
      </c>
      <c r="AV405" s="14" t="s">
        <v>89</v>
      </c>
      <c r="AW405" s="14" t="s">
        <v>35</v>
      </c>
      <c r="AX405" s="14" t="s">
        <v>80</v>
      </c>
      <c r="AY405" s="177" t="s">
        <v>125</v>
      </c>
    </row>
    <row r="406" spans="1:65" s="2" customFormat="1" ht="16.5" customHeight="1">
      <c r="A406" s="33"/>
      <c r="B406" s="144"/>
      <c r="C406" s="158" t="s">
        <v>672</v>
      </c>
      <c r="D406" s="158" t="s">
        <v>134</v>
      </c>
      <c r="E406" s="159" t="s">
        <v>1192</v>
      </c>
      <c r="F406" s="160" t="s">
        <v>1193</v>
      </c>
      <c r="G406" s="161" t="s">
        <v>130</v>
      </c>
      <c r="H406" s="162">
        <v>1.01</v>
      </c>
      <c r="I406" s="163"/>
      <c r="J406" s="164">
        <f>ROUND(I406*H406,2)</f>
        <v>0</v>
      </c>
      <c r="K406" s="160" t="s">
        <v>131</v>
      </c>
      <c r="L406" s="165"/>
      <c r="M406" s="166" t="s">
        <v>1</v>
      </c>
      <c r="N406" s="167" t="s">
        <v>45</v>
      </c>
      <c r="O406" s="59"/>
      <c r="P406" s="154">
        <f>O406*H406</f>
        <v>0</v>
      </c>
      <c r="Q406" s="154">
        <v>8.9999999999999993E-3</v>
      </c>
      <c r="R406" s="154">
        <f>Q406*H406</f>
        <v>9.0899999999999991E-3</v>
      </c>
      <c r="S406" s="154">
        <v>0</v>
      </c>
      <c r="T406" s="155">
        <f>S406*H406</f>
        <v>0</v>
      </c>
      <c r="U406" s="33"/>
      <c r="V406" s="33"/>
      <c r="W406" s="33"/>
      <c r="X406" s="33"/>
      <c r="Y406" s="33"/>
      <c r="Z406" s="33"/>
      <c r="AA406" s="33"/>
      <c r="AB406" s="33"/>
      <c r="AC406" s="33"/>
      <c r="AD406" s="33"/>
      <c r="AE406" s="33"/>
      <c r="AR406" s="156" t="s">
        <v>138</v>
      </c>
      <c r="AT406" s="156" t="s">
        <v>134</v>
      </c>
      <c r="AU406" s="156" t="s">
        <v>89</v>
      </c>
      <c r="AY406" s="18" t="s">
        <v>125</v>
      </c>
      <c r="BE406" s="157">
        <f>IF(N406="základní",J406,0)</f>
        <v>0</v>
      </c>
      <c r="BF406" s="157">
        <f>IF(N406="snížená",J406,0)</f>
        <v>0</v>
      </c>
      <c r="BG406" s="157">
        <f>IF(N406="zákl. přenesená",J406,0)</f>
        <v>0</v>
      </c>
      <c r="BH406" s="157">
        <f>IF(N406="sníž. přenesená",J406,0)</f>
        <v>0</v>
      </c>
      <c r="BI406" s="157">
        <f>IF(N406="nulová",J406,0)</f>
        <v>0</v>
      </c>
      <c r="BJ406" s="18" t="s">
        <v>36</v>
      </c>
      <c r="BK406" s="157">
        <f>ROUND(I406*H406,2)</f>
        <v>0</v>
      </c>
      <c r="BL406" s="18" t="s">
        <v>132</v>
      </c>
      <c r="BM406" s="156" t="s">
        <v>1194</v>
      </c>
    </row>
    <row r="407" spans="1:65" s="14" customFormat="1">
      <c r="B407" s="176"/>
      <c r="D407" s="169" t="s">
        <v>140</v>
      </c>
      <c r="E407" s="177" t="s">
        <v>1</v>
      </c>
      <c r="F407" s="178" t="s">
        <v>557</v>
      </c>
      <c r="H407" s="179">
        <v>1.01</v>
      </c>
      <c r="I407" s="180"/>
      <c r="L407" s="176"/>
      <c r="M407" s="181"/>
      <c r="N407" s="182"/>
      <c r="O407" s="182"/>
      <c r="P407" s="182"/>
      <c r="Q407" s="182"/>
      <c r="R407" s="182"/>
      <c r="S407" s="182"/>
      <c r="T407" s="183"/>
      <c r="AT407" s="177" t="s">
        <v>140</v>
      </c>
      <c r="AU407" s="177" t="s">
        <v>89</v>
      </c>
      <c r="AV407" s="14" t="s">
        <v>89</v>
      </c>
      <c r="AW407" s="14" t="s">
        <v>35</v>
      </c>
      <c r="AX407" s="14" t="s">
        <v>80</v>
      </c>
      <c r="AY407" s="177" t="s">
        <v>125</v>
      </c>
    </row>
    <row r="408" spans="1:65" s="2" customFormat="1" ht="16.5" customHeight="1">
      <c r="A408" s="33"/>
      <c r="B408" s="144"/>
      <c r="C408" s="145" t="s">
        <v>678</v>
      </c>
      <c r="D408" s="145" t="s">
        <v>127</v>
      </c>
      <c r="E408" s="146" t="s">
        <v>1195</v>
      </c>
      <c r="F408" s="147" t="s">
        <v>1196</v>
      </c>
      <c r="G408" s="148" t="s">
        <v>130</v>
      </c>
      <c r="H408" s="149">
        <v>19</v>
      </c>
      <c r="I408" s="150"/>
      <c r="J408" s="151">
        <f>ROUND(I408*H408,2)</f>
        <v>0</v>
      </c>
      <c r="K408" s="147" t="s">
        <v>131</v>
      </c>
      <c r="L408" s="34"/>
      <c r="M408" s="152" t="s">
        <v>1</v>
      </c>
      <c r="N408" s="153" t="s">
        <v>45</v>
      </c>
      <c r="O408" s="59"/>
      <c r="P408" s="154">
        <f>O408*H408</f>
        <v>0</v>
      </c>
      <c r="Q408" s="154">
        <v>1.09E-3</v>
      </c>
      <c r="R408" s="154">
        <f>Q408*H408</f>
        <v>2.0709999999999999E-2</v>
      </c>
      <c r="S408" s="154">
        <v>0</v>
      </c>
      <c r="T408" s="155">
        <f>S408*H408</f>
        <v>0</v>
      </c>
      <c r="U408" s="33"/>
      <c r="V408" s="33"/>
      <c r="W408" s="33"/>
      <c r="X408" s="33"/>
      <c r="Y408" s="33"/>
      <c r="Z408" s="33"/>
      <c r="AA408" s="33"/>
      <c r="AB408" s="33"/>
      <c r="AC408" s="33"/>
      <c r="AD408" s="33"/>
      <c r="AE408" s="33"/>
      <c r="AR408" s="156" t="s">
        <v>132</v>
      </c>
      <c r="AT408" s="156" t="s">
        <v>127</v>
      </c>
      <c r="AU408" s="156" t="s">
        <v>89</v>
      </c>
      <c r="AY408" s="18" t="s">
        <v>125</v>
      </c>
      <c r="BE408" s="157">
        <f>IF(N408="základní",J408,0)</f>
        <v>0</v>
      </c>
      <c r="BF408" s="157">
        <f>IF(N408="snížená",J408,0)</f>
        <v>0</v>
      </c>
      <c r="BG408" s="157">
        <f>IF(N408="zákl. přenesená",J408,0)</f>
        <v>0</v>
      </c>
      <c r="BH408" s="157">
        <f>IF(N408="sníž. přenesená",J408,0)</f>
        <v>0</v>
      </c>
      <c r="BI408" s="157">
        <f>IF(N408="nulová",J408,0)</f>
        <v>0</v>
      </c>
      <c r="BJ408" s="18" t="s">
        <v>36</v>
      </c>
      <c r="BK408" s="157">
        <f>ROUND(I408*H408,2)</f>
        <v>0</v>
      </c>
      <c r="BL408" s="18" t="s">
        <v>132</v>
      </c>
      <c r="BM408" s="156" t="s">
        <v>1197</v>
      </c>
    </row>
    <row r="409" spans="1:65" s="14" customFormat="1">
      <c r="B409" s="176"/>
      <c r="D409" s="169" t="s">
        <v>140</v>
      </c>
      <c r="E409" s="177" t="s">
        <v>1</v>
      </c>
      <c r="F409" s="178" t="s">
        <v>1198</v>
      </c>
      <c r="H409" s="179">
        <v>19</v>
      </c>
      <c r="I409" s="180"/>
      <c r="L409" s="176"/>
      <c r="M409" s="181"/>
      <c r="N409" s="182"/>
      <c r="O409" s="182"/>
      <c r="P409" s="182"/>
      <c r="Q409" s="182"/>
      <c r="R409" s="182"/>
      <c r="S409" s="182"/>
      <c r="T409" s="183"/>
      <c r="AT409" s="177" t="s">
        <v>140</v>
      </c>
      <c r="AU409" s="177" t="s">
        <v>89</v>
      </c>
      <c r="AV409" s="14" t="s">
        <v>89</v>
      </c>
      <c r="AW409" s="14" t="s">
        <v>35</v>
      </c>
      <c r="AX409" s="14" t="s">
        <v>80</v>
      </c>
      <c r="AY409" s="177" t="s">
        <v>125</v>
      </c>
    </row>
    <row r="410" spans="1:65" s="15" customFormat="1">
      <c r="B410" s="189"/>
      <c r="D410" s="169" t="s">
        <v>140</v>
      </c>
      <c r="E410" s="190" t="s">
        <v>1</v>
      </c>
      <c r="F410" s="191" t="s">
        <v>223</v>
      </c>
      <c r="H410" s="192">
        <v>19</v>
      </c>
      <c r="I410" s="193"/>
      <c r="L410" s="189"/>
      <c r="M410" s="194"/>
      <c r="N410" s="195"/>
      <c r="O410" s="195"/>
      <c r="P410" s="195"/>
      <c r="Q410" s="195"/>
      <c r="R410" s="195"/>
      <c r="S410" s="195"/>
      <c r="T410" s="196"/>
      <c r="AT410" s="190" t="s">
        <v>140</v>
      </c>
      <c r="AU410" s="190" t="s">
        <v>89</v>
      </c>
      <c r="AV410" s="15" t="s">
        <v>132</v>
      </c>
      <c r="AW410" s="15" t="s">
        <v>35</v>
      </c>
      <c r="AX410" s="15" t="s">
        <v>36</v>
      </c>
      <c r="AY410" s="190" t="s">
        <v>125</v>
      </c>
    </row>
    <row r="411" spans="1:65" s="2" customFormat="1" ht="16.5" customHeight="1">
      <c r="A411" s="33"/>
      <c r="B411" s="144"/>
      <c r="C411" s="158" t="s">
        <v>683</v>
      </c>
      <c r="D411" s="158" t="s">
        <v>134</v>
      </c>
      <c r="E411" s="159" t="s">
        <v>1199</v>
      </c>
      <c r="F411" s="160" t="s">
        <v>1200</v>
      </c>
      <c r="G411" s="161" t="s">
        <v>130</v>
      </c>
      <c r="H411" s="162">
        <v>10.1</v>
      </c>
      <c r="I411" s="163"/>
      <c r="J411" s="164">
        <f>ROUND(I411*H411,2)</f>
        <v>0</v>
      </c>
      <c r="K411" s="160" t="s">
        <v>1</v>
      </c>
      <c r="L411" s="165"/>
      <c r="M411" s="166" t="s">
        <v>1</v>
      </c>
      <c r="N411" s="167" t="s">
        <v>45</v>
      </c>
      <c r="O411" s="59"/>
      <c r="P411" s="154">
        <f>O411*H411</f>
        <v>0</v>
      </c>
      <c r="Q411" s="154">
        <v>2.3999999999999998E-3</v>
      </c>
      <c r="R411" s="154">
        <f>Q411*H411</f>
        <v>2.4239999999999998E-2</v>
      </c>
      <c r="S411" s="154">
        <v>0</v>
      </c>
      <c r="T411" s="155">
        <f>S411*H411</f>
        <v>0</v>
      </c>
      <c r="U411" s="33"/>
      <c r="V411" s="33"/>
      <c r="W411" s="33"/>
      <c r="X411" s="33"/>
      <c r="Y411" s="33"/>
      <c r="Z411" s="33"/>
      <c r="AA411" s="33"/>
      <c r="AB411" s="33"/>
      <c r="AC411" s="33"/>
      <c r="AD411" s="33"/>
      <c r="AE411" s="33"/>
      <c r="AR411" s="156" t="s">
        <v>138</v>
      </c>
      <c r="AT411" s="156" t="s">
        <v>134</v>
      </c>
      <c r="AU411" s="156" t="s">
        <v>89</v>
      </c>
      <c r="AY411" s="18" t="s">
        <v>125</v>
      </c>
      <c r="BE411" s="157">
        <f>IF(N411="základní",J411,0)</f>
        <v>0</v>
      </c>
      <c r="BF411" s="157">
        <f>IF(N411="snížená",J411,0)</f>
        <v>0</v>
      </c>
      <c r="BG411" s="157">
        <f>IF(N411="zákl. přenesená",J411,0)</f>
        <v>0</v>
      </c>
      <c r="BH411" s="157">
        <f>IF(N411="sníž. přenesená",J411,0)</f>
        <v>0</v>
      </c>
      <c r="BI411" s="157">
        <f>IF(N411="nulová",J411,0)</f>
        <v>0</v>
      </c>
      <c r="BJ411" s="18" t="s">
        <v>36</v>
      </c>
      <c r="BK411" s="157">
        <f>ROUND(I411*H411,2)</f>
        <v>0</v>
      </c>
      <c r="BL411" s="18" t="s">
        <v>132</v>
      </c>
      <c r="BM411" s="156" t="s">
        <v>1201</v>
      </c>
    </row>
    <row r="412" spans="1:65" s="14" customFormat="1">
      <c r="B412" s="176"/>
      <c r="D412" s="169" t="s">
        <v>140</v>
      </c>
      <c r="E412" s="177" t="s">
        <v>1</v>
      </c>
      <c r="F412" s="178" t="s">
        <v>1202</v>
      </c>
      <c r="H412" s="179">
        <v>10.1</v>
      </c>
      <c r="I412" s="180"/>
      <c r="L412" s="176"/>
      <c r="M412" s="181"/>
      <c r="N412" s="182"/>
      <c r="O412" s="182"/>
      <c r="P412" s="182"/>
      <c r="Q412" s="182"/>
      <c r="R412" s="182"/>
      <c r="S412" s="182"/>
      <c r="T412" s="183"/>
      <c r="AT412" s="177" t="s">
        <v>140</v>
      </c>
      <c r="AU412" s="177" t="s">
        <v>89</v>
      </c>
      <c r="AV412" s="14" t="s">
        <v>89</v>
      </c>
      <c r="AW412" s="14" t="s">
        <v>35</v>
      </c>
      <c r="AX412" s="14" t="s">
        <v>36</v>
      </c>
      <c r="AY412" s="177" t="s">
        <v>125</v>
      </c>
    </row>
    <row r="413" spans="1:65" s="2" customFormat="1" ht="16.5" customHeight="1">
      <c r="A413" s="33"/>
      <c r="B413" s="144"/>
      <c r="C413" s="158" t="s">
        <v>689</v>
      </c>
      <c r="D413" s="158" t="s">
        <v>134</v>
      </c>
      <c r="E413" s="159" t="s">
        <v>1203</v>
      </c>
      <c r="F413" s="160" t="s">
        <v>1204</v>
      </c>
      <c r="G413" s="161" t="s">
        <v>130</v>
      </c>
      <c r="H413" s="162">
        <v>9.09</v>
      </c>
      <c r="I413" s="163"/>
      <c r="J413" s="164">
        <f>ROUND(I413*H413,2)</f>
        <v>0</v>
      </c>
      <c r="K413" s="160" t="s">
        <v>1</v>
      </c>
      <c r="L413" s="165"/>
      <c r="M413" s="166" t="s">
        <v>1</v>
      </c>
      <c r="N413" s="167" t="s">
        <v>45</v>
      </c>
      <c r="O413" s="59"/>
      <c r="P413" s="154">
        <f>O413*H413</f>
        <v>0</v>
      </c>
      <c r="Q413" s="154">
        <v>2.3999999999999998E-3</v>
      </c>
      <c r="R413" s="154">
        <f>Q413*H413</f>
        <v>2.1815999999999999E-2</v>
      </c>
      <c r="S413" s="154">
        <v>0</v>
      </c>
      <c r="T413" s="155">
        <f>S413*H413</f>
        <v>0</v>
      </c>
      <c r="U413" s="33"/>
      <c r="V413" s="33"/>
      <c r="W413" s="33"/>
      <c r="X413" s="33"/>
      <c r="Y413" s="33"/>
      <c r="Z413" s="33"/>
      <c r="AA413" s="33"/>
      <c r="AB413" s="33"/>
      <c r="AC413" s="33"/>
      <c r="AD413" s="33"/>
      <c r="AE413" s="33"/>
      <c r="AR413" s="156" t="s">
        <v>138</v>
      </c>
      <c r="AT413" s="156" t="s">
        <v>134</v>
      </c>
      <c r="AU413" s="156" t="s">
        <v>89</v>
      </c>
      <c r="AY413" s="18" t="s">
        <v>125</v>
      </c>
      <c r="BE413" s="157">
        <f>IF(N413="základní",J413,0)</f>
        <v>0</v>
      </c>
      <c r="BF413" s="157">
        <f>IF(N413="snížená",J413,0)</f>
        <v>0</v>
      </c>
      <c r="BG413" s="157">
        <f>IF(N413="zákl. přenesená",J413,0)</f>
        <v>0</v>
      </c>
      <c r="BH413" s="157">
        <f>IF(N413="sníž. přenesená",J413,0)</f>
        <v>0</v>
      </c>
      <c r="BI413" s="157">
        <f>IF(N413="nulová",J413,0)</f>
        <v>0</v>
      </c>
      <c r="BJ413" s="18" t="s">
        <v>36</v>
      </c>
      <c r="BK413" s="157">
        <f>ROUND(I413*H413,2)</f>
        <v>0</v>
      </c>
      <c r="BL413" s="18" t="s">
        <v>132</v>
      </c>
      <c r="BM413" s="156" t="s">
        <v>1205</v>
      </c>
    </row>
    <row r="414" spans="1:65" s="14" customFormat="1">
      <c r="B414" s="176"/>
      <c r="D414" s="169" t="s">
        <v>140</v>
      </c>
      <c r="E414" s="177" t="s">
        <v>1</v>
      </c>
      <c r="F414" s="178" t="s">
        <v>1206</v>
      </c>
      <c r="H414" s="179">
        <v>9.09</v>
      </c>
      <c r="I414" s="180"/>
      <c r="L414" s="176"/>
      <c r="M414" s="181"/>
      <c r="N414" s="182"/>
      <c r="O414" s="182"/>
      <c r="P414" s="182"/>
      <c r="Q414" s="182"/>
      <c r="R414" s="182"/>
      <c r="S414" s="182"/>
      <c r="T414" s="183"/>
      <c r="AT414" s="177" t="s">
        <v>140</v>
      </c>
      <c r="AU414" s="177" t="s">
        <v>89</v>
      </c>
      <c r="AV414" s="14" t="s">
        <v>89</v>
      </c>
      <c r="AW414" s="14" t="s">
        <v>35</v>
      </c>
      <c r="AX414" s="14" t="s">
        <v>36</v>
      </c>
      <c r="AY414" s="177" t="s">
        <v>125</v>
      </c>
    </row>
    <row r="415" spans="1:65" s="2" customFormat="1" ht="16.5" customHeight="1">
      <c r="A415" s="33"/>
      <c r="B415" s="144"/>
      <c r="C415" s="145" t="s">
        <v>694</v>
      </c>
      <c r="D415" s="145" t="s">
        <v>127</v>
      </c>
      <c r="E415" s="146" t="s">
        <v>590</v>
      </c>
      <c r="F415" s="147" t="s">
        <v>591</v>
      </c>
      <c r="G415" s="148" t="s">
        <v>130</v>
      </c>
      <c r="H415" s="149">
        <v>1</v>
      </c>
      <c r="I415" s="150"/>
      <c r="J415" s="151">
        <f>ROUND(I415*H415,2)</f>
        <v>0</v>
      </c>
      <c r="K415" s="147" t="s">
        <v>131</v>
      </c>
      <c r="L415" s="34"/>
      <c r="M415" s="152" t="s">
        <v>1</v>
      </c>
      <c r="N415" s="153" t="s">
        <v>45</v>
      </c>
      <c r="O415" s="59"/>
      <c r="P415" s="154">
        <f>O415*H415</f>
        <v>0</v>
      </c>
      <c r="Q415" s="154">
        <v>1.6199999999999999E-3</v>
      </c>
      <c r="R415" s="154">
        <f>Q415*H415</f>
        <v>1.6199999999999999E-3</v>
      </c>
      <c r="S415" s="154">
        <v>0</v>
      </c>
      <c r="T415" s="155">
        <f>S415*H415</f>
        <v>0</v>
      </c>
      <c r="U415" s="33"/>
      <c r="V415" s="33"/>
      <c r="W415" s="33"/>
      <c r="X415" s="33"/>
      <c r="Y415" s="33"/>
      <c r="Z415" s="33"/>
      <c r="AA415" s="33"/>
      <c r="AB415" s="33"/>
      <c r="AC415" s="33"/>
      <c r="AD415" s="33"/>
      <c r="AE415" s="33"/>
      <c r="AR415" s="156" t="s">
        <v>203</v>
      </c>
      <c r="AT415" s="156" t="s">
        <v>127</v>
      </c>
      <c r="AU415" s="156" t="s">
        <v>89</v>
      </c>
      <c r="AY415" s="18" t="s">
        <v>125</v>
      </c>
      <c r="BE415" s="157">
        <f>IF(N415="základní",J415,0)</f>
        <v>0</v>
      </c>
      <c r="BF415" s="157">
        <f>IF(N415="snížená",J415,0)</f>
        <v>0</v>
      </c>
      <c r="BG415" s="157">
        <f>IF(N415="zákl. přenesená",J415,0)</f>
        <v>0</v>
      </c>
      <c r="BH415" s="157">
        <f>IF(N415="sníž. přenesená",J415,0)</f>
        <v>0</v>
      </c>
      <c r="BI415" s="157">
        <f>IF(N415="nulová",J415,0)</f>
        <v>0</v>
      </c>
      <c r="BJ415" s="18" t="s">
        <v>36</v>
      </c>
      <c r="BK415" s="157">
        <f>ROUND(I415*H415,2)</f>
        <v>0</v>
      </c>
      <c r="BL415" s="18" t="s">
        <v>203</v>
      </c>
      <c r="BM415" s="156" t="s">
        <v>1207</v>
      </c>
    </row>
    <row r="416" spans="1:65" s="14" customFormat="1">
      <c r="B416" s="176"/>
      <c r="D416" s="169" t="s">
        <v>140</v>
      </c>
      <c r="E416" s="177" t="s">
        <v>1</v>
      </c>
      <c r="F416" s="178" t="s">
        <v>36</v>
      </c>
      <c r="H416" s="179">
        <v>1</v>
      </c>
      <c r="I416" s="180"/>
      <c r="L416" s="176"/>
      <c r="M416" s="181"/>
      <c r="N416" s="182"/>
      <c r="O416" s="182"/>
      <c r="P416" s="182"/>
      <c r="Q416" s="182"/>
      <c r="R416" s="182"/>
      <c r="S416" s="182"/>
      <c r="T416" s="183"/>
      <c r="AT416" s="177" t="s">
        <v>140</v>
      </c>
      <c r="AU416" s="177" t="s">
        <v>89</v>
      </c>
      <c r="AV416" s="14" t="s">
        <v>89</v>
      </c>
      <c r="AW416" s="14" t="s">
        <v>35</v>
      </c>
      <c r="AX416" s="14" t="s">
        <v>80</v>
      </c>
      <c r="AY416" s="177" t="s">
        <v>125</v>
      </c>
    </row>
    <row r="417" spans="1:65" s="2" customFormat="1" ht="16.5" customHeight="1">
      <c r="A417" s="33"/>
      <c r="B417" s="144"/>
      <c r="C417" s="158" t="s">
        <v>699</v>
      </c>
      <c r="D417" s="158" t="s">
        <v>134</v>
      </c>
      <c r="E417" s="159" t="s">
        <v>1208</v>
      </c>
      <c r="F417" s="160" t="s">
        <v>1209</v>
      </c>
      <c r="G417" s="161" t="s">
        <v>130</v>
      </c>
      <c r="H417" s="162">
        <v>1.01</v>
      </c>
      <c r="I417" s="163"/>
      <c r="J417" s="164">
        <f>ROUND(I417*H417,2)</f>
        <v>0</v>
      </c>
      <c r="K417" s="160" t="s">
        <v>131</v>
      </c>
      <c r="L417" s="165"/>
      <c r="M417" s="166" t="s">
        <v>1</v>
      </c>
      <c r="N417" s="167" t="s">
        <v>45</v>
      </c>
      <c r="O417" s="59"/>
      <c r="P417" s="154">
        <f>O417*H417</f>
        <v>0</v>
      </c>
      <c r="Q417" s="154">
        <v>1.6500000000000001E-2</v>
      </c>
      <c r="R417" s="154">
        <f>Q417*H417</f>
        <v>1.6664999999999999E-2</v>
      </c>
      <c r="S417" s="154">
        <v>0</v>
      </c>
      <c r="T417" s="155">
        <f>S417*H417</f>
        <v>0</v>
      </c>
      <c r="U417" s="33"/>
      <c r="V417" s="33"/>
      <c r="W417" s="33"/>
      <c r="X417" s="33"/>
      <c r="Y417" s="33"/>
      <c r="Z417" s="33"/>
      <c r="AA417" s="33"/>
      <c r="AB417" s="33"/>
      <c r="AC417" s="33"/>
      <c r="AD417" s="33"/>
      <c r="AE417" s="33"/>
      <c r="AR417" s="156" t="s">
        <v>138</v>
      </c>
      <c r="AT417" s="156" t="s">
        <v>134</v>
      </c>
      <c r="AU417" s="156" t="s">
        <v>89</v>
      </c>
      <c r="AY417" s="18" t="s">
        <v>125</v>
      </c>
      <c r="BE417" s="157">
        <f>IF(N417="základní",J417,0)</f>
        <v>0</v>
      </c>
      <c r="BF417" s="157">
        <f>IF(N417="snížená",J417,0)</f>
        <v>0</v>
      </c>
      <c r="BG417" s="157">
        <f>IF(N417="zákl. přenesená",J417,0)</f>
        <v>0</v>
      </c>
      <c r="BH417" s="157">
        <f>IF(N417="sníž. přenesená",J417,0)</f>
        <v>0</v>
      </c>
      <c r="BI417" s="157">
        <f>IF(N417="nulová",J417,0)</f>
        <v>0</v>
      </c>
      <c r="BJ417" s="18" t="s">
        <v>36</v>
      </c>
      <c r="BK417" s="157">
        <f>ROUND(I417*H417,2)</f>
        <v>0</v>
      </c>
      <c r="BL417" s="18" t="s">
        <v>132</v>
      </c>
      <c r="BM417" s="156" t="s">
        <v>1210</v>
      </c>
    </row>
    <row r="418" spans="1:65" s="14" customFormat="1">
      <c r="B418" s="176"/>
      <c r="D418" s="169" t="s">
        <v>140</v>
      </c>
      <c r="E418" s="177" t="s">
        <v>1</v>
      </c>
      <c r="F418" s="178" t="s">
        <v>557</v>
      </c>
      <c r="H418" s="179">
        <v>1.01</v>
      </c>
      <c r="I418" s="180"/>
      <c r="L418" s="176"/>
      <c r="M418" s="181"/>
      <c r="N418" s="182"/>
      <c r="O418" s="182"/>
      <c r="P418" s="182"/>
      <c r="Q418" s="182"/>
      <c r="R418" s="182"/>
      <c r="S418" s="182"/>
      <c r="T418" s="183"/>
      <c r="AT418" s="177" t="s">
        <v>140</v>
      </c>
      <c r="AU418" s="177" t="s">
        <v>89</v>
      </c>
      <c r="AV418" s="14" t="s">
        <v>89</v>
      </c>
      <c r="AW418" s="14" t="s">
        <v>35</v>
      </c>
      <c r="AX418" s="14" t="s">
        <v>80</v>
      </c>
      <c r="AY418" s="177" t="s">
        <v>125</v>
      </c>
    </row>
    <row r="419" spans="1:65" s="2" customFormat="1" ht="16.5" customHeight="1">
      <c r="A419" s="33"/>
      <c r="B419" s="144"/>
      <c r="C419" s="158" t="s">
        <v>704</v>
      </c>
      <c r="D419" s="158" t="s">
        <v>134</v>
      </c>
      <c r="E419" s="159" t="s">
        <v>1211</v>
      </c>
      <c r="F419" s="160" t="s">
        <v>1212</v>
      </c>
      <c r="G419" s="161" t="s">
        <v>130</v>
      </c>
      <c r="H419" s="162">
        <v>1.01</v>
      </c>
      <c r="I419" s="163"/>
      <c r="J419" s="164">
        <f>ROUND(I419*H419,2)</f>
        <v>0</v>
      </c>
      <c r="K419" s="160" t="s">
        <v>1</v>
      </c>
      <c r="L419" s="165"/>
      <c r="M419" s="166" t="s">
        <v>1</v>
      </c>
      <c r="N419" s="167" t="s">
        <v>45</v>
      </c>
      <c r="O419" s="59"/>
      <c r="P419" s="154">
        <f>O419*H419</f>
        <v>0</v>
      </c>
      <c r="Q419" s="154">
        <v>1.8E-3</v>
      </c>
      <c r="R419" s="154">
        <f>Q419*H419</f>
        <v>1.818E-3</v>
      </c>
      <c r="S419" s="154">
        <v>0</v>
      </c>
      <c r="T419" s="155">
        <f>S419*H419</f>
        <v>0</v>
      </c>
      <c r="U419" s="33"/>
      <c r="V419" s="33"/>
      <c r="W419" s="33"/>
      <c r="X419" s="33"/>
      <c r="Y419" s="33"/>
      <c r="Z419" s="33"/>
      <c r="AA419" s="33"/>
      <c r="AB419" s="33"/>
      <c r="AC419" s="33"/>
      <c r="AD419" s="33"/>
      <c r="AE419" s="33"/>
      <c r="AR419" s="156" t="s">
        <v>138</v>
      </c>
      <c r="AT419" s="156" t="s">
        <v>134</v>
      </c>
      <c r="AU419" s="156" t="s">
        <v>89</v>
      </c>
      <c r="AY419" s="18" t="s">
        <v>125</v>
      </c>
      <c r="BE419" s="157">
        <f>IF(N419="základní",J419,0)</f>
        <v>0</v>
      </c>
      <c r="BF419" s="157">
        <f>IF(N419="snížená",J419,0)</f>
        <v>0</v>
      </c>
      <c r="BG419" s="157">
        <f>IF(N419="zákl. přenesená",J419,0)</f>
        <v>0</v>
      </c>
      <c r="BH419" s="157">
        <f>IF(N419="sníž. přenesená",J419,0)</f>
        <v>0</v>
      </c>
      <c r="BI419" s="157">
        <f>IF(N419="nulová",J419,0)</f>
        <v>0</v>
      </c>
      <c r="BJ419" s="18" t="s">
        <v>36</v>
      </c>
      <c r="BK419" s="157">
        <f>ROUND(I419*H419,2)</f>
        <v>0</v>
      </c>
      <c r="BL419" s="18" t="s">
        <v>132</v>
      </c>
      <c r="BM419" s="156" t="s">
        <v>1213</v>
      </c>
    </row>
    <row r="420" spans="1:65" s="14" customFormat="1">
      <c r="B420" s="176"/>
      <c r="D420" s="169" t="s">
        <v>140</v>
      </c>
      <c r="E420" s="177" t="s">
        <v>1</v>
      </c>
      <c r="F420" s="178" t="s">
        <v>557</v>
      </c>
      <c r="H420" s="179">
        <v>1.01</v>
      </c>
      <c r="I420" s="180"/>
      <c r="L420" s="176"/>
      <c r="M420" s="181"/>
      <c r="N420" s="182"/>
      <c r="O420" s="182"/>
      <c r="P420" s="182"/>
      <c r="Q420" s="182"/>
      <c r="R420" s="182"/>
      <c r="S420" s="182"/>
      <c r="T420" s="183"/>
      <c r="AT420" s="177" t="s">
        <v>140</v>
      </c>
      <c r="AU420" s="177" t="s">
        <v>89</v>
      </c>
      <c r="AV420" s="14" t="s">
        <v>89</v>
      </c>
      <c r="AW420" s="14" t="s">
        <v>35</v>
      </c>
      <c r="AX420" s="14" t="s">
        <v>80</v>
      </c>
      <c r="AY420" s="177" t="s">
        <v>125</v>
      </c>
    </row>
    <row r="421" spans="1:65" s="15" customFormat="1">
      <c r="B421" s="189"/>
      <c r="D421" s="169" t="s">
        <v>140</v>
      </c>
      <c r="E421" s="190" t="s">
        <v>1</v>
      </c>
      <c r="F421" s="191" t="s">
        <v>223</v>
      </c>
      <c r="H421" s="192">
        <v>1.01</v>
      </c>
      <c r="I421" s="193"/>
      <c r="L421" s="189"/>
      <c r="M421" s="194"/>
      <c r="N421" s="195"/>
      <c r="O421" s="195"/>
      <c r="P421" s="195"/>
      <c r="Q421" s="195"/>
      <c r="R421" s="195"/>
      <c r="S421" s="195"/>
      <c r="T421" s="196"/>
      <c r="AT421" s="190" t="s">
        <v>140</v>
      </c>
      <c r="AU421" s="190" t="s">
        <v>89</v>
      </c>
      <c r="AV421" s="15" t="s">
        <v>132</v>
      </c>
      <c r="AW421" s="15" t="s">
        <v>35</v>
      </c>
      <c r="AX421" s="15" t="s">
        <v>36</v>
      </c>
      <c r="AY421" s="190" t="s">
        <v>125</v>
      </c>
    </row>
    <row r="422" spans="1:65" s="2" customFormat="1" ht="16.5" customHeight="1">
      <c r="A422" s="33"/>
      <c r="B422" s="144"/>
      <c r="C422" s="145" t="s">
        <v>709</v>
      </c>
      <c r="D422" s="145" t="s">
        <v>127</v>
      </c>
      <c r="E422" s="146" t="s">
        <v>1214</v>
      </c>
      <c r="F422" s="147" t="s">
        <v>1215</v>
      </c>
      <c r="G422" s="148" t="s">
        <v>130</v>
      </c>
      <c r="H422" s="149">
        <v>19</v>
      </c>
      <c r="I422" s="150"/>
      <c r="J422" s="151">
        <f>ROUND(I422*H422,2)</f>
        <v>0</v>
      </c>
      <c r="K422" s="147" t="s">
        <v>131</v>
      </c>
      <c r="L422" s="34"/>
      <c r="M422" s="152" t="s">
        <v>1</v>
      </c>
      <c r="N422" s="153" t="s">
        <v>45</v>
      </c>
      <c r="O422" s="59"/>
      <c r="P422" s="154">
        <f>O422*H422</f>
        <v>0</v>
      </c>
      <c r="Q422" s="154">
        <v>7.3999999999999999E-4</v>
      </c>
      <c r="R422" s="154">
        <f>Q422*H422</f>
        <v>1.406E-2</v>
      </c>
      <c r="S422" s="154">
        <v>0</v>
      </c>
      <c r="T422" s="155">
        <f>S422*H422</f>
        <v>0</v>
      </c>
      <c r="U422" s="33"/>
      <c r="V422" s="33"/>
      <c r="W422" s="33"/>
      <c r="X422" s="33"/>
      <c r="Y422" s="33"/>
      <c r="Z422" s="33"/>
      <c r="AA422" s="33"/>
      <c r="AB422" s="33"/>
      <c r="AC422" s="33"/>
      <c r="AD422" s="33"/>
      <c r="AE422" s="33"/>
      <c r="AR422" s="156" t="s">
        <v>132</v>
      </c>
      <c r="AT422" s="156" t="s">
        <v>127</v>
      </c>
      <c r="AU422" s="156" t="s">
        <v>89</v>
      </c>
      <c r="AY422" s="18" t="s">
        <v>125</v>
      </c>
      <c r="BE422" s="157">
        <f>IF(N422="základní",J422,0)</f>
        <v>0</v>
      </c>
      <c r="BF422" s="157">
        <f>IF(N422="snížená",J422,0)</f>
        <v>0</v>
      </c>
      <c r="BG422" s="157">
        <f>IF(N422="zákl. přenesená",J422,0)</f>
        <v>0</v>
      </c>
      <c r="BH422" s="157">
        <f>IF(N422="sníž. přenesená",J422,0)</f>
        <v>0</v>
      </c>
      <c r="BI422" s="157">
        <f>IF(N422="nulová",J422,0)</f>
        <v>0</v>
      </c>
      <c r="BJ422" s="18" t="s">
        <v>36</v>
      </c>
      <c r="BK422" s="157">
        <f>ROUND(I422*H422,2)</f>
        <v>0</v>
      </c>
      <c r="BL422" s="18" t="s">
        <v>132</v>
      </c>
      <c r="BM422" s="156" t="s">
        <v>1216</v>
      </c>
    </row>
    <row r="423" spans="1:65" s="14" customFormat="1">
      <c r="B423" s="176"/>
      <c r="D423" s="169" t="s">
        <v>140</v>
      </c>
      <c r="E423" s="177" t="s">
        <v>1</v>
      </c>
      <c r="F423" s="178" t="s">
        <v>1217</v>
      </c>
      <c r="H423" s="179">
        <v>19</v>
      </c>
      <c r="I423" s="180"/>
      <c r="L423" s="176"/>
      <c r="M423" s="181"/>
      <c r="N423" s="182"/>
      <c r="O423" s="182"/>
      <c r="P423" s="182"/>
      <c r="Q423" s="182"/>
      <c r="R423" s="182"/>
      <c r="S423" s="182"/>
      <c r="T423" s="183"/>
      <c r="AT423" s="177" t="s">
        <v>140</v>
      </c>
      <c r="AU423" s="177" t="s">
        <v>89</v>
      </c>
      <c r="AV423" s="14" t="s">
        <v>89</v>
      </c>
      <c r="AW423" s="14" t="s">
        <v>35</v>
      </c>
      <c r="AX423" s="14" t="s">
        <v>80</v>
      </c>
      <c r="AY423" s="177" t="s">
        <v>125</v>
      </c>
    </row>
    <row r="424" spans="1:65" s="2" customFormat="1" ht="16.5" customHeight="1">
      <c r="A424" s="33"/>
      <c r="B424" s="144"/>
      <c r="C424" s="158" t="s">
        <v>714</v>
      </c>
      <c r="D424" s="158" t="s">
        <v>134</v>
      </c>
      <c r="E424" s="159" t="s">
        <v>1218</v>
      </c>
      <c r="F424" s="160" t="s">
        <v>1219</v>
      </c>
      <c r="G424" s="161" t="s">
        <v>130</v>
      </c>
      <c r="H424" s="162">
        <v>10.1</v>
      </c>
      <c r="I424" s="163"/>
      <c r="J424" s="164">
        <f>ROUND(I424*H424,2)</f>
        <v>0</v>
      </c>
      <c r="K424" s="160" t="s">
        <v>1</v>
      </c>
      <c r="L424" s="165"/>
      <c r="M424" s="166" t="s">
        <v>1</v>
      </c>
      <c r="N424" s="167" t="s">
        <v>45</v>
      </c>
      <c r="O424" s="59"/>
      <c r="P424" s="154">
        <f>O424*H424</f>
        <v>0</v>
      </c>
      <c r="Q424" s="154">
        <v>3.8E-3</v>
      </c>
      <c r="R424" s="154">
        <f>Q424*H424</f>
        <v>3.8379999999999997E-2</v>
      </c>
      <c r="S424" s="154">
        <v>0</v>
      </c>
      <c r="T424" s="155">
        <f>S424*H424</f>
        <v>0</v>
      </c>
      <c r="U424" s="33"/>
      <c r="V424" s="33"/>
      <c r="W424" s="33"/>
      <c r="X424" s="33"/>
      <c r="Y424" s="33"/>
      <c r="Z424" s="33"/>
      <c r="AA424" s="33"/>
      <c r="AB424" s="33"/>
      <c r="AC424" s="33"/>
      <c r="AD424" s="33"/>
      <c r="AE424" s="33"/>
      <c r="AR424" s="156" t="s">
        <v>138</v>
      </c>
      <c r="AT424" s="156" t="s">
        <v>134</v>
      </c>
      <c r="AU424" s="156" t="s">
        <v>89</v>
      </c>
      <c r="AY424" s="18" t="s">
        <v>125</v>
      </c>
      <c r="BE424" s="157">
        <f>IF(N424="základní",J424,0)</f>
        <v>0</v>
      </c>
      <c r="BF424" s="157">
        <f>IF(N424="snížená",J424,0)</f>
        <v>0</v>
      </c>
      <c r="BG424" s="157">
        <f>IF(N424="zákl. přenesená",J424,0)</f>
        <v>0</v>
      </c>
      <c r="BH424" s="157">
        <f>IF(N424="sníž. přenesená",J424,0)</f>
        <v>0</v>
      </c>
      <c r="BI424" s="157">
        <f>IF(N424="nulová",J424,0)</f>
        <v>0</v>
      </c>
      <c r="BJ424" s="18" t="s">
        <v>36</v>
      </c>
      <c r="BK424" s="157">
        <f>ROUND(I424*H424,2)</f>
        <v>0</v>
      </c>
      <c r="BL424" s="18" t="s">
        <v>132</v>
      </c>
      <c r="BM424" s="156" t="s">
        <v>1220</v>
      </c>
    </row>
    <row r="425" spans="1:65" s="14" customFormat="1">
      <c r="B425" s="176"/>
      <c r="D425" s="169" t="s">
        <v>140</v>
      </c>
      <c r="F425" s="178" t="s">
        <v>1221</v>
      </c>
      <c r="H425" s="179">
        <v>10.1</v>
      </c>
      <c r="I425" s="180"/>
      <c r="L425" s="176"/>
      <c r="M425" s="181"/>
      <c r="N425" s="182"/>
      <c r="O425" s="182"/>
      <c r="P425" s="182"/>
      <c r="Q425" s="182"/>
      <c r="R425" s="182"/>
      <c r="S425" s="182"/>
      <c r="T425" s="183"/>
      <c r="AT425" s="177" t="s">
        <v>140</v>
      </c>
      <c r="AU425" s="177" t="s">
        <v>89</v>
      </c>
      <c r="AV425" s="14" t="s">
        <v>89</v>
      </c>
      <c r="AW425" s="14" t="s">
        <v>3</v>
      </c>
      <c r="AX425" s="14" t="s">
        <v>36</v>
      </c>
      <c r="AY425" s="177" t="s">
        <v>125</v>
      </c>
    </row>
    <row r="426" spans="1:65" s="2" customFormat="1" ht="16.5" customHeight="1">
      <c r="A426" s="33"/>
      <c r="B426" s="144"/>
      <c r="C426" s="158" t="s">
        <v>719</v>
      </c>
      <c r="D426" s="158" t="s">
        <v>134</v>
      </c>
      <c r="E426" s="159" t="s">
        <v>1222</v>
      </c>
      <c r="F426" s="160" t="s">
        <v>1223</v>
      </c>
      <c r="G426" s="161" t="s">
        <v>130</v>
      </c>
      <c r="H426" s="162">
        <v>3.03</v>
      </c>
      <c r="I426" s="163"/>
      <c r="J426" s="164">
        <f>ROUND(I426*H426,2)</f>
        <v>0</v>
      </c>
      <c r="K426" s="160" t="s">
        <v>1</v>
      </c>
      <c r="L426" s="165"/>
      <c r="M426" s="166" t="s">
        <v>1</v>
      </c>
      <c r="N426" s="167" t="s">
        <v>45</v>
      </c>
      <c r="O426" s="59"/>
      <c r="P426" s="154">
        <f>O426*H426</f>
        <v>0</v>
      </c>
      <c r="Q426" s="154">
        <v>3.8E-3</v>
      </c>
      <c r="R426" s="154">
        <f>Q426*H426</f>
        <v>1.1514E-2</v>
      </c>
      <c r="S426" s="154">
        <v>0</v>
      </c>
      <c r="T426" s="155">
        <f>S426*H426</f>
        <v>0</v>
      </c>
      <c r="U426" s="33"/>
      <c r="V426" s="33"/>
      <c r="W426" s="33"/>
      <c r="X426" s="33"/>
      <c r="Y426" s="33"/>
      <c r="Z426" s="33"/>
      <c r="AA426" s="33"/>
      <c r="AB426" s="33"/>
      <c r="AC426" s="33"/>
      <c r="AD426" s="33"/>
      <c r="AE426" s="33"/>
      <c r="AR426" s="156" t="s">
        <v>138</v>
      </c>
      <c r="AT426" s="156" t="s">
        <v>134</v>
      </c>
      <c r="AU426" s="156" t="s">
        <v>89</v>
      </c>
      <c r="AY426" s="18" t="s">
        <v>125</v>
      </c>
      <c r="BE426" s="157">
        <f>IF(N426="základní",J426,0)</f>
        <v>0</v>
      </c>
      <c r="BF426" s="157">
        <f>IF(N426="snížená",J426,0)</f>
        <v>0</v>
      </c>
      <c r="BG426" s="157">
        <f>IF(N426="zákl. přenesená",J426,0)</f>
        <v>0</v>
      </c>
      <c r="BH426" s="157">
        <f>IF(N426="sníž. přenesená",J426,0)</f>
        <v>0</v>
      </c>
      <c r="BI426" s="157">
        <f>IF(N426="nulová",J426,0)</f>
        <v>0</v>
      </c>
      <c r="BJ426" s="18" t="s">
        <v>36</v>
      </c>
      <c r="BK426" s="157">
        <f>ROUND(I426*H426,2)</f>
        <v>0</v>
      </c>
      <c r="BL426" s="18" t="s">
        <v>132</v>
      </c>
      <c r="BM426" s="156" t="s">
        <v>1224</v>
      </c>
    </row>
    <row r="427" spans="1:65" s="14" customFormat="1">
      <c r="B427" s="176"/>
      <c r="D427" s="169" t="s">
        <v>140</v>
      </c>
      <c r="F427" s="178" t="s">
        <v>1225</v>
      </c>
      <c r="H427" s="179">
        <v>3.03</v>
      </c>
      <c r="I427" s="180"/>
      <c r="L427" s="176"/>
      <c r="M427" s="181"/>
      <c r="N427" s="182"/>
      <c r="O427" s="182"/>
      <c r="P427" s="182"/>
      <c r="Q427" s="182"/>
      <c r="R427" s="182"/>
      <c r="S427" s="182"/>
      <c r="T427" s="183"/>
      <c r="AT427" s="177" t="s">
        <v>140</v>
      </c>
      <c r="AU427" s="177" t="s">
        <v>89</v>
      </c>
      <c r="AV427" s="14" t="s">
        <v>89</v>
      </c>
      <c r="AW427" s="14" t="s">
        <v>3</v>
      </c>
      <c r="AX427" s="14" t="s">
        <v>36</v>
      </c>
      <c r="AY427" s="177" t="s">
        <v>125</v>
      </c>
    </row>
    <row r="428" spans="1:65" s="2" customFormat="1" ht="16.5" customHeight="1">
      <c r="A428" s="33"/>
      <c r="B428" s="144"/>
      <c r="C428" s="158" t="s">
        <v>724</v>
      </c>
      <c r="D428" s="158" t="s">
        <v>134</v>
      </c>
      <c r="E428" s="159" t="s">
        <v>1226</v>
      </c>
      <c r="F428" s="160" t="s">
        <v>1227</v>
      </c>
      <c r="G428" s="161" t="s">
        <v>130</v>
      </c>
      <c r="H428" s="162">
        <v>2.02</v>
      </c>
      <c r="I428" s="163"/>
      <c r="J428" s="164">
        <f>ROUND(I428*H428,2)</f>
        <v>0</v>
      </c>
      <c r="K428" s="160" t="s">
        <v>1</v>
      </c>
      <c r="L428" s="165"/>
      <c r="M428" s="166" t="s">
        <v>1</v>
      </c>
      <c r="N428" s="167" t="s">
        <v>45</v>
      </c>
      <c r="O428" s="59"/>
      <c r="P428" s="154">
        <f>O428*H428</f>
        <v>0</v>
      </c>
      <c r="Q428" s="154">
        <v>4.7999999999999996E-3</v>
      </c>
      <c r="R428" s="154">
        <f>Q428*H428</f>
        <v>9.6959999999999998E-3</v>
      </c>
      <c r="S428" s="154">
        <v>0</v>
      </c>
      <c r="T428" s="155">
        <f>S428*H428</f>
        <v>0</v>
      </c>
      <c r="U428" s="33"/>
      <c r="V428" s="33"/>
      <c r="W428" s="33"/>
      <c r="X428" s="33"/>
      <c r="Y428" s="33"/>
      <c r="Z428" s="33"/>
      <c r="AA428" s="33"/>
      <c r="AB428" s="33"/>
      <c r="AC428" s="33"/>
      <c r="AD428" s="33"/>
      <c r="AE428" s="33"/>
      <c r="AR428" s="156" t="s">
        <v>138</v>
      </c>
      <c r="AT428" s="156" t="s">
        <v>134</v>
      </c>
      <c r="AU428" s="156" t="s">
        <v>89</v>
      </c>
      <c r="AY428" s="18" t="s">
        <v>125</v>
      </c>
      <c r="BE428" s="157">
        <f>IF(N428="základní",J428,0)</f>
        <v>0</v>
      </c>
      <c r="BF428" s="157">
        <f>IF(N428="snížená",J428,0)</f>
        <v>0</v>
      </c>
      <c r="BG428" s="157">
        <f>IF(N428="zákl. přenesená",J428,0)</f>
        <v>0</v>
      </c>
      <c r="BH428" s="157">
        <f>IF(N428="sníž. přenesená",J428,0)</f>
        <v>0</v>
      </c>
      <c r="BI428" s="157">
        <f>IF(N428="nulová",J428,0)</f>
        <v>0</v>
      </c>
      <c r="BJ428" s="18" t="s">
        <v>36</v>
      </c>
      <c r="BK428" s="157">
        <f>ROUND(I428*H428,2)</f>
        <v>0</v>
      </c>
      <c r="BL428" s="18" t="s">
        <v>132</v>
      </c>
      <c r="BM428" s="156" t="s">
        <v>1228</v>
      </c>
    </row>
    <row r="429" spans="1:65" s="14" customFormat="1">
      <c r="B429" s="176"/>
      <c r="D429" s="169" t="s">
        <v>140</v>
      </c>
      <c r="F429" s="178" t="s">
        <v>1229</v>
      </c>
      <c r="H429" s="179">
        <v>2.02</v>
      </c>
      <c r="I429" s="180"/>
      <c r="L429" s="176"/>
      <c r="M429" s="181"/>
      <c r="N429" s="182"/>
      <c r="O429" s="182"/>
      <c r="P429" s="182"/>
      <c r="Q429" s="182"/>
      <c r="R429" s="182"/>
      <c r="S429" s="182"/>
      <c r="T429" s="183"/>
      <c r="AT429" s="177" t="s">
        <v>140</v>
      </c>
      <c r="AU429" s="177" t="s">
        <v>89</v>
      </c>
      <c r="AV429" s="14" t="s">
        <v>89</v>
      </c>
      <c r="AW429" s="14" t="s">
        <v>3</v>
      </c>
      <c r="AX429" s="14" t="s">
        <v>36</v>
      </c>
      <c r="AY429" s="177" t="s">
        <v>125</v>
      </c>
    </row>
    <row r="430" spans="1:65" s="2" customFormat="1" ht="16.5" customHeight="1">
      <c r="A430" s="33"/>
      <c r="B430" s="144"/>
      <c r="C430" s="158" t="s">
        <v>729</v>
      </c>
      <c r="D430" s="158" t="s">
        <v>134</v>
      </c>
      <c r="E430" s="159" t="s">
        <v>1230</v>
      </c>
      <c r="F430" s="160" t="s">
        <v>1231</v>
      </c>
      <c r="G430" s="161" t="s">
        <v>130</v>
      </c>
      <c r="H430" s="162">
        <v>4.04</v>
      </c>
      <c r="I430" s="163"/>
      <c r="J430" s="164">
        <f>ROUND(I430*H430,2)</f>
        <v>0</v>
      </c>
      <c r="K430" s="160" t="s">
        <v>1</v>
      </c>
      <c r="L430" s="165"/>
      <c r="M430" s="166" t="s">
        <v>1</v>
      </c>
      <c r="N430" s="167" t="s">
        <v>45</v>
      </c>
      <c r="O430" s="59"/>
      <c r="P430" s="154">
        <f>O430*H430</f>
        <v>0</v>
      </c>
      <c r="Q430" s="154">
        <v>4.7999999999999996E-3</v>
      </c>
      <c r="R430" s="154">
        <f>Q430*H430</f>
        <v>1.9392E-2</v>
      </c>
      <c r="S430" s="154">
        <v>0</v>
      </c>
      <c r="T430" s="155">
        <f>S430*H430</f>
        <v>0</v>
      </c>
      <c r="U430" s="33"/>
      <c r="V430" s="33"/>
      <c r="W430" s="33"/>
      <c r="X430" s="33"/>
      <c r="Y430" s="33"/>
      <c r="Z430" s="33"/>
      <c r="AA430" s="33"/>
      <c r="AB430" s="33"/>
      <c r="AC430" s="33"/>
      <c r="AD430" s="33"/>
      <c r="AE430" s="33"/>
      <c r="AR430" s="156" t="s">
        <v>138</v>
      </c>
      <c r="AT430" s="156" t="s">
        <v>134</v>
      </c>
      <c r="AU430" s="156" t="s">
        <v>89</v>
      </c>
      <c r="AY430" s="18" t="s">
        <v>125</v>
      </c>
      <c r="BE430" s="157">
        <f>IF(N430="základní",J430,0)</f>
        <v>0</v>
      </c>
      <c r="BF430" s="157">
        <f>IF(N430="snížená",J430,0)</f>
        <v>0</v>
      </c>
      <c r="BG430" s="157">
        <f>IF(N430="zákl. přenesená",J430,0)</f>
        <v>0</v>
      </c>
      <c r="BH430" s="157">
        <f>IF(N430="sníž. přenesená",J430,0)</f>
        <v>0</v>
      </c>
      <c r="BI430" s="157">
        <f>IF(N430="nulová",J430,0)</f>
        <v>0</v>
      </c>
      <c r="BJ430" s="18" t="s">
        <v>36</v>
      </c>
      <c r="BK430" s="157">
        <f>ROUND(I430*H430,2)</f>
        <v>0</v>
      </c>
      <c r="BL430" s="18" t="s">
        <v>132</v>
      </c>
      <c r="BM430" s="156" t="s">
        <v>1232</v>
      </c>
    </row>
    <row r="431" spans="1:65" s="14" customFormat="1">
      <c r="B431" s="176"/>
      <c r="D431" s="169" t="s">
        <v>140</v>
      </c>
      <c r="F431" s="178" t="s">
        <v>1233</v>
      </c>
      <c r="H431" s="179">
        <v>4.04</v>
      </c>
      <c r="I431" s="180"/>
      <c r="L431" s="176"/>
      <c r="M431" s="181"/>
      <c r="N431" s="182"/>
      <c r="O431" s="182"/>
      <c r="P431" s="182"/>
      <c r="Q431" s="182"/>
      <c r="R431" s="182"/>
      <c r="S431" s="182"/>
      <c r="T431" s="183"/>
      <c r="AT431" s="177" t="s">
        <v>140</v>
      </c>
      <c r="AU431" s="177" t="s">
        <v>89</v>
      </c>
      <c r="AV431" s="14" t="s">
        <v>89</v>
      </c>
      <c r="AW431" s="14" t="s">
        <v>3</v>
      </c>
      <c r="AX431" s="14" t="s">
        <v>36</v>
      </c>
      <c r="AY431" s="177" t="s">
        <v>125</v>
      </c>
    </row>
    <row r="432" spans="1:65" s="2" customFormat="1" ht="16.5" customHeight="1">
      <c r="A432" s="33"/>
      <c r="B432" s="144"/>
      <c r="C432" s="145" t="s">
        <v>734</v>
      </c>
      <c r="D432" s="145" t="s">
        <v>127</v>
      </c>
      <c r="E432" s="146" t="s">
        <v>564</v>
      </c>
      <c r="F432" s="147" t="s">
        <v>565</v>
      </c>
      <c r="G432" s="148" t="s">
        <v>130</v>
      </c>
      <c r="H432" s="149">
        <v>2</v>
      </c>
      <c r="I432" s="150"/>
      <c r="J432" s="151">
        <f>ROUND(I432*H432,2)</f>
        <v>0</v>
      </c>
      <c r="K432" s="147" t="s">
        <v>131</v>
      </c>
      <c r="L432" s="34"/>
      <c r="M432" s="152" t="s">
        <v>1</v>
      </c>
      <c r="N432" s="153" t="s">
        <v>45</v>
      </c>
      <c r="O432" s="59"/>
      <c r="P432" s="154">
        <f>O432*H432</f>
        <v>0</v>
      </c>
      <c r="Q432" s="154">
        <v>1.67E-3</v>
      </c>
      <c r="R432" s="154">
        <f>Q432*H432</f>
        <v>3.3400000000000001E-3</v>
      </c>
      <c r="S432" s="154">
        <v>0</v>
      </c>
      <c r="T432" s="155">
        <f>S432*H432</f>
        <v>0</v>
      </c>
      <c r="U432" s="33"/>
      <c r="V432" s="33"/>
      <c r="W432" s="33"/>
      <c r="X432" s="33"/>
      <c r="Y432" s="33"/>
      <c r="Z432" s="33"/>
      <c r="AA432" s="33"/>
      <c r="AB432" s="33"/>
      <c r="AC432" s="33"/>
      <c r="AD432" s="33"/>
      <c r="AE432" s="33"/>
      <c r="AR432" s="156" t="s">
        <v>132</v>
      </c>
      <c r="AT432" s="156" t="s">
        <v>127</v>
      </c>
      <c r="AU432" s="156" t="s">
        <v>89</v>
      </c>
      <c r="AY432" s="18" t="s">
        <v>125</v>
      </c>
      <c r="BE432" s="157">
        <f>IF(N432="základní",J432,0)</f>
        <v>0</v>
      </c>
      <c r="BF432" s="157">
        <f>IF(N432="snížená",J432,0)</f>
        <v>0</v>
      </c>
      <c r="BG432" s="157">
        <f>IF(N432="zákl. přenesená",J432,0)</f>
        <v>0</v>
      </c>
      <c r="BH432" s="157">
        <f>IF(N432="sníž. přenesená",J432,0)</f>
        <v>0</v>
      </c>
      <c r="BI432" s="157">
        <f>IF(N432="nulová",J432,0)</f>
        <v>0</v>
      </c>
      <c r="BJ432" s="18" t="s">
        <v>36</v>
      </c>
      <c r="BK432" s="157">
        <f>ROUND(I432*H432,2)</f>
        <v>0</v>
      </c>
      <c r="BL432" s="18" t="s">
        <v>132</v>
      </c>
      <c r="BM432" s="156" t="s">
        <v>1234</v>
      </c>
    </row>
    <row r="433" spans="1:65" s="14" customFormat="1">
      <c r="B433" s="176"/>
      <c r="D433" s="169" t="s">
        <v>140</v>
      </c>
      <c r="E433" s="177" t="s">
        <v>1</v>
      </c>
      <c r="F433" s="178" t="s">
        <v>839</v>
      </c>
      <c r="H433" s="179">
        <v>2</v>
      </c>
      <c r="I433" s="180"/>
      <c r="L433" s="176"/>
      <c r="M433" s="181"/>
      <c r="N433" s="182"/>
      <c r="O433" s="182"/>
      <c r="P433" s="182"/>
      <c r="Q433" s="182"/>
      <c r="R433" s="182"/>
      <c r="S433" s="182"/>
      <c r="T433" s="183"/>
      <c r="AT433" s="177" t="s">
        <v>140</v>
      </c>
      <c r="AU433" s="177" t="s">
        <v>89</v>
      </c>
      <c r="AV433" s="14" t="s">
        <v>89</v>
      </c>
      <c r="AW433" s="14" t="s">
        <v>35</v>
      </c>
      <c r="AX433" s="14" t="s">
        <v>80</v>
      </c>
      <c r="AY433" s="177" t="s">
        <v>125</v>
      </c>
    </row>
    <row r="434" spans="1:65" s="2" customFormat="1" ht="16.5" customHeight="1">
      <c r="A434" s="33"/>
      <c r="B434" s="144"/>
      <c r="C434" s="158" t="s">
        <v>739</v>
      </c>
      <c r="D434" s="158" t="s">
        <v>134</v>
      </c>
      <c r="E434" s="159" t="s">
        <v>1235</v>
      </c>
      <c r="F434" s="160" t="s">
        <v>1236</v>
      </c>
      <c r="G434" s="161" t="s">
        <v>130</v>
      </c>
      <c r="H434" s="162">
        <v>1.01</v>
      </c>
      <c r="I434" s="163"/>
      <c r="J434" s="164">
        <f>ROUND(I434*H434,2)</f>
        <v>0</v>
      </c>
      <c r="K434" s="160" t="s">
        <v>131</v>
      </c>
      <c r="L434" s="165"/>
      <c r="M434" s="166" t="s">
        <v>1</v>
      </c>
      <c r="N434" s="167" t="s">
        <v>45</v>
      </c>
      <c r="O434" s="59"/>
      <c r="P434" s="154">
        <f>O434*H434</f>
        <v>0</v>
      </c>
      <c r="Q434" s="154">
        <v>1.4200000000000001E-2</v>
      </c>
      <c r="R434" s="154">
        <f>Q434*H434</f>
        <v>1.4342000000000001E-2</v>
      </c>
      <c r="S434" s="154">
        <v>0</v>
      </c>
      <c r="T434" s="155">
        <f>S434*H434</f>
        <v>0</v>
      </c>
      <c r="U434" s="33"/>
      <c r="V434" s="33"/>
      <c r="W434" s="33"/>
      <c r="X434" s="33"/>
      <c r="Y434" s="33"/>
      <c r="Z434" s="33"/>
      <c r="AA434" s="33"/>
      <c r="AB434" s="33"/>
      <c r="AC434" s="33"/>
      <c r="AD434" s="33"/>
      <c r="AE434" s="33"/>
      <c r="AR434" s="156" t="s">
        <v>138</v>
      </c>
      <c r="AT434" s="156" t="s">
        <v>134</v>
      </c>
      <c r="AU434" s="156" t="s">
        <v>89</v>
      </c>
      <c r="AY434" s="18" t="s">
        <v>125</v>
      </c>
      <c r="BE434" s="157">
        <f>IF(N434="základní",J434,0)</f>
        <v>0</v>
      </c>
      <c r="BF434" s="157">
        <f>IF(N434="snížená",J434,0)</f>
        <v>0</v>
      </c>
      <c r="BG434" s="157">
        <f>IF(N434="zákl. přenesená",J434,0)</f>
        <v>0</v>
      </c>
      <c r="BH434" s="157">
        <f>IF(N434="sníž. přenesená",J434,0)</f>
        <v>0</v>
      </c>
      <c r="BI434" s="157">
        <f>IF(N434="nulová",J434,0)</f>
        <v>0</v>
      </c>
      <c r="BJ434" s="18" t="s">
        <v>36</v>
      </c>
      <c r="BK434" s="157">
        <f>ROUND(I434*H434,2)</f>
        <v>0</v>
      </c>
      <c r="BL434" s="18" t="s">
        <v>132</v>
      </c>
      <c r="BM434" s="156" t="s">
        <v>1237</v>
      </c>
    </row>
    <row r="435" spans="1:65" s="14" customFormat="1">
      <c r="B435" s="176"/>
      <c r="D435" s="169" t="s">
        <v>140</v>
      </c>
      <c r="E435" s="177" t="s">
        <v>1</v>
      </c>
      <c r="F435" s="178" t="s">
        <v>557</v>
      </c>
      <c r="H435" s="179">
        <v>1.01</v>
      </c>
      <c r="I435" s="180"/>
      <c r="L435" s="176"/>
      <c r="M435" s="181"/>
      <c r="N435" s="182"/>
      <c r="O435" s="182"/>
      <c r="P435" s="182"/>
      <c r="Q435" s="182"/>
      <c r="R435" s="182"/>
      <c r="S435" s="182"/>
      <c r="T435" s="183"/>
      <c r="AT435" s="177" t="s">
        <v>140</v>
      </c>
      <c r="AU435" s="177" t="s">
        <v>89</v>
      </c>
      <c r="AV435" s="14" t="s">
        <v>89</v>
      </c>
      <c r="AW435" s="14" t="s">
        <v>35</v>
      </c>
      <c r="AX435" s="14" t="s">
        <v>80</v>
      </c>
      <c r="AY435" s="177" t="s">
        <v>125</v>
      </c>
    </row>
    <row r="436" spans="1:65" s="2" customFormat="1" ht="16.5" customHeight="1">
      <c r="A436" s="33"/>
      <c r="B436" s="144"/>
      <c r="C436" s="158" t="s">
        <v>743</v>
      </c>
      <c r="D436" s="158" t="s">
        <v>134</v>
      </c>
      <c r="E436" s="159" t="s">
        <v>1238</v>
      </c>
      <c r="F436" s="160" t="s">
        <v>1239</v>
      </c>
      <c r="G436" s="161" t="s">
        <v>130</v>
      </c>
      <c r="H436" s="162">
        <v>1.01</v>
      </c>
      <c r="I436" s="163"/>
      <c r="J436" s="164">
        <f>ROUND(I436*H436,2)</f>
        <v>0</v>
      </c>
      <c r="K436" s="160" t="s">
        <v>131</v>
      </c>
      <c r="L436" s="165"/>
      <c r="M436" s="166" t="s">
        <v>1</v>
      </c>
      <c r="N436" s="167" t="s">
        <v>45</v>
      </c>
      <c r="O436" s="59"/>
      <c r="P436" s="154">
        <f>O436*H436</f>
        <v>0</v>
      </c>
      <c r="Q436" s="154">
        <v>1.78E-2</v>
      </c>
      <c r="R436" s="154">
        <f>Q436*H436</f>
        <v>1.7978000000000001E-2</v>
      </c>
      <c r="S436" s="154">
        <v>0</v>
      </c>
      <c r="T436" s="155">
        <f>S436*H436</f>
        <v>0</v>
      </c>
      <c r="U436" s="33"/>
      <c r="V436" s="33"/>
      <c r="W436" s="33"/>
      <c r="X436" s="33"/>
      <c r="Y436" s="33"/>
      <c r="Z436" s="33"/>
      <c r="AA436" s="33"/>
      <c r="AB436" s="33"/>
      <c r="AC436" s="33"/>
      <c r="AD436" s="33"/>
      <c r="AE436" s="33"/>
      <c r="AR436" s="156" t="s">
        <v>138</v>
      </c>
      <c r="AT436" s="156" t="s">
        <v>134</v>
      </c>
      <c r="AU436" s="156" t="s">
        <v>89</v>
      </c>
      <c r="AY436" s="18" t="s">
        <v>125</v>
      </c>
      <c r="BE436" s="157">
        <f>IF(N436="základní",J436,0)</f>
        <v>0</v>
      </c>
      <c r="BF436" s="157">
        <f>IF(N436="snížená",J436,0)</f>
        <v>0</v>
      </c>
      <c r="BG436" s="157">
        <f>IF(N436="zákl. přenesená",J436,0)</f>
        <v>0</v>
      </c>
      <c r="BH436" s="157">
        <f>IF(N436="sníž. přenesená",J436,0)</f>
        <v>0</v>
      </c>
      <c r="BI436" s="157">
        <f>IF(N436="nulová",J436,0)</f>
        <v>0</v>
      </c>
      <c r="BJ436" s="18" t="s">
        <v>36</v>
      </c>
      <c r="BK436" s="157">
        <f>ROUND(I436*H436,2)</f>
        <v>0</v>
      </c>
      <c r="BL436" s="18" t="s">
        <v>132</v>
      </c>
      <c r="BM436" s="156" t="s">
        <v>1240</v>
      </c>
    </row>
    <row r="437" spans="1:65" s="14" customFormat="1">
      <c r="B437" s="176"/>
      <c r="D437" s="169" t="s">
        <v>140</v>
      </c>
      <c r="E437" s="177" t="s">
        <v>1</v>
      </c>
      <c r="F437" s="178" t="s">
        <v>557</v>
      </c>
      <c r="H437" s="179">
        <v>1.01</v>
      </c>
      <c r="I437" s="180"/>
      <c r="L437" s="176"/>
      <c r="M437" s="181"/>
      <c r="N437" s="182"/>
      <c r="O437" s="182"/>
      <c r="P437" s="182"/>
      <c r="Q437" s="182"/>
      <c r="R437" s="182"/>
      <c r="S437" s="182"/>
      <c r="T437" s="183"/>
      <c r="AT437" s="177" t="s">
        <v>140</v>
      </c>
      <c r="AU437" s="177" t="s">
        <v>89</v>
      </c>
      <c r="AV437" s="14" t="s">
        <v>89</v>
      </c>
      <c r="AW437" s="14" t="s">
        <v>35</v>
      </c>
      <c r="AX437" s="14" t="s">
        <v>80</v>
      </c>
      <c r="AY437" s="177" t="s">
        <v>125</v>
      </c>
    </row>
    <row r="438" spans="1:65" s="2" customFormat="1" ht="16.5" customHeight="1">
      <c r="A438" s="33"/>
      <c r="B438" s="144"/>
      <c r="C438" s="145" t="s">
        <v>747</v>
      </c>
      <c r="D438" s="145" t="s">
        <v>127</v>
      </c>
      <c r="E438" s="146" t="s">
        <v>1241</v>
      </c>
      <c r="F438" s="147" t="s">
        <v>1242</v>
      </c>
      <c r="G438" s="148" t="s">
        <v>248</v>
      </c>
      <c r="H438" s="149">
        <v>13.3</v>
      </c>
      <c r="I438" s="150"/>
      <c r="J438" s="151">
        <f>ROUND(I438*H438,2)</f>
        <v>0</v>
      </c>
      <c r="K438" s="147" t="s">
        <v>1</v>
      </c>
      <c r="L438" s="34"/>
      <c r="M438" s="152" t="s">
        <v>1</v>
      </c>
      <c r="N438" s="153" t="s">
        <v>45</v>
      </c>
      <c r="O438" s="59"/>
      <c r="P438" s="154">
        <f>O438*H438</f>
        <v>0</v>
      </c>
      <c r="Q438" s="154">
        <v>0</v>
      </c>
      <c r="R438" s="154">
        <f>Q438*H438</f>
        <v>0</v>
      </c>
      <c r="S438" s="154">
        <v>0</v>
      </c>
      <c r="T438" s="155">
        <f>S438*H438</f>
        <v>0</v>
      </c>
      <c r="U438" s="33"/>
      <c r="V438" s="33"/>
      <c r="W438" s="33"/>
      <c r="X438" s="33"/>
      <c r="Y438" s="33"/>
      <c r="Z438" s="33"/>
      <c r="AA438" s="33"/>
      <c r="AB438" s="33"/>
      <c r="AC438" s="33"/>
      <c r="AD438" s="33"/>
      <c r="AE438" s="33"/>
      <c r="AR438" s="156" t="s">
        <v>132</v>
      </c>
      <c r="AT438" s="156" t="s">
        <v>127</v>
      </c>
      <c r="AU438" s="156" t="s">
        <v>89</v>
      </c>
      <c r="AY438" s="18" t="s">
        <v>125</v>
      </c>
      <c r="BE438" s="157">
        <f>IF(N438="základní",J438,0)</f>
        <v>0</v>
      </c>
      <c r="BF438" s="157">
        <f>IF(N438="snížená",J438,0)</f>
        <v>0</v>
      </c>
      <c r="BG438" s="157">
        <f>IF(N438="zákl. přenesená",J438,0)</f>
        <v>0</v>
      </c>
      <c r="BH438" s="157">
        <f>IF(N438="sníž. přenesená",J438,0)</f>
        <v>0</v>
      </c>
      <c r="BI438" s="157">
        <f>IF(N438="nulová",J438,0)</f>
        <v>0</v>
      </c>
      <c r="BJ438" s="18" t="s">
        <v>36</v>
      </c>
      <c r="BK438" s="157">
        <f>ROUND(I438*H438,2)</f>
        <v>0</v>
      </c>
      <c r="BL438" s="18" t="s">
        <v>132</v>
      </c>
      <c r="BM438" s="156" t="s">
        <v>1243</v>
      </c>
    </row>
    <row r="439" spans="1:65" s="14" customFormat="1">
      <c r="B439" s="176"/>
      <c r="D439" s="169" t="s">
        <v>140</v>
      </c>
      <c r="E439" s="177" t="s">
        <v>1</v>
      </c>
      <c r="F439" s="178" t="s">
        <v>1244</v>
      </c>
      <c r="H439" s="179">
        <v>10.3</v>
      </c>
      <c r="I439" s="180"/>
      <c r="L439" s="176"/>
      <c r="M439" s="181"/>
      <c r="N439" s="182"/>
      <c r="O439" s="182"/>
      <c r="P439" s="182"/>
      <c r="Q439" s="182"/>
      <c r="R439" s="182"/>
      <c r="S439" s="182"/>
      <c r="T439" s="183"/>
      <c r="AT439" s="177" t="s">
        <v>140</v>
      </c>
      <c r="AU439" s="177" t="s">
        <v>89</v>
      </c>
      <c r="AV439" s="14" t="s">
        <v>89</v>
      </c>
      <c r="AW439" s="14" t="s">
        <v>35</v>
      </c>
      <c r="AX439" s="14" t="s">
        <v>80</v>
      </c>
      <c r="AY439" s="177" t="s">
        <v>125</v>
      </c>
    </row>
    <row r="440" spans="1:65" s="14" customFormat="1">
      <c r="B440" s="176"/>
      <c r="D440" s="169" t="s">
        <v>140</v>
      </c>
      <c r="E440" s="177" t="s">
        <v>1</v>
      </c>
      <c r="F440" s="178" t="s">
        <v>1245</v>
      </c>
      <c r="H440" s="179">
        <v>2.1</v>
      </c>
      <c r="I440" s="180"/>
      <c r="L440" s="176"/>
      <c r="M440" s="181"/>
      <c r="N440" s="182"/>
      <c r="O440" s="182"/>
      <c r="P440" s="182"/>
      <c r="Q440" s="182"/>
      <c r="R440" s="182"/>
      <c r="S440" s="182"/>
      <c r="T440" s="183"/>
      <c r="AT440" s="177" t="s">
        <v>140</v>
      </c>
      <c r="AU440" s="177" t="s">
        <v>89</v>
      </c>
      <c r="AV440" s="14" t="s">
        <v>89</v>
      </c>
      <c r="AW440" s="14" t="s">
        <v>35</v>
      </c>
      <c r="AX440" s="14" t="s">
        <v>80</v>
      </c>
      <c r="AY440" s="177" t="s">
        <v>125</v>
      </c>
    </row>
    <row r="441" spans="1:65" s="14" customFormat="1">
      <c r="B441" s="176"/>
      <c r="D441" s="169" t="s">
        <v>140</v>
      </c>
      <c r="E441" s="177" t="s">
        <v>1</v>
      </c>
      <c r="F441" s="178" t="s">
        <v>1246</v>
      </c>
      <c r="H441" s="179">
        <v>0.9</v>
      </c>
      <c r="I441" s="180"/>
      <c r="L441" s="176"/>
      <c r="M441" s="181"/>
      <c r="N441" s="182"/>
      <c r="O441" s="182"/>
      <c r="P441" s="182"/>
      <c r="Q441" s="182"/>
      <c r="R441" s="182"/>
      <c r="S441" s="182"/>
      <c r="T441" s="183"/>
      <c r="AT441" s="177" t="s">
        <v>140</v>
      </c>
      <c r="AU441" s="177" t="s">
        <v>89</v>
      </c>
      <c r="AV441" s="14" t="s">
        <v>89</v>
      </c>
      <c r="AW441" s="14" t="s">
        <v>35</v>
      </c>
      <c r="AX441" s="14" t="s">
        <v>80</v>
      </c>
      <c r="AY441" s="177" t="s">
        <v>125</v>
      </c>
    </row>
    <row r="442" spans="1:65" s="15" customFormat="1">
      <c r="B442" s="189"/>
      <c r="D442" s="169" t="s">
        <v>140</v>
      </c>
      <c r="E442" s="190" t="s">
        <v>1</v>
      </c>
      <c r="F442" s="191" t="s">
        <v>223</v>
      </c>
      <c r="H442" s="192">
        <v>13.3</v>
      </c>
      <c r="I442" s="193"/>
      <c r="L442" s="189"/>
      <c r="M442" s="194"/>
      <c r="N442" s="195"/>
      <c r="O442" s="195"/>
      <c r="P442" s="195"/>
      <c r="Q442" s="195"/>
      <c r="R442" s="195"/>
      <c r="S442" s="195"/>
      <c r="T442" s="196"/>
      <c r="AT442" s="190" t="s">
        <v>140</v>
      </c>
      <c r="AU442" s="190" t="s">
        <v>89</v>
      </c>
      <c r="AV442" s="15" t="s">
        <v>132</v>
      </c>
      <c r="AW442" s="15" t="s">
        <v>35</v>
      </c>
      <c r="AX442" s="15" t="s">
        <v>36</v>
      </c>
      <c r="AY442" s="190" t="s">
        <v>125</v>
      </c>
    </row>
    <row r="443" spans="1:65" s="2" customFormat="1" ht="16.5" customHeight="1">
      <c r="A443" s="33"/>
      <c r="B443" s="144"/>
      <c r="C443" s="145" t="s">
        <v>752</v>
      </c>
      <c r="D443" s="145" t="s">
        <v>127</v>
      </c>
      <c r="E443" s="146" t="s">
        <v>1247</v>
      </c>
      <c r="F443" s="147" t="s">
        <v>1248</v>
      </c>
      <c r="G443" s="148" t="s">
        <v>277</v>
      </c>
      <c r="H443" s="149">
        <v>1</v>
      </c>
      <c r="I443" s="150"/>
      <c r="J443" s="151">
        <f>ROUND(I443*H443,2)</f>
        <v>0</v>
      </c>
      <c r="K443" s="147" t="s">
        <v>1</v>
      </c>
      <c r="L443" s="34"/>
      <c r="M443" s="152" t="s">
        <v>1</v>
      </c>
      <c r="N443" s="153" t="s">
        <v>45</v>
      </c>
      <c r="O443" s="59"/>
      <c r="P443" s="154">
        <f>O443*H443</f>
        <v>0</v>
      </c>
      <c r="Q443" s="154">
        <v>0</v>
      </c>
      <c r="R443" s="154">
        <f>Q443*H443</f>
        <v>0</v>
      </c>
      <c r="S443" s="154">
        <v>0</v>
      </c>
      <c r="T443" s="155">
        <f>S443*H443</f>
        <v>0</v>
      </c>
      <c r="U443" s="33"/>
      <c r="V443" s="33"/>
      <c r="W443" s="33"/>
      <c r="X443" s="33"/>
      <c r="Y443" s="33"/>
      <c r="Z443" s="33"/>
      <c r="AA443" s="33"/>
      <c r="AB443" s="33"/>
      <c r="AC443" s="33"/>
      <c r="AD443" s="33"/>
      <c r="AE443" s="33"/>
      <c r="AR443" s="156" t="s">
        <v>132</v>
      </c>
      <c r="AT443" s="156" t="s">
        <v>127</v>
      </c>
      <c r="AU443" s="156" t="s">
        <v>89</v>
      </c>
      <c r="AY443" s="18" t="s">
        <v>125</v>
      </c>
      <c r="BE443" s="157">
        <f>IF(N443="základní",J443,0)</f>
        <v>0</v>
      </c>
      <c r="BF443" s="157">
        <f>IF(N443="snížená",J443,0)</f>
        <v>0</v>
      </c>
      <c r="BG443" s="157">
        <f>IF(N443="zákl. přenesená",J443,0)</f>
        <v>0</v>
      </c>
      <c r="BH443" s="157">
        <f>IF(N443="sníž. přenesená",J443,0)</f>
        <v>0</v>
      </c>
      <c r="BI443" s="157">
        <f>IF(N443="nulová",J443,0)</f>
        <v>0</v>
      </c>
      <c r="BJ443" s="18" t="s">
        <v>36</v>
      </c>
      <c r="BK443" s="157">
        <f>ROUND(I443*H443,2)</f>
        <v>0</v>
      </c>
      <c r="BL443" s="18" t="s">
        <v>132</v>
      </c>
      <c r="BM443" s="156" t="s">
        <v>1249</v>
      </c>
    </row>
    <row r="444" spans="1:65" s="13" customFormat="1">
      <c r="B444" s="168"/>
      <c r="D444" s="169" t="s">
        <v>140</v>
      </c>
      <c r="E444" s="170" t="s">
        <v>1</v>
      </c>
      <c r="F444" s="171" t="s">
        <v>872</v>
      </c>
      <c r="H444" s="170" t="s">
        <v>1</v>
      </c>
      <c r="I444" s="172"/>
      <c r="L444" s="168"/>
      <c r="M444" s="173"/>
      <c r="N444" s="174"/>
      <c r="O444" s="174"/>
      <c r="P444" s="174"/>
      <c r="Q444" s="174"/>
      <c r="R444" s="174"/>
      <c r="S444" s="174"/>
      <c r="T444" s="175"/>
      <c r="AT444" s="170" t="s">
        <v>140</v>
      </c>
      <c r="AU444" s="170" t="s">
        <v>89</v>
      </c>
      <c r="AV444" s="13" t="s">
        <v>36</v>
      </c>
      <c r="AW444" s="13" t="s">
        <v>35</v>
      </c>
      <c r="AX444" s="13" t="s">
        <v>80</v>
      </c>
      <c r="AY444" s="170" t="s">
        <v>125</v>
      </c>
    </row>
    <row r="445" spans="1:65" s="13" customFormat="1">
      <c r="B445" s="168"/>
      <c r="D445" s="169" t="s">
        <v>140</v>
      </c>
      <c r="E445" s="170" t="s">
        <v>1</v>
      </c>
      <c r="F445" s="171" t="s">
        <v>1250</v>
      </c>
      <c r="H445" s="170" t="s">
        <v>1</v>
      </c>
      <c r="I445" s="172"/>
      <c r="L445" s="168"/>
      <c r="M445" s="173"/>
      <c r="N445" s="174"/>
      <c r="O445" s="174"/>
      <c r="P445" s="174"/>
      <c r="Q445" s="174"/>
      <c r="R445" s="174"/>
      <c r="S445" s="174"/>
      <c r="T445" s="175"/>
      <c r="AT445" s="170" t="s">
        <v>140</v>
      </c>
      <c r="AU445" s="170" t="s">
        <v>89</v>
      </c>
      <c r="AV445" s="13" t="s">
        <v>36</v>
      </c>
      <c r="AW445" s="13" t="s">
        <v>35</v>
      </c>
      <c r="AX445" s="13" t="s">
        <v>80</v>
      </c>
      <c r="AY445" s="170" t="s">
        <v>125</v>
      </c>
    </row>
    <row r="446" spans="1:65" s="13" customFormat="1">
      <c r="B446" s="168"/>
      <c r="D446" s="169" t="s">
        <v>140</v>
      </c>
      <c r="E446" s="170" t="s">
        <v>1</v>
      </c>
      <c r="F446" s="171" t="s">
        <v>1251</v>
      </c>
      <c r="H446" s="170" t="s">
        <v>1</v>
      </c>
      <c r="I446" s="172"/>
      <c r="L446" s="168"/>
      <c r="M446" s="173"/>
      <c r="N446" s="174"/>
      <c r="O446" s="174"/>
      <c r="P446" s="174"/>
      <c r="Q446" s="174"/>
      <c r="R446" s="174"/>
      <c r="S446" s="174"/>
      <c r="T446" s="175"/>
      <c r="AT446" s="170" t="s">
        <v>140</v>
      </c>
      <c r="AU446" s="170" t="s">
        <v>89</v>
      </c>
      <c r="AV446" s="13" t="s">
        <v>36</v>
      </c>
      <c r="AW446" s="13" t="s">
        <v>35</v>
      </c>
      <c r="AX446" s="13" t="s">
        <v>80</v>
      </c>
      <c r="AY446" s="170" t="s">
        <v>125</v>
      </c>
    </row>
    <row r="447" spans="1:65" s="13" customFormat="1">
      <c r="B447" s="168"/>
      <c r="D447" s="169" t="s">
        <v>140</v>
      </c>
      <c r="E447" s="170" t="s">
        <v>1</v>
      </c>
      <c r="F447" s="171" t="s">
        <v>1252</v>
      </c>
      <c r="H447" s="170" t="s">
        <v>1</v>
      </c>
      <c r="I447" s="172"/>
      <c r="L447" s="168"/>
      <c r="M447" s="173"/>
      <c r="N447" s="174"/>
      <c r="O447" s="174"/>
      <c r="P447" s="174"/>
      <c r="Q447" s="174"/>
      <c r="R447" s="174"/>
      <c r="S447" s="174"/>
      <c r="T447" s="175"/>
      <c r="AT447" s="170" t="s">
        <v>140</v>
      </c>
      <c r="AU447" s="170" t="s">
        <v>89</v>
      </c>
      <c r="AV447" s="13" t="s">
        <v>36</v>
      </c>
      <c r="AW447" s="13" t="s">
        <v>35</v>
      </c>
      <c r="AX447" s="13" t="s">
        <v>80</v>
      </c>
      <c r="AY447" s="170" t="s">
        <v>125</v>
      </c>
    </row>
    <row r="448" spans="1:65" s="13" customFormat="1">
      <c r="B448" s="168"/>
      <c r="D448" s="169" t="s">
        <v>140</v>
      </c>
      <c r="E448" s="170" t="s">
        <v>1</v>
      </c>
      <c r="F448" s="171" t="s">
        <v>1253</v>
      </c>
      <c r="H448" s="170" t="s">
        <v>1</v>
      </c>
      <c r="I448" s="172"/>
      <c r="L448" s="168"/>
      <c r="M448" s="173"/>
      <c r="N448" s="174"/>
      <c r="O448" s="174"/>
      <c r="P448" s="174"/>
      <c r="Q448" s="174"/>
      <c r="R448" s="174"/>
      <c r="S448" s="174"/>
      <c r="T448" s="175"/>
      <c r="AT448" s="170" t="s">
        <v>140</v>
      </c>
      <c r="AU448" s="170" t="s">
        <v>89</v>
      </c>
      <c r="AV448" s="13" t="s">
        <v>36</v>
      </c>
      <c r="AW448" s="13" t="s">
        <v>35</v>
      </c>
      <c r="AX448" s="13" t="s">
        <v>80</v>
      </c>
      <c r="AY448" s="170" t="s">
        <v>125</v>
      </c>
    </row>
    <row r="449" spans="1:65" s="13" customFormat="1">
      <c r="B449" s="168"/>
      <c r="D449" s="169" t="s">
        <v>140</v>
      </c>
      <c r="E449" s="170" t="s">
        <v>1</v>
      </c>
      <c r="F449" s="171" t="s">
        <v>1254</v>
      </c>
      <c r="H449" s="170" t="s">
        <v>1</v>
      </c>
      <c r="I449" s="172"/>
      <c r="L449" s="168"/>
      <c r="M449" s="173"/>
      <c r="N449" s="174"/>
      <c r="O449" s="174"/>
      <c r="P449" s="174"/>
      <c r="Q449" s="174"/>
      <c r="R449" s="174"/>
      <c r="S449" s="174"/>
      <c r="T449" s="175"/>
      <c r="AT449" s="170" t="s">
        <v>140</v>
      </c>
      <c r="AU449" s="170" t="s">
        <v>89</v>
      </c>
      <c r="AV449" s="13" t="s">
        <v>36</v>
      </c>
      <c r="AW449" s="13" t="s">
        <v>35</v>
      </c>
      <c r="AX449" s="13" t="s">
        <v>80</v>
      </c>
      <c r="AY449" s="170" t="s">
        <v>125</v>
      </c>
    </row>
    <row r="450" spans="1:65" s="13" customFormat="1">
      <c r="B450" s="168"/>
      <c r="D450" s="169" t="s">
        <v>140</v>
      </c>
      <c r="E450" s="170" t="s">
        <v>1</v>
      </c>
      <c r="F450" s="171" t="s">
        <v>1255</v>
      </c>
      <c r="H450" s="170" t="s">
        <v>1</v>
      </c>
      <c r="I450" s="172"/>
      <c r="L450" s="168"/>
      <c r="M450" s="173"/>
      <c r="N450" s="174"/>
      <c r="O450" s="174"/>
      <c r="P450" s="174"/>
      <c r="Q450" s="174"/>
      <c r="R450" s="174"/>
      <c r="S450" s="174"/>
      <c r="T450" s="175"/>
      <c r="AT450" s="170" t="s">
        <v>140</v>
      </c>
      <c r="AU450" s="170" t="s">
        <v>89</v>
      </c>
      <c r="AV450" s="13" t="s">
        <v>36</v>
      </c>
      <c r="AW450" s="13" t="s">
        <v>35</v>
      </c>
      <c r="AX450" s="13" t="s">
        <v>80</v>
      </c>
      <c r="AY450" s="170" t="s">
        <v>125</v>
      </c>
    </row>
    <row r="451" spans="1:65" s="13" customFormat="1">
      <c r="B451" s="168"/>
      <c r="D451" s="169" t="s">
        <v>140</v>
      </c>
      <c r="E451" s="170" t="s">
        <v>1</v>
      </c>
      <c r="F451" s="171" t="s">
        <v>1256</v>
      </c>
      <c r="H451" s="170" t="s">
        <v>1</v>
      </c>
      <c r="I451" s="172"/>
      <c r="L451" s="168"/>
      <c r="M451" s="173"/>
      <c r="N451" s="174"/>
      <c r="O451" s="174"/>
      <c r="P451" s="174"/>
      <c r="Q451" s="174"/>
      <c r="R451" s="174"/>
      <c r="S451" s="174"/>
      <c r="T451" s="175"/>
      <c r="AT451" s="170" t="s">
        <v>140</v>
      </c>
      <c r="AU451" s="170" t="s">
        <v>89</v>
      </c>
      <c r="AV451" s="13" t="s">
        <v>36</v>
      </c>
      <c r="AW451" s="13" t="s">
        <v>35</v>
      </c>
      <c r="AX451" s="13" t="s">
        <v>80</v>
      </c>
      <c r="AY451" s="170" t="s">
        <v>125</v>
      </c>
    </row>
    <row r="452" spans="1:65" s="13" customFormat="1">
      <c r="B452" s="168"/>
      <c r="D452" s="169" t="s">
        <v>140</v>
      </c>
      <c r="E452" s="170" t="s">
        <v>1</v>
      </c>
      <c r="F452" s="171" t="s">
        <v>1257</v>
      </c>
      <c r="H452" s="170" t="s">
        <v>1</v>
      </c>
      <c r="I452" s="172"/>
      <c r="L452" s="168"/>
      <c r="M452" s="173"/>
      <c r="N452" s="174"/>
      <c r="O452" s="174"/>
      <c r="P452" s="174"/>
      <c r="Q452" s="174"/>
      <c r="R452" s="174"/>
      <c r="S452" s="174"/>
      <c r="T452" s="175"/>
      <c r="AT452" s="170" t="s">
        <v>140</v>
      </c>
      <c r="AU452" s="170" t="s">
        <v>89</v>
      </c>
      <c r="AV452" s="13" t="s">
        <v>36</v>
      </c>
      <c r="AW452" s="13" t="s">
        <v>35</v>
      </c>
      <c r="AX452" s="13" t="s">
        <v>80</v>
      </c>
      <c r="AY452" s="170" t="s">
        <v>125</v>
      </c>
    </row>
    <row r="453" spans="1:65" s="14" customFormat="1">
      <c r="B453" s="176"/>
      <c r="D453" s="169" t="s">
        <v>140</v>
      </c>
      <c r="E453" s="177" t="s">
        <v>1</v>
      </c>
      <c r="F453" s="178" t="s">
        <v>36</v>
      </c>
      <c r="H453" s="179">
        <v>1</v>
      </c>
      <c r="I453" s="180"/>
      <c r="L453" s="176"/>
      <c r="M453" s="181"/>
      <c r="N453" s="182"/>
      <c r="O453" s="182"/>
      <c r="P453" s="182"/>
      <c r="Q453" s="182"/>
      <c r="R453" s="182"/>
      <c r="S453" s="182"/>
      <c r="T453" s="183"/>
      <c r="AT453" s="177" t="s">
        <v>140</v>
      </c>
      <c r="AU453" s="177" t="s">
        <v>89</v>
      </c>
      <c r="AV453" s="14" t="s">
        <v>89</v>
      </c>
      <c r="AW453" s="14" t="s">
        <v>35</v>
      </c>
      <c r="AX453" s="14" t="s">
        <v>36</v>
      </c>
      <c r="AY453" s="177" t="s">
        <v>125</v>
      </c>
    </row>
    <row r="454" spans="1:65" s="12" customFormat="1" ht="22.9" customHeight="1">
      <c r="B454" s="131"/>
      <c r="D454" s="132" t="s">
        <v>79</v>
      </c>
      <c r="E454" s="142" t="s">
        <v>167</v>
      </c>
      <c r="F454" s="142" t="s">
        <v>1258</v>
      </c>
      <c r="I454" s="134"/>
      <c r="J454" s="143">
        <f>BK454</f>
        <v>0</v>
      </c>
      <c r="L454" s="131"/>
      <c r="M454" s="136"/>
      <c r="N454" s="137"/>
      <c r="O454" s="137"/>
      <c r="P454" s="138">
        <f>SUM(P455:P500)</f>
        <v>0</v>
      </c>
      <c r="Q454" s="137"/>
      <c r="R454" s="138">
        <f>SUM(R455:R500)</f>
        <v>0.12418737000000001</v>
      </c>
      <c r="S454" s="137"/>
      <c r="T454" s="139">
        <f>SUM(T455:T500)</f>
        <v>0</v>
      </c>
      <c r="AR454" s="132" t="s">
        <v>36</v>
      </c>
      <c r="AT454" s="140" t="s">
        <v>79</v>
      </c>
      <c r="AU454" s="140" t="s">
        <v>36</v>
      </c>
      <c r="AY454" s="132" t="s">
        <v>125</v>
      </c>
      <c r="BK454" s="141">
        <f>SUM(BK455:BK500)</f>
        <v>0</v>
      </c>
    </row>
    <row r="455" spans="1:65" s="2" customFormat="1" ht="16.5" customHeight="1">
      <c r="A455" s="33"/>
      <c r="B455" s="144"/>
      <c r="C455" s="145" t="s">
        <v>546</v>
      </c>
      <c r="D455" s="145" t="s">
        <v>127</v>
      </c>
      <c r="E455" s="146" t="s">
        <v>1259</v>
      </c>
      <c r="F455" s="147" t="s">
        <v>1260</v>
      </c>
      <c r="G455" s="148" t="s">
        <v>130</v>
      </c>
      <c r="H455" s="149">
        <v>14</v>
      </c>
      <c r="I455" s="150"/>
      <c r="J455" s="151">
        <f>ROUND(I455*H455,2)</f>
        <v>0</v>
      </c>
      <c r="K455" s="147" t="s">
        <v>131</v>
      </c>
      <c r="L455" s="34"/>
      <c r="M455" s="152" t="s">
        <v>1</v>
      </c>
      <c r="N455" s="153" t="s">
        <v>45</v>
      </c>
      <c r="O455" s="59"/>
      <c r="P455" s="154">
        <f>O455*H455</f>
        <v>0</v>
      </c>
      <c r="Q455" s="154">
        <v>2.5000000000000001E-4</v>
      </c>
      <c r="R455" s="154">
        <f>Q455*H455</f>
        <v>3.5000000000000001E-3</v>
      </c>
      <c r="S455" s="154">
        <v>0</v>
      </c>
      <c r="T455" s="155">
        <f>S455*H455</f>
        <v>0</v>
      </c>
      <c r="U455" s="33"/>
      <c r="V455" s="33"/>
      <c r="W455" s="33"/>
      <c r="X455" s="33"/>
      <c r="Y455" s="33"/>
      <c r="Z455" s="33"/>
      <c r="AA455" s="33"/>
      <c r="AB455" s="33"/>
      <c r="AC455" s="33"/>
      <c r="AD455" s="33"/>
      <c r="AE455" s="33"/>
      <c r="AR455" s="156" t="s">
        <v>132</v>
      </c>
      <c r="AT455" s="156" t="s">
        <v>127</v>
      </c>
      <c r="AU455" s="156" t="s">
        <v>89</v>
      </c>
      <c r="AY455" s="18" t="s">
        <v>125</v>
      </c>
      <c r="BE455" s="157">
        <f>IF(N455="základní",J455,0)</f>
        <v>0</v>
      </c>
      <c r="BF455" s="157">
        <f>IF(N455="snížená",J455,0)</f>
        <v>0</v>
      </c>
      <c r="BG455" s="157">
        <f>IF(N455="zákl. přenesená",J455,0)</f>
        <v>0</v>
      </c>
      <c r="BH455" s="157">
        <f>IF(N455="sníž. přenesená",J455,0)</f>
        <v>0</v>
      </c>
      <c r="BI455" s="157">
        <f>IF(N455="nulová",J455,0)</f>
        <v>0</v>
      </c>
      <c r="BJ455" s="18" t="s">
        <v>36</v>
      </c>
      <c r="BK455" s="157">
        <f>ROUND(I455*H455,2)</f>
        <v>0</v>
      </c>
      <c r="BL455" s="18" t="s">
        <v>132</v>
      </c>
      <c r="BM455" s="156" t="s">
        <v>1261</v>
      </c>
    </row>
    <row r="456" spans="1:65" s="14" customFormat="1">
      <c r="B456" s="176"/>
      <c r="D456" s="169" t="s">
        <v>140</v>
      </c>
      <c r="E456" s="177" t="s">
        <v>1</v>
      </c>
      <c r="F456" s="178" t="s">
        <v>1262</v>
      </c>
      <c r="H456" s="179">
        <v>14</v>
      </c>
      <c r="I456" s="180"/>
      <c r="L456" s="176"/>
      <c r="M456" s="181"/>
      <c r="N456" s="182"/>
      <c r="O456" s="182"/>
      <c r="P456" s="182"/>
      <c r="Q456" s="182"/>
      <c r="R456" s="182"/>
      <c r="S456" s="182"/>
      <c r="T456" s="183"/>
      <c r="AT456" s="177" t="s">
        <v>140</v>
      </c>
      <c r="AU456" s="177" t="s">
        <v>89</v>
      </c>
      <c r="AV456" s="14" t="s">
        <v>89</v>
      </c>
      <c r="AW456" s="14" t="s">
        <v>35</v>
      </c>
      <c r="AX456" s="14" t="s">
        <v>80</v>
      </c>
      <c r="AY456" s="177" t="s">
        <v>125</v>
      </c>
    </row>
    <row r="457" spans="1:65" s="2" customFormat="1" ht="16.5" customHeight="1">
      <c r="A457" s="33"/>
      <c r="B457" s="144"/>
      <c r="C457" s="158" t="s">
        <v>761</v>
      </c>
      <c r="D457" s="158" t="s">
        <v>134</v>
      </c>
      <c r="E457" s="159" t="s">
        <v>1263</v>
      </c>
      <c r="F457" s="160" t="s">
        <v>1264</v>
      </c>
      <c r="G457" s="161" t="s">
        <v>248</v>
      </c>
      <c r="H457" s="162">
        <v>10.403</v>
      </c>
      <c r="I457" s="163"/>
      <c r="J457" s="164">
        <f>ROUND(I457*H457,2)</f>
        <v>0</v>
      </c>
      <c r="K457" s="160" t="s">
        <v>1</v>
      </c>
      <c r="L457" s="165"/>
      <c r="M457" s="166" t="s">
        <v>1</v>
      </c>
      <c r="N457" s="167" t="s">
        <v>45</v>
      </c>
      <c r="O457" s="59"/>
      <c r="P457" s="154">
        <f>O457*H457</f>
        <v>0</v>
      </c>
      <c r="Q457" s="154">
        <v>8.8900000000000003E-3</v>
      </c>
      <c r="R457" s="154">
        <f>Q457*H457</f>
        <v>9.2482670000000003E-2</v>
      </c>
      <c r="S457" s="154">
        <v>0</v>
      </c>
      <c r="T457" s="155">
        <f>S457*H457</f>
        <v>0</v>
      </c>
      <c r="U457" s="33"/>
      <c r="V457" s="33"/>
      <c r="W457" s="33"/>
      <c r="X457" s="33"/>
      <c r="Y457" s="33"/>
      <c r="Z457" s="33"/>
      <c r="AA457" s="33"/>
      <c r="AB457" s="33"/>
      <c r="AC457" s="33"/>
      <c r="AD457" s="33"/>
      <c r="AE457" s="33"/>
      <c r="AR457" s="156" t="s">
        <v>138</v>
      </c>
      <c r="AT457" s="156" t="s">
        <v>134</v>
      </c>
      <c r="AU457" s="156" t="s">
        <v>89</v>
      </c>
      <c r="AY457" s="18" t="s">
        <v>125</v>
      </c>
      <c r="BE457" s="157">
        <f>IF(N457="základní",J457,0)</f>
        <v>0</v>
      </c>
      <c r="BF457" s="157">
        <f>IF(N457="snížená",J457,0)</f>
        <v>0</v>
      </c>
      <c r="BG457" s="157">
        <f>IF(N457="zákl. přenesená",J457,0)</f>
        <v>0</v>
      </c>
      <c r="BH457" s="157">
        <f>IF(N457="sníž. přenesená",J457,0)</f>
        <v>0</v>
      </c>
      <c r="BI457" s="157">
        <f>IF(N457="nulová",J457,0)</f>
        <v>0</v>
      </c>
      <c r="BJ457" s="18" t="s">
        <v>36</v>
      </c>
      <c r="BK457" s="157">
        <f>ROUND(I457*H457,2)</f>
        <v>0</v>
      </c>
      <c r="BL457" s="18" t="s">
        <v>132</v>
      </c>
      <c r="BM457" s="156" t="s">
        <v>1265</v>
      </c>
    </row>
    <row r="458" spans="1:65" s="13" customFormat="1">
      <c r="B458" s="168"/>
      <c r="D458" s="169" t="s">
        <v>140</v>
      </c>
      <c r="E458" s="170" t="s">
        <v>1</v>
      </c>
      <c r="F458" s="171" t="s">
        <v>1266</v>
      </c>
      <c r="H458" s="170" t="s">
        <v>1</v>
      </c>
      <c r="I458" s="172"/>
      <c r="L458" s="168"/>
      <c r="M458" s="173"/>
      <c r="N458" s="174"/>
      <c r="O458" s="174"/>
      <c r="P458" s="174"/>
      <c r="Q458" s="174"/>
      <c r="R458" s="174"/>
      <c r="S458" s="174"/>
      <c r="T458" s="175"/>
      <c r="AT458" s="170" t="s">
        <v>140</v>
      </c>
      <c r="AU458" s="170" t="s">
        <v>89</v>
      </c>
      <c r="AV458" s="13" t="s">
        <v>36</v>
      </c>
      <c r="AW458" s="13" t="s">
        <v>35</v>
      </c>
      <c r="AX458" s="13" t="s">
        <v>80</v>
      </c>
      <c r="AY458" s="170" t="s">
        <v>125</v>
      </c>
    </row>
    <row r="459" spans="1:65" s="14" customFormat="1">
      <c r="B459" s="176"/>
      <c r="D459" s="169" t="s">
        <v>140</v>
      </c>
      <c r="E459" s="177" t="s">
        <v>1</v>
      </c>
      <c r="F459" s="178" t="s">
        <v>1267</v>
      </c>
      <c r="H459" s="179">
        <v>10.403</v>
      </c>
      <c r="I459" s="180"/>
      <c r="L459" s="176"/>
      <c r="M459" s="181"/>
      <c r="N459" s="182"/>
      <c r="O459" s="182"/>
      <c r="P459" s="182"/>
      <c r="Q459" s="182"/>
      <c r="R459" s="182"/>
      <c r="S459" s="182"/>
      <c r="T459" s="183"/>
      <c r="AT459" s="177" t="s">
        <v>140</v>
      </c>
      <c r="AU459" s="177" t="s">
        <v>89</v>
      </c>
      <c r="AV459" s="14" t="s">
        <v>89</v>
      </c>
      <c r="AW459" s="14" t="s">
        <v>35</v>
      </c>
      <c r="AX459" s="14" t="s">
        <v>80</v>
      </c>
      <c r="AY459" s="177" t="s">
        <v>125</v>
      </c>
    </row>
    <row r="460" spans="1:65" s="2" customFormat="1" ht="16.5" customHeight="1">
      <c r="A460" s="33"/>
      <c r="B460" s="144"/>
      <c r="C460" s="158" t="s">
        <v>766</v>
      </c>
      <c r="D460" s="158" t="s">
        <v>134</v>
      </c>
      <c r="E460" s="159" t="s">
        <v>1268</v>
      </c>
      <c r="F460" s="160" t="s">
        <v>1269</v>
      </c>
      <c r="G460" s="161" t="s">
        <v>248</v>
      </c>
      <c r="H460" s="162">
        <v>2.121</v>
      </c>
      <c r="I460" s="163"/>
      <c r="J460" s="164">
        <f>ROUND(I460*H460,2)</f>
        <v>0</v>
      </c>
      <c r="K460" s="160" t="s">
        <v>1</v>
      </c>
      <c r="L460" s="165"/>
      <c r="M460" s="166" t="s">
        <v>1</v>
      </c>
      <c r="N460" s="167" t="s">
        <v>45</v>
      </c>
      <c r="O460" s="59"/>
      <c r="P460" s="154">
        <f>O460*H460</f>
        <v>0</v>
      </c>
      <c r="Q460" s="154">
        <v>8.8900000000000003E-3</v>
      </c>
      <c r="R460" s="154">
        <f>Q460*H460</f>
        <v>1.8855690000000001E-2</v>
      </c>
      <c r="S460" s="154">
        <v>0</v>
      </c>
      <c r="T460" s="155">
        <f>S460*H460</f>
        <v>0</v>
      </c>
      <c r="U460" s="33"/>
      <c r="V460" s="33"/>
      <c r="W460" s="33"/>
      <c r="X460" s="33"/>
      <c r="Y460" s="33"/>
      <c r="Z460" s="33"/>
      <c r="AA460" s="33"/>
      <c r="AB460" s="33"/>
      <c r="AC460" s="33"/>
      <c r="AD460" s="33"/>
      <c r="AE460" s="33"/>
      <c r="AR460" s="156" t="s">
        <v>138</v>
      </c>
      <c r="AT460" s="156" t="s">
        <v>134</v>
      </c>
      <c r="AU460" s="156" t="s">
        <v>89</v>
      </c>
      <c r="AY460" s="18" t="s">
        <v>125</v>
      </c>
      <c r="BE460" s="157">
        <f>IF(N460="základní",J460,0)</f>
        <v>0</v>
      </c>
      <c r="BF460" s="157">
        <f>IF(N460="snížená",J460,0)</f>
        <v>0</v>
      </c>
      <c r="BG460" s="157">
        <f>IF(N460="zákl. přenesená",J460,0)</f>
        <v>0</v>
      </c>
      <c r="BH460" s="157">
        <f>IF(N460="sníž. přenesená",J460,0)</f>
        <v>0</v>
      </c>
      <c r="BI460" s="157">
        <f>IF(N460="nulová",J460,0)</f>
        <v>0</v>
      </c>
      <c r="BJ460" s="18" t="s">
        <v>36</v>
      </c>
      <c r="BK460" s="157">
        <f>ROUND(I460*H460,2)</f>
        <v>0</v>
      </c>
      <c r="BL460" s="18" t="s">
        <v>132</v>
      </c>
      <c r="BM460" s="156" t="s">
        <v>1270</v>
      </c>
    </row>
    <row r="461" spans="1:65" s="13" customFormat="1">
      <c r="B461" s="168"/>
      <c r="D461" s="169" t="s">
        <v>140</v>
      </c>
      <c r="E461" s="170" t="s">
        <v>1</v>
      </c>
      <c r="F461" s="171" t="s">
        <v>1266</v>
      </c>
      <c r="H461" s="170" t="s">
        <v>1</v>
      </c>
      <c r="I461" s="172"/>
      <c r="L461" s="168"/>
      <c r="M461" s="173"/>
      <c r="N461" s="174"/>
      <c r="O461" s="174"/>
      <c r="P461" s="174"/>
      <c r="Q461" s="174"/>
      <c r="R461" s="174"/>
      <c r="S461" s="174"/>
      <c r="T461" s="175"/>
      <c r="AT461" s="170" t="s">
        <v>140</v>
      </c>
      <c r="AU461" s="170" t="s">
        <v>89</v>
      </c>
      <c r="AV461" s="13" t="s">
        <v>36</v>
      </c>
      <c r="AW461" s="13" t="s">
        <v>35</v>
      </c>
      <c r="AX461" s="13" t="s">
        <v>80</v>
      </c>
      <c r="AY461" s="170" t="s">
        <v>125</v>
      </c>
    </row>
    <row r="462" spans="1:65" s="14" customFormat="1">
      <c r="B462" s="176"/>
      <c r="D462" s="169" t="s">
        <v>140</v>
      </c>
      <c r="E462" s="177" t="s">
        <v>1</v>
      </c>
      <c r="F462" s="178" t="s">
        <v>1271</v>
      </c>
      <c r="H462" s="179">
        <v>2.121</v>
      </c>
      <c r="I462" s="180"/>
      <c r="L462" s="176"/>
      <c r="M462" s="181"/>
      <c r="N462" s="182"/>
      <c r="O462" s="182"/>
      <c r="P462" s="182"/>
      <c r="Q462" s="182"/>
      <c r="R462" s="182"/>
      <c r="S462" s="182"/>
      <c r="T462" s="183"/>
      <c r="AT462" s="177" t="s">
        <v>140</v>
      </c>
      <c r="AU462" s="177" t="s">
        <v>89</v>
      </c>
      <c r="AV462" s="14" t="s">
        <v>89</v>
      </c>
      <c r="AW462" s="14" t="s">
        <v>35</v>
      </c>
      <c r="AX462" s="14" t="s">
        <v>80</v>
      </c>
      <c r="AY462" s="177" t="s">
        <v>125</v>
      </c>
    </row>
    <row r="463" spans="1:65" s="2" customFormat="1" ht="16.5" customHeight="1">
      <c r="A463" s="33"/>
      <c r="B463" s="144"/>
      <c r="C463" s="158" t="s">
        <v>770</v>
      </c>
      <c r="D463" s="158" t="s">
        <v>134</v>
      </c>
      <c r="E463" s="159" t="s">
        <v>1272</v>
      </c>
      <c r="F463" s="160" t="s">
        <v>1273</v>
      </c>
      <c r="G463" s="161" t="s">
        <v>248</v>
      </c>
      <c r="H463" s="162">
        <v>0.90900000000000003</v>
      </c>
      <c r="I463" s="163"/>
      <c r="J463" s="164">
        <f>ROUND(I463*H463,2)</f>
        <v>0</v>
      </c>
      <c r="K463" s="160" t="s">
        <v>1</v>
      </c>
      <c r="L463" s="165"/>
      <c r="M463" s="166" t="s">
        <v>1</v>
      </c>
      <c r="N463" s="167" t="s">
        <v>45</v>
      </c>
      <c r="O463" s="59"/>
      <c r="P463" s="154">
        <f>O463*H463</f>
        <v>0</v>
      </c>
      <c r="Q463" s="154">
        <v>8.8900000000000003E-3</v>
      </c>
      <c r="R463" s="154">
        <f>Q463*H463</f>
        <v>8.0810100000000013E-3</v>
      </c>
      <c r="S463" s="154">
        <v>0</v>
      </c>
      <c r="T463" s="155">
        <f>S463*H463</f>
        <v>0</v>
      </c>
      <c r="U463" s="33"/>
      <c r="V463" s="33"/>
      <c r="W463" s="33"/>
      <c r="X463" s="33"/>
      <c r="Y463" s="33"/>
      <c r="Z463" s="33"/>
      <c r="AA463" s="33"/>
      <c r="AB463" s="33"/>
      <c r="AC463" s="33"/>
      <c r="AD463" s="33"/>
      <c r="AE463" s="33"/>
      <c r="AR463" s="156" t="s">
        <v>138</v>
      </c>
      <c r="AT463" s="156" t="s">
        <v>134</v>
      </c>
      <c r="AU463" s="156" t="s">
        <v>89</v>
      </c>
      <c r="AY463" s="18" t="s">
        <v>125</v>
      </c>
      <c r="BE463" s="157">
        <f>IF(N463="základní",J463,0)</f>
        <v>0</v>
      </c>
      <c r="BF463" s="157">
        <f>IF(N463="snížená",J463,0)</f>
        <v>0</v>
      </c>
      <c r="BG463" s="157">
        <f>IF(N463="zákl. přenesená",J463,0)</f>
        <v>0</v>
      </c>
      <c r="BH463" s="157">
        <f>IF(N463="sníž. přenesená",J463,0)</f>
        <v>0</v>
      </c>
      <c r="BI463" s="157">
        <f>IF(N463="nulová",J463,0)</f>
        <v>0</v>
      </c>
      <c r="BJ463" s="18" t="s">
        <v>36</v>
      </c>
      <c r="BK463" s="157">
        <f>ROUND(I463*H463,2)</f>
        <v>0</v>
      </c>
      <c r="BL463" s="18" t="s">
        <v>132</v>
      </c>
      <c r="BM463" s="156" t="s">
        <v>1274</v>
      </c>
    </row>
    <row r="464" spans="1:65" s="13" customFormat="1">
      <c r="B464" s="168"/>
      <c r="D464" s="169" t="s">
        <v>140</v>
      </c>
      <c r="E464" s="170" t="s">
        <v>1</v>
      </c>
      <c r="F464" s="171" t="s">
        <v>1266</v>
      </c>
      <c r="H464" s="170" t="s">
        <v>1</v>
      </c>
      <c r="I464" s="172"/>
      <c r="L464" s="168"/>
      <c r="M464" s="173"/>
      <c r="N464" s="174"/>
      <c r="O464" s="174"/>
      <c r="P464" s="174"/>
      <c r="Q464" s="174"/>
      <c r="R464" s="174"/>
      <c r="S464" s="174"/>
      <c r="T464" s="175"/>
      <c r="AT464" s="170" t="s">
        <v>140</v>
      </c>
      <c r="AU464" s="170" t="s">
        <v>89</v>
      </c>
      <c r="AV464" s="13" t="s">
        <v>36</v>
      </c>
      <c r="AW464" s="13" t="s">
        <v>35</v>
      </c>
      <c r="AX464" s="13" t="s">
        <v>80</v>
      </c>
      <c r="AY464" s="170" t="s">
        <v>125</v>
      </c>
    </row>
    <row r="465" spans="1:65" s="14" customFormat="1">
      <c r="B465" s="176"/>
      <c r="D465" s="169" t="s">
        <v>140</v>
      </c>
      <c r="E465" s="177" t="s">
        <v>1</v>
      </c>
      <c r="F465" s="178" t="s">
        <v>1275</v>
      </c>
      <c r="H465" s="179">
        <v>0.90900000000000003</v>
      </c>
      <c r="I465" s="180"/>
      <c r="L465" s="176"/>
      <c r="M465" s="181"/>
      <c r="N465" s="182"/>
      <c r="O465" s="182"/>
      <c r="P465" s="182"/>
      <c r="Q465" s="182"/>
      <c r="R465" s="182"/>
      <c r="S465" s="182"/>
      <c r="T465" s="183"/>
      <c r="AT465" s="177" t="s">
        <v>140</v>
      </c>
      <c r="AU465" s="177" t="s">
        <v>89</v>
      </c>
      <c r="AV465" s="14" t="s">
        <v>89</v>
      </c>
      <c r="AW465" s="14" t="s">
        <v>35</v>
      </c>
      <c r="AX465" s="14" t="s">
        <v>80</v>
      </c>
      <c r="AY465" s="177" t="s">
        <v>125</v>
      </c>
    </row>
    <row r="466" spans="1:65" s="2" customFormat="1" ht="16.5" customHeight="1">
      <c r="A466" s="33"/>
      <c r="B466" s="144"/>
      <c r="C466" s="145" t="s">
        <v>774</v>
      </c>
      <c r="D466" s="145" t="s">
        <v>127</v>
      </c>
      <c r="E466" s="146" t="s">
        <v>1276</v>
      </c>
      <c r="F466" s="147" t="s">
        <v>1277</v>
      </c>
      <c r="G466" s="148" t="s">
        <v>149</v>
      </c>
      <c r="H466" s="149">
        <v>20</v>
      </c>
      <c r="I466" s="150"/>
      <c r="J466" s="151">
        <f>ROUND(I466*H466,2)</f>
        <v>0</v>
      </c>
      <c r="K466" s="147" t="s">
        <v>1</v>
      </c>
      <c r="L466" s="34"/>
      <c r="M466" s="152" t="s">
        <v>1</v>
      </c>
      <c r="N466" s="153" t="s">
        <v>45</v>
      </c>
      <c r="O466" s="59"/>
      <c r="P466" s="154">
        <f>O466*H466</f>
        <v>0</v>
      </c>
      <c r="Q466" s="154">
        <v>0</v>
      </c>
      <c r="R466" s="154">
        <f>Q466*H466</f>
        <v>0</v>
      </c>
      <c r="S466" s="154">
        <v>0</v>
      </c>
      <c r="T466" s="155">
        <f>S466*H466</f>
        <v>0</v>
      </c>
      <c r="U466" s="33"/>
      <c r="V466" s="33"/>
      <c r="W466" s="33"/>
      <c r="X466" s="33"/>
      <c r="Y466" s="33"/>
      <c r="Z466" s="33"/>
      <c r="AA466" s="33"/>
      <c r="AB466" s="33"/>
      <c r="AC466" s="33"/>
      <c r="AD466" s="33"/>
      <c r="AE466" s="33"/>
      <c r="AR466" s="156" t="s">
        <v>132</v>
      </c>
      <c r="AT466" s="156" t="s">
        <v>127</v>
      </c>
      <c r="AU466" s="156" t="s">
        <v>89</v>
      </c>
      <c r="AY466" s="18" t="s">
        <v>125</v>
      </c>
      <c r="BE466" s="157">
        <f>IF(N466="základní",J466,0)</f>
        <v>0</v>
      </c>
      <c r="BF466" s="157">
        <f>IF(N466="snížená",J466,0)</f>
        <v>0</v>
      </c>
      <c r="BG466" s="157">
        <f>IF(N466="zákl. přenesená",J466,0)</f>
        <v>0</v>
      </c>
      <c r="BH466" s="157">
        <f>IF(N466="sníž. přenesená",J466,0)</f>
        <v>0</v>
      </c>
      <c r="BI466" s="157">
        <f>IF(N466="nulová",J466,0)</f>
        <v>0</v>
      </c>
      <c r="BJ466" s="18" t="s">
        <v>36</v>
      </c>
      <c r="BK466" s="157">
        <f>ROUND(I466*H466,2)</f>
        <v>0</v>
      </c>
      <c r="BL466" s="18" t="s">
        <v>132</v>
      </c>
      <c r="BM466" s="156" t="s">
        <v>1278</v>
      </c>
    </row>
    <row r="467" spans="1:65" s="14" customFormat="1">
      <c r="B467" s="176"/>
      <c r="D467" s="169" t="s">
        <v>140</v>
      </c>
      <c r="E467" s="177" t="s">
        <v>1</v>
      </c>
      <c r="F467" s="178" t="s">
        <v>1279</v>
      </c>
      <c r="H467" s="179">
        <v>20</v>
      </c>
      <c r="I467" s="180"/>
      <c r="L467" s="176"/>
      <c r="M467" s="181"/>
      <c r="N467" s="182"/>
      <c r="O467" s="182"/>
      <c r="P467" s="182"/>
      <c r="Q467" s="182"/>
      <c r="R467" s="182"/>
      <c r="S467" s="182"/>
      <c r="T467" s="183"/>
      <c r="AT467" s="177" t="s">
        <v>140</v>
      </c>
      <c r="AU467" s="177" t="s">
        <v>89</v>
      </c>
      <c r="AV467" s="14" t="s">
        <v>89</v>
      </c>
      <c r="AW467" s="14" t="s">
        <v>35</v>
      </c>
      <c r="AX467" s="14" t="s">
        <v>80</v>
      </c>
      <c r="AY467" s="177" t="s">
        <v>125</v>
      </c>
    </row>
    <row r="468" spans="1:65" s="15" customFormat="1">
      <c r="B468" s="189"/>
      <c r="D468" s="169" t="s">
        <v>140</v>
      </c>
      <c r="E468" s="190" t="s">
        <v>1</v>
      </c>
      <c r="F468" s="191" t="s">
        <v>223</v>
      </c>
      <c r="H468" s="192">
        <v>20</v>
      </c>
      <c r="I468" s="193"/>
      <c r="L468" s="189"/>
      <c r="M468" s="194"/>
      <c r="N468" s="195"/>
      <c r="O468" s="195"/>
      <c r="P468" s="195"/>
      <c r="Q468" s="195"/>
      <c r="R468" s="195"/>
      <c r="S468" s="195"/>
      <c r="T468" s="196"/>
      <c r="AT468" s="190" t="s">
        <v>140</v>
      </c>
      <c r="AU468" s="190" t="s">
        <v>89</v>
      </c>
      <c r="AV468" s="15" t="s">
        <v>132</v>
      </c>
      <c r="AW468" s="15" t="s">
        <v>35</v>
      </c>
      <c r="AX468" s="15" t="s">
        <v>36</v>
      </c>
      <c r="AY468" s="190" t="s">
        <v>125</v>
      </c>
    </row>
    <row r="469" spans="1:65" s="2" customFormat="1" ht="16.5" customHeight="1">
      <c r="A469" s="33"/>
      <c r="B469" s="144"/>
      <c r="C469" s="145" t="s">
        <v>778</v>
      </c>
      <c r="D469" s="145" t="s">
        <v>127</v>
      </c>
      <c r="E469" s="146" t="s">
        <v>1280</v>
      </c>
      <c r="F469" s="147" t="s">
        <v>1281</v>
      </c>
      <c r="G469" s="148" t="s">
        <v>277</v>
      </c>
      <c r="H469" s="149">
        <v>20</v>
      </c>
      <c r="I469" s="150"/>
      <c r="J469" s="151">
        <f>ROUND(I469*H469,2)</f>
        <v>0</v>
      </c>
      <c r="K469" s="147" t="s">
        <v>1</v>
      </c>
      <c r="L469" s="34"/>
      <c r="M469" s="152" t="s">
        <v>1</v>
      </c>
      <c r="N469" s="153" t="s">
        <v>45</v>
      </c>
      <c r="O469" s="59"/>
      <c r="P469" s="154">
        <f>O469*H469</f>
        <v>0</v>
      </c>
      <c r="Q469" s="154">
        <v>0</v>
      </c>
      <c r="R469" s="154">
        <f>Q469*H469</f>
        <v>0</v>
      </c>
      <c r="S469" s="154">
        <v>0</v>
      </c>
      <c r="T469" s="155">
        <f>S469*H469</f>
        <v>0</v>
      </c>
      <c r="U469" s="33"/>
      <c r="V469" s="33"/>
      <c r="W469" s="33"/>
      <c r="X469" s="33"/>
      <c r="Y469" s="33"/>
      <c r="Z469" s="33"/>
      <c r="AA469" s="33"/>
      <c r="AB469" s="33"/>
      <c r="AC469" s="33"/>
      <c r="AD469" s="33"/>
      <c r="AE469" s="33"/>
      <c r="AR469" s="156" t="s">
        <v>132</v>
      </c>
      <c r="AT469" s="156" t="s">
        <v>127</v>
      </c>
      <c r="AU469" s="156" t="s">
        <v>89</v>
      </c>
      <c r="AY469" s="18" t="s">
        <v>125</v>
      </c>
      <c r="BE469" s="157">
        <f>IF(N469="základní",J469,0)</f>
        <v>0</v>
      </c>
      <c r="BF469" s="157">
        <f>IF(N469="snížená",J469,0)</f>
        <v>0</v>
      </c>
      <c r="BG469" s="157">
        <f>IF(N469="zákl. přenesená",J469,0)</f>
        <v>0</v>
      </c>
      <c r="BH469" s="157">
        <f>IF(N469="sníž. přenesená",J469,0)</f>
        <v>0</v>
      </c>
      <c r="BI469" s="157">
        <f>IF(N469="nulová",J469,0)</f>
        <v>0</v>
      </c>
      <c r="BJ469" s="18" t="s">
        <v>36</v>
      </c>
      <c r="BK469" s="157">
        <f>ROUND(I469*H469,2)</f>
        <v>0</v>
      </c>
      <c r="BL469" s="18" t="s">
        <v>132</v>
      </c>
      <c r="BM469" s="156" t="s">
        <v>1282</v>
      </c>
    </row>
    <row r="470" spans="1:65" s="14" customFormat="1">
      <c r="B470" s="176"/>
      <c r="D470" s="169" t="s">
        <v>140</v>
      </c>
      <c r="E470" s="177" t="s">
        <v>1</v>
      </c>
      <c r="F470" s="178" t="s">
        <v>321</v>
      </c>
      <c r="H470" s="179">
        <v>20</v>
      </c>
      <c r="I470" s="180"/>
      <c r="L470" s="176"/>
      <c r="M470" s="181"/>
      <c r="N470" s="182"/>
      <c r="O470" s="182"/>
      <c r="P470" s="182"/>
      <c r="Q470" s="182"/>
      <c r="R470" s="182"/>
      <c r="S470" s="182"/>
      <c r="T470" s="183"/>
      <c r="AT470" s="177" t="s">
        <v>140</v>
      </c>
      <c r="AU470" s="177" t="s">
        <v>89</v>
      </c>
      <c r="AV470" s="14" t="s">
        <v>89</v>
      </c>
      <c r="AW470" s="14" t="s">
        <v>35</v>
      </c>
      <c r="AX470" s="14" t="s">
        <v>36</v>
      </c>
      <c r="AY470" s="177" t="s">
        <v>125</v>
      </c>
    </row>
    <row r="471" spans="1:65" s="2" customFormat="1" ht="16.5" customHeight="1">
      <c r="A471" s="33"/>
      <c r="B471" s="144"/>
      <c r="C471" s="145" t="s">
        <v>782</v>
      </c>
      <c r="D471" s="145" t="s">
        <v>127</v>
      </c>
      <c r="E471" s="146" t="s">
        <v>1283</v>
      </c>
      <c r="F471" s="147" t="s">
        <v>1284</v>
      </c>
      <c r="G471" s="148" t="s">
        <v>175</v>
      </c>
      <c r="H471" s="149">
        <v>9.02</v>
      </c>
      <c r="I471" s="150"/>
      <c r="J471" s="151">
        <f>ROUND(I471*H471,2)</f>
        <v>0</v>
      </c>
      <c r="K471" s="147" t="s">
        <v>131</v>
      </c>
      <c r="L471" s="34"/>
      <c r="M471" s="152" t="s">
        <v>1</v>
      </c>
      <c r="N471" s="153" t="s">
        <v>45</v>
      </c>
      <c r="O471" s="59"/>
      <c r="P471" s="154">
        <f>O471*H471</f>
        <v>0</v>
      </c>
      <c r="Q471" s="154">
        <v>0</v>
      </c>
      <c r="R471" s="154">
        <f>Q471*H471</f>
        <v>0</v>
      </c>
      <c r="S471" s="154">
        <v>0</v>
      </c>
      <c r="T471" s="155">
        <f>S471*H471</f>
        <v>0</v>
      </c>
      <c r="U471" s="33"/>
      <c r="V471" s="33"/>
      <c r="W471" s="33"/>
      <c r="X471" s="33"/>
      <c r="Y471" s="33"/>
      <c r="Z471" s="33"/>
      <c r="AA471" s="33"/>
      <c r="AB471" s="33"/>
      <c r="AC471" s="33"/>
      <c r="AD471" s="33"/>
      <c r="AE471" s="33"/>
      <c r="AR471" s="156" t="s">
        <v>132</v>
      </c>
      <c r="AT471" s="156" t="s">
        <v>127</v>
      </c>
      <c r="AU471" s="156" t="s">
        <v>89</v>
      </c>
      <c r="AY471" s="18" t="s">
        <v>125</v>
      </c>
      <c r="BE471" s="157">
        <f>IF(N471="základní",J471,0)</f>
        <v>0</v>
      </c>
      <c r="BF471" s="157">
        <f>IF(N471="snížená",J471,0)</f>
        <v>0</v>
      </c>
      <c r="BG471" s="157">
        <f>IF(N471="zákl. přenesená",J471,0)</f>
        <v>0</v>
      </c>
      <c r="BH471" s="157">
        <f>IF(N471="sníž. přenesená",J471,0)</f>
        <v>0</v>
      </c>
      <c r="BI471" s="157">
        <f>IF(N471="nulová",J471,0)</f>
        <v>0</v>
      </c>
      <c r="BJ471" s="18" t="s">
        <v>36</v>
      </c>
      <c r="BK471" s="157">
        <f>ROUND(I471*H471,2)</f>
        <v>0</v>
      </c>
      <c r="BL471" s="18" t="s">
        <v>132</v>
      </c>
      <c r="BM471" s="156" t="s">
        <v>1285</v>
      </c>
    </row>
    <row r="472" spans="1:65" s="14" customFormat="1">
      <c r="B472" s="176"/>
      <c r="D472" s="169" t="s">
        <v>140</v>
      </c>
      <c r="E472" s="177" t="s">
        <v>1</v>
      </c>
      <c r="F472" s="178" t="s">
        <v>1286</v>
      </c>
      <c r="H472" s="179">
        <v>9.02</v>
      </c>
      <c r="I472" s="180"/>
      <c r="L472" s="176"/>
      <c r="M472" s="181"/>
      <c r="N472" s="182"/>
      <c r="O472" s="182"/>
      <c r="P472" s="182"/>
      <c r="Q472" s="182"/>
      <c r="R472" s="182"/>
      <c r="S472" s="182"/>
      <c r="T472" s="183"/>
      <c r="AT472" s="177" t="s">
        <v>140</v>
      </c>
      <c r="AU472" s="177" t="s">
        <v>89</v>
      </c>
      <c r="AV472" s="14" t="s">
        <v>89</v>
      </c>
      <c r="AW472" s="14" t="s">
        <v>35</v>
      </c>
      <c r="AX472" s="14" t="s">
        <v>36</v>
      </c>
      <c r="AY472" s="177" t="s">
        <v>125</v>
      </c>
    </row>
    <row r="473" spans="1:65" s="2" customFormat="1" ht="16.5" customHeight="1">
      <c r="A473" s="33"/>
      <c r="B473" s="144"/>
      <c r="C473" s="145" t="s">
        <v>786</v>
      </c>
      <c r="D473" s="145" t="s">
        <v>127</v>
      </c>
      <c r="E473" s="146" t="s">
        <v>1287</v>
      </c>
      <c r="F473" s="147" t="s">
        <v>1288</v>
      </c>
      <c r="G473" s="148" t="s">
        <v>186</v>
      </c>
      <c r="H473" s="149">
        <v>2.2999999999999998</v>
      </c>
      <c r="I473" s="150"/>
      <c r="J473" s="151">
        <f>ROUND(I473*H473,2)</f>
        <v>0</v>
      </c>
      <c r="K473" s="147" t="s">
        <v>1</v>
      </c>
      <c r="L473" s="34"/>
      <c r="M473" s="152" t="s">
        <v>1</v>
      </c>
      <c r="N473" s="153" t="s">
        <v>45</v>
      </c>
      <c r="O473" s="59"/>
      <c r="P473" s="154">
        <f>O473*H473</f>
        <v>0</v>
      </c>
      <c r="Q473" s="154">
        <v>0</v>
      </c>
      <c r="R473" s="154">
        <f>Q473*H473</f>
        <v>0</v>
      </c>
      <c r="S473" s="154">
        <v>0</v>
      </c>
      <c r="T473" s="155">
        <f>S473*H473</f>
        <v>0</v>
      </c>
      <c r="U473" s="33"/>
      <c r="V473" s="33"/>
      <c r="W473" s="33"/>
      <c r="X473" s="33"/>
      <c r="Y473" s="33"/>
      <c r="Z473" s="33"/>
      <c r="AA473" s="33"/>
      <c r="AB473" s="33"/>
      <c r="AC473" s="33"/>
      <c r="AD473" s="33"/>
      <c r="AE473" s="33"/>
      <c r="AR473" s="156" t="s">
        <v>132</v>
      </c>
      <c r="AT473" s="156" t="s">
        <v>127</v>
      </c>
      <c r="AU473" s="156" t="s">
        <v>89</v>
      </c>
      <c r="AY473" s="18" t="s">
        <v>125</v>
      </c>
      <c r="BE473" s="157">
        <f>IF(N473="základní",J473,0)</f>
        <v>0</v>
      </c>
      <c r="BF473" s="157">
        <f>IF(N473="snížená",J473,0)</f>
        <v>0</v>
      </c>
      <c r="BG473" s="157">
        <f>IF(N473="zákl. přenesená",J473,0)</f>
        <v>0</v>
      </c>
      <c r="BH473" s="157">
        <f>IF(N473="sníž. přenesená",J473,0)</f>
        <v>0</v>
      </c>
      <c r="BI473" s="157">
        <f>IF(N473="nulová",J473,0)</f>
        <v>0</v>
      </c>
      <c r="BJ473" s="18" t="s">
        <v>36</v>
      </c>
      <c r="BK473" s="157">
        <f>ROUND(I473*H473,2)</f>
        <v>0</v>
      </c>
      <c r="BL473" s="18" t="s">
        <v>132</v>
      </c>
      <c r="BM473" s="156" t="s">
        <v>1289</v>
      </c>
    </row>
    <row r="474" spans="1:65" s="14" customFormat="1">
      <c r="B474" s="176"/>
      <c r="D474" s="169" t="s">
        <v>140</v>
      </c>
      <c r="E474" s="177" t="s">
        <v>1</v>
      </c>
      <c r="F474" s="178" t="s">
        <v>1290</v>
      </c>
      <c r="H474" s="179">
        <v>2.2999999999999998</v>
      </c>
      <c r="I474" s="180"/>
      <c r="L474" s="176"/>
      <c r="M474" s="181"/>
      <c r="N474" s="182"/>
      <c r="O474" s="182"/>
      <c r="P474" s="182"/>
      <c r="Q474" s="182"/>
      <c r="R474" s="182"/>
      <c r="S474" s="182"/>
      <c r="T474" s="183"/>
      <c r="AT474" s="177" t="s">
        <v>140</v>
      </c>
      <c r="AU474" s="177" t="s">
        <v>89</v>
      </c>
      <c r="AV474" s="14" t="s">
        <v>89</v>
      </c>
      <c r="AW474" s="14" t="s">
        <v>35</v>
      </c>
      <c r="AX474" s="14" t="s">
        <v>80</v>
      </c>
      <c r="AY474" s="177" t="s">
        <v>125</v>
      </c>
    </row>
    <row r="475" spans="1:65" s="15" customFormat="1">
      <c r="B475" s="189"/>
      <c r="D475" s="169" t="s">
        <v>140</v>
      </c>
      <c r="E475" s="190" t="s">
        <v>1</v>
      </c>
      <c r="F475" s="191" t="s">
        <v>223</v>
      </c>
      <c r="H475" s="192">
        <v>2.2999999999999998</v>
      </c>
      <c r="I475" s="193"/>
      <c r="L475" s="189"/>
      <c r="M475" s="194"/>
      <c r="N475" s="195"/>
      <c r="O475" s="195"/>
      <c r="P475" s="195"/>
      <c r="Q475" s="195"/>
      <c r="R475" s="195"/>
      <c r="S475" s="195"/>
      <c r="T475" s="196"/>
      <c r="AT475" s="190" t="s">
        <v>140</v>
      </c>
      <c r="AU475" s="190" t="s">
        <v>89</v>
      </c>
      <c r="AV475" s="15" t="s">
        <v>132</v>
      </c>
      <c r="AW475" s="15" t="s">
        <v>35</v>
      </c>
      <c r="AX475" s="15" t="s">
        <v>36</v>
      </c>
      <c r="AY475" s="190" t="s">
        <v>125</v>
      </c>
    </row>
    <row r="476" spans="1:65" s="2" customFormat="1" ht="16.5" customHeight="1">
      <c r="A476" s="33"/>
      <c r="B476" s="144"/>
      <c r="C476" s="145" t="s">
        <v>790</v>
      </c>
      <c r="D476" s="145" t="s">
        <v>127</v>
      </c>
      <c r="E476" s="146" t="s">
        <v>886</v>
      </c>
      <c r="F476" s="147" t="s">
        <v>887</v>
      </c>
      <c r="G476" s="148" t="s">
        <v>248</v>
      </c>
      <c r="H476" s="149">
        <v>80.400000000000006</v>
      </c>
      <c r="I476" s="150"/>
      <c r="J476" s="151">
        <f>ROUND(I476*H476,2)</f>
        <v>0</v>
      </c>
      <c r="K476" s="147" t="s">
        <v>131</v>
      </c>
      <c r="L476" s="34"/>
      <c r="M476" s="152" t="s">
        <v>1</v>
      </c>
      <c r="N476" s="153" t="s">
        <v>45</v>
      </c>
      <c r="O476" s="59"/>
      <c r="P476" s="154">
        <f>O476*H476</f>
        <v>0</v>
      </c>
      <c r="Q476" s="154">
        <v>0</v>
      </c>
      <c r="R476" s="154">
        <f>Q476*H476</f>
        <v>0</v>
      </c>
      <c r="S476" s="154">
        <v>0</v>
      </c>
      <c r="T476" s="155">
        <f>S476*H476</f>
        <v>0</v>
      </c>
      <c r="U476" s="33"/>
      <c r="V476" s="33"/>
      <c r="W476" s="33"/>
      <c r="X476" s="33"/>
      <c r="Y476" s="33"/>
      <c r="Z476" s="33"/>
      <c r="AA476" s="33"/>
      <c r="AB476" s="33"/>
      <c r="AC476" s="33"/>
      <c r="AD476" s="33"/>
      <c r="AE476" s="33"/>
      <c r="AR476" s="156" t="s">
        <v>132</v>
      </c>
      <c r="AT476" s="156" t="s">
        <v>127</v>
      </c>
      <c r="AU476" s="156" t="s">
        <v>89</v>
      </c>
      <c r="AY476" s="18" t="s">
        <v>125</v>
      </c>
      <c r="BE476" s="157">
        <f>IF(N476="základní",J476,0)</f>
        <v>0</v>
      </c>
      <c r="BF476" s="157">
        <f>IF(N476="snížená",J476,0)</f>
        <v>0</v>
      </c>
      <c r="BG476" s="157">
        <f>IF(N476="zákl. přenesená",J476,0)</f>
        <v>0</v>
      </c>
      <c r="BH476" s="157">
        <f>IF(N476="sníž. přenesená",J476,0)</f>
        <v>0</v>
      </c>
      <c r="BI476" s="157">
        <f>IF(N476="nulová",J476,0)</f>
        <v>0</v>
      </c>
      <c r="BJ476" s="18" t="s">
        <v>36</v>
      </c>
      <c r="BK476" s="157">
        <f>ROUND(I476*H476,2)</f>
        <v>0</v>
      </c>
      <c r="BL476" s="18" t="s">
        <v>132</v>
      </c>
      <c r="BM476" s="156" t="s">
        <v>1291</v>
      </c>
    </row>
    <row r="477" spans="1:65" s="14" customFormat="1">
      <c r="B477" s="176"/>
      <c r="D477" s="169" t="s">
        <v>140</v>
      </c>
      <c r="E477" s="177" t="s">
        <v>1</v>
      </c>
      <c r="F477" s="178" t="s">
        <v>1292</v>
      </c>
      <c r="H477" s="179">
        <v>50.4</v>
      </c>
      <c r="I477" s="180"/>
      <c r="L477" s="176"/>
      <c r="M477" s="181"/>
      <c r="N477" s="182"/>
      <c r="O477" s="182"/>
      <c r="P477" s="182"/>
      <c r="Q477" s="182"/>
      <c r="R477" s="182"/>
      <c r="S477" s="182"/>
      <c r="T477" s="183"/>
      <c r="AT477" s="177" t="s">
        <v>140</v>
      </c>
      <c r="AU477" s="177" t="s">
        <v>89</v>
      </c>
      <c r="AV477" s="14" t="s">
        <v>89</v>
      </c>
      <c r="AW477" s="14" t="s">
        <v>35</v>
      </c>
      <c r="AX477" s="14" t="s">
        <v>80</v>
      </c>
      <c r="AY477" s="177" t="s">
        <v>125</v>
      </c>
    </row>
    <row r="478" spans="1:65" s="14" customFormat="1">
      <c r="B478" s="176"/>
      <c r="D478" s="169" t="s">
        <v>140</v>
      </c>
      <c r="E478" s="177" t="s">
        <v>1</v>
      </c>
      <c r="F478" s="178" t="s">
        <v>1293</v>
      </c>
      <c r="H478" s="179">
        <v>29</v>
      </c>
      <c r="I478" s="180"/>
      <c r="L478" s="176"/>
      <c r="M478" s="181"/>
      <c r="N478" s="182"/>
      <c r="O478" s="182"/>
      <c r="P478" s="182"/>
      <c r="Q478" s="182"/>
      <c r="R478" s="182"/>
      <c r="S478" s="182"/>
      <c r="T478" s="183"/>
      <c r="AT478" s="177" t="s">
        <v>140</v>
      </c>
      <c r="AU478" s="177" t="s">
        <v>89</v>
      </c>
      <c r="AV478" s="14" t="s">
        <v>89</v>
      </c>
      <c r="AW478" s="14" t="s">
        <v>35</v>
      </c>
      <c r="AX478" s="14" t="s">
        <v>80</v>
      </c>
      <c r="AY478" s="177" t="s">
        <v>125</v>
      </c>
    </row>
    <row r="479" spans="1:65" s="14" customFormat="1">
      <c r="B479" s="176"/>
      <c r="D479" s="169" t="s">
        <v>140</v>
      </c>
      <c r="E479" s="177" t="s">
        <v>1</v>
      </c>
      <c r="F479" s="178" t="s">
        <v>1294</v>
      </c>
      <c r="H479" s="179">
        <v>1</v>
      </c>
      <c r="I479" s="180"/>
      <c r="L479" s="176"/>
      <c r="M479" s="181"/>
      <c r="N479" s="182"/>
      <c r="O479" s="182"/>
      <c r="P479" s="182"/>
      <c r="Q479" s="182"/>
      <c r="R479" s="182"/>
      <c r="S479" s="182"/>
      <c r="T479" s="183"/>
      <c r="AT479" s="177" t="s">
        <v>140</v>
      </c>
      <c r="AU479" s="177" t="s">
        <v>89</v>
      </c>
      <c r="AV479" s="14" t="s">
        <v>89</v>
      </c>
      <c r="AW479" s="14" t="s">
        <v>35</v>
      </c>
      <c r="AX479" s="14" t="s">
        <v>80</v>
      </c>
      <c r="AY479" s="177" t="s">
        <v>125</v>
      </c>
    </row>
    <row r="480" spans="1:65" s="15" customFormat="1">
      <c r="B480" s="189"/>
      <c r="D480" s="169" t="s">
        <v>140</v>
      </c>
      <c r="E480" s="190" t="s">
        <v>1</v>
      </c>
      <c r="F480" s="191" t="s">
        <v>223</v>
      </c>
      <c r="H480" s="192">
        <v>80.400000000000006</v>
      </c>
      <c r="I480" s="193"/>
      <c r="L480" s="189"/>
      <c r="M480" s="194"/>
      <c r="N480" s="195"/>
      <c r="O480" s="195"/>
      <c r="P480" s="195"/>
      <c r="Q480" s="195"/>
      <c r="R480" s="195"/>
      <c r="S480" s="195"/>
      <c r="T480" s="196"/>
      <c r="AT480" s="190" t="s">
        <v>140</v>
      </c>
      <c r="AU480" s="190" t="s">
        <v>89</v>
      </c>
      <c r="AV480" s="15" t="s">
        <v>132</v>
      </c>
      <c r="AW480" s="15" t="s">
        <v>35</v>
      </c>
      <c r="AX480" s="15" t="s">
        <v>36</v>
      </c>
      <c r="AY480" s="190" t="s">
        <v>125</v>
      </c>
    </row>
    <row r="481" spans="1:65" s="2" customFormat="1" ht="16.5" customHeight="1">
      <c r="A481" s="33"/>
      <c r="B481" s="144"/>
      <c r="C481" s="145" t="s">
        <v>795</v>
      </c>
      <c r="D481" s="145" t="s">
        <v>127</v>
      </c>
      <c r="E481" s="146" t="s">
        <v>893</v>
      </c>
      <c r="F481" s="147" t="s">
        <v>894</v>
      </c>
      <c r="G481" s="148" t="s">
        <v>248</v>
      </c>
      <c r="H481" s="149">
        <v>63.4</v>
      </c>
      <c r="I481" s="150"/>
      <c r="J481" s="151">
        <f>ROUND(I481*H481,2)</f>
        <v>0</v>
      </c>
      <c r="K481" s="147" t="s">
        <v>1</v>
      </c>
      <c r="L481" s="34"/>
      <c r="M481" s="152" t="s">
        <v>1</v>
      </c>
      <c r="N481" s="153" t="s">
        <v>45</v>
      </c>
      <c r="O481" s="59"/>
      <c r="P481" s="154">
        <f>O481*H481</f>
        <v>0</v>
      </c>
      <c r="Q481" s="154">
        <v>2.0000000000000002E-5</v>
      </c>
      <c r="R481" s="154">
        <f>Q481*H481</f>
        <v>1.268E-3</v>
      </c>
      <c r="S481" s="154">
        <v>0</v>
      </c>
      <c r="T481" s="155">
        <f>S481*H481</f>
        <v>0</v>
      </c>
      <c r="U481" s="33"/>
      <c r="V481" s="33"/>
      <c r="W481" s="33"/>
      <c r="X481" s="33"/>
      <c r="Y481" s="33"/>
      <c r="Z481" s="33"/>
      <c r="AA481" s="33"/>
      <c r="AB481" s="33"/>
      <c r="AC481" s="33"/>
      <c r="AD481" s="33"/>
      <c r="AE481" s="33"/>
      <c r="AR481" s="156" t="s">
        <v>132</v>
      </c>
      <c r="AT481" s="156" t="s">
        <v>127</v>
      </c>
      <c r="AU481" s="156" t="s">
        <v>89</v>
      </c>
      <c r="AY481" s="18" t="s">
        <v>125</v>
      </c>
      <c r="BE481" s="157">
        <f>IF(N481="základní",J481,0)</f>
        <v>0</v>
      </c>
      <c r="BF481" s="157">
        <f>IF(N481="snížená",J481,0)</f>
        <v>0</v>
      </c>
      <c r="BG481" s="157">
        <f>IF(N481="zákl. přenesená",J481,0)</f>
        <v>0</v>
      </c>
      <c r="BH481" s="157">
        <f>IF(N481="sníž. přenesená",J481,0)</f>
        <v>0</v>
      </c>
      <c r="BI481" s="157">
        <f>IF(N481="nulová",J481,0)</f>
        <v>0</v>
      </c>
      <c r="BJ481" s="18" t="s">
        <v>36</v>
      </c>
      <c r="BK481" s="157">
        <f>ROUND(I481*H481,2)</f>
        <v>0</v>
      </c>
      <c r="BL481" s="18" t="s">
        <v>132</v>
      </c>
      <c r="BM481" s="156" t="s">
        <v>1295</v>
      </c>
    </row>
    <row r="482" spans="1:65" s="14" customFormat="1">
      <c r="B482" s="176"/>
      <c r="D482" s="169" t="s">
        <v>140</v>
      </c>
      <c r="E482" s="177" t="s">
        <v>1</v>
      </c>
      <c r="F482" s="178" t="s">
        <v>1296</v>
      </c>
      <c r="H482" s="179">
        <v>63.4</v>
      </c>
      <c r="I482" s="180"/>
      <c r="L482" s="176"/>
      <c r="M482" s="181"/>
      <c r="N482" s="182"/>
      <c r="O482" s="182"/>
      <c r="P482" s="182"/>
      <c r="Q482" s="182"/>
      <c r="R482" s="182"/>
      <c r="S482" s="182"/>
      <c r="T482" s="183"/>
      <c r="AT482" s="177" t="s">
        <v>140</v>
      </c>
      <c r="AU482" s="177" t="s">
        <v>89</v>
      </c>
      <c r="AV482" s="14" t="s">
        <v>89</v>
      </c>
      <c r="AW482" s="14" t="s">
        <v>35</v>
      </c>
      <c r="AX482" s="14" t="s">
        <v>80</v>
      </c>
      <c r="AY482" s="177" t="s">
        <v>125</v>
      </c>
    </row>
    <row r="483" spans="1:65" s="15" customFormat="1">
      <c r="B483" s="189"/>
      <c r="D483" s="169" t="s">
        <v>140</v>
      </c>
      <c r="E483" s="190" t="s">
        <v>1</v>
      </c>
      <c r="F483" s="191" t="s">
        <v>223</v>
      </c>
      <c r="H483" s="192">
        <v>63.4</v>
      </c>
      <c r="I483" s="193"/>
      <c r="L483" s="189"/>
      <c r="M483" s="194"/>
      <c r="N483" s="195"/>
      <c r="O483" s="195"/>
      <c r="P483" s="195"/>
      <c r="Q483" s="195"/>
      <c r="R483" s="195"/>
      <c r="S483" s="195"/>
      <c r="T483" s="196"/>
      <c r="AT483" s="190" t="s">
        <v>140</v>
      </c>
      <c r="AU483" s="190" t="s">
        <v>89</v>
      </c>
      <c r="AV483" s="15" t="s">
        <v>132</v>
      </c>
      <c r="AW483" s="15" t="s">
        <v>35</v>
      </c>
      <c r="AX483" s="15" t="s">
        <v>36</v>
      </c>
      <c r="AY483" s="190" t="s">
        <v>125</v>
      </c>
    </row>
    <row r="484" spans="1:65" s="2" customFormat="1" ht="16.5" customHeight="1">
      <c r="A484" s="33"/>
      <c r="B484" s="144"/>
      <c r="C484" s="145" t="s">
        <v>800</v>
      </c>
      <c r="D484" s="145" t="s">
        <v>127</v>
      </c>
      <c r="E484" s="146" t="s">
        <v>902</v>
      </c>
      <c r="F484" s="147" t="s">
        <v>903</v>
      </c>
      <c r="G484" s="148" t="s">
        <v>248</v>
      </c>
      <c r="H484" s="149">
        <v>63.4</v>
      </c>
      <c r="I484" s="150"/>
      <c r="J484" s="151">
        <f>ROUND(I484*H484,2)</f>
        <v>0</v>
      </c>
      <c r="K484" s="147" t="s">
        <v>1</v>
      </c>
      <c r="L484" s="34"/>
      <c r="M484" s="152" t="s">
        <v>1</v>
      </c>
      <c r="N484" s="153" t="s">
        <v>45</v>
      </c>
      <c r="O484" s="59"/>
      <c r="P484" s="154">
        <f>O484*H484</f>
        <v>0</v>
      </c>
      <c r="Q484" s="154">
        <v>0</v>
      </c>
      <c r="R484" s="154">
        <f>Q484*H484</f>
        <v>0</v>
      </c>
      <c r="S484" s="154">
        <v>0</v>
      </c>
      <c r="T484" s="155">
        <f>S484*H484</f>
        <v>0</v>
      </c>
      <c r="U484" s="33"/>
      <c r="V484" s="33"/>
      <c r="W484" s="33"/>
      <c r="X484" s="33"/>
      <c r="Y484" s="33"/>
      <c r="Z484" s="33"/>
      <c r="AA484" s="33"/>
      <c r="AB484" s="33"/>
      <c r="AC484" s="33"/>
      <c r="AD484" s="33"/>
      <c r="AE484" s="33"/>
      <c r="AR484" s="156" t="s">
        <v>132</v>
      </c>
      <c r="AT484" s="156" t="s">
        <v>127</v>
      </c>
      <c r="AU484" s="156" t="s">
        <v>89</v>
      </c>
      <c r="AY484" s="18" t="s">
        <v>125</v>
      </c>
      <c r="BE484" s="157">
        <f>IF(N484="základní",J484,0)</f>
        <v>0</v>
      </c>
      <c r="BF484" s="157">
        <f>IF(N484="snížená",J484,0)</f>
        <v>0</v>
      </c>
      <c r="BG484" s="157">
        <f>IF(N484="zákl. přenesená",J484,0)</f>
        <v>0</v>
      </c>
      <c r="BH484" s="157">
        <f>IF(N484="sníž. přenesená",J484,0)</f>
        <v>0</v>
      </c>
      <c r="BI484" s="157">
        <f>IF(N484="nulová",J484,0)</f>
        <v>0</v>
      </c>
      <c r="BJ484" s="18" t="s">
        <v>36</v>
      </c>
      <c r="BK484" s="157">
        <f>ROUND(I484*H484,2)</f>
        <v>0</v>
      </c>
      <c r="BL484" s="18" t="s">
        <v>132</v>
      </c>
      <c r="BM484" s="156" t="s">
        <v>1297</v>
      </c>
    </row>
    <row r="485" spans="1:65" s="14" customFormat="1">
      <c r="B485" s="176"/>
      <c r="D485" s="169" t="s">
        <v>140</v>
      </c>
      <c r="E485" s="177" t="s">
        <v>1</v>
      </c>
      <c r="F485" s="178" t="s">
        <v>1296</v>
      </c>
      <c r="H485" s="179">
        <v>63.4</v>
      </c>
      <c r="I485" s="180"/>
      <c r="L485" s="176"/>
      <c r="M485" s="181"/>
      <c r="N485" s="182"/>
      <c r="O485" s="182"/>
      <c r="P485" s="182"/>
      <c r="Q485" s="182"/>
      <c r="R485" s="182"/>
      <c r="S485" s="182"/>
      <c r="T485" s="183"/>
      <c r="AT485" s="177" t="s">
        <v>140</v>
      </c>
      <c r="AU485" s="177" t="s">
        <v>89</v>
      </c>
      <c r="AV485" s="14" t="s">
        <v>89</v>
      </c>
      <c r="AW485" s="14" t="s">
        <v>35</v>
      </c>
      <c r="AX485" s="14" t="s">
        <v>80</v>
      </c>
      <c r="AY485" s="177" t="s">
        <v>125</v>
      </c>
    </row>
    <row r="486" spans="1:65" s="15" customFormat="1">
      <c r="B486" s="189"/>
      <c r="D486" s="169" t="s">
        <v>140</v>
      </c>
      <c r="E486" s="190" t="s">
        <v>1</v>
      </c>
      <c r="F486" s="191" t="s">
        <v>223</v>
      </c>
      <c r="H486" s="192">
        <v>63.4</v>
      </c>
      <c r="I486" s="193"/>
      <c r="L486" s="189"/>
      <c r="M486" s="194"/>
      <c r="N486" s="195"/>
      <c r="O486" s="195"/>
      <c r="P486" s="195"/>
      <c r="Q486" s="195"/>
      <c r="R486" s="195"/>
      <c r="S486" s="195"/>
      <c r="T486" s="196"/>
      <c r="AT486" s="190" t="s">
        <v>140</v>
      </c>
      <c r="AU486" s="190" t="s">
        <v>89</v>
      </c>
      <c r="AV486" s="15" t="s">
        <v>132</v>
      </c>
      <c r="AW486" s="15" t="s">
        <v>35</v>
      </c>
      <c r="AX486" s="15" t="s">
        <v>36</v>
      </c>
      <c r="AY486" s="190" t="s">
        <v>125</v>
      </c>
    </row>
    <row r="487" spans="1:65" s="2" customFormat="1" ht="16.5" customHeight="1">
      <c r="A487" s="33"/>
      <c r="B487" s="144"/>
      <c r="C487" s="145" t="s">
        <v>804</v>
      </c>
      <c r="D487" s="145" t="s">
        <v>127</v>
      </c>
      <c r="E487" s="146" t="s">
        <v>907</v>
      </c>
      <c r="F487" s="147" t="s">
        <v>908</v>
      </c>
      <c r="G487" s="148" t="s">
        <v>186</v>
      </c>
      <c r="H487" s="149">
        <v>93.174000000000007</v>
      </c>
      <c r="I487" s="150"/>
      <c r="J487" s="151">
        <f>ROUND(I487*H487,2)</f>
        <v>0</v>
      </c>
      <c r="K487" s="147" t="s">
        <v>131</v>
      </c>
      <c r="L487" s="34"/>
      <c r="M487" s="152" t="s">
        <v>1</v>
      </c>
      <c r="N487" s="153" t="s">
        <v>45</v>
      </c>
      <c r="O487" s="59"/>
      <c r="P487" s="154">
        <f>O487*H487</f>
        <v>0</v>
      </c>
      <c r="Q487" s="154">
        <v>0</v>
      </c>
      <c r="R487" s="154">
        <f>Q487*H487</f>
        <v>0</v>
      </c>
      <c r="S487" s="154">
        <v>0</v>
      </c>
      <c r="T487" s="155">
        <f>S487*H487</f>
        <v>0</v>
      </c>
      <c r="U487" s="33"/>
      <c r="V487" s="33"/>
      <c r="W487" s="33"/>
      <c r="X487" s="33"/>
      <c r="Y487" s="33"/>
      <c r="Z487" s="33"/>
      <c r="AA487" s="33"/>
      <c r="AB487" s="33"/>
      <c r="AC487" s="33"/>
      <c r="AD487" s="33"/>
      <c r="AE487" s="33"/>
      <c r="AR487" s="156" t="s">
        <v>132</v>
      </c>
      <c r="AT487" s="156" t="s">
        <v>127</v>
      </c>
      <c r="AU487" s="156" t="s">
        <v>89</v>
      </c>
      <c r="AY487" s="18" t="s">
        <v>125</v>
      </c>
      <c r="BE487" s="157">
        <f>IF(N487="základní",J487,0)</f>
        <v>0</v>
      </c>
      <c r="BF487" s="157">
        <f>IF(N487="snížená",J487,0)</f>
        <v>0</v>
      </c>
      <c r="BG487" s="157">
        <f>IF(N487="zákl. přenesená",J487,0)</f>
        <v>0</v>
      </c>
      <c r="BH487" s="157">
        <f>IF(N487="sníž. přenesená",J487,0)</f>
        <v>0</v>
      </c>
      <c r="BI487" s="157">
        <f>IF(N487="nulová",J487,0)</f>
        <v>0</v>
      </c>
      <c r="BJ487" s="18" t="s">
        <v>36</v>
      </c>
      <c r="BK487" s="157">
        <f>ROUND(I487*H487,2)</f>
        <v>0</v>
      </c>
      <c r="BL487" s="18" t="s">
        <v>132</v>
      </c>
      <c r="BM487" s="156" t="s">
        <v>1298</v>
      </c>
    </row>
    <row r="488" spans="1:65" s="14" customFormat="1">
      <c r="B488" s="176"/>
      <c r="D488" s="169" t="s">
        <v>140</v>
      </c>
      <c r="E488" s="177" t="s">
        <v>1</v>
      </c>
      <c r="F488" s="178" t="s">
        <v>1299</v>
      </c>
      <c r="H488" s="179">
        <v>93.174000000000007</v>
      </c>
      <c r="I488" s="180"/>
      <c r="L488" s="176"/>
      <c r="M488" s="181"/>
      <c r="N488" s="182"/>
      <c r="O488" s="182"/>
      <c r="P488" s="182"/>
      <c r="Q488" s="182"/>
      <c r="R488" s="182"/>
      <c r="S488" s="182"/>
      <c r="T488" s="183"/>
      <c r="AT488" s="177" t="s">
        <v>140</v>
      </c>
      <c r="AU488" s="177" t="s">
        <v>89</v>
      </c>
      <c r="AV488" s="14" t="s">
        <v>89</v>
      </c>
      <c r="AW488" s="14" t="s">
        <v>35</v>
      </c>
      <c r="AX488" s="14" t="s">
        <v>36</v>
      </c>
      <c r="AY488" s="177" t="s">
        <v>125</v>
      </c>
    </row>
    <row r="489" spans="1:65" s="2" customFormat="1" ht="16.5" customHeight="1">
      <c r="A489" s="33"/>
      <c r="B489" s="144"/>
      <c r="C489" s="145" t="s">
        <v>809</v>
      </c>
      <c r="D489" s="145" t="s">
        <v>127</v>
      </c>
      <c r="E489" s="146" t="s">
        <v>912</v>
      </c>
      <c r="F489" s="147" t="s">
        <v>913</v>
      </c>
      <c r="G489" s="148" t="s">
        <v>186</v>
      </c>
      <c r="H489" s="149">
        <v>372.69600000000003</v>
      </c>
      <c r="I489" s="150"/>
      <c r="J489" s="151">
        <f>ROUND(I489*H489,2)</f>
        <v>0</v>
      </c>
      <c r="K489" s="147" t="s">
        <v>131</v>
      </c>
      <c r="L489" s="34"/>
      <c r="M489" s="152" t="s">
        <v>1</v>
      </c>
      <c r="N489" s="153" t="s">
        <v>45</v>
      </c>
      <c r="O489" s="59"/>
      <c r="P489" s="154">
        <f>O489*H489</f>
        <v>0</v>
      </c>
      <c r="Q489" s="154">
        <v>0</v>
      </c>
      <c r="R489" s="154">
        <f>Q489*H489</f>
        <v>0</v>
      </c>
      <c r="S489" s="154">
        <v>0</v>
      </c>
      <c r="T489" s="155">
        <f>S489*H489</f>
        <v>0</v>
      </c>
      <c r="U489" s="33"/>
      <c r="V489" s="33"/>
      <c r="W489" s="33"/>
      <c r="X489" s="33"/>
      <c r="Y489" s="33"/>
      <c r="Z489" s="33"/>
      <c r="AA489" s="33"/>
      <c r="AB489" s="33"/>
      <c r="AC489" s="33"/>
      <c r="AD489" s="33"/>
      <c r="AE489" s="33"/>
      <c r="AR489" s="156" t="s">
        <v>132</v>
      </c>
      <c r="AT489" s="156" t="s">
        <v>127</v>
      </c>
      <c r="AU489" s="156" t="s">
        <v>89</v>
      </c>
      <c r="AY489" s="18" t="s">
        <v>125</v>
      </c>
      <c r="BE489" s="157">
        <f>IF(N489="základní",J489,0)</f>
        <v>0</v>
      </c>
      <c r="BF489" s="157">
        <f>IF(N489="snížená",J489,0)</f>
        <v>0</v>
      </c>
      <c r="BG489" s="157">
        <f>IF(N489="zákl. přenesená",J489,0)</f>
        <v>0</v>
      </c>
      <c r="BH489" s="157">
        <f>IF(N489="sníž. přenesená",J489,0)</f>
        <v>0</v>
      </c>
      <c r="BI489" s="157">
        <f>IF(N489="nulová",J489,0)</f>
        <v>0</v>
      </c>
      <c r="BJ489" s="18" t="s">
        <v>36</v>
      </c>
      <c r="BK489" s="157">
        <f>ROUND(I489*H489,2)</f>
        <v>0</v>
      </c>
      <c r="BL489" s="18" t="s">
        <v>132</v>
      </c>
      <c r="BM489" s="156" t="s">
        <v>1300</v>
      </c>
    </row>
    <row r="490" spans="1:65" s="14" customFormat="1">
      <c r="B490" s="176"/>
      <c r="D490" s="169" t="s">
        <v>140</v>
      </c>
      <c r="E490" s="177" t="s">
        <v>1</v>
      </c>
      <c r="F490" s="178" t="s">
        <v>1301</v>
      </c>
      <c r="H490" s="179">
        <v>372.69600000000003</v>
      </c>
      <c r="I490" s="180"/>
      <c r="L490" s="176"/>
      <c r="M490" s="181"/>
      <c r="N490" s="182"/>
      <c r="O490" s="182"/>
      <c r="P490" s="182"/>
      <c r="Q490" s="182"/>
      <c r="R490" s="182"/>
      <c r="S490" s="182"/>
      <c r="T490" s="183"/>
      <c r="AT490" s="177" t="s">
        <v>140</v>
      </c>
      <c r="AU490" s="177" t="s">
        <v>89</v>
      </c>
      <c r="AV490" s="14" t="s">
        <v>89</v>
      </c>
      <c r="AW490" s="14" t="s">
        <v>35</v>
      </c>
      <c r="AX490" s="14" t="s">
        <v>80</v>
      </c>
      <c r="AY490" s="177" t="s">
        <v>125</v>
      </c>
    </row>
    <row r="491" spans="1:65" s="15" customFormat="1">
      <c r="B491" s="189"/>
      <c r="D491" s="169" t="s">
        <v>140</v>
      </c>
      <c r="E491" s="190" t="s">
        <v>1</v>
      </c>
      <c r="F491" s="191" t="s">
        <v>223</v>
      </c>
      <c r="H491" s="192">
        <v>372.69600000000003</v>
      </c>
      <c r="I491" s="193"/>
      <c r="L491" s="189"/>
      <c r="M491" s="194"/>
      <c r="N491" s="195"/>
      <c r="O491" s="195"/>
      <c r="P491" s="195"/>
      <c r="Q491" s="195"/>
      <c r="R491" s="195"/>
      <c r="S491" s="195"/>
      <c r="T491" s="196"/>
      <c r="AT491" s="190" t="s">
        <v>140</v>
      </c>
      <c r="AU491" s="190" t="s">
        <v>89</v>
      </c>
      <c r="AV491" s="15" t="s">
        <v>132</v>
      </c>
      <c r="AW491" s="15" t="s">
        <v>35</v>
      </c>
      <c r="AX491" s="15" t="s">
        <v>36</v>
      </c>
      <c r="AY491" s="190" t="s">
        <v>125</v>
      </c>
    </row>
    <row r="492" spans="1:65" s="2" customFormat="1" ht="16.5" customHeight="1">
      <c r="A492" s="33"/>
      <c r="B492" s="144"/>
      <c r="C492" s="145" t="s">
        <v>813</v>
      </c>
      <c r="D492" s="145" t="s">
        <v>127</v>
      </c>
      <c r="E492" s="146" t="s">
        <v>917</v>
      </c>
      <c r="F492" s="147" t="s">
        <v>918</v>
      </c>
      <c r="G492" s="148" t="s">
        <v>186</v>
      </c>
      <c r="H492" s="149">
        <v>50.847000000000001</v>
      </c>
      <c r="I492" s="150"/>
      <c r="J492" s="151">
        <f>ROUND(I492*H492,2)</f>
        <v>0</v>
      </c>
      <c r="K492" s="147" t="s">
        <v>1</v>
      </c>
      <c r="L492" s="34"/>
      <c r="M492" s="152" t="s">
        <v>1</v>
      </c>
      <c r="N492" s="153" t="s">
        <v>45</v>
      </c>
      <c r="O492" s="59"/>
      <c r="P492" s="154">
        <f>O492*H492</f>
        <v>0</v>
      </c>
      <c r="Q492" s="154">
        <v>0</v>
      </c>
      <c r="R492" s="154">
        <f>Q492*H492</f>
        <v>0</v>
      </c>
      <c r="S492" s="154">
        <v>0</v>
      </c>
      <c r="T492" s="155">
        <f>S492*H492</f>
        <v>0</v>
      </c>
      <c r="U492" s="33"/>
      <c r="V492" s="33"/>
      <c r="W492" s="33"/>
      <c r="X492" s="33"/>
      <c r="Y492" s="33"/>
      <c r="Z492" s="33"/>
      <c r="AA492" s="33"/>
      <c r="AB492" s="33"/>
      <c r="AC492" s="33"/>
      <c r="AD492" s="33"/>
      <c r="AE492" s="33"/>
      <c r="AR492" s="156" t="s">
        <v>132</v>
      </c>
      <c r="AT492" s="156" t="s">
        <v>127</v>
      </c>
      <c r="AU492" s="156" t="s">
        <v>89</v>
      </c>
      <c r="AY492" s="18" t="s">
        <v>125</v>
      </c>
      <c r="BE492" s="157">
        <f>IF(N492="základní",J492,0)</f>
        <v>0</v>
      </c>
      <c r="BF492" s="157">
        <f>IF(N492="snížená",J492,0)</f>
        <v>0</v>
      </c>
      <c r="BG492" s="157">
        <f>IF(N492="zákl. přenesená",J492,0)</f>
        <v>0</v>
      </c>
      <c r="BH492" s="157">
        <f>IF(N492="sníž. přenesená",J492,0)</f>
        <v>0</v>
      </c>
      <c r="BI492" s="157">
        <f>IF(N492="nulová",J492,0)</f>
        <v>0</v>
      </c>
      <c r="BJ492" s="18" t="s">
        <v>36</v>
      </c>
      <c r="BK492" s="157">
        <f>ROUND(I492*H492,2)</f>
        <v>0</v>
      </c>
      <c r="BL492" s="18" t="s">
        <v>132</v>
      </c>
      <c r="BM492" s="156" t="s">
        <v>1302</v>
      </c>
    </row>
    <row r="493" spans="1:65" s="14" customFormat="1">
      <c r="B493" s="176"/>
      <c r="D493" s="169" t="s">
        <v>140</v>
      </c>
      <c r="E493" s="177" t="s">
        <v>1</v>
      </c>
      <c r="F493" s="178" t="s">
        <v>1303</v>
      </c>
      <c r="H493" s="179">
        <v>50.847000000000001</v>
      </c>
      <c r="I493" s="180"/>
      <c r="L493" s="176"/>
      <c r="M493" s="181"/>
      <c r="N493" s="182"/>
      <c r="O493" s="182"/>
      <c r="P493" s="182"/>
      <c r="Q493" s="182"/>
      <c r="R493" s="182"/>
      <c r="S493" s="182"/>
      <c r="T493" s="183"/>
      <c r="AT493" s="177" t="s">
        <v>140</v>
      </c>
      <c r="AU493" s="177" t="s">
        <v>89</v>
      </c>
      <c r="AV493" s="14" t="s">
        <v>89</v>
      </c>
      <c r="AW493" s="14" t="s">
        <v>35</v>
      </c>
      <c r="AX493" s="14" t="s">
        <v>80</v>
      </c>
      <c r="AY493" s="177" t="s">
        <v>125</v>
      </c>
    </row>
    <row r="494" spans="1:65" s="15" customFormat="1">
      <c r="B494" s="189"/>
      <c r="D494" s="169" t="s">
        <v>140</v>
      </c>
      <c r="E494" s="190" t="s">
        <v>1</v>
      </c>
      <c r="F494" s="191" t="s">
        <v>223</v>
      </c>
      <c r="H494" s="192">
        <v>50.847000000000001</v>
      </c>
      <c r="I494" s="193"/>
      <c r="L494" s="189"/>
      <c r="M494" s="194"/>
      <c r="N494" s="195"/>
      <c r="O494" s="195"/>
      <c r="P494" s="195"/>
      <c r="Q494" s="195"/>
      <c r="R494" s="195"/>
      <c r="S494" s="195"/>
      <c r="T494" s="196"/>
      <c r="AT494" s="190" t="s">
        <v>140</v>
      </c>
      <c r="AU494" s="190" t="s">
        <v>89</v>
      </c>
      <c r="AV494" s="15" t="s">
        <v>132</v>
      </c>
      <c r="AW494" s="15" t="s">
        <v>35</v>
      </c>
      <c r="AX494" s="15" t="s">
        <v>36</v>
      </c>
      <c r="AY494" s="190" t="s">
        <v>125</v>
      </c>
    </row>
    <row r="495" spans="1:65" s="2" customFormat="1" ht="16.5" customHeight="1">
      <c r="A495" s="33"/>
      <c r="B495" s="144"/>
      <c r="C495" s="145" t="s">
        <v>817</v>
      </c>
      <c r="D495" s="145" t="s">
        <v>127</v>
      </c>
      <c r="E495" s="146" t="s">
        <v>922</v>
      </c>
      <c r="F495" s="147" t="s">
        <v>481</v>
      </c>
      <c r="G495" s="148" t="s">
        <v>186</v>
      </c>
      <c r="H495" s="149">
        <v>42.326999999999998</v>
      </c>
      <c r="I495" s="150"/>
      <c r="J495" s="151">
        <f>ROUND(I495*H495,2)</f>
        <v>0</v>
      </c>
      <c r="K495" s="147" t="s">
        <v>1</v>
      </c>
      <c r="L495" s="34"/>
      <c r="M495" s="152" t="s">
        <v>1</v>
      </c>
      <c r="N495" s="153" t="s">
        <v>45</v>
      </c>
      <c r="O495" s="59"/>
      <c r="P495" s="154">
        <f>O495*H495</f>
        <v>0</v>
      </c>
      <c r="Q495" s="154">
        <v>0</v>
      </c>
      <c r="R495" s="154">
        <f>Q495*H495</f>
        <v>0</v>
      </c>
      <c r="S495" s="154">
        <v>0</v>
      </c>
      <c r="T495" s="155">
        <f>S495*H495</f>
        <v>0</v>
      </c>
      <c r="U495" s="33"/>
      <c r="V495" s="33"/>
      <c r="W495" s="33"/>
      <c r="X495" s="33"/>
      <c r="Y495" s="33"/>
      <c r="Z495" s="33"/>
      <c r="AA495" s="33"/>
      <c r="AB495" s="33"/>
      <c r="AC495" s="33"/>
      <c r="AD495" s="33"/>
      <c r="AE495" s="33"/>
      <c r="AR495" s="156" t="s">
        <v>132</v>
      </c>
      <c r="AT495" s="156" t="s">
        <v>127</v>
      </c>
      <c r="AU495" s="156" t="s">
        <v>89</v>
      </c>
      <c r="AY495" s="18" t="s">
        <v>125</v>
      </c>
      <c r="BE495" s="157">
        <f>IF(N495="základní",J495,0)</f>
        <v>0</v>
      </c>
      <c r="BF495" s="157">
        <f>IF(N495="snížená",J495,0)</f>
        <v>0</v>
      </c>
      <c r="BG495" s="157">
        <f>IF(N495="zákl. přenesená",J495,0)</f>
        <v>0</v>
      </c>
      <c r="BH495" s="157">
        <f>IF(N495="sníž. přenesená",J495,0)</f>
        <v>0</v>
      </c>
      <c r="BI495" s="157">
        <f>IF(N495="nulová",J495,0)</f>
        <v>0</v>
      </c>
      <c r="BJ495" s="18" t="s">
        <v>36</v>
      </c>
      <c r="BK495" s="157">
        <f>ROUND(I495*H495,2)</f>
        <v>0</v>
      </c>
      <c r="BL495" s="18" t="s">
        <v>132</v>
      </c>
      <c r="BM495" s="156" t="s">
        <v>1304</v>
      </c>
    </row>
    <row r="496" spans="1:65" s="14" customFormat="1">
      <c r="B496" s="176"/>
      <c r="D496" s="169" t="s">
        <v>140</v>
      </c>
      <c r="E496" s="177" t="s">
        <v>1</v>
      </c>
      <c r="F496" s="178" t="s">
        <v>1305</v>
      </c>
      <c r="H496" s="179">
        <v>42.326999999999998</v>
      </c>
      <c r="I496" s="180"/>
      <c r="L496" s="176"/>
      <c r="M496" s="181"/>
      <c r="N496" s="182"/>
      <c r="O496" s="182"/>
      <c r="P496" s="182"/>
      <c r="Q496" s="182"/>
      <c r="R496" s="182"/>
      <c r="S496" s="182"/>
      <c r="T496" s="183"/>
      <c r="AT496" s="177" t="s">
        <v>140</v>
      </c>
      <c r="AU496" s="177" t="s">
        <v>89</v>
      </c>
      <c r="AV496" s="14" t="s">
        <v>89</v>
      </c>
      <c r="AW496" s="14" t="s">
        <v>35</v>
      </c>
      <c r="AX496" s="14" t="s">
        <v>80</v>
      </c>
      <c r="AY496" s="177" t="s">
        <v>125</v>
      </c>
    </row>
    <row r="497" spans="1:65" s="15" customFormat="1">
      <c r="B497" s="189"/>
      <c r="D497" s="169" t="s">
        <v>140</v>
      </c>
      <c r="E497" s="190" t="s">
        <v>1</v>
      </c>
      <c r="F497" s="191" t="s">
        <v>223</v>
      </c>
      <c r="H497" s="192">
        <v>42.326999999999998</v>
      </c>
      <c r="I497" s="193"/>
      <c r="L497" s="189"/>
      <c r="M497" s="194"/>
      <c r="N497" s="195"/>
      <c r="O497" s="195"/>
      <c r="P497" s="195"/>
      <c r="Q497" s="195"/>
      <c r="R497" s="195"/>
      <c r="S497" s="195"/>
      <c r="T497" s="196"/>
      <c r="AT497" s="190" t="s">
        <v>140</v>
      </c>
      <c r="AU497" s="190" t="s">
        <v>89</v>
      </c>
      <c r="AV497" s="15" t="s">
        <v>132</v>
      </c>
      <c r="AW497" s="15" t="s">
        <v>35</v>
      </c>
      <c r="AX497" s="15" t="s">
        <v>36</v>
      </c>
      <c r="AY497" s="190" t="s">
        <v>125</v>
      </c>
    </row>
    <row r="498" spans="1:65" s="2" customFormat="1" ht="16.5" customHeight="1">
      <c r="A498" s="33"/>
      <c r="B498" s="144"/>
      <c r="C498" s="145" t="s">
        <v>822</v>
      </c>
      <c r="D498" s="145" t="s">
        <v>127</v>
      </c>
      <c r="E498" s="146" t="s">
        <v>1306</v>
      </c>
      <c r="F498" s="147" t="s">
        <v>1307</v>
      </c>
      <c r="G498" s="148" t="s">
        <v>186</v>
      </c>
      <c r="H498" s="149">
        <v>8.4160000000000004</v>
      </c>
      <c r="I498" s="150"/>
      <c r="J498" s="151">
        <f>ROUND(I498*H498,2)</f>
        <v>0</v>
      </c>
      <c r="K498" s="147" t="s">
        <v>131</v>
      </c>
      <c r="L498" s="34"/>
      <c r="M498" s="152" t="s">
        <v>1</v>
      </c>
      <c r="N498" s="153" t="s">
        <v>45</v>
      </c>
      <c r="O498" s="59"/>
      <c r="P498" s="154">
        <f>O498*H498</f>
        <v>0</v>
      </c>
      <c r="Q498" s="154">
        <v>0</v>
      </c>
      <c r="R498" s="154">
        <f>Q498*H498</f>
        <v>0</v>
      </c>
      <c r="S498" s="154">
        <v>0</v>
      </c>
      <c r="T498" s="155">
        <f>S498*H498</f>
        <v>0</v>
      </c>
      <c r="U498" s="33"/>
      <c r="V498" s="33"/>
      <c r="W498" s="33"/>
      <c r="X498" s="33"/>
      <c r="Y498" s="33"/>
      <c r="Z498" s="33"/>
      <c r="AA498" s="33"/>
      <c r="AB498" s="33"/>
      <c r="AC498" s="33"/>
      <c r="AD498" s="33"/>
      <c r="AE498" s="33"/>
      <c r="AR498" s="156" t="s">
        <v>132</v>
      </c>
      <c r="AT498" s="156" t="s">
        <v>127</v>
      </c>
      <c r="AU498" s="156" t="s">
        <v>89</v>
      </c>
      <c r="AY498" s="18" t="s">
        <v>125</v>
      </c>
      <c r="BE498" s="157">
        <f>IF(N498="základní",J498,0)</f>
        <v>0</v>
      </c>
      <c r="BF498" s="157">
        <f>IF(N498="snížená",J498,0)</f>
        <v>0</v>
      </c>
      <c r="BG498" s="157">
        <f>IF(N498="zákl. přenesená",J498,0)</f>
        <v>0</v>
      </c>
      <c r="BH498" s="157">
        <f>IF(N498="sníž. přenesená",J498,0)</f>
        <v>0</v>
      </c>
      <c r="BI498" s="157">
        <f>IF(N498="nulová",J498,0)</f>
        <v>0</v>
      </c>
      <c r="BJ498" s="18" t="s">
        <v>36</v>
      </c>
      <c r="BK498" s="157">
        <f>ROUND(I498*H498,2)</f>
        <v>0</v>
      </c>
      <c r="BL498" s="18" t="s">
        <v>132</v>
      </c>
      <c r="BM498" s="156" t="s">
        <v>1308</v>
      </c>
    </row>
    <row r="499" spans="1:65" s="14" customFormat="1">
      <c r="B499" s="176"/>
      <c r="D499" s="169" t="s">
        <v>140</v>
      </c>
      <c r="E499" s="177" t="s">
        <v>1</v>
      </c>
      <c r="F499" s="178" t="s">
        <v>1309</v>
      </c>
      <c r="H499" s="179">
        <v>8.4160000000000004</v>
      </c>
      <c r="I499" s="180"/>
      <c r="L499" s="176"/>
      <c r="M499" s="181"/>
      <c r="N499" s="182"/>
      <c r="O499" s="182"/>
      <c r="P499" s="182"/>
      <c r="Q499" s="182"/>
      <c r="R499" s="182"/>
      <c r="S499" s="182"/>
      <c r="T499" s="183"/>
      <c r="AT499" s="177" t="s">
        <v>140</v>
      </c>
      <c r="AU499" s="177" t="s">
        <v>89</v>
      </c>
      <c r="AV499" s="14" t="s">
        <v>89</v>
      </c>
      <c r="AW499" s="14" t="s">
        <v>35</v>
      </c>
      <c r="AX499" s="14" t="s">
        <v>80</v>
      </c>
      <c r="AY499" s="177" t="s">
        <v>125</v>
      </c>
    </row>
    <row r="500" spans="1:65" s="15" customFormat="1">
      <c r="B500" s="189"/>
      <c r="D500" s="169" t="s">
        <v>140</v>
      </c>
      <c r="E500" s="190" t="s">
        <v>1</v>
      </c>
      <c r="F500" s="191" t="s">
        <v>223</v>
      </c>
      <c r="H500" s="192">
        <v>8.4160000000000004</v>
      </c>
      <c r="I500" s="193"/>
      <c r="L500" s="189"/>
      <c r="M500" s="194"/>
      <c r="N500" s="195"/>
      <c r="O500" s="195"/>
      <c r="P500" s="195"/>
      <c r="Q500" s="195"/>
      <c r="R500" s="195"/>
      <c r="S500" s="195"/>
      <c r="T500" s="196"/>
      <c r="AT500" s="190" t="s">
        <v>140</v>
      </c>
      <c r="AU500" s="190" t="s">
        <v>89</v>
      </c>
      <c r="AV500" s="15" t="s">
        <v>132</v>
      </c>
      <c r="AW500" s="15" t="s">
        <v>35</v>
      </c>
      <c r="AX500" s="15" t="s">
        <v>36</v>
      </c>
      <c r="AY500" s="190" t="s">
        <v>125</v>
      </c>
    </row>
    <row r="501" spans="1:65" s="12" customFormat="1" ht="25.9" customHeight="1">
      <c r="B501" s="131"/>
      <c r="D501" s="132" t="s">
        <v>79</v>
      </c>
      <c r="E501" s="133" t="s">
        <v>1310</v>
      </c>
      <c r="F501" s="133" t="s">
        <v>1311</v>
      </c>
      <c r="I501" s="134"/>
      <c r="J501" s="135">
        <f>BK501</f>
        <v>0</v>
      </c>
      <c r="L501" s="131"/>
      <c r="M501" s="136"/>
      <c r="N501" s="137"/>
      <c r="O501" s="137"/>
      <c r="P501" s="138">
        <f>P502</f>
        <v>0</v>
      </c>
      <c r="Q501" s="137"/>
      <c r="R501" s="138">
        <f>R502</f>
        <v>0.17005999999999999</v>
      </c>
      <c r="S501" s="137"/>
      <c r="T501" s="139">
        <f>T502</f>
        <v>0</v>
      </c>
      <c r="AR501" s="132" t="s">
        <v>89</v>
      </c>
      <c r="AT501" s="140" t="s">
        <v>79</v>
      </c>
      <c r="AU501" s="140" t="s">
        <v>80</v>
      </c>
      <c r="AY501" s="132" t="s">
        <v>125</v>
      </c>
      <c r="BK501" s="141">
        <f>BK502</f>
        <v>0</v>
      </c>
    </row>
    <row r="502" spans="1:65" s="12" customFormat="1" ht="22.9" customHeight="1">
      <c r="B502" s="131"/>
      <c r="D502" s="132" t="s">
        <v>79</v>
      </c>
      <c r="E502" s="142" t="s">
        <v>1312</v>
      </c>
      <c r="F502" s="142" t="s">
        <v>1313</v>
      </c>
      <c r="I502" s="134"/>
      <c r="J502" s="143">
        <f>BK502</f>
        <v>0</v>
      </c>
      <c r="L502" s="131"/>
      <c r="M502" s="136"/>
      <c r="N502" s="137"/>
      <c r="O502" s="137"/>
      <c r="P502" s="138">
        <f>SUM(P503:P515)</f>
        <v>0</v>
      </c>
      <c r="Q502" s="137"/>
      <c r="R502" s="138">
        <f>SUM(R503:R515)</f>
        <v>0.17005999999999999</v>
      </c>
      <c r="S502" s="137"/>
      <c r="T502" s="139">
        <f>SUM(T503:T515)</f>
        <v>0</v>
      </c>
      <c r="AR502" s="132" t="s">
        <v>89</v>
      </c>
      <c r="AT502" s="140" t="s">
        <v>79</v>
      </c>
      <c r="AU502" s="140" t="s">
        <v>36</v>
      </c>
      <c r="AY502" s="132" t="s">
        <v>125</v>
      </c>
      <c r="BK502" s="141">
        <f>SUM(BK503:BK515)</f>
        <v>0</v>
      </c>
    </row>
    <row r="503" spans="1:65" s="2" customFormat="1" ht="16.5" customHeight="1">
      <c r="A503" s="33"/>
      <c r="B503" s="144"/>
      <c r="C503" s="145" t="s">
        <v>826</v>
      </c>
      <c r="D503" s="145" t="s">
        <v>127</v>
      </c>
      <c r="E503" s="146" t="s">
        <v>1314</v>
      </c>
      <c r="F503" s="147" t="s">
        <v>1315</v>
      </c>
      <c r="G503" s="148" t="s">
        <v>130</v>
      </c>
      <c r="H503" s="149">
        <v>8</v>
      </c>
      <c r="I503" s="150"/>
      <c r="J503" s="151">
        <f>ROUND(I503*H503,2)</f>
        <v>0</v>
      </c>
      <c r="K503" s="147" t="s">
        <v>1</v>
      </c>
      <c r="L503" s="34"/>
      <c r="M503" s="152" t="s">
        <v>1</v>
      </c>
      <c r="N503" s="153" t="s">
        <v>45</v>
      </c>
      <c r="O503" s="59"/>
      <c r="P503" s="154">
        <f>O503*H503</f>
        <v>0</v>
      </c>
      <c r="Q503" s="154">
        <v>3.2299999999999998E-3</v>
      </c>
      <c r="R503" s="154">
        <f>Q503*H503</f>
        <v>2.5839999999999998E-2</v>
      </c>
      <c r="S503" s="154">
        <v>0</v>
      </c>
      <c r="T503" s="155">
        <f>S503*H503</f>
        <v>0</v>
      </c>
      <c r="U503" s="33"/>
      <c r="V503" s="33"/>
      <c r="W503" s="33"/>
      <c r="X503" s="33"/>
      <c r="Y503" s="33"/>
      <c r="Z503" s="33"/>
      <c r="AA503" s="33"/>
      <c r="AB503" s="33"/>
      <c r="AC503" s="33"/>
      <c r="AD503" s="33"/>
      <c r="AE503" s="33"/>
      <c r="AR503" s="156" t="s">
        <v>203</v>
      </c>
      <c r="AT503" s="156" t="s">
        <v>127</v>
      </c>
      <c r="AU503" s="156" t="s">
        <v>89</v>
      </c>
      <c r="AY503" s="18" t="s">
        <v>125</v>
      </c>
      <c r="BE503" s="157">
        <f>IF(N503="základní",J503,0)</f>
        <v>0</v>
      </c>
      <c r="BF503" s="157">
        <f>IF(N503="snížená",J503,0)</f>
        <v>0</v>
      </c>
      <c r="BG503" s="157">
        <f>IF(N503="zákl. přenesená",J503,0)</f>
        <v>0</v>
      </c>
      <c r="BH503" s="157">
        <f>IF(N503="sníž. přenesená",J503,0)</f>
        <v>0</v>
      </c>
      <c r="BI503" s="157">
        <f>IF(N503="nulová",J503,0)</f>
        <v>0</v>
      </c>
      <c r="BJ503" s="18" t="s">
        <v>36</v>
      </c>
      <c r="BK503" s="157">
        <f>ROUND(I503*H503,2)</f>
        <v>0</v>
      </c>
      <c r="BL503" s="18" t="s">
        <v>203</v>
      </c>
      <c r="BM503" s="156" t="s">
        <v>1316</v>
      </c>
    </row>
    <row r="504" spans="1:65" s="2" customFormat="1" ht="24.2" customHeight="1">
      <c r="A504" s="33"/>
      <c r="B504" s="144"/>
      <c r="C504" s="158" t="s">
        <v>830</v>
      </c>
      <c r="D504" s="158" t="s">
        <v>134</v>
      </c>
      <c r="E504" s="159" t="s">
        <v>1317</v>
      </c>
      <c r="F504" s="160" t="s">
        <v>1318</v>
      </c>
      <c r="G504" s="161" t="s">
        <v>130</v>
      </c>
      <c r="H504" s="162">
        <v>8.08</v>
      </c>
      <c r="I504" s="163"/>
      <c r="J504" s="164">
        <f>ROUND(I504*H504,2)</f>
        <v>0</v>
      </c>
      <c r="K504" s="160" t="s">
        <v>1</v>
      </c>
      <c r="L504" s="165"/>
      <c r="M504" s="166" t="s">
        <v>1</v>
      </c>
      <c r="N504" s="167" t="s">
        <v>45</v>
      </c>
      <c r="O504" s="59"/>
      <c r="P504" s="154">
        <f>O504*H504</f>
        <v>0</v>
      </c>
      <c r="Q504" s="154">
        <v>6.0000000000000001E-3</v>
      </c>
      <c r="R504" s="154">
        <f>Q504*H504</f>
        <v>4.8480000000000002E-2</v>
      </c>
      <c r="S504" s="154">
        <v>0</v>
      </c>
      <c r="T504" s="155">
        <f>S504*H504</f>
        <v>0</v>
      </c>
      <c r="U504" s="33"/>
      <c r="V504" s="33"/>
      <c r="W504" s="33"/>
      <c r="X504" s="33"/>
      <c r="Y504" s="33"/>
      <c r="Z504" s="33"/>
      <c r="AA504" s="33"/>
      <c r="AB504" s="33"/>
      <c r="AC504" s="33"/>
      <c r="AD504" s="33"/>
      <c r="AE504" s="33"/>
      <c r="AR504" s="156" t="s">
        <v>385</v>
      </c>
      <c r="AT504" s="156" t="s">
        <v>134</v>
      </c>
      <c r="AU504" s="156" t="s">
        <v>89</v>
      </c>
      <c r="AY504" s="18" t="s">
        <v>125</v>
      </c>
      <c r="BE504" s="157">
        <f>IF(N504="základní",J504,0)</f>
        <v>0</v>
      </c>
      <c r="BF504" s="157">
        <f>IF(N504="snížená",J504,0)</f>
        <v>0</v>
      </c>
      <c r="BG504" s="157">
        <f>IF(N504="zákl. přenesená",J504,0)</f>
        <v>0</v>
      </c>
      <c r="BH504" s="157">
        <f>IF(N504="sníž. přenesená",J504,0)</f>
        <v>0</v>
      </c>
      <c r="BI504" s="157">
        <f>IF(N504="nulová",J504,0)</f>
        <v>0</v>
      </c>
      <c r="BJ504" s="18" t="s">
        <v>36</v>
      </c>
      <c r="BK504" s="157">
        <f>ROUND(I504*H504,2)</f>
        <v>0</v>
      </c>
      <c r="BL504" s="18" t="s">
        <v>203</v>
      </c>
      <c r="BM504" s="156" t="s">
        <v>1319</v>
      </c>
    </row>
    <row r="505" spans="1:65" s="14" customFormat="1">
      <c r="B505" s="176"/>
      <c r="D505" s="169" t="s">
        <v>140</v>
      </c>
      <c r="E505" s="177" t="s">
        <v>1</v>
      </c>
      <c r="F505" s="178" t="s">
        <v>1320</v>
      </c>
      <c r="H505" s="179">
        <v>8.08</v>
      </c>
      <c r="I505" s="180"/>
      <c r="L505" s="176"/>
      <c r="M505" s="181"/>
      <c r="N505" s="182"/>
      <c r="O505" s="182"/>
      <c r="P505" s="182"/>
      <c r="Q505" s="182"/>
      <c r="R505" s="182"/>
      <c r="S505" s="182"/>
      <c r="T505" s="183"/>
      <c r="AT505" s="177" t="s">
        <v>140</v>
      </c>
      <c r="AU505" s="177" t="s">
        <v>89</v>
      </c>
      <c r="AV505" s="14" t="s">
        <v>89</v>
      </c>
      <c r="AW505" s="14" t="s">
        <v>35</v>
      </c>
      <c r="AX505" s="14" t="s">
        <v>80</v>
      </c>
      <c r="AY505" s="177" t="s">
        <v>125</v>
      </c>
    </row>
    <row r="506" spans="1:65" s="2" customFormat="1" ht="16.5" customHeight="1">
      <c r="A506" s="33"/>
      <c r="B506" s="144"/>
      <c r="C506" s="145" t="s">
        <v>835</v>
      </c>
      <c r="D506" s="145" t="s">
        <v>127</v>
      </c>
      <c r="E506" s="146" t="s">
        <v>1321</v>
      </c>
      <c r="F506" s="147" t="s">
        <v>1322</v>
      </c>
      <c r="G506" s="148" t="s">
        <v>130</v>
      </c>
      <c r="H506" s="149">
        <v>1</v>
      </c>
      <c r="I506" s="150"/>
      <c r="J506" s="151">
        <f>ROUND(I506*H506,2)</f>
        <v>0</v>
      </c>
      <c r="K506" s="147" t="s">
        <v>1</v>
      </c>
      <c r="L506" s="34"/>
      <c r="M506" s="152" t="s">
        <v>1</v>
      </c>
      <c r="N506" s="153" t="s">
        <v>45</v>
      </c>
      <c r="O506" s="59"/>
      <c r="P506" s="154">
        <f>O506*H506</f>
        <v>0</v>
      </c>
      <c r="Q506" s="154">
        <v>3.2299999999999998E-3</v>
      </c>
      <c r="R506" s="154">
        <f>Q506*H506</f>
        <v>3.2299999999999998E-3</v>
      </c>
      <c r="S506" s="154">
        <v>0</v>
      </c>
      <c r="T506" s="155">
        <f>S506*H506</f>
        <v>0</v>
      </c>
      <c r="U506" s="33"/>
      <c r="V506" s="33"/>
      <c r="W506" s="33"/>
      <c r="X506" s="33"/>
      <c r="Y506" s="33"/>
      <c r="Z506" s="33"/>
      <c r="AA506" s="33"/>
      <c r="AB506" s="33"/>
      <c r="AC506" s="33"/>
      <c r="AD506" s="33"/>
      <c r="AE506" s="33"/>
      <c r="AR506" s="156" t="s">
        <v>203</v>
      </c>
      <c r="AT506" s="156" t="s">
        <v>127</v>
      </c>
      <c r="AU506" s="156" t="s">
        <v>89</v>
      </c>
      <c r="AY506" s="18" t="s">
        <v>125</v>
      </c>
      <c r="BE506" s="157">
        <f>IF(N506="základní",J506,0)</f>
        <v>0</v>
      </c>
      <c r="BF506" s="157">
        <f>IF(N506="snížená",J506,0)</f>
        <v>0</v>
      </c>
      <c r="BG506" s="157">
        <f>IF(N506="zákl. přenesená",J506,0)</f>
        <v>0</v>
      </c>
      <c r="BH506" s="157">
        <f>IF(N506="sníž. přenesená",J506,0)</f>
        <v>0</v>
      </c>
      <c r="BI506" s="157">
        <f>IF(N506="nulová",J506,0)</f>
        <v>0</v>
      </c>
      <c r="BJ506" s="18" t="s">
        <v>36</v>
      </c>
      <c r="BK506" s="157">
        <f>ROUND(I506*H506,2)</f>
        <v>0</v>
      </c>
      <c r="BL506" s="18" t="s">
        <v>203</v>
      </c>
      <c r="BM506" s="156" t="s">
        <v>1323</v>
      </c>
    </row>
    <row r="507" spans="1:65" s="2" customFormat="1" ht="24.2" customHeight="1">
      <c r="A507" s="33"/>
      <c r="B507" s="144"/>
      <c r="C507" s="158" t="s">
        <v>840</v>
      </c>
      <c r="D507" s="158" t="s">
        <v>134</v>
      </c>
      <c r="E507" s="159" t="s">
        <v>1324</v>
      </c>
      <c r="F507" s="160" t="s">
        <v>1325</v>
      </c>
      <c r="G507" s="161" t="s">
        <v>130</v>
      </c>
      <c r="H507" s="162">
        <v>1.01</v>
      </c>
      <c r="I507" s="163"/>
      <c r="J507" s="164">
        <f>ROUND(I507*H507,2)</f>
        <v>0</v>
      </c>
      <c r="K507" s="160" t="s">
        <v>1</v>
      </c>
      <c r="L507" s="165"/>
      <c r="M507" s="166" t="s">
        <v>1</v>
      </c>
      <c r="N507" s="167" t="s">
        <v>45</v>
      </c>
      <c r="O507" s="59"/>
      <c r="P507" s="154">
        <f>O507*H507</f>
        <v>0</v>
      </c>
      <c r="Q507" s="154">
        <v>6.0000000000000001E-3</v>
      </c>
      <c r="R507" s="154">
        <f>Q507*H507</f>
        <v>6.0600000000000003E-3</v>
      </c>
      <c r="S507" s="154">
        <v>0</v>
      </c>
      <c r="T507" s="155">
        <f>S507*H507</f>
        <v>0</v>
      </c>
      <c r="U507" s="33"/>
      <c r="V507" s="33"/>
      <c r="W507" s="33"/>
      <c r="X507" s="33"/>
      <c r="Y507" s="33"/>
      <c r="Z507" s="33"/>
      <c r="AA507" s="33"/>
      <c r="AB507" s="33"/>
      <c r="AC507" s="33"/>
      <c r="AD507" s="33"/>
      <c r="AE507" s="33"/>
      <c r="AR507" s="156" t="s">
        <v>385</v>
      </c>
      <c r="AT507" s="156" t="s">
        <v>134</v>
      </c>
      <c r="AU507" s="156" t="s">
        <v>89</v>
      </c>
      <c r="AY507" s="18" t="s">
        <v>125</v>
      </c>
      <c r="BE507" s="157">
        <f>IF(N507="základní",J507,0)</f>
        <v>0</v>
      </c>
      <c r="BF507" s="157">
        <f>IF(N507="snížená",J507,0)</f>
        <v>0</v>
      </c>
      <c r="BG507" s="157">
        <f>IF(N507="zákl. přenesená",J507,0)</f>
        <v>0</v>
      </c>
      <c r="BH507" s="157">
        <f>IF(N507="sníž. přenesená",J507,0)</f>
        <v>0</v>
      </c>
      <c r="BI507" s="157">
        <f>IF(N507="nulová",J507,0)</f>
        <v>0</v>
      </c>
      <c r="BJ507" s="18" t="s">
        <v>36</v>
      </c>
      <c r="BK507" s="157">
        <f>ROUND(I507*H507,2)</f>
        <v>0</v>
      </c>
      <c r="BL507" s="18" t="s">
        <v>203</v>
      </c>
      <c r="BM507" s="156" t="s">
        <v>1326</v>
      </c>
    </row>
    <row r="508" spans="1:65" s="14" customFormat="1">
      <c r="B508" s="176"/>
      <c r="D508" s="169" t="s">
        <v>140</v>
      </c>
      <c r="E508" s="177" t="s">
        <v>1</v>
      </c>
      <c r="F508" s="178" t="s">
        <v>557</v>
      </c>
      <c r="H508" s="179">
        <v>1.01</v>
      </c>
      <c r="I508" s="180"/>
      <c r="L508" s="176"/>
      <c r="M508" s="181"/>
      <c r="N508" s="182"/>
      <c r="O508" s="182"/>
      <c r="P508" s="182"/>
      <c r="Q508" s="182"/>
      <c r="R508" s="182"/>
      <c r="S508" s="182"/>
      <c r="T508" s="183"/>
      <c r="AT508" s="177" t="s">
        <v>140</v>
      </c>
      <c r="AU508" s="177" t="s">
        <v>89</v>
      </c>
      <c r="AV508" s="14" t="s">
        <v>89</v>
      </c>
      <c r="AW508" s="14" t="s">
        <v>35</v>
      </c>
      <c r="AX508" s="14" t="s">
        <v>80</v>
      </c>
      <c r="AY508" s="177" t="s">
        <v>125</v>
      </c>
    </row>
    <row r="509" spans="1:65" s="2" customFormat="1" ht="16.5" customHeight="1">
      <c r="A509" s="33"/>
      <c r="B509" s="144"/>
      <c r="C509" s="145" t="s">
        <v>845</v>
      </c>
      <c r="D509" s="145" t="s">
        <v>127</v>
      </c>
      <c r="E509" s="146" t="s">
        <v>1327</v>
      </c>
      <c r="F509" s="147" t="s">
        <v>1328</v>
      </c>
      <c r="G509" s="148" t="s">
        <v>130</v>
      </c>
      <c r="H509" s="149">
        <v>3</v>
      </c>
      <c r="I509" s="150"/>
      <c r="J509" s="151">
        <f>ROUND(I509*H509,2)</f>
        <v>0</v>
      </c>
      <c r="K509" s="147" t="s">
        <v>1</v>
      </c>
      <c r="L509" s="34"/>
      <c r="M509" s="152" t="s">
        <v>1</v>
      </c>
      <c r="N509" s="153" t="s">
        <v>45</v>
      </c>
      <c r="O509" s="59"/>
      <c r="P509" s="154">
        <f>O509*H509</f>
        <v>0</v>
      </c>
      <c r="Q509" s="154">
        <v>3.2299999999999998E-3</v>
      </c>
      <c r="R509" s="154">
        <f>Q509*H509</f>
        <v>9.689999999999999E-3</v>
      </c>
      <c r="S509" s="154">
        <v>0</v>
      </c>
      <c r="T509" s="155">
        <f>S509*H509</f>
        <v>0</v>
      </c>
      <c r="U509" s="33"/>
      <c r="V509" s="33"/>
      <c r="W509" s="33"/>
      <c r="X509" s="33"/>
      <c r="Y509" s="33"/>
      <c r="Z509" s="33"/>
      <c r="AA509" s="33"/>
      <c r="AB509" s="33"/>
      <c r="AC509" s="33"/>
      <c r="AD509" s="33"/>
      <c r="AE509" s="33"/>
      <c r="AR509" s="156" t="s">
        <v>203</v>
      </c>
      <c r="AT509" s="156" t="s">
        <v>127</v>
      </c>
      <c r="AU509" s="156" t="s">
        <v>89</v>
      </c>
      <c r="AY509" s="18" t="s">
        <v>125</v>
      </c>
      <c r="BE509" s="157">
        <f>IF(N509="základní",J509,0)</f>
        <v>0</v>
      </c>
      <c r="BF509" s="157">
        <f>IF(N509="snížená",J509,0)</f>
        <v>0</v>
      </c>
      <c r="BG509" s="157">
        <f>IF(N509="zákl. přenesená",J509,0)</f>
        <v>0</v>
      </c>
      <c r="BH509" s="157">
        <f>IF(N509="sníž. přenesená",J509,0)</f>
        <v>0</v>
      </c>
      <c r="BI509" s="157">
        <f>IF(N509="nulová",J509,0)</f>
        <v>0</v>
      </c>
      <c r="BJ509" s="18" t="s">
        <v>36</v>
      </c>
      <c r="BK509" s="157">
        <f>ROUND(I509*H509,2)</f>
        <v>0</v>
      </c>
      <c r="BL509" s="18" t="s">
        <v>203</v>
      </c>
      <c r="BM509" s="156" t="s">
        <v>1329</v>
      </c>
    </row>
    <row r="510" spans="1:65" s="2" customFormat="1" ht="24.2" customHeight="1">
      <c r="A510" s="33"/>
      <c r="B510" s="144"/>
      <c r="C510" s="158" t="s">
        <v>849</v>
      </c>
      <c r="D510" s="158" t="s">
        <v>134</v>
      </c>
      <c r="E510" s="159" t="s">
        <v>1330</v>
      </c>
      <c r="F510" s="160" t="s">
        <v>1331</v>
      </c>
      <c r="G510" s="161" t="s">
        <v>130</v>
      </c>
      <c r="H510" s="162">
        <v>3.03</v>
      </c>
      <c r="I510" s="163"/>
      <c r="J510" s="164">
        <f>ROUND(I510*H510,2)</f>
        <v>0</v>
      </c>
      <c r="K510" s="160" t="s">
        <v>1</v>
      </c>
      <c r="L510" s="165"/>
      <c r="M510" s="166" t="s">
        <v>1</v>
      </c>
      <c r="N510" s="167" t="s">
        <v>45</v>
      </c>
      <c r="O510" s="59"/>
      <c r="P510" s="154">
        <f>O510*H510</f>
        <v>0</v>
      </c>
      <c r="Q510" s="154">
        <v>6.0000000000000001E-3</v>
      </c>
      <c r="R510" s="154">
        <f>Q510*H510</f>
        <v>1.8179999999999998E-2</v>
      </c>
      <c r="S510" s="154">
        <v>0</v>
      </c>
      <c r="T510" s="155">
        <f>S510*H510</f>
        <v>0</v>
      </c>
      <c r="U510" s="33"/>
      <c r="V510" s="33"/>
      <c r="W510" s="33"/>
      <c r="X510" s="33"/>
      <c r="Y510" s="33"/>
      <c r="Z510" s="33"/>
      <c r="AA510" s="33"/>
      <c r="AB510" s="33"/>
      <c r="AC510" s="33"/>
      <c r="AD510" s="33"/>
      <c r="AE510" s="33"/>
      <c r="AR510" s="156" t="s">
        <v>385</v>
      </c>
      <c r="AT510" s="156" t="s">
        <v>134</v>
      </c>
      <c r="AU510" s="156" t="s">
        <v>89</v>
      </c>
      <c r="AY510" s="18" t="s">
        <v>125</v>
      </c>
      <c r="BE510" s="157">
        <f>IF(N510="základní",J510,0)</f>
        <v>0</v>
      </c>
      <c r="BF510" s="157">
        <f>IF(N510="snížená",J510,0)</f>
        <v>0</v>
      </c>
      <c r="BG510" s="157">
        <f>IF(N510="zákl. přenesená",J510,0)</f>
        <v>0</v>
      </c>
      <c r="BH510" s="157">
        <f>IF(N510="sníž. přenesená",J510,0)</f>
        <v>0</v>
      </c>
      <c r="BI510" s="157">
        <f>IF(N510="nulová",J510,0)</f>
        <v>0</v>
      </c>
      <c r="BJ510" s="18" t="s">
        <v>36</v>
      </c>
      <c r="BK510" s="157">
        <f>ROUND(I510*H510,2)</f>
        <v>0</v>
      </c>
      <c r="BL510" s="18" t="s">
        <v>203</v>
      </c>
      <c r="BM510" s="156" t="s">
        <v>1332</v>
      </c>
    </row>
    <row r="511" spans="1:65" s="14" customFormat="1">
      <c r="B511" s="176"/>
      <c r="D511" s="169" t="s">
        <v>140</v>
      </c>
      <c r="E511" s="177" t="s">
        <v>1</v>
      </c>
      <c r="F511" s="178" t="s">
        <v>571</v>
      </c>
      <c r="H511" s="179">
        <v>3.03</v>
      </c>
      <c r="I511" s="180"/>
      <c r="L511" s="176"/>
      <c r="M511" s="181"/>
      <c r="N511" s="182"/>
      <c r="O511" s="182"/>
      <c r="P511" s="182"/>
      <c r="Q511" s="182"/>
      <c r="R511" s="182"/>
      <c r="S511" s="182"/>
      <c r="T511" s="183"/>
      <c r="AT511" s="177" t="s">
        <v>140</v>
      </c>
      <c r="AU511" s="177" t="s">
        <v>89</v>
      </c>
      <c r="AV511" s="14" t="s">
        <v>89</v>
      </c>
      <c r="AW511" s="14" t="s">
        <v>35</v>
      </c>
      <c r="AX511" s="14" t="s">
        <v>80</v>
      </c>
      <c r="AY511" s="177" t="s">
        <v>125</v>
      </c>
    </row>
    <row r="512" spans="1:65" s="2" customFormat="1" ht="16.5" customHeight="1">
      <c r="A512" s="33"/>
      <c r="B512" s="144"/>
      <c r="C512" s="145" t="s">
        <v>851</v>
      </c>
      <c r="D512" s="145" t="s">
        <v>127</v>
      </c>
      <c r="E512" s="146" t="s">
        <v>1333</v>
      </c>
      <c r="F512" s="147" t="s">
        <v>1334</v>
      </c>
      <c r="G512" s="148" t="s">
        <v>130</v>
      </c>
      <c r="H512" s="149">
        <v>1.01</v>
      </c>
      <c r="I512" s="150"/>
      <c r="J512" s="151">
        <f>ROUND(I512*H512,2)</f>
        <v>0</v>
      </c>
      <c r="K512" s="147" t="s">
        <v>1</v>
      </c>
      <c r="L512" s="34"/>
      <c r="M512" s="152" t="s">
        <v>1</v>
      </c>
      <c r="N512" s="153" t="s">
        <v>45</v>
      </c>
      <c r="O512" s="59"/>
      <c r="P512" s="154">
        <f>O512*H512</f>
        <v>0</v>
      </c>
      <c r="Q512" s="154">
        <v>5.8000000000000003E-2</v>
      </c>
      <c r="R512" s="154">
        <f>Q512*H512</f>
        <v>5.858E-2</v>
      </c>
      <c r="S512" s="154">
        <v>0</v>
      </c>
      <c r="T512" s="155">
        <f>S512*H512</f>
        <v>0</v>
      </c>
      <c r="U512" s="33"/>
      <c r="V512" s="33"/>
      <c r="W512" s="33"/>
      <c r="X512" s="33"/>
      <c r="Y512" s="33"/>
      <c r="Z512" s="33"/>
      <c r="AA512" s="33"/>
      <c r="AB512" s="33"/>
      <c r="AC512" s="33"/>
      <c r="AD512" s="33"/>
      <c r="AE512" s="33"/>
      <c r="AR512" s="156" t="s">
        <v>203</v>
      </c>
      <c r="AT512" s="156" t="s">
        <v>127</v>
      </c>
      <c r="AU512" s="156" t="s">
        <v>89</v>
      </c>
      <c r="AY512" s="18" t="s">
        <v>125</v>
      </c>
      <c r="BE512" s="157">
        <f>IF(N512="základní",J512,0)</f>
        <v>0</v>
      </c>
      <c r="BF512" s="157">
        <f>IF(N512="snížená",J512,0)</f>
        <v>0</v>
      </c>
      <c r="BG512" s="157">
        <f>IF(N512="zákl. přenesená",J512,0)</f>
        <v>0</v>
      </c>
      <c r="BH512" s="157">
        <f>IF(N512="sníž. přenesená",J512,0)</f>
        <v>0</v>
      </c>
      <c r="BI512" s="157">
        <f>IF(N512="nulová",J512,0)</f>
        <v>0</v>
      </c>
      <c r="BJ512" s="18" t="s">
        <v>36</v>
      </c>
      <c r="BK512" s="157">
        <f>ROUND(I512*H512,2)</f>
        <v>0</v>
      </c>
      <c r="BL512" s="18" t="s">
        <v>203</v>
      </c>
      <c r="BM512" s="156" t="s">
        <v>1335</v>
      </c>
    </row>
    <row r="513" spans="1:65" s="14" customFormat="1">
      <c r="B513" s="176"/>
      <c r="D513" s="169" t="s">
        <v>140</v>
      </c>
      <c r="E513" s="177" t="s">
        <v>1</v>
      </c>
      <c r="F513" s="178" t="s">
        <v>557</v>
      </c>
      <c r="H513" s="179">
        <v>1.01</v>
      </c>
      <c r="I513" s="180"/>
      <c r="L513" s="176"/>
      <c r="M513" s="181"/>
      <c r="N513" s="182"/>
      <c r="O513" s="182"/>
      <c r="P513" s="182"/>
      <c r="Q513" s="182"/>
      <c r="R513" s="182"/>
      <c r="S513" s="182"/>
      <c r="T513" s="183"/>
      <c r="AT513" s="177" t="s">
        <v>140</v>
      </c>
      <c r="AU513" s="177" t="s">
        <v>89</v>
      </c>
      <c r="AV513" s="14" t="s">
        <v>89</v>
      </c>
      <c r="AW513" s="14" t="s">
        <v>35</v>
      </c>
      <c r="AX513" s="14" t="s">
        <v>80</v>
      </c>
      <c r="AY513" s="177" t="s">
        <v>125</v>
      </c>
    </row>
    <row r="514" spans="1:65" s="2" customFormat="1" ht="16.5" customHeight="1">
      <c r="A514" s="33"/>
      <c r="B514" s="144"/>
      <c r="C514" s="145" t="s">
        <v>856</v>
      </c>
      <c r="D514" s="145" t="s">
        <v>127</v>
      </c>
      <c r="E514" s="146" t="s">
        <v>1336</v>
      </c>
      <c r="F514" s="147" t="s">
        <v>1337</v>
      </c>
      <c r="G514" s="148" t="s">
        <v>186</v>
      </c>
      <c r="H514" s="149">
        <v>0.17</v>
      </c>
      <c r="I514" s="150"/>
      <c r="J514" s="151">
        <f>ROUND(I514*H514,2)</f>
        <v>0</v>
      </c>
      <c r="K514" s="147" t="s">
        <v>131</v>
      </c>
      <c r="L514" s="34"/>
      <c r="M514" s="152" t="s">
        <v>1</v>
      </c>
      <c r="N514" s="153" t="s">
        <v>45</v>
      </c>
      <c r="O514" s="59"/>
      <c r="P514" s="154">
        <f>O514*H514</f>
        <v>0</v>
      </c>
      <c r="Q514" s="154">
        <v>0</v>
      </c>
      <c r="R514" s="154">
        <f>Q514*H514</f>
        <v>0</v>
      </c>
      <c r="S514" s="154">
        <v>0</v>
      </c>
      <c r="T514" s="155">
        <f>S514*H514</f>
        <v>0</v>
      </c>
      <c r="U514" s="33"/>
      <c r="V514" s="33"/>
      <c r="W514" s="33"/>
      <c r="X514" s="33"/>
      <c r="Y514" s="33"/>
      <c r="Z514" s="33"/>
      <c r="AA514" s="33"/>
      <c r="AB514" s="33"/>
      <c r="AC514" s="33"/>
      <c r="AD514" s="33"/>
      <c r="AE514" s="33"/>
      <c r="AR514" s="156" t="s">
        <v>203</v>
      </c>
      <c r="AT514" s="156" t="s">
        <v>127</v>
      </c>
      <c r="AU514" s="156" t="s">
        <v>89</v>
      </c>
      <c r="AY514" s="18" t="s">
        <v>125</v>
      </c>
      <c r="BE514" s="157">
        <f>IF(N514="základní",J514,0)</f>
        <v>0</v>
      </c>
      <c r="BF514" s="157">
        <f>IF(N514="snížená",J514,0)</f>
        <v>0</v>
      </c>
      <c r="BG514" s="157">
        <f>IF(N514="zákl. přenesená",J514,0)</f>
        <v>0</v>
      </c>
      <c r="BH514" s="157">
        <f>IF(N514="sníž. přenesená",J514,0)</f>
        <v>0</v>
      </c>
      <c r="BI514" s="157">
        <f>IF(N514="nulová",J514,0)</f>
        <v>0</v>
      </c>
      <c r="BJ514" s="18" t="s">
        <v>36</v>
      </c>
      <c r="BK514" s="157">
        <f>ROUND(I514*H514,2)</f>
        <v>0</v>
      </c>
      <c r="BL514" s="18" t="s">
        <v>203</v>
      </c>
      <c r="BM514" s="156" t="s">
        <v>1338</v>
      </c>
    </row>
    <row r="515" spans="1:65" s="14" customFormat="1">
      <c r="B515" s="176"/>
      <c r="D515" s="169" t="s">
        <v>140</v>
      </c>
      <c r="E515" s="177" t="s">
        <v>1</v>
      </c>
      <c r="F515" s="178" t="s">
        <v>1339</v>
      </c>
      <c r="H515" s="179">
        <v>0.17</v>
      </c>
      <c r="I515" s="180"/>
      <c r="L515" s="176"/>
      <c r="M515" s="205"/>
      <c r="N515" s="206"/>
      <c r="O515" s="206"/>
      <c r="P515" s="206"/>
      <c r="Q515" s="206"/>
      <c r="R515" s="206"/>
      <c r="S515" s="206"/>
      <c r="T515" s="207"/>
      <c r="AT515" s="177" t="s">
        <v>140</v>
      </c>
      <c r="AU515" s="177" t="s">
        <v>89</v>
      </c>
      <c r="AV515" s="14" t="s">
        <v>89</v>
      </c>
      <c r="AW515" s="14" t="s">
        <v>35</v>
      </c>
      <c r="AX515" s="14" t="s">
        <v>36</v>
      </c>
      <c r="AY515" s="177" t="s">
        <v>125</v>
      </c>
    </row>
    <row r="516" spans="1:65" s="2" customFormat="1" ht="6.95" customHeight="1">
      <c r="A516" s="33"/>
      <c r="B516" s="48"/>
      <c r="C516" s="49"/>
      <c r="D516" s="49"/>
      <c r="E516" s="49"/>
      <c r="F516" s="49"/>
      <c r="G516" s="49"/>
      <c r="H516" s="49"/>
      <c r="I516" s="49"/>
      <c r="J516" s="49"/>
      <c r="K516" s="49"/>
      <c r="L516" s="34"/>
      <c r="M516" s="33"/>
      <c r="O516" s="33"/>
      <c r="P516" s="33"/>
      <c r="Q516" s="33"/>
      <c r="R516" s="33"/>
      <c r="S516" s="33"/>
      <c r="T516" s="33"/>
      <c r="U516" s="33"/>
      <c r="V516" s="33"/>
      <c r="W516" s="33"/>
      <c r="X516" s="33"/>
      <c r="Y516" s="33"/>
      <c r="Z516" s="33"/>
      <c r="AA516" s="33"/>
      <c r="AB516" s="33"/>
      <c r="AC516" s="33"/>
      <c r="AD516" s="33"/>
      <c r="AE516" s="33"/>
    </row>
  </sheetData>
  <autoFilter ref="C124:K515"/>
  <mergeCells count="9">
    <mergeCell ref="E87:H87"/>
    <mergeCell ref="E115:H115"/>
    <mergeCell ref="E117:H117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85"/>
  <sheetViews>
    <sheetView showGridLines="0" workbookViewId="0">
      <selection activeCell="J12" sqref="J12"/>
    </sheetView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08" t="s">
        <v>5</v>
      </c>
      <c r="M2" s="209"/>
      <c r="N2" s="209"/>
      <c r="O2" s="209"/>
      <c r="P2" s="209"/>
      <c r="Q2" s="209"/>
      <c r="R2" s="209"/>
      <c r="S2" s="209"/>
      <c r="T2" s="209"/>
      <c r="U2" s="209"/>
      <c r="V2" s="209"/>
      <c r="AT2" s="18" t="s">
        <v>98</v>
      </c>
    </row>
    <row r="3" spans="1:46" s="1" customFormat="1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89</v>
      </c>
    </row>
    <row r="4" spans="1:46" s="1" customFormat="1" ht="24.95" customHeight="1">
      <c r="B4" s="21"/>
      <c r="D4" s="22" t="s">
        <v>99</v>
      </c>
      <c r="L4" s="21"/>
      <c r="M4" s="94" t="s">
        <v>10</v>
      </c>
      <c r="AT4" s="18" t="s">
        <v>3</v>
      </c>
    </row>
    <row r="5" spans="1:46" s="1" customFormat="1" ht="6.95" customHeight="1">
      <c r="B5" s="21"/>
      <c r="L5" s="21"/>
    </row>
    <row r="6" spans="1:46" s="1" customFormat="1" ht="12" customHeight="1">
      <c r="B6" s="21"/>
      <c r="D6" s="28" t="s">
        <v>16</v>
      </c>
      <c r="L6" s="21"/>
    </row>
    <row r="7" spans="1:46" s="1" customFormat="1" ht="16.5" customHeight="1">
      <c r="B7" s="21"/>
      <c r="E7" s="248" t="str">
        <f>'Rekapitulace stavby'!K6</f>
        <v>Brno, Komárovská - rekonstrukce vodovodu</v>
      </c>
      <c r="F7" s="249"/>
      <c r="G7" s="249"/>
      <c r="H7" s="249"/>
      <c r="L7" s="21"/>
    </row>
    <row r="8" spans="1:46" s="2" customFormat="1" ht="12" customHeight="1">
      <c r="A8" s="33"/>
      <c r="B8" s="34"/>
      <c r="C8" s="33"/>
      <c r="D8" s="28" t="s">
        <v>100</v>
      </c>
      <c r="E8" s="33"/>
      <c r="F8" s="33"/>
      <c r="G8" s="33"/>
      <c r="H8" s="33"/>
      <c r="I8" s="33"/>
      <c r="J8" s="33"/>
      <c r="K8" s="33"/>
      <c r="L8" s="43"/>
      <c r="S8" s="33"/>
      <c r="T8" s="33"/>
      <c r="U8" s="33"/>
      <c r="V8" s="33"/>
      <c r="W8" s="33"/>
      <c r="X8" s="33"/>
      <c r="Y8" s="33"/>
      <c r="Z8" s="33"/>
      <c r="AA8" s="33"/>
      <c r="AB8" s="33"/>
      <c r="AC8" s="33"/>
      <c r="AD8" s="33"/>
      <c r="AE8" s="33"/>
    </row>
    <row r="9" spans="1:46" s="2" customFormat="1" ht="16.5" customHeight="1">
      <c r="A9" s="33"/>
      <c r="B9" s="34"/>
      <c r="C9" s="33"/>
      <c r="D9" s="33"/>
      <c r="E9" s="238" t="s">
        <v>1340</v>
      </c>
      <c r="F9" s="247"/>
      <c r="G9" s="247"/>
      <c r="H9" s="247"/>
      <c r="I9" s="33"/>
      <c r="J9" s="33"/>
      <c r="K9" s="33"/>
      <c r="L9" s="43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</row>
    <row r="10" spans="1:46" s="2" customFormat="1">
      <c r="A10" s="33"/>
      <c r="B10" s="34"/>
      <c r="C10" s="33"/>
      <c r="D10" s="33"/>
      <c r="E10" s="33"/>
      <c r="F10" s="33"/>
      <c r="G10" s="33"/>
      <c r="H10" s="33"/>
      <c r="I10" s="33"/>
      <c r="J10" s="33"/>
      <c r="K10" s="33"/>
      <c r="L10" s="43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</row>
    <row r="11" spans="1:46" s="2" customFormat="1" ht="12" customHeight="1">
      <c r="A11" s="33"/>
      <c r="B11" s="34"/>
      <c r="C11" s="33"/>
      <c r="D11" s="28" t="s">
        <v>18</v>
      </c>
      <c r="E11" s="33"/>
      <c r="F11" s="26" t="s">
        <v>1</v>
      </c>
      <c r="G11" s="33"/>
      <c r="H11" s="33"/>
      <c r="I11" s="28" t="s">
        <v>19</v>
      </c>
      <c r="J11" s="26" t="s">
        <v>1</v>
      </c>
      <c r="K11" s="33"/>
      <c r="L11" s="43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</row>
    <row r="12" spans="1:46" s="2" customFormat="1" ht="12" customHeight="1">
      <c r="A12" s="33"/>
      <c r="B12" s="34"/>
      <c r="C12" s="33"/>
      <c r="D12" s="28" t="s">
        <v>20</v>
      </c>
      <c r="E12" s="33"/>
      <c r="F12" s="26" t="s">
        <v>21</v>
      </c>
      <c r="G12" s="33"/>
      <c r="H12" s="33"/>
      <c r="I12" s="28" t="s">
        <v>22</v>
      </c>
      <c r="J12" s="56"/>
      <c r="K12" s="33"/>
      <c r="L12" s="43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</row>
    <row r="13" spans="1:46" s="2" customFormat="1" ht="10.9" customHeight="1">
      <c r="A13" s="33"/>
      <c r="B13" s="34"/>
      <c r="C13" s="33"/>
      <c r="D13" s="33"/>
      <c r="E13" s="33"/>
      <c r="F13" s="33"/>
      <c r="G13" s="33"/>
      <c r="H13" s="33"/>
      <c r="I13" s="33"/>
      <c r="J13" s="33"/>
      <c r="K13" s="33"/>
      <c r="L13" s="43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</row>
    <row r="14" spans="1:46" s="2" customFormat="1" ht="12" customHeight="1">
      <c r="A14" s="33"/>
      <c r="B14" s="34"/>
      <c r="C14" s="33"/>
      <c r="D14" s="28" t="s">
        <v>23</v>
      </c>
      <c r="E14" s="33"/>
      <c r="F14" s="33"/>
      <c r="G14" s="33"/>
      <c r="H14" s="33"/>
      <c r="I14" s="28" t="s">
        <v>24</v>
      </c>
      <c r="J14" s="26" t="s">
        <v>25</v>
      </c>
      <c r="K14" s="33"/>
      <c r="L14" s="43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</row>
    <row r="15" spans="1:46" s="2" customFormat="1" ht="18" customHeight="1">
      <c r="A15" s="33"/>
      <c r="B15" s="34"/>
      <c r="C15" s="33"/>
      <c r="D15" s="33"/>
      <c r="E15" s="26" t="s">
        <v>26</v>
      </c>
      <c r="F15" s="33"/>
      <c r="G15" s="33"/>
      <c r="H15" s="33"/>
      <c r="I15" s="28" t="s">
        <v>27</v>
      </c>
      <c r="J15" s="26" t="s">
        <v>28</v>
      </c>
      <c r="K15" s="33"/>
      <c r="L15" s="4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</row>
    <row r="16" spans="1:46" s="2" customFormat="1" ht="6.95" customHeight="1">
      <c r="A16" s="33"/>
      <c r="B16" s="34"/>
      <c r="C16" s="33"/>
      <c r="D16" s="33"/>
      <c r="E16" s="33"/>
      <c r="F16" s="33"/>
      <c r="G16" s="33"/>
      <c r="H16" s="33"/>
      <c r="I16" s="33"/>
      <c r="J16" s="33"/>
      <c r="K16" s="33"/>
      <c r="L16" s="4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</row>
    <row r="17" spans="1:31" s="2" customFormat="1" ht="12" customHeight="1">
      <c r="A17" s="33"/>
      <c r="B17" s="34"/>
      <c r="C17" s="33"/>
      <c r="D17" s="28" t="s">
        <v>29</v>
      </c>
      <c r="E17" s="33"/>
      <c r="F17" s="33"/>
      <c r="G17" s="33"/>
      <c r="H17" s="33"/>
      <c r="I17" s="28" t="s">
        <v>24</v>
      </c>
      <c r="J17" s="29" t="str">
        <f>'Rekapitulace stavby'!AN13</f>
        <v>Vyplň údaj</v>
      </c>
      <c r="K17" s="33"/>
      <c r="L17" s="4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</row>
    <row r="18" spans="1:31" s="2" customFormat="1" ht="18" customHeight="1">
      <c r="A18" s="33"/>
      <c r="B18" s="34"/>
      <c r="C18" s="33"/>
      <c r="D18" s="33"/>
      <c r="E18" s="250" t="str">
        <f>'Rekapitulace stavby'!E14</f>
        <v>Vyplň údaj</v>
      </c>
      <c r="F18" s="220"/>
      <c r="G18" s="220"/>
      <c r="H18" s="220"/>
      <c r="I18" s="28" t="s">
        <v>27</v>
      </c>
      <c r="J18" s="29" t="str">
        <f>'Rekapitulace stavby'!AN14</f>
        <v>Vyplň údaj</v>
      </c>
      <c r="K18" s="33"/>
      <c r="L18" s="4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</row>
    <row r="19" spans="1:31" s="2" customFormat="1" ht="6.95" customHeight="1">
      <c r="A19" s="33"/>
      <c r="B19" s="34"/>
      <c r="C19" s="33"/>
      <c r="D19" s="33"/>
      <c r="E19" s="33"/>
      <c r="F19" s="33"/>
      <c r="G19" s="33"/>
      <c r="H19" s="33"/>
      <c r="I19" s="33"/>
      <c r="J19" s="33"/>
      <c r="K19" s="33"/>
      <c r="L19" s="43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</row>
    <row r="20" spans="1:31" s="2" customFormat="1" ht="12" customHeight="1">
      <c r="A20" s="33"/>
      <c r="B20" s="34"/>
      <c r="C20" s="33"/>
      <c r="D20" s="28" t="s">
        <v>31</v>
      </c>
      <c r="E20" s="33"/>
      <c r="F20" s="33"/>
      <c r="G20" s="33"/>
      <c r="H20" s="33"/>
      <c r="I20" s="28" t="s">
        <v>24</v>
      </c>
      <c r="J20" s="26" t="s">
        <v>32</v>
      </c>
      <c r="K20" s="33"/>
      <c r="L20" s="43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</row>
    <row r="21" spans="1:31" s="2" customFormat="1" ht="18" customHeight="1">
      <c r="A21" s="33"/>
      <c r="B21" s="34"/>
      <c r="C21" s="33"/>
      <c r="D21" s="33"/>
      <c r="E21" s="26" t="s">
        <v>33</v>
      </c>
      <c r="F21" s="33"/>
      <c r="G21" s="33"/>
      <c r="H21" s="33"/>
      <c r="I21" s="28" t="s">
        <v>27</v>
      </c>
      <c r="J21" s="26" t="s">
        <v>34</v>
      </c>
      <c r="K21" s="33"/>
      <c r="L21" s="4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</row>
    <row r="22" spans="1:31" s="2" customFormat="1" ht="6.95" customHeight="1">
      <c r="A22" s="33"/>
      <c r="B22" s="34"/>
      <c r="C22" s="33"/>
      <c r="D22" s="33"/>
      <c r="E22" s="33"/>
      <c r="F22" s="33"/>
      <c r="G22" s="33"/>
      <c r="H22" s="33"/>
      <c r="I22" s="33"/>
      <c r="J22" s="33"/>
      <c r="K22" s="33"/>
      <c r="L22" s="4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</row>
    <row r="23" spans="1:31" s="2" customFormat="1" ht="12" customHeight="1">
      <c r="A23" s="33"/>
      <c r="B23" s="34"/>
      <c r="C23" s="33"/>
      <c r="D23" s="28" t="s">
        <v>37</v>
      </c>
      <c r="E23" s="33"/>
      <c r="F23" s="33"/>
      <c r="G23" s="33"/>
      <c r="H23" s="33"/>
      <c r="I23" s="28" t="s">
        <v>24</v>
      </c>
      <c r="J23" s="26" t="str">
        <f>IF('Rekapitulace stavby'!AN19="","",'Rekapitulace stavby'!AN19)</f>
        <v/>
      </c>
      <c r="K23" s="33"/>
      <c r="L23" s="4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</row>
    <row r="24" spans="1:31" s="2" customFormat="1" ht="18" customHeight="1">
      <c r="A24" s="33"/>
      <c r="B24" s="34"/>
      <c r="C24" s="33"/>
      <c r="D24" s="33"/>
      <c r="E24" s="26" t="str">
        <f>IF('Rekapitulace stavby'!E20="","",'Rekapitulace stavby'!E20)</f>
        <v xml:space="preserve"> </v>
      </c>
      <c r="F24" s="33"/>
      <c r="G24" s="33"/>
      <c r="H24" s="33"/>
      <c r="I24" s="28" t="s">
        <v>27</v>
      </c>
      <c r="J24" s="26" t="str">
        <f>IF('Rekapitulace stavby'!AN20="","",'Rekapitulace stavby'!AN20)</f>
        <v/>
      </c>
      <c r="K24" s="33"/>
      <c r="L24" s="4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</row>
    <row r="25" spans="1:31" s="2" customFormat="1" ht="6.95" customHeight="1">
      <c r="A25" s="33"/>
      <c r="B25" s="34"/>
      <c r="C25" s="33"/>
      <c r="D25" s="33"/>
      <c r="E25" s="33"/>
      <c r="F25" s="33"/>
      <c r="G25" s="33"/>
      <c r="H25" s="33"/>
      <c r="I25" s="33"/>
      <c r="J25" s="33"/>
      <c r="K25" s="33"/>
      <c r="L25" s="4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</row>
    <row r="26" spans="1:31" s="2" customFormat="1" ht="12" customHeight="1">
      <c r="A26" s="33"/>
      <c r="B26" s="34"/>
      <c r="C26" s="33"/>
      <c r="D26" s="28" t="s">
        <v>39</v>
      </c>
      <c r="E26" s="33"/>
      <c r="F26" s="33"/>
      <c r="G26" s="33"/>
      <c r="H26" s="33"/>
      <c r="I26" s="33"/>
      <c r="J26" s="33"/>
      <c r="K26" s="33"/>
      <c r="L26" s="4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</row>
    <row r="27" spans="1:31" s="8" customFormat="1" ht="16.5" customHeight="1">
      <c r="A27" s="95"/>
      <c r="B27" s="96"/>
      <c r="C27" s="95"/>
      <c r="D27" s="95"/>
      <c r="E27" s="224" t="s">
        <v>1</v>
      </c>
      <c r="F27" s="224"/>
      <c r="G27" s="224"/>
      <c r="H27" s="224"/>
      <c r="I27" s="95"/>
      <c r="J27" s="95"/>
      <c r="K27" s="95"/>
      <c r="L27" s="97"/>
      <c r="S27" s="95"/>
      <c r="T27" s="95"/>
      <c r="U27" s="95"/>
      <c r="V27" s="95"/>
      <c r="W27" s="95"/>
      <c r="X27" s="95"/>
      <c r="Y27" s="95"/>
      <c r="Z27" s="95"/>
      <c r="AA27" s="95"/>
      <c r="AB27" s="95"/>
      <c r="AC27" s="95"/>
      <c r="AD27" s="95"/>
      <c r="AE27" s="95"/>
    </row>
    <row r="28" spans="1:31" s="2" customFormat="1" ht="6.95" customHeight="1">
      <c r="A28" s="33"/>
      <c r="B28" s="34"/>
      <c r="C28" s="33"/>
      <c r="D28" s="33"/>
      <c r="E28" s="33"/>
      <c r="F28" s="33"/>
      <c r="G28" s="33"/>
      <c r="H28" s="33"/>
      <c r="I28" s="33"/>
      <c r="J28" s="33"/>
      <c r="K28" s="33"/>
      <c r="L28" s="4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</row>
    <row r="29" spans="1:31" s="2" customFormat="1" ht="6.95" customHeight="1">
      <c r="A29" s="33"/>
      <c r="B29" s="34"/>
      <c r="C29" s="33"/>
      <c r="D29" s="67"/>
      <c r="E29" s="67"/>
      <c r="F29" s="67"/>
      <c r="G29" s="67"/>
      <c r="H29" s="67"/>
      <c r="I29" s="67"/>
      <c r="J29" s="67"/>
      <c r="K29" s="67"/>
      <c r="L29" s="43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</row>
    <row r="30" spans="1:31" s="2" customFormat="1" ht="25.35" customHeight="1">
      <c r="A30" s="33"/>
      <c r="B30" s="34"/>
      <c r="C30" s="33"/>
      <c r="D30" s="98" t="s">
        <v>40</v>
      </c>
      <c r="E30" s="33"/>
      <c r="F30" s="33"/>
      <c r="G30" s="33"/>
      <c r="H30" s="33"/>
      <c r="I30" s="33"/>
      <c r="J30" s="72">
        <f>ROUND(J118, 0)</f>
        <v>0</v>
      </c>
      <c r="K30" s="33"/>
      <c r="L30" s="43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</row>
    <row r="31" spans="1:31" s="2" customFormat="1" ht="6.95" customHeight="1">
      <c r="A31" s="33"/>
      <c r="B31" s="34"/>
      <c r="C31" s="33"/>
      <c r="D31" s="67"/>
      <c r="E31" s="67"/>
      <c r="F31" s="67"/>
      <c r="G31" s="67"/>
      <c r="H31" s="67"/>
      <c r="I31" s="67"/>
      <c r="J31" s="67"/>
      <c r="K31" s="67"/>
      <c r="L31" s="43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</row>
    <row r="32" spans="1:31" s="2" customFormat="1" ht="14.45" customHeight="1">
      <c r="A32" s="33"/>
      <c r="B32" s="34"/>
      <c r="C32" s="33"/>
      <c r="D32" s="33"/>
      <c r="E32" s="33"/>
      <c r="F32" s="37" t="s">
        <v>42</v>
      </c>
      <c r="G32" s="33"/>
      <c r="H32" s="33"/>
      <c r="I32" s="37" t="s">
        <v>41</v>
      </c>
      <c r="J32" s="37" t="s">
        <v>43</v>
      </c>
      <c r="K32" s="33"/>
      <c r="L32" s="43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</row>
    <row r="33" spans="1:31" s="2" customFormat="1" ht="14.45" customHeight="1">
      <c r="A33" s="33"/>
      <c r="B33" s="34"/>
      <c r="C33" s="33"/>
      <c r="D33" s="99" t="s">
        <v>44</v>
      </c>
      <c r="E33" s="28" t="s">
        <v>45</v>
      </c>
      <c r="F33" s="100">
        <f>ROUND((SUM(BE118:BE184)),  0)</f>
        <v>0</v>
      </c>
      <c r="G33" s="33"/>
      <c r="H33" s="33"/>
      <c r="I33" s="101">
        <v>0.21</v>
      </c>
      <c r="J33" s="100">
        <f>ROUND(((SUM(BE118:BE184))*I33),  0)</f>
        <v>0</v>
      </c>
      <c r="K33" s="33"/>
      <c r="L33" s="43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</row>
    <row r="34" spans="1:31" s="2" customFormat="1" ht="14.45" customHeight="1">
      <c r="A34" s="33"/>
      <c r="B34" s="34"/>
      <c r="C34" s="33"/>
      <c r="D34" s="33"/>
      <c r="E34" s="28" t="s">
        <v>46</v>
      </c>
      <c r="F34" s="100">
        <f>ROUND((SUM(BF118:BF184)),  0)</f>
        <v>0</v>
      </c>
      <c r="G34" s="33"/>
      <c r="H34" s="33"/>
      <c r="I34" s="101">
        <v>0.15</v>
      </c>
      <c r="J34" s="100">
        <f>ROUND(((SUM(BF118:BF184))*I34),  0)</f>
        <v>0</v>
      </c>
      <c r="K34" s="33"/>
      <c r="L34" s="43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</row>
    <row r="35" spans="1:31" s="2" customFormat="1" ht="14.45" hidden="1" customHeight="1">
      <c r="A35" s="33"/>
      <c r="B35" s="34"/>
      <c r="C35" s="33"/>
      <c r="D35" s="33"/>
      <c r="E35" s="28" t="s">
        <v>47</v>
      </c>
      <c r="F35" s="100">
        <f>ROUND((SUM(BG118:BG184)),  0)</f>
        <v>0</v>
      </c>
      <c r="G35" s="33"/>
      <c r="H35" s="33"/>
      <c r="I35" s="101">
        <v>0.21</v>
      </c>
      <c r="J35" s="100">
        <f>0</f>
        <v>0</v>
      </c>
      <c r="K35" s="33"/>
      <c r="L35" s="43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</row>
    <row r="36" spans="1:31" s="2" customFormat="1" ht="14.45" hidden="1" customHeight="1">
      <c r="A36" s="33"/>
      <c r="B36" s="34"/>
      <c r="C36" s="33"/>
      <c r="D36" s="33"/>
      <c r="E36" s="28" t="s">
        <v>48</v>
      </c>
      <c r="F36" s="100">
        <f>ROUND((SUM(BH118:BH184)),  0)</f>
        <v>0</v>
      </c>
      <c r="G36" s="33"/>
      <c r="H36" s="33"/>
      <c r="I36" s="101">
        <v>0.15</v>
      </c>
      <c r="J36" s="100">
        <f>0</f>
        <v>0</v>
      </c>
      <c r="K36" s="33"/>
      <c r="L36" s="43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</row>
    <row r="37" spans="1:31" s="2" customFormat="1" ht="14.45" hidden="1" customHeight="1">
      <c r="A37" s="33"/>
      <c r="B37" s="34"/>
      <c r="C37" s="33"/>
      <c r="D37" s="33"/>
      <c r="E37" s="28" t="s">
        <v>49</v>
      </c>
      <c r="F37" s="100">
        <f>ROUND((SUM(BI118:BI184)),  0)</f>
        <v>0</v>
      </c>
      <c r="G37" s="33"/>
      <c r="H37" s="33"/>
      <c r="I37" s="101">
        <v>0</v>
      </c>
      <c r="J37" s="100">
        <f>0</f>
        <v>0</v>
      </c>
      <c r="K37" s="33"/>
      <c r="L37" s="43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</row>
    <row r="38" spans="1:31" s="2" customFormat="1" ht="6.95" customHeight="1">
      <c r="A38" s="33"/>
      <c r="B38" s="34"/>
      <c r="C38" s="33"/>
      <c r="D38" s="33"/>
      <c r="E38" s="33"/>
      <c r="F38" s="33"/>
      <c r="G38" s="33"/>
      <c r="H38" s="33"/>
      <c r="I38" s="33"/>
      <c r="J38" s="33"/>
      <c r="K38" s="33"/>
      <c r="L38" s="43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</row>
    <row r="39" spans="1:31" s="2" customFormat="1" ht="25.35" customHeight="1">
      <c r="A39" s="33"/>
      <c r="B39" s="34"/>
      <c r="C39" s="102"/>
      <c r="D39" s="103" t="s">
        <v>50</v>
      </c>
      <c r="E39" s="61"/>
      <c r="F39" s="61"/>
      <c r="G39" s="104" t="s">
        <v>51</v>
      </c>
      <c r="H39" s="105" t="s">
        <v>52</v>
      </c>
      <c r="I39" s="61"/>
      <c r="J39" s="106">
        <f>SUM(J30:J37)</f>
        <v>0</v>
      </c>
      <c r="K39" s="107"/>
      <c r="L39" s="43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</row>
    <row r="40" spans="1:31" s="2" customFormat="1" ht="14.45" customHeight="1">
      <c r="A40" s="33"/>
      <c r="B40" s="34"/>
      <c r="C40" s="33"/>
      <c r="D40" s="33"/>
      <c r="E40" s="33"/>
      <c r="F40" s="33"/>
      <c r="G40" s="33"/>
      <c r="H40" s="33"/>
      <c r="I40" s="33"/>
      <c r="J40" s="33"/>
      <c r="K40" s="33"/>
      <c r="L40" s="4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</row>
    <row r="41" spans="1:31" s="1" customFormat="1" ht="14.45" customHeight="1">
      <c r="B41" s="21"/>
      <c r="L41" s="21"/>
    </row>
    <row r="42" spans="1:31" s="1" customFormat="1" ht="14.45" customHeight="1">
      <c r="B42" s="21"/>
      <c r="L42" s="21"/>
    </row>
    <row r="43" spans="1:31" s="1" customFormat="1" ht="14.45" customHeight="1">
      <c r="B43" s="21"/>
      <c r="L43" s="21"/>
    </row>
    <row r="44" spans="1:31" s="1" customFormat="1" ht="14.45" customHeight="1">
      <c r="B44" s="21"/>
      <c r="L44" s="21"/>
    </row>
    <row r="45" spans="1:31" s="1" customFormat="1" ht="14.45" customHeight="1">
      <c r="B45" s="21"/>
      <c r="L45" s="21"/>
    </row>
    <row r="46" spans="1:31" s="1" customFormat="1" ht="14.45" customHeight="1">
      <c r="B46" s="21"/>
      <c r="L46" s="21"/>
    </row>
    <row r="47" spans="1:31" s="1" customFormat="1" ht="14.45" customHeight="1">
      <c r="B47" s="21"/>
      <c r="L47" s="21"/>
    </row>
    <row r="48" spans="1:31" s="1" customFormat="1" ht="14.45" customHeight="1">
      <c r="B48" s="21"/>
      <c r="L48" s="21"/>
    </row>
    <row r="49" spans="1:31" s="1" customFormat="1" ht="14.45" customHeight="1">
      <c r="B49" s="21"/>
      <c r="L49" s="21"/>
    </row>
    <row r="50" spans="1:31" s="2" customFormat="1" ht="14.45" customHeight="1">
      <c r="B50" s="43"/>
      <c r="D50" s="44" t="s">
        <v>53</v>
      </c>
      <c r="E50" s="45"/>
      <c r="F50" s="45"/>
      <c r="G50" s="44" t="s">
        <v>54</v>
      </c>
      <c r="H50" s="45"/>
      <c r="I50" s="45"/>
      <c r="J50" s="45"/>
      <c r="K50" s="45"/>
      <c r="L50" s="43"/>
    </row>
    <row r="51" spans="1:31">
      <c r="B51" s="21"/>
      <c r="L51" s="21"/>
    </row>
    <row r="52" spans="1:31">
      <c r="B52" s="21"/>
      <c r="L52" s="21"/>
    </row>
    <row r="53" spans="1:31">
      <c r="B53" s="21"/>
      <c r="L53" s="21"/>
    </row>
    <row r="54" spans="1:31">
      <c r="B54" s="21"/>
      <c r="L54" s="21"/>
    </row>
    <row r="55" spans="1:31">
      <c r="B55" s="21"/>
      <c r="L55" s="21"/>
    </row>
    <row r="56" spans="1:31">
      <c r="B56" s="21"/>
      <c r="L56" s="21"/>
    </row>
    <row r="57" spans="1:31">
      <c r="B57" s="21"/>
      <c r="L57" s="21"/>
    </row>
    <row r="58" spans="1:31">
      <c r="B58" s="21"/>
      <c r="L58" s="21"/>
    </row>
    <row r="59" spans="1:31">
      <c r="B59" s="21"/>
      <c r="L59" s="21"/>
    </row>
    <row r="60" spans="1:31">
      <c r="B60" s="21"/>
      <c r="L60" s="21"/>
    </row>
    <row r="61" spans="1:31" s="2" customFormat="1" ht="12.75">
      <c r="A61" s="33"/>
      <c r="B61" s="34"/>
      <c r="C61" s="33"/>
      <c r="D61" s="46" t="s">
        <v>55</v>
      </c>
      <c r="E61" s="36"/>
      <c r="F61" s="108" t="s">
        <v>56</v>
      </c>
      <c r="G61" s="46" t="s">
        <v>55</v>
      </c>
      <c r="H61" s="36"/>
      <c r="I61" s="36"/>
      <c r="J61" s="109" t="s">
        <v>56</v>
      </c>
      <c r="K61" s="36"/>
      <c r="L61" s="43"/>
      <c r="S61" s="33"/>
      <c r="T61" s="33"/>
      <c r="U61" s="33"/>
      <c r="V61" s="33"/>
      <c r="W61" s="33"/>
      <c r="X61" s="33"/>
      <c r="Y61" s="33"/>
      <c r="Z61" s="33"/>
      <c r="AA61" s="33"/>
      <c r="AB61" s="33"/>
      <c r="AC61" s="33"/>
      <c r="AD61" s="33"/>
      <c r="AE61" s="33"/>
    </row>
    <row r="62" spans="1:31">
      <c r="B62" s="21"/>
      <c r="L62" s="21"/>
    </row>
    <row r="63" spans="1:31">
      <c r="B63" s="21"/>
      <c r="L63" s="21"/>
    </row>
    <row r="64" spans="1:31">
      <c r="B64" s="21"/>
      <c r="L64" s="21"/>
    </row>
    <row r="65" spans="1:31" s="2" customFormat="1" ht="12.75">
      <c r="A65" s="33"/>
      <c r="B65" s="34"/>
      <c r="C65" s="33"/>
      <c r="D65" s="44" t="s">
        <v>57</v>
      </c>
      <c r="E65" s="47"/>
      <c r="F65" s="47"/>
      <c r="G65" s="44" t="s">
        <v>58</v>
      </c>
      <c r="H65" s="47"/>
      <c r="I65" s="47"/>
      <c r="J65" s="47"/>
      <c r="K65" s="47"/>
      <c r="L65" s="43"/>
      <c r="S65" s="33"/>
      <c r="T65" s="33"/>
      <c r="U65" s="33"/>
      <c r="V65" s="33"/>
      <c r="W65" s="33"/>
      <c r="X65" s="33"/>
      <c r="Y65" s="33"/>
      <c r="Z65" s="33"/>
      <c r="AA65" s="33"/>
      <c r="AB65" s="33"/>
      <c r="AC65" s="33"/>
      <c r="AD65" s="33"/>
      <c r="AE65" s="33"/>
    </row>
    <row r="66" spans="1:31">
      <c r="B66" s="21"/>
      <c r="L66" s="21"/>
    </row>
    <row r="67" spans="1:31">
      <c r="B67" s="21"/>
      <c r="L67" s="21"/>
    </row>
    <row r="68" spans="1:31">
      <c r="B68" s="21"/>
      <c r="L68" s="21"/>
    </row>
    <row r="69" spans="1:31">
      <c r="B69" s="21"/>
      <c r="L69" s="21"/>
    </row>
    <row r="70" spans="1:31">
      <c r="B70" s="21"/>
      <c r="L70" s="21"/>
    </row>
    <row r="71" spans="1:31">
      <c r="B71" s="21"/>
      <c r="L71" s="21"/>
    </row>
    <row r="72" spans="1:31">
      <c r="B72" s="21"/>
      <c r="L72" s="21"/>
    </row>
    <row r="73" spans="1:31">
      <c r="B73" s="21"/>
      <c r="L73" s="21"/>
    </row>
    <row r="74" spans="1:31">
      <c r="B74" s="21"/>
      <c r="L74" s="21"/>
    </row>
    <row r="75" spans="1:31">
      <c r="B75" s="21"/>
      <c r="L75" s="21"/>
    </row>
    <row r="76" spans="1:31" s="2" customFormat="1" ht="12.75">
      <c r="A76" s="33"/>
      <c r="B76" s="34"/>
      <c r="C76" s="33"/>
      <c r="D76" s="46" t="s">
        <v>55</v>
      </c>
      <c r="E76" s="36"/>
      <c r="F76" s="108" t="s">
        <v>56</v>
      </c>
      <c r="G76" s="46" t="s">
        <v>55</v>
      </c>
      <c r="H76" s="36"/>
      <c r="I76" s="36"/>
      <c r="J76" s="109" t="s">
        <v>56</v>
      </c>
      <c r="K76" s="36"/>
      <c r="L76" s="43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</row>
    <row r="77" spans="1:31" s="2" customFormat="1" ht="14.45" customHeight="1">
      <c r="A77" s="33"/>
      <c r="B77" s="48"/>
      <c r="C77" s="49"/>
      <c r="D77" s="49"/>
      <c r="E77" s="49"/>
      <c r="F77" s="49"/>
      <c r="G77" s="49"/>
      <c r="H77" s="49"/>
      <c r="I77" s="49"/>
      <c r="J77" s="49"/>
      <c r="K77" s="49"/>
      <c r="L77" s="43"/>
      <c r="S77" s="33"/>
      <c r="T77" s="33"/>
      <c r="U77" s="33"/>
      <c r="V77" s="33"/>
      <c r="W77" s="33"/>
      <c r="X77" s="33"/>
      <c r="Y77" s="33"/>
      <c r="Z77" s="33"/>
      <c r="AA77" s="33"/>
      <c r="AB77" s="33"/>
      <c r="AC77" s="33"/>
      <c r="AD77" s="33"/>
      <c r="AE77" s="33"/>
    </row>
    <row r="81" spans="1:47" s="2" customFormat="1" ht="6.95" customHeight="1">
      <c r="A81" s="33"/>
      <c r="B81" s="50"/>
      <c r="C81" s="51"/>
      <c r="D81" s="51"/>
      <c r="E81" s="51"/>
      <c r="F81" s="51"/>
      <c r="G81" s="51"/>
      <c r="H81" s="51"/>
      <c r="I81" s="51"/>
      <c r="J81" s="51"/>
      <c r="K81" s="51"/>
      <c r="L81" s="43"/>
      <c r="S81" s="33"/>
      <c r="T81" s="33"/>
      <c r="U81" s="33"/>
      <c r="V81" s="33"/>
      <c r="W81" s="33"/>
      <c r="X81" s="33"/>
      <c r="Y81" s="33"/>
      <c r="Z81" s="33"/>
      <c r="AA81" s="33"/>
      <c r="AB81" s="33"/>
      <c r="AC81" s="33"/>
      <c r="AD81" s="33"/>
      <c r="AE81" s="33"/>
    </row>
    <row r="82" spans="1:47" s="2" customFormat="1" ht="24.95" customHeight="1">
      <c r="A82" s="33"/>
      <c r="B82" s="34"/>
      <c r="C82" s="22" t="s">
        <v>102</v>
      </c>
      <c r="D82" s="33"/>
      <c r="E82" s="33"/>
      <c r="F82" s="33"/>
      <c r="G82" s="33"/>
      <c r="H82" s="33"/>
      <c r="I82" s="33"/>
      <c r="J82" s="33"/>
      <c r="K82" s="33"/>
      <c r="L82" s="43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</row>
    <row r="83" spans="1:47" s="2" customFormat="1" ht="6.95" customHeight="1">
      <c r="A83" s="33"/>
      <c r="B83" s="34"/>
      <c r="C83" s="33"/>
      <c r="D83" s="33"/>
      <c r="E83" s="33"/>
      <c r="F83" s="33"/>
      <c r="G83" s="33"/>
      <c r="H83" s="33"/>
      <c r="I83" s="33"/>
      <c r="J83" s="33"/>
      <c r="K83" s="33"/>
      <c r="L83" s="43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</row>
    <row r="84" spans="1:47" s="2" customFormat="1" ht="12" customHeight="1">
      <c r="A84" s="33"/>
      <c r="B84" s="34"/>
      <c r="C84" s="28" t="s">
        <v>16</v>
      </c>
      <c r="D84" s="33"/>
      <c r="E84" s="33"/>
      <c r="F84" s="33"/>
      <c r="G84" s="33"/>
      <c r="H84" s="33"/>
      <c r="I84" s="33"/>
      <c r="J84" s="33"/>
      <c r="K84" s="33"/>
      <c r="L84" s="43"/>
      <c r="S84" s="33"/>
      <c r="T84" s="33"/>
      <c r="U84" s="33"/>
      <c r="V84" s="33"/>
      <c r="W84" s="33"/>
      <c r="X84" s="33"/>
      <c r="Y84" s="33"/>
      <c r="Z84" s="33"/>
      <c r="AA84" s="33"/>
      <c r="AB84" s="33"/>
      <c r="AC84" s="33"/>
      <c r="AD84" s="33"/>
      <c r="AE84" s="33"/>
    </row>
    <row r="85" spans="1:47" s="2" customFormat="1" ht="16.5" customHeight="1">
      <c r="A85" s="33"/>
      <c r="B85" s="34"/>
      <c r="C85" s="33"/>
      <c r="D85" s="33"/>
      <c r="E85" s="248" t="str">
        <f>E7</f>
        <v>Brno, Komárovská - rekonstrukce vodovodu</v>
      </c>
      <c r="F85" s="249"/>
      <c r="G85" s="249"/>
      <c r="H85" s="249"/>
      <c r="I85" s="33"/>
      <c r="J85" s="33"/>
      <c r="K85" s="33"/>
      <c r="L85" s="43"/>
      <c r="S85" s="33"/>
      <c r="T85" s="33"/>
      <c r="U85" s="33"/>
      <c r="V85" s="33"/>
      <c r="W85" s="33"/>
      <c r="X85" s="33"/>
      <c r="Y85" s="33"/>
      <c r="Z85" s="33"/>
      <c r="AA85" s="33"/>
      <c r="AB85" s="33"/>
      <c r="AC85" s="33"/>
      <c r="AD85" s="33"/>
      <c r="AE85" s="33"/>
    </row>
    <row r="86" spans="1:47" s="2" customFormat="1" ht="12" customHeight="1">
      <c r="A86" s="33"/>
      <c r="B86" s="34"/>
      <c r="C86" s="28" t="s">
        <v>100</v>
      </c>
      <c r="D86" s="33"/>
      <c r="E86" s="33"/>
      <c r="F86" s="33"/>
      <c r="G86" s="33"/>
      <c r="H86" s="33"/>
      <c r="I86" s="33"/>
      <c r="J86" s="33"/>
      <c r="K86" s="33"/>
      <c r="L86" s="43"/>
      <c r="S86" s="33"/>
      <c r="T86" s="33"/>
      <c r="U86" s="33"/>
      <c r="V86" s="33"/>
      <c r="W86" s="33"/>
      <c r="X86" s="33"/>
      <c r="Y86" s="33"/>
      <c r="Z86" s="33"/>
      <c r="AA86" s="33"/>
      <c r="AB86" s="33"/>
      <c r="AC86" s="33"/>
      <c r="AD86" s="33"/>
      <c r="AE86" s="33"/>
    </row>
    <row r="87" spans="1:47" s="2" customFormat="1" ht="16.5" customHeight="1">
      <c r="A87" s="33"/>
      <c r="B87" s="34"/>
      <c r="C87" s="33"/>
      <c r="D87" s="33"/>
      <c r="E87" s="238" t="str">
        <f>E9</f>
        <v>SO 090 - Vedlejší a ostatní náklady</v>
      </c>
      <c r="F87" s="247"/>
      <c r="G87" s="247"/>
      <c r="H87" s="247"/>
      <c r="I87" s="33"/>
      <c r="J87" s="33"/>
      <c r="K87" s="33"/>
      <c r="L87" s="43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</row>
    <row r="88" spans="1:47" s="2" customFormat="1" ht="6.95" customHeight="1">
      <c r="A88" s="33"/>
      <c r="B88" s="34"/>
      <c r="C88" s="33"/>
      <c r="D88" s="33"/>
      <c r="E88" s="33"/>
      <c r="F88" s="33"/>
      <c r="G88" s="33"/>
      <c r="H88" s="33"/>
      <c r="I88" s="33"/>
      <c r="J88" s="33"/>
      <c r="K88" s="33"/>
      <c r="L88" s="43"/>
      <c r="S88" s="33"/>
      <c r="T88" s="33"/>
      <c r="U88" s="33"/>
      <c r="V88" s="33"/>
      <c r="W88" s="33"/>
      <c r="X88" s="33"/>
      <c r="Y88" s="33"/>
      <c r="Z88" s="33"/>
      <c r="AA88" s="33"/>
      <c r="AB88" s="33"/>
      <c r="AC88" s="33"/>
      <c r="AD88" s="33"/>
      <c r="AE88" s="33"/>
    </row>
    <row r="89" spans="1:47" s="2" customFormat="1" ht="12" customHeight="1">
      <c r="A89" s="33"/>
      <c r="B89" s="34"/>
      <c r="C89" s="28" t="s">
        <v>20</v>
      </c>
      <c r="D89" s="33"/>
      <c r="E89" s="33"/>
      <c r="F89" s="26" t="str">
        <f>F12</f>
        <v>Brno</v>
      </c>
      <c r="G89" s="33"/>
      <c r="H89" s="33"/>
      <c r="I89" s="28" t="s">
        <v>22</v>
      </c>
      <c r="J89" s="56" t="str">
        <f>IF(J12="","",J12)</f>
        <v/>
      </c>
      <c r="K89" s="33"/>
      <c r="L89" s="43"/>
      <c r="S89" s="33"/>
      <c r="T89" s="33"/>
      <c r="U89" s="33"/>
      <c r="V89" s="33"/>
      <c r="W89" s="33"/>
      <c r="X89" s="33"/>
      <c r="Y89" s="33"/>
      <c r="Z89" s="33"/>
      <c r="AA89" s="33"/>
      <c r="AB89" s="33"/>
      <c r="AC89" s="33"/>
      <c r="AD89" s="33"/>
      <c r="AE89" s="33"/>
    </row>
    <row r="90" spans="1:47" s="2" customFormat="1" ht="6.95" customHeight="1">
      <c r="A90" s="33"/>
      <c r="B90" s="34"/>
      <c r="C90" s="33"/>
      <c r="D90" s="33"/>
      <c r="E90" s="33"/>
      <c r="F90" s="33"/>
      <c r="G90" s="33"/>
      <c r="H90" s="33"/>
      <c r="I90" s="33"/>
      <c r="J90" s="33"/>
      <c r="K90" s="33"/>
      <c r="L90" s="43"/>
      <c r="S90" s="33"/>
      <c r="T90" s="33"/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</row>
    <row r="91" spans="1:47" s="2" customFormat="1" ht="15.2" customHeight="1">
      <c r="A91" s="33"/>
      <c r="B91" s="34"/>
      <c r="C91" s="28" t="s">
        <v>23</v>
      </c>
      <c r="D91" s="33"/>
      <c r="E91" s="33"/>
      <c r="F91" s="26" t="str">
        <f>E15</f>
        <v>Brněnské vodárny a kanalizace a.s.</v>
      </c>
      <c r="G91" s="33"/>
      <c r="H91" s="33"/>
      <c r="I91" s="28" t="s">
        <v>31</v>
      </c>
      <c r="J91" s="31" t="str">
        <f>E21</f>
        <v>PROVO, spol. s r.o.</v>
      </c>
      <c r="K91" s="33"/>
      <c r="L91" s="43"/>
      <c r="S91" s="33"/>
      <c r="T91" s="33"/>
      <c r="U91" s="33"/>
      <c r="V91" s="33"/>
      <c r="W91" s="33"/>
      <c r="X91" s="33"/>
      <c r="Y91" s="33"/>
      <c r="Z91" s="33"/>
      <c r="AA91" s="33"/>
      <c r="AB91" s="33"/>
      <c r="AC91" s="33"/>
      <c r="AD91" s="33"/>
      <c r="AE91" s="33"/>
    </row>
    <row r="92" spans="1:47" s="2" customFormat="1" ht="15.2" customHeight="1">
      <c r="A92" s="33"/>
      <c r="B92" s="34"/>
      <c r="C92" s="28" t="s">
        <v>29</v>
      </c>
      <c r="D92" s="33"/>
      <c r="E92" s="33"/>
      <c r="F92" s="26" t="str">
        <f>IF(E18="","",E18)</f>
        <v>Vyplň údaj</v>
      </c>
      <c r="G92" s="33"/>
      <c r="H92" s="33"/>
      <c r="I92" s="28" t="s">
        <v>37</v>
      </c>
      <c r="J92" s="31" t="str">
        <f>E24</f>
        <v xml:space="preserve"> </v>
      </c>
      <c r="K92" s="33"/>
      <c r="L92" s="43"/>
      <c r="S92" s="33"/>
      <c r="T92" s="33"/>
      <c r="U92" s="33"/>
      <c r="V92" s="33"/>
      <c r="W92" s="33"/>
      <c r="X92" s="33"/>
      <c r="Y92" s="33"/>
      <c r="Z92" s="33"/>
      <c r="AA92" s="33"/>
      <c r="AB92" s="33"/>
      <c r="AC92" s="33"/>
      <c r="AD92" s="33"/>
      <c r="AE92" s="33"/>
    </row>
    <row r="93" spans="1:47" s="2" customFormat="1" ht="10.35" customHeight="1">
      <c r="A93" s="33"/>
      <c r="B93" s="34"/>
      <c r="C93" s="33"/>
      <c r="D93" s="33"/>
      <c r="E93" s="33"/>
      <c r="F93" s="33"/>
      <c r="G93" s="33"/>
      <c r="H93" s="33"/>
      <c r="I93" s="33"/>
      <c r="J93" s="33"/>
      <c r="K93" s="33"/>
      <c r="L93" s="43"/>
      <c r="S93" s="33"/>
      <c r="T93" s="33"/>
      <c r="U93" s="33"/>
      <c r="V93" s="33"/>
      <c r="W93" s="33"/>
      <c r="X93" s="33"/>
      <c r="Y93" s="33"/>
      <c r="Z93" s="33"/>
      <c r="AA93" s="33"/>
      <c r="AB93" s="33"/>
      <c r="AC93" s="33"/>
      <c r="AD93" s="33"/>
      <c r="AE93" s="33"/>
    </row>
    <row r="94" spans="1:47" s="2" customFormat="1" ht="29.25" customHeight="1">
      <c r="A94" s="33"/>
      <c r="B94" s="34"/>
      <c r="C94" s="110" t="s">
        <v>103</v>
      </c>
      <c r="D94" s="102"/>
      <c r="E94" s="102"/>
      <c r="F94" s="102"/>
      <c r="G94" s="102"/>
      <c r="H94" s="102"/>
      <c r="I94" s="102"/>
      <c r="J94" s="111" t="s">
        <v>104</v>
      </c>
      <c r="K94" s="102"/>
      <c r="L94" s="43"/>
      <c r="S94" s="33"/>
      <c r="T94" s="33"/>
      <c r="U94" s="33"/>
      <c r="V94" s="33"/>
      <c r="W94" s="33"/>
      <c r="X94" s="33"/>
      <c r="Y94" s="33"/>
      <c r="Z94" s="33"/>
      <c r="AA94" s="33"/>
      <c r="AB94" s="33"/>
      <c r="AC94" s="33"/>
      <c r="AD94" s="33"/>
      <c r="AE94" s="33"/>
    </row>
    <row r="95" spans="1:47" s="2" customFormat="1" ht="10.35" customHeight="1">
      <c r="A95" s="33"/>
      <c r="B95" s="34"/>
      <c r="C95" s="33"/>
      <c r="D95" s="33"/>
      <c r="E95" s="33"/>
      <c r="F95" s="33"/>
      <c r="G95" s="33"/>
      <c r="H95" s="33"/>
      <c r="I95" s="33"/>
      <c r="J95" s="33"/>
      <c r="K95" s="33"/>
      <c r="L95" s="43"/>
      <c r="S95" s="33"/>
      <c r="T95" s="33"/>
      <c r="U95" s="33"/>
      <c r="V95" s="33"/>
      <c r="W95" s="33"/>
      <c r="X95" s="33"/>
      <c r="Y95" s="33"/>
      <c r="Z95" s="33"/>
      <c r="AA95" s="33"/>
      <c r="AB95" s="33"/>
      <c r="AC95" s="33"/>
      <c r="AD95" s="33"/>
      <c r="AE95" s="33"/>
    </row>
    <row r="96" spans="1:47" s="2" customFormat="1" ht="22.9" customHeight="1">
      <c r="A96" s="33"/>
      <c r="B96" s="34"/>
      <c r="C96" s="112" t="s">
        <v>105</v>
      </c>
      <c r="D96" s="33"/>
      <c r="E96" s="33"/>
      <c r="F96" s="33"/>
      <c r="G96" s="33"/>
      <c r="H96" s="33"/>
      <c r="I96" s="33"/>
      <c r="J96" s="72">
        <f>J118</f>
        <v>0</v>
      </c>
      <c r="K96" s="33"/>
      <c r="L96" s="43"/>
      <c r="S96" s="33"/>
      <c r="T96" s="33"/>
      <c r="U96" s="33"/>
      <c r="V96" s="33"/>
      <c r="W96" s="33"/>
      <c r="X96" s="33"/>
      <c r="Y96" s="33"/>
      <c r="Z96" s="33"/>
      <c r="AA96" s="33"/>
      <c r="AB96" s="33"/>
      <c r="AC96" s="33"/>
      <c r="AD96" s="33"/>
      <c r="AE96" s="33"/>
      <c r="AU96" s="18" t="s">
        <v>106</v>
      </c>
    </row>
    <row r="97" spans="1:31" s="9" customFormat="1" ht="24.95" customHeight="1">
      <c r="B97" s="113"/>
      <c r="D97" s="114" t="s">
        <v>107</v>
      </c>
      <c r="E97" s="115"/>
      <c r="F97" s="115"/>
      <c r="G97" s="115"/>
      <c r="H97" s="115"/>
      <c r="I97" s="115"/>
      <c r="J97" s="116">
        <f>J119</f>
        <v>0</v>
      </c>
      <c r="L97" s="113"/>
    </row>
    <row r="98" spans="1:31" s="10" customFormat="1" ht="19.899999999999999" customHeight="1">
      <c r="B98" s="117"/>
      <c r="D98" s="118" t="s">
        <v>931</v>
      </c>
      <c r="E98" s="119"/>
      <c r="F98" s="119"/>
      <c r="G98" s="119"/>
      <c r="H98" s="119"/>
      <c r="I98" s="119"/>
      <c r="J98" s="120">
        <f>J120</f>
        <v>0</v>
      </c>
      <c r="L98" s="117"/>
    </row>
    <row r="99" spans="1:31" s="2" customFormat="1" ht="21.75" customHeight="1">
      <c r="A99" s="33"/>
      <c r="B99" s="34"/>
      <c r="C99" s="33"/>
      <c r="D99" s="33"/>
      <c r="E99" s="33"/>
      <c r="F99" s="33"/>
      <c r="G99" s="33"/>
      <c r="H99" s="33"/>
      <c r="I99" s="33"/>
      <c r="J99" s="33"/>
      <c r="K99" s="33"/>
      <c r="L99" s="43"/>
      <c r="S99" s="33"/>
      <c r="T99" s="33"/>
      <c r="U99" s="33"/>
      <c r="V99" s="33"/>
      <c r="W99" s="33"/>
      <c r="X99" s="33"/>
      <c r="Y99" s="33"/>
      <c r="Z99" s="33"/>
      <c r="AA99" s="33"/>
      <c r="AB99" s="33"/>
      <c r="AC99" s="33"/>
      <c r="AD99" s="33"/>
      <c r="AE99" s="33"/>
    </row>
    <row r="100" spans="1:31" s="2" customFormat="1" ht="6.95" customHeight="1">
      <c r="A100" s="33"/>
      <c r="B100" s="48"/>
      <c r="C100" s="49"/>
      <c r="D100" s="49"/>
      <c r="E100" s="49"/>
      <c r="F100" s="49"/>
      <c r="G100" s="49"/>
      <c r="H100" s="49"/>
      <c r="I100" s="49"/>
      <c r="J100" s="49"/>
      <c r="K100" s="49"/>
      <c r="L100" s="43"/>
      <c r="S100" s="33"/>
      <c r="T100" s="33"/>
      <c r="U100" s="33"/>
      <c r="V100" s="33"/>
      <c r="W100" s="33"/>
      <c r="X100" s="33"/>
      <c r="Y100" s="33"/>
      <c r="Z100" s="33"/>
      <c r="AA100" s="33"/>
      <c r="AB100" s="33"/>
      <c r="AC100" s="33"/>
      <c r="AD100" s="33"/>
      <c r="AE100" s="33"/>
    </row>
    <row r="104" spans="1:31" s="2" customFormat="1" ht="6.95" customHeight="1">
      <c r="A104" s="33"/>
      <c r="B104" s="50"/>
      <c r="C104" s="51"/>
      <c r="D104" s="51"/>
      <c r="E104" s="51"/>
      <c r="F104" s="51"/>
      <c r="G104" s="51"/>
      <c r="H104" s="51"/>
      <c r="I104" s="51"/>
      <c r="J104" s="51"/>
      <c r="K104" s="51"/>
      <c r="L104" s="43"/>
      <c r="S104" s="33"/>
      <c r="T104" s="33"/>
      <c r="U104" s="33"/>
      <c r="V104" s="33"/>
      <c r="W104" s="33"/>
      <c r="X104" s="33"/>
      <c r="Y104" s="33"/>
      <c r="Z104" s="33"/>
      <c r="AA104" s="33"/>
      <c r="AB104" s="33"/>
      <c r="AC104" s="33"/>
      <c r="AD104" s="33"/>
      <c r="AE104" s="33"/>
    </row>
    <row r="105" spans="1:31" s="2" customFormat="1" ht="24.95" customHeight="1">
      <c r="A105" s="33"/>
      <c r="B105" s="34"/>
      <c r="C105" s="22" t="s">
        <v>110</v>
      </c>
      <c r="D105" s="33"/>
      <c r="E105" s="33"/>
      <c r="F105" s="33"/>
      <c r="G105" s="33"/>
      <c r="H105" s="33"/>
      <c r="I105" s="33"/>
      <c r="J105" s="33"/>
      <c r="K105" s="33"/>
      <c r="L105" s="43"/>
      <c r="S105" s="33"/>
      <c r="T105" s="33"/>
      <c r="U105" s="33"/>
      <c r="V105" s="33"/>
      <c r="W105" s="33"/>
      <c r="X105" s="33"/>
      <c r="Y105" s="33"/>
      <c r="Z105" s="33"/>
      <c r="AA105" s="33"/>
      <c r="AB105" s="33"/>
      <c r="AC105" s="33"/>
      <c r="AD105" s="33"/>
      <c r="AE105" s="33"/>
    </row>
    <row r="106" spans="1:31" s="2" customFormat="1" ht="6.95" customHeight="1">
      <c r="A106" s="33"/>
      <c r="B106" s="34"/>
      <c r="C106" s="33"/>
      <c r="D106" s="33"/>
      <c r="E106" s="33"/>
      <c r="F106" s="33"/>
      <c r="G106" s="33"/>
      <c r="H106" s="33"/>
      <c r="I106" s="33"/>
      <c r="J106" s="33"/>
      <c r="K106" s="33"/>
      <c r="L106" s="43"/>
      <c r="S106" s="33"/>
      <c r="T106" s="33"/>
      <c r="U106" s="33"/>
      <c r="V106" s="33"/>
      <c r="W106" s="33"/>
      <c r="X106" s="33"/>
      <c r="Y106" s="33"/>
      <c r="Z106" s="33"/>
      <c r="AA106" s="33"/>
      <c r="AB106" s="33"/>
      <c r="AC106" s="33"/>
      <c r="AD106" s="33"/>
      <c r="AE106" s="33"/>
    </row>
    <row r="107" spans="1:31" s="2" customFormat="1" ht="12" customHeight="1">
      <c r="A107" s="33"/>
      <c r="B107" s="34"/>
      <c r="C107" s="28" t="s">
        <v>16</v>
      </c>
      <c r="D107" s="33"/>
      <c r="E107" s="33"/>
      <c r="F107" s="33"/>
      <c r="G107" s="33"/>
      <c r="H107" s="33"/>
      <c r="I107" s="33"/>
      <c r="J107" s="33"/>
      <c r="K107" s="33"/>
      <c r="L107" s="43"/>
      <c r="S107" s="33"/>
      <c r="T107" s="33"/>
      <c r="U107" s="33"/>
      <c r="V107" s="33"/>
      <c r="W107" s="33"/>
      <c r="X107" s="33"/>
      <c r="Y107" s="33"/>
      <c r="Z107" s="33"/>
      <c r="AA107" s="33"/>
      <c r="AB107" s="33"/>
      <c r="AC107" s="33"/>
      <c r="AD107" s="33"/>
      <c r="AE107" s="33"/>
    </row>
    <row r="108" spans="1:31" s="2" customFormat="1" ht="16.5" customHeight="1">
      <c r="A108" s="33"/>
      <c r="B108" s="34"/>
      <c r="C108" s="33"/>
      <c r="D108" s="33"/>
      <c r="E108" s="248" t="str">
        <f>E7</f>
        <v>Brno, Komárovská - rekonstrukce vodovodu</v>
      </c>
      <c r="F108" s="249"/>
      <c r="G108" s="249"/>
      <c r="H108" s="249"/>
      <c r="I108" s="33"/>
      <c r="J108" s="33"/>
      <c r="K108" s="33"/>
      <c r="L108" s="43"/>
      <c r="S108" s="33"/>
      <c r="T108" s="33"/>
      <c r="U108" s="33"/>
      <c r="V108" s="33"/>
      <c r="W108" s="33"/>
      <c r="X108" s="33"/>
      <c r="Y108" s="33"/>
      <c r="Z108" s="33"/>
      <c r="AA108" s="33"/>
      <c r="AB108" s="33"/>
      <c r="AC108" s="33"/>
      <c r="AD108" s="33"/>
      <c r="AE108" s="33"/>
    </row>
    <row r="109" spans="1:31" s="2" customFormat="1" ht="12" customHeight="1">
      <c r="A109" s="33"/>
      <c r="B109" s="34"/>
      <c r="C109" s="28" t="s">
        <v>100</v>
      </c>
      <c r="D109" s="33"/>
      <c r="E109" s="33"/>
      <c r="F109" s="33"/>
      <c r="G109" s="33"/>
      <c r="H109" s="33"/>
      <c r="I109" s="33"/>
      <c r="J109" s="33"/>
      <c r="K109" s="33"/>
      <c r="L109" s="43"/>
      <c r="S109" s="33"/>
      <c r="T109" s="33"/>
      <c r="U109" s="33"/>
      <c r="V109" s="33"/>
      <c r="W109" s="33"/>
      <c r="X109" s="33"/>
      <c r="Y109" s="33"/>
      <c r="Z109" s="33"/>
      <c r="AA109" s="33"/>
      <c r="AB109" s="33"/>
      <c r="AC109" s="33"/>
      <c r="AD109" s="33"/>
      <c r="AE109" s="33"/>
    </row>
    <row r="110" spans="1:31" s="2" customFormat="1" ht="16.5" customHeight="1">
      <c r="A110" s="33"/>
      <c r="B110" s="34"/>
      <c r="C110" s="33"/>
      <c r="D110" s="33"/>
      <c r="E110" s="238" t="str">
        <f>E9</f>
        <v>SO 090 - Vedlejší a ostatní náklady</v>
      </c>
      <c r="F110" s="247"/>
      <c r="G110" s="247"/>
      <c r="H110" s="247"/>
      <c r="I110" s="33"/>
      <c r="J110" s="33"/>
      <c r="K110" s="33"/>
      <c r="L110" s="43"/>
      <c r="S110" s="33"/>
      <c r="T110" s="33"/>
      <c r="U110" s="33"/>
      <c r="V110" s="33"/>
      <c r="W110" s="33"/>
      <c r="X110" s="33"/>
      <c r="Y110" s="33"/>
      <c r="Z110" s="33"/>
      <c r="AA110" s="33"/>
      <c r="AB110" s="33"/>
      <c r="AC110" s="33"/>
      <c r="AD110" s="33"/>
      <c r="AE110" s="33"/>
    </row>
    <row r="111" spans="1:31" s="2" customFormat="1" ht="6.95" customHeight="1">
      <c r="A111" s="33"/>
      <c r="B111" s="34"/>
      <c r="C111" s="33"/>
      <c r="D111" s="33"/>
      <c r="E111" s="33"/>
      <c r="F111" s="33"/>
      <c r="G111" s="33"/>
      <c r="H111" s="33"/>
      <c r="I111" s="33"/>
      <c r="J111" s="33"/>
      <c r="K111" s="33"/>
      <c r="L111" s="43"/>
      <c r="S111" s="33"/>
      <c r="T111" s="33"/>
      <c r="U111" s="33"/>
      <c r="V111" s="33"/>
      <c r="W111" s="33"/>
      <c r="X111" s="33"/>
      <c r="Y111" s="33"/>
      <c r="Z111" s="33"/>
      <c r="AA111" s="33"/>
      <c r="AB111" s="33"/>
      <c r="AC111" s="33"/>
      <c r="AD111" s="33"/>
      <c r="AE111" s="33"/>
    </row>
    <row r="112" spans="1:31" s="2" customFormat="1" ht="12" customHeight="1">
      <c r="A112" s="33"/>
      <c r="B112" s="34"/>
      <c r="C112" s="28" t="s">
        <v>20</v>
      </c>
      <c r="D112" s="33"/>
      <c r="E112" s="33"/>
      <c r="F112" s="26" t="str">
        <f>F12</f>
        <v>Brno</v>
      </c>
      <c r="G112" s="33"/>
      <c r="H112" s="33"/>
      <c r="I112" s="28" t="s">
        <v>22</v>
      </c>
      <c r="J112" s="56" t="str">
        <f>IF(J12="","",J12)</f>
        <v/>
      </c>
      <c r="K112" s="33"/>
      <c r="L112" s="43"/>
      <c r="S112" s="33"/>
      <c r="T112" s="33"/>
      <c r="U112" s="33"/>
      <c r="V112" s="33"/>
      <c r="W112" s="33"/>
      <c r="X112" s="33"/>
      <c r="Y112" s="33"/>
      <c r="Z112" s="33"/>
      <c r="AA112" s="33"/>
      <c r="AB112" s="33"/>
      <c r="AC112" s="33"/>
      <c r="AD112" s="33"/>
      <c r="AE112" s="33"/>
    </row>
    <row r="113" spans="1:65" s="2" customFormat="1" ht="6.95" customHeight="1">
      <c r="A113" s="33"/>
      <c r="B113" s="34"/>
      <c r="C113" s="33"/>
      <c r="D113" s="33"/>
      <c r="E113" s="33"/>
      <c r="F113" s="33"/>
      <c r="G113" s="33"/>
      <c r="H113" s="33"/>
      <c r="I113" s="33"/>
      <c r="J113" s="33"/>
      <c r="K113" s="33"/>
      <c r="L113" s="43"/>
      <c r="S113" s="33"/>
      <c r="T113" s="33"/>
      <c r="U113" s="33"/>
      <c r="V113" s="33"/>
      <c r="W113" s="33"/>
      <c r="X113" s="33"/>
      <c r="Y113" s="33"/>
      <c r="Z113" s="33"/>
      <c r="AA113" s="33"/>
      <c r="AB113" s="33"/>
      <c r="AC113" s="33"/>
      <c r="AD113" s="33"/>
      <c r="AE113" s="33"/>
    </row>
    <row r="114" spans="1:65" s="2" customFormat="1" ht="15.2" customHeight="1">
      <c r="A114" s="33"/>
      <c r="B114" s="34"/>
      <c r="C114" s="28" t="s">
        <v>23</v>
      </c>
      <c r="D114" s="33"/>
      <c r="E114" s="33"/>
      <c r="F114" s="26" t="str">
        <f>E15</f>
        <v>Brněnské vodárny a kanalizace a.s.</v>
      </c>
      <c r="G114" s="33"/>
      <c r="H114" s="33"/>
      <c r="I114" s="28" t="s">
        <v>31</v>
      </c>
      <c r="J114" s="31" t="str">
        <f>E21</f>
        <v>PROVO, spol. s r.o.</v>
      </c>
      <c r="K114" s="33"/>
      <c r="L114" s="43"/>
      <c r="S114" s="33"/>
      <c r="T114" s="33"/>
      <c r="U114" s="33"/>
      <c r="V114" s="33"/>
      <c r="W114" s="33"/>
      <c r="X114" s="33"/>
      <c r="Y114" s="33"/>
      <c r="Z114" s="33"/>
      <c r="AA114" s="33"/>
      <c r="AB114" s="33"/>
      <c r="AC114" s="33"/>
      <c r="AD114" s="33"/>
      <c r="AE114" s="33"/>
    </row>
    <row r="115" spans="1:65" s="2" customFormat="1" ht="15.2" customHeight="1">
      <c r="A115" s="33"/>
      <c r="B115" s="34"/>
      <c r="C115" s="28" t="s">
        <v>29</v>
      </c>
      <c r="D115" s="33"/>
      <c r="E115" s="33"/>
      <c r="F115" s="26" t="str">
        <f>IF(E18="","",E18)</f>
        <v>Vyplň údaj</v>
      </c>
      <c r="G115" s="33"/>
      <c r="H115" s="33"/>
      <c r="I115" s="28" t="s">
        <v>37</v>
      </c>
      <c r="J115" s="31" t="str">
        <f>E24</f>
        <v xml:space="preserve"> </v>
      </c>
      <c r="K115" s="33"/>
      <c r="L115" s="43"/>
      <c r="S115" s="33"/>
      <c r="T115" s="33"/>
      <c r="U115" s="33"/>
      <c r="V115" s="33"/>
      <c r="W115" s="33"/>
      <c r="X115" s="33"/>
      <c r="Y115" s="33"/>
      <c r="Z115" s="33"/>
      <c r="AA115" s="33"/>
      <c r="AB115" s="33"/>
      <c r="AC115" s="33"/>
      <c r="AD115" s="33"/>
      <c r="AE115" s="33"/>
    </row>
    <row r="116" spans="1:65" s="2" customFormat="1" ht="10.35" customHeight="1">
      <c r="A116" s="33"/>
      <c r="B116" s="34"/>
      <c r="C116" s="33"/>
      <c r="D116" s="33"/>
      <c r="E116" s="33"/>
      <c r="F116" s="33"/>
      <c r="G116" s="33"/>
      <c r="H116" s="33"/>
      <c r="I116" s="33"/>
      <c r="J116" s="33"/>
      <c r="K116" s="33"/>
      <c r="L116" s="43"/>
      <c r="S116" s="33"/>
      <c r="T116" s="33"/>
      <c r="U116" s="33"/>
      <c r="V116" s="33"/>
      <c r="W116" s="33"/>
      <c r="X116" s="33"/>
      <c r="Y116" s="33"/>
      <c r="Z116" s="33"/>
      <c r="AA116" s="33"/>
      <c r="AB116" s="33"/>
      <c r="AC116" s="33"/>
      <c r="AD116" s="33"/>
      <c r="AE116" s="33"/>
    </row>
    <row r="117" spans="1:65" s="11" customFormat="1" ht="29.25" customHeight="1">
      <c r="A117" s="121"/>
      <c r="B117" s="122"/>
      <c r="C117" s="123" t="s">
        <v>111</v>
      </c>
      <c r="D117" s="124" t="s">
        <v>65</v>
      </c>
      <c r="E117" s="124" t="s">
        <v>61</v>
      </c>
      <c r="F117" s="124" t="s">
        <v>62</v>
      </c>
      <c r="G117" s="124" t="s">
        <v>112</v>
      </c>
      <c r="H117" s="124" t="s">
        <v>113</v>
      </c>
      <c r="I117" s="124" t="s">
        <v>114</v>
      </c>
      <c r="J117" s="124" t="s">
        <v>104</v>
      </c>
      <c r="K117" s="125" t="s">
        <v>115</v>
      </c>
      <c r="L117" s="126"/>
      <c r="M117" s="63" t="s">
        <v>1</v>
      </c>
      <c r="N117" s="64" t="s">
        <v>44</v>
      </c>
      <c r="O117" s="64" t="s">
        <v>116</v>
      </c>
      <c r="P117" s="64" t="s">
        <v>117</v>
      </c>
      <c r="Q117" s="64" t="s">
        <v>118</v>
      </c>
      <c r="R117" s="64" t="s">
        <v>119</v>
      </c>
      <c r="S117" s="64" t="s">
        <v>120</v>
      </c>
      <c r="T117" s="65" t="s">
        <v>121</v>
      </c>
      <c r="U117" s="121"/>
      <c r="V117" s="121"/>
      <c r="W117" s="121"/>
      <c r="X117" s="121"/>
      <c r="Y117" s="121"/>
      <c r="Z117" s="121"/>
      <c r="AA117" s="121"/>
      <c r="AB117" s="121"/>
      <c r="AC117" s="121"/>
      <c r="AD117" s="121"/>
      <c r="AE117" s="121"/>
    </row>
    <row r="118" spans="1:65" s="2" customFormat="1" ht="22.9" customHeight="1">
      <c r="A118" s="33"/>
      <c r="B118" s="34"/>
      <c r="C118" s="70" t="s">
        <v>122</v>
      </c>
      <c r="D118" s="33"/>
      <c r="E118" s="33"/>
      <c r="F118" s="33"/>
      <c r="G118" s="33"/>
      <c r="H118" s="33"/>
      <c r="I118" s="33"/>
      <c r="J118" s="127">
        <f>BK118</f>
        <v>0</v>
      </c>
      <c r="K118" s="33"/>
      <c r="L118" s="34"/>
      <c r="M118" s="66"/>
      <c r="N118" s="57"/>
      <c r="O118" s="67"/>
      <c r="P118" s="128">
        <f>P119</f>
        <v>0</v>
      </c>
      <c r="Q118" s="67"/>
      <c r="R118" s="128">
        <f>R119</f>
        <v>2.0000000000000002E-5</v>
      </c>
      <c r="S118" s="67"/>
      <c r="T118" s="129">
        <f>T119</f>
        <v>0</v>
      </c>
      <c r="U118" s="33"/>
      <c r="V118" s="33"/>
      <c r="W118" s="33"/>
      <c r="X118" s="33"/>
      <c r="Y118" s="33"/>
      <c r="Z118" s="33"/>
      <c r="AA118" s="33"/>
      <c r="AB118" s="33"/>
      <c r="AC118" s="33"/>
      <c r="AD118" s="33"/>
      <c r="AE118" s="33"/>
      <c r="AT118" s="18" t="s">
        <v>79</v>
      </c>
      <c r="AU118" s="18" t="s">
        <v>106</v>
      </c>
      <c r="BK118" s="130">
        <f>BK119</f>
        <v>0</v>
      </c>
    </row>
    <row r="119" spans="1:65" s="12" customFormat="1" ht="25.9" customHeight="1">
      <c r="B119" s="131"/>
      <c r="D119" s="132" t="s">
        <v>79</v>
      </c>
      <c r="E119" s="133" t="s">
        <v>123</v>
      </c>
      <c r="F119" s="133" t="s">
        <v>124</v>
      </c>
      <c r="I119" s="134"/>
      <c r="J119" s="135">
        <f>BK119</f>
        <v>0</v>
      </c>
      <c r="L119" s="131"/>
      <c r="M119" s="136"/>
      <c r="N119" s="137"/>
      <c r="O119" s="137"/>
      <c r="P119" s="138">
        <f>P120</f>
        <v>0</v>
      </c>
      <c r="Q119" s="137"/>
      <c r="R119" s="138">
        <f>R120</f>
        <v>2.0000000000000002E-5</v>
      </c>
      <c r="S119" s="137"/>
      <c r="T119" s="139">
        <f>T120</f>
        <v>0</v>
      </c>
      <c r="AR119" s="132" t="s">
        <v>36</v>
      </c>
      <c r="AT119" s="140" t="s">
        <v>79</v>
      </c>
      <c r="AU119" s="140" t="s">
        <v>80</v>
      </c>
      <c r="AY119" s="132" t="s">
        <v>125</v>
      </c>
      <c r="BK119" s="141">
        <f>BK120</f>
        <v>0</v>
      </c>
    </row>
    <row r="120" spans="1:65" s="12" customFormat="1" ht="22.9" customHeight="1">
      <c r="B120" s="131"/>
      <c r="D120" s="132" t="s">
        <v>79</v>
      </c>
      <c r="E120" s="142" t="s">
        <v>167</v>
      </c>
      <c r="F120" s="142" t="s">
        <v>1258</v>
      </c>
      <c r="I120" s="134"/>
      <c r="J120" s="143">
        <f>BK120</f>
        <v>0</v>
      </c>
      <c r="L120" s="131"/>
      <c r="M120" s="136"/>
      <c r="N120" s="137"/>
      <c r="O120" s="137"/>
      <c r="P120" s="138">
        <f>SUM(P121:P184)</f>
        <v>0</v>
      </c>
      <c r="Q120" s="137"/>
      <c r="R120" s="138">
        <f>SUM(R121:R184)</f>
        <v>2.0000000000000002E-5</v>
      </c>
      <c r="S120" s="137"/>
      <c r="T120" s="139">
        <f>SUM(T121:T184)</f>
        <v>0</v>
      </c>
      <c r="AR120" s="132" t="s">
        <v>36</v>
      </c>
      <c r="AT120" s="140" t="s">
        <v>79</v>
      </c>
      <c r="AU120" s="140" t="s">
        <v>36</v>
      </c>
      <c r="AY120" s="132" t="s">
        <v>125</v>
      </c>
      <c r="BK120" s="141">
        <f>SUM(BK121:BK184)</f>
        <v>0</v>
      </c>
    </row>
    <row r="121" spans="1:65" s="2" customFormat="1" ht="16.5" customHeight="1">
      <c r="A121" s="33"/>
      <c r="B121" s="144"/>
      <c r="C121" s="145" t="s">
        <v>36</v>
      </c>
      <c r="D121" s="145" t="s">
        <v>127</v>
      </c>
      <c r="E121" s="146" t="s">
        <v>1341</v>
      </c>
      <c r="F121" s="147" t="s">
        <v>1342</v>
      </c>
      <c r="G121" s="148" t="s">
        <v>277</v>
      </c>
      <c r="H121" s="149">
        <v>1</v>
      </c>
      <c r="I121" s="150"/>
      <c r="J121" s="151">
        <f>ROUND(I121*H121,2)</f>
        <v>0</v>
      </c>
      <c r="K121" s="147" t="s">
        <v>1</v>
      </c>
      <c r="L121" s="34"/>
      <c r="M121" s="152" t="s">
        <v>1</v>
      </c>
      <c r="N121" s="153" t="s">
        <v>45</v>
      </c>
      <c r="O121" s="59"/>
      <c r="P121" s="154">
        <f>O121*H121</f>
        <v>0</v>
      </c>
      <c r="Q121" s="154">
        <v>0</v>
      </c>
      <c r="R121" s="154">
        <f>Q121*H121</f>
        <v>0</v>
      </c>
      <c r="S121" s="154">
        <v>0</v>
      </c>
      <c r="T121" s="155">
        <f>S121*H121</f>
        <v>0</v>
      </c>
      <c r="U121" s="33"/>
      <c r="V121" s="33"/>
      <c r="W121" s="33"/>
      <c r="X121" s="33"/>
      <c r="Y121" s="33"/>
      <c r="Z121" s="33"/>
      <c r="AA121" s="33"/>
      <c r="AB121" s="33"/>
      <c r="AC121" s="33"/>
      <c r="AD121" s="33"/>
      <c r="AE121" s="33"/>
      <c r="AR121" s="156" t="s">
        <v>132</v>
      </c>
      <c r="AT121" s="156" t="s">
        <v>127</v>
      </c>
      <c r="AU121" s="156" t="s">
        <v>89</v>
      </c>
      <c r="AY121" s="18" t="s">
        <v>125</v>
      </c>
      <c r="BE121" s="157">
        <f>IF(N121="základní",J121,0)</f>
        <v>0</v>
      </c>
      <c r="BF121" s="157">
        <f>IF(N121="snížená",J121,0)</f>
        <v>0</v>
      </c>
      <c r="BG121" s="157">
        <f>IF(N121="zákl. přenesená",J121,0)</f>
        <v>0</v>
      </c>
      <c r="BH121" s="157">
        <f>IF(N121="sníž. přenesená",J121,0)</f>
        <v>0</v>
      </c>
      <c r="BI121" s="157">
        <f>IF(N121="nulová",J121,0)</f>
        <v>0</v>
      </c>
      <c r="BJ121" s="18" t="s">
        <v>36</v>
      </c>
      <c r="BK121" s="157">
        <f>ROUND(I121*H121,2)</f>
        <v>0</v>
      </c>
      <c r="BL121" s="18" t="s">
        <v>132</v>
      </c>
      <c r="BM121" s="156" t="s">
        <v>1343</v>
      </c>
    </row>
    <row r="122" spans="1:65" s="14" customFormat="1">
      <c r="B122" s="176"/>
      <c r="D122" s="169" t="s">
        <v>140</v>
      </c>
      <c r="E122" s="177" t="s">
        <v>1</v>
      </c>
      <c r="F122" s="178" t="s">
        <v>36</v>
      </c>
      <c r="H122" s="179">
        <v>1</v>
      </c>
      <c r="I122" s="180"/>
      <c r="L122" s="176"/>
      <c r="M122" s="181"/>
      <c r="N122" s="182"/>
      <c r="O122" s="182"/>
      <c r="P122" s="182"/>
      <c r="Q122" s="182"/>
      <c r="R122" s="182"/>
      <c r="S122" s="182"/>
      <c r="T122" s="183"/>
      <c r="AT122" s="177" t="s">
        <v>140</v>
      </c>
      <c r="AU122" s="177" t="s">
        <v>89</v>
      </c>
      <c r="AV122" s="14" t="s">
        <v>89</v>
      </c>
      <c r="AW122" s="14" t="s">
        <v>35</v>
      </c>
      <c r="AX122" s="14" t="s">
        <v>36</v>
      </c>
      <c r="AY122" s="177" t="s">
        <v>125</v>
      </c>
    </row>
    <row r="123" spans="1:65" s="2" customFormat="1" ht="16.5" customHeight="1">
      <c r="A123" s="33"/>
      <c r="B123" s="144"/>
      <c r="C123" s="145" t="s">
        <v>89</v>
      </c>
      <c r="D123" s="145" t="s">
        <v>127</v>
      </c>
      <c r="E123" s="146" t="s">
        <v>1344</v>
      </c>
      <c r="F123" s="147" t="s">
        <v>1345</v>
      </c>
      <c r="G123" s="148" t="s">
        <v>277</v>
      </c>
      <c r="H123" s="149">
        <v>1</v>
      </c>
      <c r="I123" s="150"/>
      <c r="J123" s="151">
        <f>ROUND(I123*H123,2)</f>
        <v>0</v>
      </c>
      <c r="K123" s="147" t="s">
        <v>1</v>
      </c>
      <c r="L123" s="34"/>
      <c r="M123" s="152" t="s">
        <v>1</v>
      </c>
      <c r="N123" s="153" t="s">
        <v>45</v>
      </c>
      <c r="O123" s="59"/>
      <c r="P123" s="154">
        <f>O123*H123</f>
        <v>0</v>
      </c>
      <c r="Q123" s="154">
        <v>0</v>
      </c>
      <c r="R123" s="154">
        <f>Q123*H123</f>
        <v>0</v>
      </c>
      <c r="S123" s="154">
        <v>0</v>
      </c>
      <c r="T123" s="155">
        <f>S123*H123</f>
        <v>0</v>
      </c>
      <c r="U123" s="33"/>
      <c r="V123" s="33"/>
      <c r="W123" s="33"/>
      <c r="X123" s="33"/>
      <c r="Y123" s="33"/>
      <c r="Z123" s="33"/>
      <c r="AA123" s="33"/>
      <c r="AB123" s="33"/>
      <c r="AC123" s="33"/>
      <c r="AD123" s="33"/>
      <c r="AE123" s="33"/>
      <c r="AR123" s="156" t="s">
        <v>132</v>
      </c>
      <c r="AT123" s="156" t="s">
        <v>127</v>
      </c>
      <c r="AU123" s="156" t="s">
        <v>89</v>
      </c>
      <c r="AY123" s="18" t="s">
        <v>125</v>
      </c>
      <c r="BE123" s="157">
        <f>IF(N123="základní",J123,0)</f>
        <v>0</v>
      </c>
      <c r="BF123" s="157">
        <f>IF(N123="snížená",J123,0)</f>
        <v>0</v>
      </c>
      <c r="BG123" s="157">
        <f>IF(N123="zákl. přenesená",J123,0)</f>
        <v>0</v>
      </c>
      <c r="BH123" s="157">
        <f>IF(N123="sníž. přenesená",J123,0)</f>
        <v>0</v>
      </c>
      <c r="BI123" s="157">
        <f>IF(N123="nulová",J123,0)</f>
        <v>0</v>
      </c>
      <c r="BJ123" s="18" t="s">
        <v>36</v>
      </c>
      <c r="BK123" s="157">
        <f>ROUND(I123*H123,2)</f>
        <v>0</v>
      </c>
      <c r="BL123" s="18" t="s">
        <v>132</v>
      </c>
      <c r="BM123" s="156" t="s">
        <v>1346</v>
      </c>
    </row>
    <row r="124" spans="1:65" s="14" customFormat="1">
      <c r="B124" s="176"/>
      <c r="D124" s="169" t="s">
        <v>140</v>
      </c>
      <c r="E124" s="177" t="s">
        <v>1</v>
      </c>
      <c r="F124" s="178" t="s">
        <v>36</v>
      </c>
      <c r="H124" s="179">
        <v>1</v>
      </c>
      <c r="I124" s="180"/>
      <c r="L124" s="176"/>
      <c r="M124" s="181"/>
      <c r="N124" s="182"/>
      <c r="O124" s="182"/>
      <c r="P124" s="182"/>
      <c r="Q124" s="182"/>
      <c r="R124" s="182"/>
      <c r="S124" s="182"/>
      <c r="T124" s="183"/>
      <c r="AT124" s="177" t="s">
        <v>140</v>
      </c>
      <c r="AU124" s="177" t="s">
        <v>89</v>
      </c>
      <c r="AV124" s="14" t="s">
        <v>89</v>
      </c>
      <c r="AW124" s="14" t="s">
        <v>35</v>
      </c>
      <c r="AX124" s="14" t="s">
        <v>36</v>
      </c>
      <c r="AY124" s="177" t="s">
        <v>125</v>
      </c>
    </row>
    <row r="125" spans="1:65" s="2" customFormat="1" ht="16.5" customHeight="1">
      <c r="A125" s="33"/>
      <c r="B125" s="144"/>
      <c r="C125" s="145" t="s">
        <v>143</v>
      </c>
      <c r="D125" s="145" t="s">
        <v>127</v>
      </c>
      <c r="E125" s="146" t="s">
        <v>1347</v>
      </c>
      <c r="F125" s="147" t="s">
        <v>1348</v>
      </c>
      <c r="G125" s="148" t="s">
        <v>277</v>
      </c>
      <c r="H125" s="149">
        <v>1</v>
      </c>
      <c r="I125" s="150"/>
      <c r="J125" s="151">
        <f>ROUND(I125*H125,2)</f>
        <v>0</v>
      </c>
      <c r="K125" s="147" t="s">
        <v>1</v>
      </c>
      <c r="L125" s="34"/>
      <c r="M125" s="152" t="s">
        <v>1</v>
      </c>
      <c r="N125" s="153" t="s">
        <v>45</v>
      </c>
      <c r="O125" s="59"/>
      <c r="P125" s="154">
        <f>O125*H125</f>
        <v>0</v>
      </c>
      <c r="Q125" s="154">
        <v>0</v>
      </c>
      <c r="R125" s="154">
        <f>Q125*H125</f>
        <v>0</v>
      </c>
      <c r="S125" s="154">
        <v>0</v>
      </c>
      <c r="T125" s="155">
        <f>S125*H125</f>
        <v>0</v>
      </c>
      <c r="U125" s="33"/>
      <c r="V125" s="33"/>
      <c r="W125" s="33"/>
      <c r="X125" s="33"/>
      <c r="Y125" s="33"/>
      <c r="Z125" s="33"/>
      <c r="AA125" s="33"/>
      <c r="AB125" s="33"/>
      <c r="AC125" s="33"/>
      <c r="AD125" s="33"/>
      <c r="AE125" s="33"/>
      <c r="AR125" s="156" t="s">
        <v>132</v>
      </c>
      <c r="AT125" s="156" t="s">
        <v>127</v>
      </c>
      <c r="AU125" s="156" t="s">
        <v>89</v>
      </c>
      <c r="AY125" s="18" t="s">
        <v>125</v>
      </c>
      <c r="BE125" s="157">
        <f>IF(N125="základní",J125,0)</f>
        <v>0</v>
      </c>
      <c r="BF125" s="157">
        <f>IF(N125="snížená",J125,0)</f>
        <v>0</v>
      </c>
      <c r="BG125" s="157">
        <f>IF(N125="zákl. přenesená",J125,0)</f>
        <v>0</v>
      </c>
      <c r="BH125" s="157">
        <f>IF(N125="sníž. přenesená",J125,0)</f>
        <v>0</v>
      </c>
      <c r="BI125" s="157">
        <f>IF(N125="nulová",J125,0)</f>
        <v>0</v>
      </c>
      <c r="BJ125" s="18" t="s">
        <v>36</v>
      </c>
      <c r="BK125" s="157">
        <f>ROUND(I125*H125,2)</f>
        <v>0</v>
      </c>
      <c r="BL125" s="18" t="s">
        <v>132</v>
      </c>
      <c r="BM125" s="156" t="s">
        <v>1349</v>
      </c>
    </row>
    <row r="126" spans="1:65" s="14" customFormat="1">
      <c r="B126" s="176"/>
      <c r="D126" s="169" t="s">
        <v>140</v>
      </c>
      <c r="E126" s="177" t="s">
        <v>1</v>
      </c>
      <c r="F126" s="178" t="s">
        <v>36</v>
      </c>
      <c r="H126" s="179">
        <v>1</v>
      </c>
      <c r="I126" s="180"/>
      <c r="L126" s="176"/>
      <c r="M126" s="181"/>
      <c r="N126" s="182"/>
      <c r="O126" s="182"/>
      <c r="P126" s="182"/>
      <c r="Q126" s="182"/>
      <c r="R126" s="182"/>
      <c r="S126" s="182"/>
      <c r="T126" s="183"/>
      <c r="AT126" s="177" t="s">
        <v>140</v>
      </c>
      <c r="AU126" s="177" t="s">
        <v>89</v>
      </c>
      <c r="AV126" s="14" t="s">
        <v>89</v>
      </c>
      <c r="AW126" s="14" t="s">
        <v>35</v>
      </c>
      <c r="AX126" s="14" t="s">
        <v>36</v>
      </c>
      <c r="AY126" s="177" t="s">
        <v>125</v>
      </c>
    </row>
    <row r="127" spans="1:65" s="2" customFormat="1" ht="16.5" customHeight="1">
      <c r="A127" s="33"/>
      <c r="B127" s="144"/>
      <c r="C127" s="145" t="s">
        <v>132</v>
      </c>
      <c r="D127" s="145" t="s">
        <v>127</v>
      </c>
      <c r="E127" s="146" t="s">
        <v>1350</v>
      </c>
      <c r="F127" s="147" t="s">
        <v>1351</v>
      </c>
      <c r="G127" s="148" t="s">
        <v>277</v>
      </c>
      <c r="H127" s="149">
        <v>1</v>
      </c>
      <c r="I127" s="150"/>
      <c r="J127" s="151">
        <f>ROUND(I127*H127,2)</f>
        <v>0</v>
      </c>
      <c r="K127" s="147" t="s">
        <v>1</v>
      </c>
      <c r="L127" s="34"/>
      <c r="M127" s="152" t="s">
        <v>1</v>
      </c>
      <c r="N127" s="153" t="s">
        <v>45</v>
      </c>
      <c r="O127" s="59"/>
      <c r="P127" s="154">
        <f>O127*H127</f>
        <v>0</v>
      </c>
      <c r="Q127" s="154">
        <v>0</v>
      </c>
      <c r="R127" s="154">
        <f>Q127*H127</f>
        <v>0</v>
      </c>
      <c r="S127" s="154">
        <v>0</v>
      </c>
      <c r="T127" s="155">
        <f>S127*H127</f>
        <v>0</v>
      </c>
      <c r="U127" s="33"/>
      <c r="V127" s="33"/>
      <c r="W127" s="33"/>
      <c r="X127" s="33"/>
      <c r="Y127" s="33"/>
      <c r="Z127" s="33"/>
      <c r="AA127" s="33"/>
      <c r="AB127" s="33"/>
      <c r="AC127" s="33"/>
      <c r="AD127" s="33"/>
      <c r="AE127" s="33"/>
      <c r="AR127" s="156" t="s">
        <v>132</v>
      </c>
      <c r="AT127" s="156" t="s">
        <v>127</v>
      </c>
      <c r="AU127" s="156" t="s">
        <v>89</v>
      </c>
      <c r="AY127" s="18" t="s">
        <v>125</v>
      </c>
      <c r="BE127" s="157">
        <f>IF(N127="základní",J127,0)</f>
        <v>0</v>
      </c>
      <c r="BF127" s="157">
        <f>IF(N127="snížená",J127,0)</f>
        <v>0</v>
      </c>
      <c r="BG127" s="157">
        <f>IF(N127="zákl. přenesená",J127,0)</f>
        <v>0</v>
      </c>
      <c r="BH127" s="157">
        <f>IF(N127="sníž. přenesená",J127,0)</f>
        <v>0</v>
      </c>
      <c r="BI127" s="157">
        <f>IF(N127="nulová",J127,0)</f>
        <v>0</v>
      </c>
      <c r="BJ127" s="18" t="s">
        <v>36</v>
      </c>
      <c r="BK127" s="157">
        <f>ROUND(I127*H127,2)</f>
        <v>0</v>
      </c>
      <c r="BL127" s="18" t="s">
        <v>132</v>
      </c>
      <c r="BM127" s="156" t="s">
        <v>1352</v>
      </c>
    </row>
    <row r="128" spans="1:65" s="14" customFormat="1">
      <c r="B128" s="176"/>
      <c r="D128" s="169" t="s">
        <v>140</v>
      </c>
      <c r="E128" s="177" t="s">
        <v>1</v>
      </c>
      <c r="F128" s="178" t="s">
        <v>1353</v>
      </c>
      <c r="H128" s="179">
        <v>1</v>
      </c>
      <c r="I128" s="180"/>
      <c r="L128" s="176"/>
      <c r="M128" s="181"/>
      <c r="N128" s="182"/>
      <c r="O128" s="182"/>
      <c r="P128" s="182"/>
      <c r="Q128" s="182"/>
      <c r="R128" s="182"/>
      <c r="S128" s="182"/>
      <c r="T128" s="183"/>
      <c r="AT128" s="177" t="s">
        <v>140</v>
      </c>
      <c r="AU128" s="177" t="s">
        <v>89</v>
      </c>
      <c r="AV128" s="14" t="s">
        <v>89</v>
      </c>
      <c r="AW128" s="14" t="s">
        <v>35</v>
      </c>
      <c r="AX128" s="14" t="s">
        <v>80</v>
      </c>
      <c r="AY128" s="177" t="s">
        <v>125</v>
      </c>
    </row>
    <row r="129" spans="1:65" s="15" customFormat="1">
      <c r="B129" s="189"/>
      <c r="D129" s="169" t="s">
        <v>140</v>
      </c>
      <c r="E129" s="190" t="s">
        <v>1</v>
      </c>
      <c r="F129" s="191" t="s">
        <v>223</v>
      </c>
      <c r="H129" s="192">
        <v>1</v>
      </c>
      <c r="I129" s="193"/>
      <c r="L129" s="189"/>
      <c r="M129" s="194"/>
      <c r="N129" s="195"/>
      <c r="O129" s="195"/>
      <c r="P129" s="195"/>
      <c r="Q129" s="195"/>
      <c r="R129" s="195"/>
      <c r="S129" s="195"/>
      <c r="T129" s="196"/>
      <c r="AT129" s="190" t="s">
        <v>140</v>
      </c>
      <c r="AU129" s="190" t="s">
        <v>89</v>
      </c>
      <c r="AV129" s="15" t="s">
        <v>132</v>
      </c>
      <c r="AW129" s="15" t="s">
        <v>35</v>
      </c>
      <c r="AX129" s="15" t="s">
        <v>36</v>
      </c>
      <c r="AY129" s="190" t="s">
        <v>125</v>
      </c>
    </row>
    <row r="130" spans="1:65" s="2" customFormat="1" ht="16.5" customHeight="1">
      <c r="A130" s="33"/>
      <c r="B130" s="144"/>
      <c r="C130" s="145" t="s">
        <v>152</v>
      </c>
      <c r="D130" s="145" t="s">
        <v>127</v>
      </c>
      <c r="E130" s="146" t="s">
        <v>1354</v>
      </c>
      <c r="F130" s="147" t="s">
        <v>1355</v>
      </c>
      <c r="G130" s="148" t="s">
        <v>277</v>
      </c>
      <c r="H130" s="149">
        <v>1</v>
      </c>
      <c r="I130" s="150"/>
      <c r="J130" s="151">
        <f>ROUND(I130*H130,2)</f>
        <v>0</v>
      </c>
      <c r="K130" s="147" t="s">
        <v>1</v>
      </c>
      <c r="L130" s="34"/>
      <c r="M130" s="152" t="s">
        <v>1</v>
      </c>
      <c r="N130" s="153" t="s">
        <v>45</v>
      </c>
      <c r="O130" s="59"/>
      <c r="P130" s="154">
        <f>O130*H130</f>
        <v>0</v>
      </c>
      <c r="Q130" s="154">
        <v>0</v>
      </c>
      <c r="R130" s="154">
        <f>Q130*H130</f>
        <v>0</v>
      </c>
      <c r="S130" s="154">
        <v>0</v>
      </c>
      <c r="T130" s="155">
        <f>S130*H130</f>
        <v>0</v>
      </c>
      <c r="U130" s="33"/>
      <c r="V130" s="33"/>
      <c r="W130" s="33"/>
      <c r="X130" s="33"/>
      <c r="Y130" s="33"/>
      <c r="Z130" s="33"/>
      <c r="AA130" s="33"/>
      <c r="AB130" s="33"/>
      <c r="AC130" s="33"/>
      <c r="AD130" s="33"/>
      <c r="AE130" s="33"/>
      <c r="AR130" s="156" t="s">
        <v>132</v>
      </c>
      <c r="AT130" s="156" t="s">
        <v>127</v>
      </c>
      <c r="AU130" s="156" t="s">
        <v>89</v>
      </c>
      <c r="AY130" s="18" t="s">
        <v>125</v>
      </c>
      <c r="BE130" s="157">
        <f>IF(N130="základní",J130,0)</f>
        <v>0</v>
      </c>
      <c r="BF130" s="157">
        <f>IF(N130="snížená",J130,0)</f>
        <v>0</v>
      </c>
      <c r="BG130" s="157">
        <f>IF(N130="zákl. přenesená",J130,0)</f>
        <v>0</v>
      </c>
      <c r="BH130" s="157">
        <f>IF(N130="sníž. přenesená",J130,0)</f>
        <v>0</v>
      </c>
      <c r="BI130" s="157">
        <f>IF(N130="nulová",J130,0)</f>
        <v>0</v>
      </c>
      <c r="BJ130" s="18" t="s">
        <v>36</v>
      </c>
      <c r="BK130" s="157">
        <f>ROUND(I130*H130,2)</f>
        <v>0</v>
      </c>
      <c r="BL130" s="18" t="s">
        <v>132</v>
      </c>
      <c r="BM130" s="156" t="s">
        <v>1356</v>
      </c>
    </row>
    <row r="131" spans="1:65" s="14" customFormat="1">
      <c r="B131" s="176"/>
      <c r="D131" s="169" t="s">
        <v>140</v>
      </c>
      <c r="E131" s="177" t="s">
        <v>1</v>
      </c>
      <c r="F131" s="178" t="s">
        <v>1353</v>
      </c>
      <c r="H131" s="179">
        <v>1</v>
      </c>
      <c r="I131" s="180"/>
      <c r="L131" s="176"/>
      <c r="M131" s="181"/>
      <c r="N131" s="182"/>
      <c r="O131" s="182"/>
      <c r="P131" s="182"/>
      <c r="Q131" s="182"/>
      <c r="R131" s="182"/>
      <c r="S131" s="182"/>
      <c r="T131" s="183"/>
      <c r="AT131" s="177" t="s">
        <v>140</v>
      </c>
      <c r="AU131" s="177" t="s">
        <v>89</v>
      </c>
      <c r="AV131" s="14" t="s">
        <v>89</v>
      </c>
      <c r="AW131" s="14" t="s">
        <v>35</v>
      </c>
      <c r="AX131" s="14" t="s">
        <v>80</v>
      </c>
      <c r="AY131" s="177" t="s">
        <v>125</v>
      </c>
    </row>
    <row r="132" spans="1:65" s="15" customFormat="1">
      <c r="B132" s="189"/>
      <c r="D132" s="169" t="s">
        <v>140</v>
      </c>
      <c r="E132" s="190" t="s">
        <v>1</v>
      </c>
      <c r="F132" s="191" t="s">
        <v>223</v>
      </c>
      <c r="H132" s="192">
        <v>1</v>
      </c>
      <c r="I132" s="193"/>
      <c r="L132" s="189"/>
      <c r="M132" s="194"/>
      <c r="N132" s="195"/>
      <c r="O132" s="195"/>
      <c r="P132" s="195"/>
      <c r="Q132" s="195"/>
      <c r="R132" s="195"/>
      <c r="S132" s="195"/>
      <c r="T132" s="196"/>
      <c r="AT132" s="190" t="s">
        <v>140</v>
      </c>
      <c r="AU132" s="190" t="s">
        <v>89</v>
      </c>
      <c r="AV132" s="15" t="s">
        <v>132</v>
      </c>
      <c r="AW132" s="15" t="s">
        <v>35</v>
      </c>
      <c r="AX132" s="15" t="s">
        <v>36</v>
      </c>
      <c r="AY132" s="190" t="s">
        <v>125</v>
      </c>
    </row>
    <row r="133" spans="1:65" s="2" customFormat="1" ht="16.5" customHeight="1">
      <c r="A133" s="33"/>
      <c r="B133" s="144"/>
      <c r="C133" s="145" t="s">
        <v>156</v>
      </c>
      <c r="D133" s="145" t="s">
        <v>127</v>
      </c>
      <c r="E133" s="146" t="s">
        <v>1357</v>
      </c>
      <c r="F133" s="147" t="s">
        <v>1358</v>
      </c>
      <c r="G133" s="148" t="s">
        <v>277</v>
      </c>
      <c r="H133" s="149">
        <v>1</v>
      </c>
      <c r="I133" s="150"/>
      <c r="J133" s="151">
        <f>ROUND(I133*H133,2)</f>
        <v>0</v>
      </c>
      <c r="K133" s="147" t="s">
        <v>1</v>
      </c>
      <c r="L133" s="34"/>
      <c r="M133" s="152" t="s">
        <v>1</v>
      </c>
      <c r="N133" s="153" t="s">
        <v>45</v>
      </c>
      <c r="O133" s="59"/>
      <c r="P133" s="154">
        <f>O133*H133</f>
        <v>0</v>
      </c>
      <c r="Q133" s="154">
        <v>0</v>
      </c>
      <c r="R133" s="154">
        <f>Q133*H133</f>
        <v>0</v>
      </c>
      <c r="S133" s="154">
        <v>0</v>
      </c>
      <c r="T133" s="155">
        <f>S133*H133</f>
        <v>0</v>
      </c>
      <c r="U133" s="33"/>
      <c r="V133" s="33"/>
      <c r="W133" s="33"/>
      <c r="X133" s="33"/>
      <c r="Y133" s="33"/>
      <c r="Z133" s="33"/>
      <c r="AA133" s="33"/>
      <c r="AB133" s="33"/>
      <c r="AC133" s="33"/>
      <c r="AD133" s="33"/>
      <c r="AE133" s="33"/>
      <c r="AR133" s="156" t="s">
        <v>132</v>
      </c>
      <c r="AT133" s="156" t="s">
        <v>127</v>
      </c>
      <c r="AU133" s="156" t="s">
        <v>89</v>
      </c>
      <c r="AY133" s="18" t="s">
        <v>125</v>
      </c>
      <c r="BE133" s="157">
        <f>IF(N133="základní",J133,0)</f>
        <v>0</v>
      </c>
      <c r="BF133" s="157">
        <f>IF(N133="snížená",J133,0)</f>
        <v>0</v>
      </c>
      <c r="BG133" s="157">
        <f>IF(N133="zákl. přenesená",J133,0)</f>
        <v>0</v>
      </c>
      <c r="BH133" s="157">
        <f>IF(N133="sníž. přenesená",J133,0)</f>
        <v>0</v>
      </c>
      <c r="BI133" s="157">
        <f>IF(N133="nulová",J133,0)</f>
        <v>0</v>
      </c>
      <c r="BJ133" s="18" t="s">
        <v>36</v>
      </c>
      <c r="BK133" s="157">
        <f>ROUND(I133*H133,2)</f>
        <v>0</v>
      </c>
      <c r="BL133" s="18" t="s">
        <v>132</v>
      </c>
      <c r="BM133" s="156" t="s">
        <v>1359</v>
      </c>
    </row>
    <row r="134" spans="1:65" s="14" customFormat="1">
      <c r="B134" s="176"/>
      <c r="D134" s="169" t="s">
        <v>140</v>
      </c>
      <c r="E134" s="177" t="s">
        <v>1</v>
      </c>
      <c r="F134" s="178" t="s">
        <v>1353</v>
      </c>
      <c r="H134" s="179">
        <v>1</v>
      </c>
      <c r="I134" s="180"/>
      <c r="L134" s="176"/>
      <c r="M134" s="181"/>
      <c r="N134" s="182"/>
      <c r="O134" s="182"/>
      <c r="P134" s="182"/>
      <c r="Q134" s="182"/>
      <c r="R134" s="182"/>
      <c r="S134" s="182"/>
      <c r="T134" s="183"/>
      <c r="AT134" s="177" t="s">
        <v>140</v>
      </c>
      <c r="AU134" s="177" t="s">
        <v>89</v>
      </c>
      <c r="AV134" s="14" t="s">
        <v>89</v>
      </c>
      <c r="AW134" s="14" t="s">
        <v>35</v>
      </c>
      <c r="AX134" s="14" t="s">
        <v>80</v>
      </c>
      <c r="AY134" s="177" t="s">
        <v>125</v>
      </c>
    </row>
    <row r="135" spans="1:65" s="15" customFormat="1">
      <c r="B135" s="189"/>
      <c r="D135" s="169" t="s">
        <v>140</v>
      </c>
      <c r="E135" s="190" t="s">
        <v>1</v>
      </c>
      <c r="F135" s="191" t="s">
        <v>223</v>
      </c>
      <c r="H135" s="192">
        <v>1</v>
      </c>
      <c r="I135" s="193"/>
      <c r="L135" s="189"/>
      <c r="M135" s="194"/>
      <c r="N135" s="195"/>
      <c r="O135" s="195"/>
      <c r="P135" s="195"/>
      <c r="Q135" s="195"/>
      <c r="R135" s="195"/>
      <c r="S135" s="195"/>
      <c r="T135" s="196"/>
      <c r="AT135" s="190" t="s">
        <v>140</v>
      </c>
      <c r="AU135" s="190" t="s">
        <v>89</v>
      </c>
      <c r="AV135" s="15" t="s">
        <v>132</v>
      </c>
      <c r="AW135" s="15" t="s">
        <v>35</v>
      </c>
      <c r="AX135" s="15" t="s">
        <v>36</v>
      </c>
      <c r="AY135" s="190" t="s">
        <v>125</v>
      </c>
    </row>
    <row r="136" spans="1:65" s="2" customFormat="1" ht="16.5" customHeight="1">
      <c r="A136" s="33"/>
      <c r="B136" s="144"/>
      <c r="C136" s="145" t="s">
        <v>160</v>
      </c>
      <c r="D136" s="145" t="s">
        <v>127</v>
      </c>
      <c r="E136" s="146" t="s">
        <v>1360</v>
      </c>
      <c r="F136" s="147" t="s">
        <v>1361</v>
      </c>
      <c r="G136" s="148" t="s">
        <v>277</v>
      </c>
      <c r="H136" s="149">
        <v>1</v>
      </c>
      <c r="I136" s="150"/>
      <c r="J136" s="151">
        <f>ROUND(I136*H136,2)</f>
        <v>0</v>
      </c>
      <c r="K136" s="147" t="s">
        <v>1</v>
      </c>
      <c r="L136" s="34"/>
      <c r="M136" s="152" t="s">
        <v>1</v>
      </c>
      <c r="N136" s="153" t="s">
        <v>45</v>
      </c>
      <c r="O136" s="59"/>
      <c r="P136" s="154">
        <f>O136*H136</f>
        <v>0</v>
      </c>
      <c r="Q136" s="154">
        <v>0</v>
      </c>
      <c r="R136" s="154">
        <f>Q136*H136</f>
        <v>0</v>
      </c>
      <c r="S136" s="154">
        <v>0</v>
      </c>
      <c r="T136" s="155">
        <f>S136*H136</f>
        <v>0</v>
      </c>
      <c r="U136" s="33"/>
      <c r="V136" s="33"/>
      <c r="W136" s="33"/>
      <c r="X136" s="33"/>
      <c r="Y136" s="33"/>
      <c r="Z136" s="33"/>
      <c r="AA136" s="33"/>
      <c r="AB136" s="33"/>
      <c r="AC136" s="33"/>
      <c r="AD136" s="33"/>
      <c r="AE136" s="33"/>
      <c r="AR136" s="156" t="s">
        <v>132</v>
      </c>
      <c r="AT136" s="156" t="s">
        <v>127</v>
      </c>
      <c r="AU136" s="156" t="s">
        <v>89</v>
      </c>
      <c r="AY136" s="18" t="s">
        <v>125</v>
      </c>
      <c r="BE136" s="157">
        <f>IF(N136="základní",J136,0)</f>
        <v>0</v>
      </c>
      <c r="BF136" s="157">
        <f>IF(N136="snížená",J136,0)</f>
        <v>0</v>
      </c>
      <c r="BG136" s="157">
        <f>IF(N136="zákl. přenesená",J136,0)</f>
        <v>0</v>
      </c>
      <c r="BH136" s="157">
        <f>IF(N136="sníž. přenesená",J136,0)</f>
        <v>0</v>
      </c>
      <c r="BI136" s="157">
        <f>IF(N136="nulová",J136,0)</f>
        <v>0</v>
      </c>
      <c r="BJ136" s="18" t="s">
        <v>36</v>
      </c>
      <c r="BK136" s="157">
        <f>ROUND(I136*H136,2)</f>
        <v>0</v>
      </c>
      <c r="BL136" s="18" t="s">
        <v>132</v>
      </c>
      <c r="BM136" s="156" t="s">
        <v>1362</v>
      </c>
    </row>
    <row r="137" spans="1:65" s="14" customFormat="1">
      <c r="B137" s="176"/>
      <c r="D137" s="169" t="s">
        <v>140</v>
      </c>
      <c r="E137" s="177" t="s">
        <v>1</v>
      </c>
      <c r="F137" s="178" t="s">
        <v>36</v>
      </c>
      <c r="H137" s="179">
        <v>1</v>
      </c>
      <c r="I137" s="180"/>
      <c r="L137" s="176"/>
      <c r="M137" s="181"/>
      <c r="N137" s="182"/>
      <c r="O137" s="182"/>
      <c r="P137" s="182"/>
      <c r="Q137" s="182"/>
      <c r="R137" s="182"/>
      <c r="S137" s="182"/>
      <c r="T137" s="183"/>
      <c r="AT137" s="177" t="s">
        <v>140</v>
      </c>
      <c r="AU137" s="177" t="s">
        <v>89</v>
      </c>
      <c r="AV137" s="14" t="s">
        <v>89</v>
      </c>
      <c r="AW137" s="14" t="s">
        <v>35</v>
      </c>
      <c r="AX137" s="14" t="s">
        <v>36</v>
      </c>
      <c r="AY137" s="177" t="s">
        <v>125</v>
      </c>
    </row>
    <row r="138" spans="1:65" s="2" customFormat="1" ht="16.5" customHeight="1">
      <c r="A138" s="33"/>
      <c r="B138" s="144"/>
      <c r="C138" s="145" t="s">
        <v>138</v>
      </c>
      <c r="D138" s="145" t="s">
        <v>127</v>
      </c>
      <c r="E138" s="146" t="s">
        <v>1363</v>
      </c>
      <c r="F138" s="147" t="s">
        <v>1364</v>
      </c>
      <c r="G138" s="148" t="s">
        <v>277</v>
      </c>
      <c r="H138" s="149">
        <v>1</v>
      </c>
      <c r="I138" s="150"/>
      <c r="J138" s="151">
        <f>ROUND(I138*H138,2)</f>
        <v>0</v>
      </c>
      <c r="K138" s="147" t="s">
        <v>1</v>
      </c>
      <c r="L138" s="34"/>
      <c r="M138" s="152" t="s">
        <v>1</v>
      </c>
      <c r="N138" s="153" t="s">
        <v>45</v>
      </c>
      <c r="O138" s="59"/>
      <c r="P138" s="154">
        <f>O138*H138</f>
        <v>0</v>
      </c>
      <c r="Q138" s="154">
        <v>0</v>
      </c>
      <c r="R138" s="154">
        <f>Q138*H138</f>
        <v>0</v>
      </c>
      <c r="S138" s="154">
        <v>0</v>
      </c>
      <c r="T138" s="155">
        <f>S138*H138</f>
        <v>0</v>
      </c>
      <c r="U138" s="33"/>
      <c r="V138" s="33"/>
      <c r="W138" s="33"/>
      <c r="X138" s="33"/>
      <c r="Y138" s="33"/>
      <c r="Z138" s="33"/>
      <c r="AA138" s="33"/>
      <c r="AB138" s="33"/>
      <c r="AC138" s="33"/>
      <c r="AD138" s="33"/>
      <c r="AE138" s="33"/>
      <c r="AR138" s="156" t="s">
        <v>132</v>
      </c>
      <c r="AT138" s="156" t="s">
        <v>127</v>
      </c>
      <c r="AU138" s="156" t="s">
        <v>89</v>
      </c>
      <c r="AY138" s="18" t="s">
        <v>125</v>
      </c>
      <c r="BE138" s="157">
        <f>IF(N138="základní",J138,0)</f>
        <v>0</v>
      </c>
      <c r="BF138" s="157">
        <f>IF(N138="snížená",J138,0)</f>
        <v>0</v>
      </c>
      <c r="BG138" s="157">
        <f>IF(N138="zákl. přenesená",J138,0)</f>
        <v>0</v>
      </c>
      <c r="BH138" s="157">
        <f>IF(N138="sníž. přenesená",J138,0)</f>
        <v>0</v>
      </c>
      <c r="BI138" s="157">
        <f>IF(N138="nulová",J138,0)</f>
        <v>0</v>
      </c>
      <c r="BJ138" s="18" t="s">
        <v>36</v>
      </c>
      <c r="BK138" s="157">
        <f>ROUND(I138*H138,2)</f>
        <v>0</v>
      </c>
      <c r="BL138" s="18" t="s">
        <v>132</v>
      </c>
      <c r="BM138" s="156" t="s">
        <v>1365</v>
      </c>
    </row>
    <row r="139" spans="1:65" s="14" customFormat="1">
      <c r="B139" s="176"/>
      <c r="D139" s="169" t="s">
        <v>140</v>
      </c>
      <c r="E139" s="177" t="s">
        <v>1</v>
      </c>
      <c r="F139" s="178" t="s">
        <v>1353</v>
      </c>
      <c r="H139" s="179">
        <v>1</v>
      </c>
      <c r="I139" s="180"/>
      <c r="L139" s="176"/>
      <c r="M139" s="181"/>
      <c r="N139" s="182"/>
      <c r="O139" s="182"/>
      <c r="P139" s="182"/>
      <c r="Q139" s="182"/>
      <c r="R139" s="182"/>
      <c r="S139" s="182"/>
      <c r="T139" s="183"/>
      <c r="AT139" s="177" t="s">
        <v>140</v>
      </c>
      <c r="AU139" s="177" t="s">
        <v>89</v>
      </c>
      <c r="AV139" s="14" t="s">
        <v>89</v>
      </c>
      <c r="AW139" s="14" t="s">
        <v>35</v>
      </c>
      <c r="AX139" s="14" t="s">
        <v>80</v>
      </c>
      <c r="AY139" s="177" t="s">
        <v>125</v>
      </c>
    </row>
    <row r="140" spans="1:65" s="15" customFormat="1">
      <c r="B140" s="189"/>
      <c r="D140" s="169" t="s">
        <v>140</v>
      </c>
      <c r="E140" s="190" t="s">
        <v>1</v>
      </c>
      <c r="F140" s="191" t="s">
        <v>223</v>
      </c>
      <c r="H140" s="192">
        <v>1</v>
      </c>
      <c r="I140" s="193"/>
      <c r="L140" s="189"/>
      <c r="M140" s="194"/>
      <c r="N140" s="195"/>
      <c r="O140" s="195"/>
      <c r="P140" s="195"/>
      <c r="Q140" s="195"/>
      <c r="R140" s="195"/>
      <c r="S140" s="195"/>
      <c r="T140" s="196"/>
      <c r="AT140" s="190" t="s">
        <v>140</v>
      </c>
      <c r="AU140" s="190" t="s">
        <v>89</v>
      </c>
      <c r="AV140" s="15" t="s">
        <v>132</v>
      </c>
      <c r="AW140" s="15" t="s">
        <v>35</v>
      </c>
      <c r="AX140" s="15" t="s">
        <v>36</v>
      </c>
      <c r="AY140" s="190" t="s">
        <v>125</v>
      </c>
    </row>
    <row r="141" spans="1:65" s="2" customFormat="1" ht="16.5" customHeight="1">
      <c r="A141" s="33"/>
      <c r="B141" s="144"/>
      <c r="C141" s="145" t="s">
        <v>167</v>
      </c>
      <c r="D141" s="145" t="s">
        <v>127</v>
      </c>
      <c r="E141" s="146" t="s">
        <v>1366</v>
      </c>
      <c r="F141" s="147" t="s">
        <v>1367</v>
      </c>
      <c r="G141" s="148" t="s">
        <v>130</v>
      </c>
      <c r="H141" s="149">
        <v>1</v>
      </c>
      <c r="I141" s="150"/>
      <c r="J141" s="151">
        <f>ROUND(I141*H141,2)</f>
        <v>0</v>
      </c>
      <c r="K141" s="147" t="s">
        <v>1</v>
      </c>
      <c r="L141" s="34"/>
      <c r="M141" s="152" t="s">
        <v>1</v>
      </c>
      <c r="N141" s="153" t="s">
        <v>45</v>
      </c>
      <c r="O141" s="59"/>
      <c r="P141" s="154">
        <f>O141*H141</f>
        <v>0</v>
      </c>
      <c r="Q141" s="154">
        <v>0</v>
      </c>
      <c r="R141" s="154">
        <f>Q141*H141</f>
        <v>0</v>
      </c>
      <c r="S141" s="154">
        <v>0</v>
      </c>
      <c r="T141" s="155">
        <f>S141*H141</f>
        <v>0</v>
      </c>
      <c r="U141" s="33"/>
      <c r="V141" s="33"/>
      <c r="W141" s="33"/>
      <c r="X141" s="33"/>
      <c r="Y141" s="33"/>
      <c r="Z141" s="33"/>
      <c r="AA141" s="33"/>
      <c r="AB141" s="33"/>
      <c r="AC141" s="33"/>
      <c r="AD141" s="33"/>
      <c r="AE141" s="33"/>
      <c r="AR141" s="156" t="s">
        <v>132</v>
      </c>
      <c r="AT141" s="156" t="s">
        <v>127</v>
      </c>
      <c r="AU141" s="156" t="s">
        <v>89</v>
      </c>
      <c r="AY141" s="18" t="s">
        <v>125</v>
      </c>
      <c r="BE141" s="157">
        <f>IF(N141="základní",J141,0)</f>
        <v>0</v>
      </c>
      <c r="BF141" s="157">
        <f>IF(N141="snížená",J141,0)</f>
        <v>0</v>
      </c>
      <c r="BG141" s="157">
        <f>IF(N141="zákl. přenesená",J141,0)</f>
        <v>0</v>
      </c>
      <c r="BH141" s="157">
        <f>IF(N141="sníž. přenesená",J141,0)</f>
        <v>0</v>
      </c>
      <c r="BI141" s="157">
        <f>IF(N141="nulová",J141,0)</f>
        <v>0</v>
      </c>
      <c r="BJ141" s="18" t="s">
        <v>36</v>
      </c>
      <c r="BK141" s="157">
        <f>ROUND(I141*H141,2)</f>
        <v>0</v>
      </c>
      <c r="BL141" s="18" t="s">
        <v>132</v>
      </c>
      <c r="BM141" s="156" t="s">
        <v>1368</v>
      </c>
    </row>
    <row r="142" spans="1:65" s="14" customFormat="1">
      <c r="B142" s="176"/>
      <c r="D142" s="169" t="s">
        <v>140</v>
      </c>
      <c r="E142" s="177" t="s">
        <v>1</v>
      </c>
      <c r="F142" s="178" t="s">
        <v>36</v>
      </c>
      <c r="H142" s="179">
        <v>1</v>
      </c>
      <c r="I142" s="180"/>
      <c r="L142" s="176"/>
      <c r="M142" s="181"/>
      <c r="N142" s="182"/>
      <c r="O142" s="182"/>
      <c r="P142" s="182"/>
      <c r="Q142" s="182"/>
      <c r="R142" s="182"/>
      <c r="S142" s="182"/>
      <c r="T142" s="183"/>
      <c r="AT142" s="177" t="s">
        <v>140</v>
      </c>
      <c r="AU142" s="177" t="s">
        <v>89</v>
      </c>
      <c r="AV142" s="14" t="s">
        <v>89</v>
      </c>
      <c r="AW142" s="14" t="s">
        <v>35</v>
      </c>
      <c r="AX142" s="14" t="s">
        <v>36</v>
      </c>
      <c r="AY142" s="177" t="s">
        <v>125</v>
      </c>
    </row>
    <row r="143" spans="1:65" s="2" customFormat="1" ht="16.5" customHeight="1">
      <c r="A143" s="33"/>
      <c r="B143" s="144"/>
      <c r="C143" s="145" t="s">
        <v>172</v>
      </c>
      <c r="D143" s="145" t="s">
        <v>127</v>
      </c>
      <c r="E143" s="146" t="s">
        <v>1369</v>
      </c>
      <c r="F143" s="147" t="s">
        <v>1370</v>
      </c>
      <c r="G143" s="148" t="s">
        <v>277</v>
      </c>
      <c r="H143" s="149">
        <v>15</v>
      </c>
      <c r="I143" s="150"/>
      <c r="J143" s="151">
        <f>ROUND(I143*H143,2)</f>
        <v>0</v>
      </c>
      <c r="K143" s="147" t="s">
        <v>1</v>
      </c>
      <c r="L143" s="34"/>
      <c r="M143" s="152" t="s">
        <v>1</v>
      </c>
      <c r="N143" s="153" t="s">
        <v>45</v>
      </c>
      <c r="O143" s="59"/>
      <c r="P143" s="154">
        <f>O143*H143</f>
        <v>0</v>
      </c>
      <c r="Q143" s="154">
        <v>0</v>
      </c>
      <c r="R143" s="154">
        <f>Q143*H143</f>
        <v>0</v>
      </c>
      <c r="S143" s="154">
        <v>0</v>
      </c>
      <c r="T143" s="155">
        <f>S143*H143</f>
        <v>0</v>
      </c>
      <c r="U143" s="33"/>
      <c r="V143" s="33"/>
      <c r="W143" s="33"/>
      <c r="X143" s="33"/>
      <c r="Y143" s="33"/>
      <c r="Z143" s="33"/>
      <c r="AA143" s="33"/>
      <c r="AB143" s="33"/>
      <c r="AC143" s="33"/>
      <c r="AD143" s="33"/>
      <c r="AE143" s="33"/>
      <c r="AR143" s="156" t="s">
        <v>132</v>
      </c>
      <c r="AT143" s="156" t="s">
        <v>127</v>
      </c>
      <c r="AU143" s="156" t="s">
        <v>89</v>
      </c>
      <c r="AY143" s="18" t="s">
        <v>125</v>
      </c>
      <c r="BE143" s="157">
        <f>IF(N143="základní",J143,0)</f>
        <v>0</v>
      </c>
      <c r="BF143" s="157">
        <f>IF(N143="snížená",J143,0)</f>
        <v>0</v>
      </c>
      <c r="BG143" s="157">
        <f>IF(N143="zákl. přenesená",J143,0)</f>
        <v>0</v>
      </c>
      <c r="BH143" s="157">
        <f>IF(N143="sníž. přenesená",J143,0)</f>
        <v>0</v>
      </c>
      <c r="BI143" s="157">
        <f>IF(N143="nulová",J143,0)</f>
        <v>0</v>
      </c>
      <c r="BJ143" s="18" t="s">
        <v>36</v>
      </c>
      <c r="BK143" s="157">
        <f>ROUND(I143*H143,2)</f>
        <v>0</v>
      </c>
      <c r="BL143" s="18" t="s">
        <v>132</v>
      </c>
      <c r="BM143" s="156" t="s">
        <v>1371</v>
      </c>
    </row>
    <row r="144" spans="1:65" s="14" customFormat="1">
      <c r="B144" s="176"/>
      <c r="D144" s="169" t="s">
        <v>140</v>
      </c>
      <c r="E144" s="177" t="s">
        <v>1</v>
      </c>
      <c r="F144" s="178" t="s">
        <v>8</v>
      </c>
      <c r="H144" s="179">
        <v>15</v>
      </c>
      <c r="I144" s="180"/>
      <c r="L144" s="176"/>
      <c r="M144" s="181"/>
      <c r="N144" s="182"/>
      <c r="O144" s="182"/>
      <c r="P144" s="182"/>
      <c r="Q144" s="182"/>
      <c r="R144" s="182"/>
      <c r="S144" s="182"/>
      <c r="T144" s="183"/>
      <c r="AT144" s="177" t="s">
        <v>140</v>
      </c>
      <c r="AU144" s="177" t="s">
        <v>89</v>
      </c>
      <c r="AV144" s="14" t="s">
        <v>89</v>
      </c>
      <c r="AW144" s="14" t="s">
        <v>35</v>
      </c>
      <c r="AX144" s="14" t="s">
        <v>36</v>
      </c>
      <c r="AY144" s="177" t="s">
        <v>125</v>
      </c>
    </row>
    <row r="145" spans="1:65" s="2" customFormat="1" ht="16.5" customHeight="1">
      <c r="A145" s="33"/>
      <c r="B145" s="144"/>
      <c r="C145" s="145" t="s">
        <v>178</v>
      </c>
      <c r="D145" s="145" t="s">
        <v>127</v>
      </c>
      <c r="E145" s="146" t="s">
        <v>1372</v>
      </c>
      <c r="F145" s="147" t="s">
        <v>1373</v>
      </c>
      <c r="G145" s="148" t="s">
        <v>277</v>
      </c>
      <c r="H145" s="149">
        <v>1</v>
      </c>
      <c r="I145" s="150"/>
      <c r="J145" s="151">
        <f>ROUND(I145*H145,2)</f>
        <v>0</v>
      </c>
      <c r="K145" s="147" t="s">
        <v>1</v>
      </c>
      <c r="L145" s="34"/>
      <c r="M145" s="152" t="s">
        <v>1</v>
      </c>
      <c r="N145" s="153" t="s">
        <v>45</v>
      </c>
      <c r="O145" s="59"/>
      <c r="P145" s="154">
        <f>O145*H145</f>
        <v>0</v>
      </c>
      <c r="Q145" s="154">
        <v>0</v>
      </c>
      <c r="R145" s="154">
        <f>Q145*H145</f>
        <v>0</v>
      </c>
      <c r="S145" s="154">
        <v>0</v>
      </c>
      <c r="T145" s="155">
        <f>S145*H145</f>
        <v>0</v>
      </c>
      <c r="U145" s="33"/>
      <c r="V145" s="33"/>
      <c r="W145" s="33"/>
      <c r="X145" s="33"/>
      <c r="Y145" s="33"/>
      <c r="Z145" s="33"/>
      <c r="AA145" s="33"/>
      <c r="AB145" s="33"/>
      <c r="AC145" s="33"/>
      <c r="AD145" s="33"/>
      <c r="AE145" s="33"/>
      <c r="AR145" s="156" t="s">
        <v>132</v>
      </c>
      <c r="AT145" s="156" t="s">
        <v>127</v>
      </c>
      <c r="AU145" s="156" t="s">
        <v>89</v>
      </c>
      <c r="AY145" s="18" t="s">
        <v>125</v>
      </c>
      <c r="BE145" s="157">
        <f>IF(N145="základní",J145,0)</f>
        <v>0</v>
      </c>
      <c r="BF145" s="157">
        <f>IF(N145="snížená",J145,0)</f>
        <v>0</v>
      </c>
      <c r="BG145" s="157">
        <f>IF(N145="zákl. přenesená",J145,0)</f>
        <v>0</v>
      </c>
      <c r="BH145" s="157">
        <f>IF(N145="sníž. přenesená",J145,0)</f>
        <v>0</v>
      </c>
      <c r="BI145" s="157">
        <f>IF(N145="nulová",J145,0)</f>
        <v>0</v>
      </c>
      <c r="BJ145" s="18" t="s">
        <v>36</v>
      </c>
      <c r="BK145" s="157">
        <f>ROUND(I145*H145,2)</f>
        <v>0</v>
      </c>
      <c r="BL145" s="18" t="s">
        <v>132</v>
      </c>
      <c r="BM145" s="156" t="s">
        <v>1374</v>
      </c>
    </row>
    <row r="146" spans="1:65" s="14" customFormat="1">
      <c r="B146" s="176"/>
      <c r="D146" s="169" t="s">
        <v>140</v>
      </c>
      <c r="E146" s="177" t="s">
        <v>1</v>
      </c>
      <c r="F146" s="178" t="s">
        <v>36</v>
      </c>
      <c r="H146" s="179">
        <v>1</v>
      </c>
      <c r="I146" s="180"/>
      <c r="L146" s="176"/>
      <c r="M146" s="181"/>
      <c r="N146" s="182"/>
      <c r="O146" s="182"/>
      <c r="P146" s="182"/>
      <c r="Q146" s="182"/>
      <c r="R146" s="182"/>
      <c r="S146" s="182"/>
      <c r="T146" s="183"/>
      <c r="AT146" s="177" t="s">
        <v>140</v>
      </c>
      <c r="AU146" s="177" t="s">
        <v>89</v>
      </c>
      <c r="AV146" s="14" t="s">
        <v>89</v>
      </c>
      <c r="AW146" s="14" t="s">
        <v>35</v>
      </c>
      <c r="AX146" s="14" t="s">
        <v>36</v>
      </c>
      <c r="AY146" s="177" t="s">
        <v>125</v>
      </c>
    </row>
    <row r="147" spans="1:65" s="2" customFormat="1" ht="16.5" customHeight="1">
      <c r="A147" s="33"/>
      <c r="B147" s="144"/>
      <c r="C147" s="145" t="s">
        <v>183</v>
      </c>
      <c r="D147" s="145" t="s">
        <v>127</v>
      </c>
      <c r="E147" s="146" t="s">
        <v>1375</v>
      </c>
      <c r="F147" s="147" t="s">
        <v>1376</v>
      </c>
      <c r="G147" s="148" t="s">
        <v>277</v>
      </c>
      <c r="H147" s="149">
        <v>1</v>
      </c>
      <c r="I147" s="150"/>
      <c r="J147" s="151">
        <f>ROUND(I147*H147,2)</f>
        <v>0</v>
      </c>
      <c r="K147" s="147" t="s">
        <v>1</v>
      </c>
      <c r="L147" s="34"/>
      <c r="M147" s="152" t="s">
        <v>1</v>
      </c>
      <c r="N147" s="153" t="s">
        <v>45</v>
      </c>
      <c r="O147" s="59"/>
      <c r="P147" s="154">
        <f>O147*H147</f>
        <v>0</v>
      </c>
      <c r="Q147" s="154">
        <v>0</v>
      </c>
      <c r="R147" s="154">
        <f>Q147*H147</f>
        <v>0</v>
      </c>
      <c r="S147" s="154">
        <v>0</v>
      </c>
      <c r="T147" s="155">
        <f>S147*H147</f>
        <v>0</v>
      </c>
      <c r="U147" s="33"/>
      <c r="V147" s="33"/>
      <c r="W147" s="33"/>
      <c r="X147" s="33"/>
      <c r="Y147" s="33"/>
      <c r="Z147" s="33"/>
      <c r="AA147" s="33"/>
      <c r="AB147" s="33"/>
      <c r="AC147" s="33"/>
      <c r="AD147" s="33"/>
      <c r="AE147" s="33"/>
      <c r="AR147" s="156" t="s">
        <v>132</v>
      </c>
      <c r="AT147" s="156" t="s">
        <v>127</v>
      </c>
      <c r="AU147" s="156" t="s">
        <v>89</v>
      </c>
      <c r="AY147" s="18" t="s">
        <v>125</v>
      </c>
      <c r="BE147" s="157">
        <f>IF(N147="základní",J147,0)</f>
        <v>0</v>
      </c>
      <c r="BF147" s="157">
        <f>IF(N147="snížená",J147,0)</f>
        <v>0</v>
      </c>
      <c r="BG147" s="157">
        <f>IF(N147="zákl. přenesená",J147,0)</f>
        <v>0</v>
      </c>
      <c r="BH147" s="157">
        <f>IF(N147="sníž. přenesená",J147,0)</f>
        <v>0</v>
      </c>
      <c r="BI147" s="157">
        <f>IF(N147="nulová",J147,0)</f>
        <v>0</v>
      </c>
      <c r="BJ147" s="18" t="s">
        <v>36</v>
      </c>
      <c r="BK147" s="157">
        <f>ROUND(I147*H147,2)</f>
        <v>0</v>
      </c>
      <c r="BL147" s="18" t="s">
        <v>132</v>
      </c>
      <c r="BM147" s="156" t="s">
        <v>1377</v>
      </c>
    </row>
    <row r="148" spans="1:65" s="14" customFormat="1">
      <c r="B148" s="176"/>
      <c r="D148" s="169" t="s">
        <v>140</v>
      </c>
      <c r="E148" s="177" t="s">
        <v>1</v>
      </c>
      <c r="F148" s="178" t="s">
        <v>1353</v>
      </c>
      <c r="H148" s="179">
        <v>1</v>
      </c>
      <c r="I148" s="180"/>
      <c r="L148" s="176"/>
      <c r="M148" s="181"/>
      <c r="N148" s="182"/>
      <c r="O148" s="182"/>
      <c r="P148" s="182"/>
      <c r="Q148" s="182"/>
      <c r="R148" s="182"/>
      <c r="S148" s="182"/>
      <c r="T148" s="183"/>
      <c r="AT148" s="177" t="s">
        <v>140</v>
      </c>
      <c r="AU148" s="177" t="s">
        <v>89</v>
      </c>
      <c r="AV148" s="14" t="s">
        <v>89</v>
      </c>
      <c r="AW148" s="14" t="s">
        <v>35</v>
      </c>
      <c r="AX148" s="14" t="s">
        <v>80</v>
      </c>
      <c r="AY148" s="177" t="s">
        <v>125</v>
      </c>
    </row>
    <row r="149" spans="1:65" s="15" customFormat="1">
      <c r="B149" s="189"/>
      <c r="D149" s="169" t="s">
        <v>140</v>
      </c>
      <c r="E149" s="190" t="s">
        <v>1</v>
      </c>
      <c r="F149" s="191" t="s">
        <v>223</v>
      </c>
      <c r="H149" s="192">
        <v>1</v>
      </c>
      <c r="I149" s="193"/>
      <c r="L149" s="189"/>
      <c r="M149" s="194"/>
      <c r="N149" s="195"/>
      <c r="O149" s="195"/>
      <c r="P149" s="195"/>
      <c r="Q149" s="195"/>
      <c r="R149" s="195"/>
      <c r="S149" s="195"/>
      <c r="T149" s="196"/>
      <c r="AT149" s="190" t="s">
        <v>140</v>
      </c>
      <c r="AU149" s="190" t="s">
        <v>89</v>
      </c>
      <c r="AV149" s="15" t="s">
        <v>132</v>
      </c>
      <c r="AW149" s="15" t="s">
        <v>35</v>
      </c>
      <c r="AX149" s="15" t="s">
        <v>36</v>
      </c>
      <c r="AY149" s="190" t="s">
        <v>125</v>
      </c>
    </row>
    <row r="150" spans="1:65" s="2" customFormat="1" ht="16.5" customHeight="1">
      <c r="A150" s="33"/>
      <c r="B150" s="144"/>
      <c r="C150" s="145" t="s">
        <v>188</v>
      </c>
      <c r="D150" s="145" t="s">
        <v>127</v>
      </c>
      <c r="E150" s="146" t="s">
        <v>1378</v>
      </c>
      <c r="F150" s="147" t="s">
        <v>1379</v>
      </c>
      <c r="G150" s="148" t="s">
        <v>277</v>
      </c>
      <c r="H150" s="149">
        <v>1</v>
      </c>
      <c r="I150" s="150"/>
      <c r="J150" s="151">
        <f>ROUND(I150*H150,2)</f>
        <v>0</v>
      </c>
      <c r="K150" s="147" t="s">
        <v>1</v>
      </c>
      <c r="L150" s="34"/>
      <c r="M150" s="152" t="s">
        <v>1</v>
      </c>
      <c r="N150" s="153" t="s">
        <v>45</v>
      </c>
      <c r="O150" s="59"/>
      <c r="P150" s="154">
        <f>O150*H150</f>
        <v>0</v>
      </c>
      <c r="Q150" s="154">
        <v>0</v>
      </c>
      <c r="R150" s="154">
        <f>Q150*H150</f>
        <v>0</v>
      </c>
      <c r="S150" s="154">
        <v>0</v>
      </c>
      <c r="T150" s="155">
        <f>S150*H150</f>
        <v>0</v>
      </c>
      <c r="U150" s="33"/>
      <c r="V150" s="33"/>
      <c r="W150" s="33"/>
      <c r="X150" s="33"/>
      <c r="Y150" s="33"/>
      <c r="Z150" s="33"/>
      <c r="AA150" s="33"/>
      <c r="AB150" s="33"/>
      <c r="AC150" s="33"/>
      <c r="AD150" s="33"/>
      <c r="AE150" s="33"/>
      <c r="AR150" s="156" t="s">
        <v>132</v>
      </c>
      <c r="AT150" s="156" t="s">
        <v>127</v>
      </c>
      <c r="AU150" s="156" t="s">
        <v>89</v>
      </c>
      <c r="AY150" s="18" t="s">
        <v>125</v>
      </c>
      <c r="BE150" s="157">
        <f>IF(N150="základní",J150,0)</f>
        <v>0</v>
      </c>
      <c r="BF150" s="157">
        <f>IF(N150="snížená",J150,0)</f>
        <v>0</v>
      </c>
      <c r="BG150" s="157">
        <f>IF(N150="zákl. přenesená",J150,0)</f>
        <v>0</v>
      </c>
      <c r="BH150" s="157">
        <f>IF(N150="sníž. přenesená",J150,0)</f>
        <v>0</v>
      </c>
      <c r="BI150" s="157">
        <f>IF(N150="nulová",J150,0)</f>
        <v>0</v>
      </c>
      <c r="BJ150" s="18" t="s">
        <v>36</v>
      </c>
      <c r="BK150" s="157">
        <f>ROUND(I150*H150,2)</f>
        <v>0</v>
      </c>
      <c r="BL150" s="18" t="s">
        <v>132</v>
      </c>
      <c r="BM150" s="156" t="s">
        <v>1380</v>
      </c>
    </row>
    <row r="151" spans="1:65" s="14" customFormat="1">
      <c r="B151" s="176"/>
      <c r="D151" s="169" t="s">
        <v>140</v>
      </c>
      <c r="E151" s="177" t="s">
        <v>1</v>
      </c>
      <c r="F151" s="178" t="s">
        <v>1353</v>
      </c>
      <c r="H151" s="179">
        <v>1</v>
      </c>
      <c r="I151" s="180"/>
      <c r="L151" s="176"/>
      <c r="M151" s="181"/>
      <c r="N151" s="182"/>
      <c r="O151" s="182"/>
      <c r="P151" s="182"/>
      <c r="Q151" s="182"/>
      <c r="R151" s="182"/>
      <c r="S151" s="182"/>
      <c r="T151" s="183"/>
      <c r="AT151" s="177" t="s">
        <v>140</v>
      </c>
      <c r="AU151" s="177" t="s">
        <v>89</v>
      </c>
      <c r="AV151" s="14" t="s">
        <v>89</v>
      </c>
      <c r="AW151" s="14" t="s">
        <v>35</v>
      </c>
      <c r="AX151" s="14" t="s">
        <v>80</v>
      </c>
      <c r="AY151" s="177" t="s">
        <v>125</v>
      </c>
    </row>
    <row r="152" spans="1:65" s="15" customFormat="1">
      <c r="B152" s="189"/>
      <c r="D152" s="169" t="s">
        <v>140</v>
      </c>
      <c r="E152" s="190" t="s">
        <v>1</v>
      </c>
      <c r="F152" s="191" t="s">
        <v>223</v>
      </c>
      <c r="H152" s="192">
        <v>1</v>
      </c>
      <c r="I152" s="193"/>
      <c r="L152" s="189"/>
      <c r="M152" s="194"/>
      <c r="N152" s="195"/>
      <c r="O152" s="195"/>
      <c r="P152" s="195"/>
      <c r="Q152" s="195"/>
      <c r="R152" s="195"/>
      <c r="S152" s="195"/>
      <c r="T152" s="196"/>
      <c r="AT152" s="190" t="s">
        <v>140</v>
      </c>
      <c r="AU152" s="190" t="s">
        <v>89</v>
      </c>
      <c r="AV152" s="15" t="s">
        <v>132</v>
      </c>
      <c r="AW152" s="15" t="s">
        <v>35</v>
      </c>
      <c r="AX152" s="15" t="s">
        <v>36</v>
      </c>
      <c r="AY152" s="190" t="s">
        <v>125</v>
      </c>
    </row>
    <row r="153" spans="1:65" s="2" customFormat="1" ht="16.5" customHeight="1">
      <c r="A153" s="33"/>
      <c r="B153" s="144"/>
      <c r="C153" s="145" t="s">
        <v>194</v>
      </c>
      <c r="D153" s="145" t="s">
        <v>127</v>
      </c>
      <c r="E153" s="146" t="s">
        <v>1381</v>
      </c>
      <c r="F153" s="147" t="s">
        <v>1382</v>
      </c>
      <c r="G153" s="148" t="s">
        <v>277</v>
      </c>
      <c r="H153" s="149">
        <v>1</v>
      </c>
      <c r="I153" s="150"/>
      <c r="J153" s="151">
        <f>ROUND(I153*H153,2)</f>
        <v>0</v>
      </c>
      <c r="K153" s="147" t="s">
        <v>1</v>
      </c>
      <c r="L153" s="34"/>
      <c r="M153" s="152" t="s">
        <v>1</v>
      </c>
      <c r="N153" s="153" t="s">
        <v>45</v>
      </c>
      <c r="O153" s="59"/>
      <c r="P153" s="154">
        <f>O153*H153</f>
        <v>0</v>
      </c>
      <c r="Q153" s="154">
        <v>0</v>
      </c>
      <c r="R153" s="154">
        <f>Q153*H153</f>
        <v>0</v>
      </c>
      <c r="S153" s="154">
        <v>0</v>
      </c>
      <c r="T153" s="155">
        <f>S153*H153</f>
        <v>0</v>
      </c>
      <c r="U153" s="33"/>
      <c r="V153" s="33"/>
      <c r="W153" s="33"/>
      <c r="X153" s="33"/>
      <c r="Y153" s="33"/>
      <c r="Z153" s="33"/>
      <c r="AA153" s="33"/>
      <c r="AB153" s="33"/>
      <c r="AC153" s="33"/>
      <c r="AD153" s="33"/>
      <c r="AE153" s="33"/>
      <c r="AR153" s="156" t="s">
        <v>132</v>
      </c>
      <c r="AT153" s="156" t="s">
        <v>127</v>
      </c>
      <c r="AU153" s="156" t="s">
        <v>89</v>
      </c>
      <c r="AY153" s="18" t="s">
        <v>125</v>
      </c>
      <c r="BE153" s="157">
        <f>IF(N153="základní",J153,0)</f>
        <v>0</v>
      </c>
      <c r="BF153" s="157">
        <f>IF(N153="snížená",J153,0)</f>
        <v>0</v>
      </c>
      <c r="BG153" s="157">
        <f>IF(N153="zákl. přenesená",J153,0)</f>
        <v>0</v>
      </c>
      <c r="BH153" s="157">
        <f>IF(N153="sníž. přenesená",J153,0)</f>
        <v>0</v>
      </c>
      <c r="BI153" s="157">
        <f>IF(N153="nulová",J153,0)</f>
        <v>0</v>
      </c>
      <c r="BJ153" s="18" t="s">
        <v>36</v>
      </c>
      <c r="BK153" s="157">
        <f>ROUND(I153*H153,2)</f>
        <v>0</v>
      </c>
      <c r="BL153" s="18" t="s">
        <v>132</v>
      </c>
      <c r="BM153" s="156" t="s">
        <v>1383</v>
      </c>
    </row>
    <row r="154" spans="1:65" s="13" customFormat="1">
      <c r="B154" s="168"/>
      <c r="D154" s="169" t="s">
        <v>140</v>
      </c>
      <c r="E154" s="170" t="s">
        <v>1</v>
      </c>
      <c r="F154" s="171" t="s">
        <v>1384</v>
      </c>
      <c r="H154" s="170" t="s">
        <v>1</v>
      </c>
      <c r="I154" s="172"/>
      <c r="L154" s="168"/>
      <c r="M154" s="173"/>
      <c r="N154" s="174"/>
      <c r="O154" s="174"/>
      <c r="P154" s="174"/>
      <c r="Q154" s="174"/>
      <c r="R154" s="174"/>
      <c r="S154" s="174"/>
      <c r="T154" s="175"/>
      <c r="AT154" s="170" t="s">
        <v>140</v>
      </c>
      <c r="AU154" s="170" t="s">
        <v>89</v>
      </c>
      <c r="AV154" s="13" t="s">
        <v>36</v>
      </c>
      <c r="AW154" s="13" t="s">
        <v>35</v>
      </c>
      <c r="AX154" s="13" t="s">
        <v>80</v>
      </c>
      <c r="AY154" s="170" t="s">
        <v>125</v>
      </c>
    </row>
    <row r="155" spans="1:65" s="13" customFormat="1">
      <c r="B155" s="168"/>
      <c r="D155" s="169" t="s">
        <v>140</v>
      </c>
      <c r="E155" s="170" t="s">
        <v>1</v>
      </c>
      <c r="F155" s="171" t="s">
        <v>1385</v>
      </c>
      <c r="H155" s="170" t="s">
        <v>1</v>
      </c>
      <c r="I155" s="172"/>
      <c r="L155" s="168"/>
      <c r="M155" s="173"/>
      <c r="N155" s="174"/>
      <c r="O155" s="174"/>
      <c r="P155" s="174"/>
      <c r="Q155" s="174"/>
      <c r="R155" s="174"/>
      <c r="S155" s="174"/>
      <c r="T155" s="175"/>
      <c r="AT155" s="170" t="s">
        <v>140</v>
      </c>
      <c r="AU155" s="170" t="s">
        <v>89</v>
      </c>
      <c r="AV155" s="13" t="s">
        <v>36</v>
      </c>
      <c r="AW155" s="13" t="s">
        <v>35</v>
      </c>
      <c r="AX155" s="13" t="s">
        <v>80</v>
      </c>
      <c r="AY155" s="170" t="s">
        <v>125</v>
      </c>
    </row>
    <row r="156" spans="1:65" s="13" customFormat="1">
      <c r="B156" s="168"/>
      <c r="D156" s="169" t="s">
        <v>140</v>
      </c>
      <c r="E156" s="170" t="s">
        <v>1</v>
      </c>
      <c r="F156" s="171" t="s">
        <v>1386</v>
      </c>
      <c r="H156" s="170" t="s">
        <v>1</v>
      </c>
      <c r="I156" s="172"/>
      <c r="L156" s="168"/>
      <c r="M156" s="173"/>
      <c r="N156" s="174"/>
      <c r="O156" s="174"/>
      <c r="P156" s="174"/>
      <c r="Q156" s="174"/>
      <c r="R156" s="174"/>
      <c r="S156" s="174"/>
      <c r="T156" s="175"/>
      <c r="AT156" s="170" t="s">
        <v>140</v>
      </c>
      <c r="AU156" s="170" t="s">
        <v>89</v>
      </c>
      <c r="AV156" s="13" t="s">
        <v>36</v>
      </c>
      <c r="AW156" s="13" t="s">
        <v>35</v>
      </c>
      <c r="AX156" s="13" t="s">
        <v>80</v>
      </c>
      <c r="AY156" s="170" t="s">
        <v>125</v>
      </c>
    </row>
    <row r="157" spans="1:65" s="13" customFormat="1">
      <c r="B157" s="168"/>
      <c r="D157" s="169" t="s">
        <v>140</v>
      </c>
      <c r="E157" s="170" t="s">
        <v>1</v>
      </c>
      <c r="F157" s="171" t="s">
        <v>1387</v>
      </c>
      <c r="H157" s="170" t="s">
        <v>1</v>
      </c>
      <c r="I157" s="172"/>
      <c r="L157" s="168"/>
      <c r="M157" s="173"/>
      <c r="N157" s="174"/>
      <c r="O157" s="174"/>
      <c r="P157" s="174"/>
      <c r="Q157" s="174"/>
      <c r="R157" s="174"/>
      <c r="S157" s="174"/>
      <c r="T157" s="175"/>
      <c r="AT157" s="170" t="s">
        <v>140</v>
      </c>
      <c r="AU157" s="170" t="s">
        <v>89</v>
      </c>
      <c r="AV157" s="13" t="s">
        <v>36</v>
      </c>
      <c r="AW157" s="13" t="s">
        <v>35</v>
      </c>
      <c r="AX157" s="13" t="s">
        <v>80</v>
      </c>
      <c r="AY157" s="170" t="s">
        <v>125</v>
      </c>
    </row>
    <row r="158" spans="1:65" s="13" customFormat="1">
      <c r="B158" s="168"/>
      <c r="D158" s="169" t="s">
        <v>140</v>
      </c>
      <c r="E158" s="170" t="s">
        <v>1</v>
      </c>
      <c r="F158" s="171" t="s">
        <v>1388</v>
      </c>
      <c r="H158" s="170" t="s">
        <v>1</v>
      </c>
      <c r="I158" s="172"/>
      <c r="L158" s="168"/>
      <c r="M158" s="173"/>
      <c r="N158" s="174"/>
      <c r="O158" s="174"/>
      <c r="P158" s="174"/>
      <c r="Q158" s="174"/>
      <c r="R158" s="174"/>
      <c r="S158" s="174"/>
      <c r="T158" s="175"/>
      <c r="AT158" s="170" t="s">
        <v>140</v>
      </c>
      <c r="AU158" s="170" t="s">
        <v>89</v>
      </c>
      <c r="AV158" s="13" t="s">
        <v>36</v>
      </c>
      <c r="AW158" s="13" t="s">
        <v>35</v>
      </c>
      <c r="AX158" s="13" t="s">
        <v>80</v>
      </c>
      <c r="AY158" s="170" t="s">
        <v>125</v>
      </c>
    </row>
    <row r="159" spans="1:65" s="13" customFormat="1">
      <c r="B159" s="168"/>
      <c r="D159" s="169" t="s">
        <v>140</v>
      </c>
      <c r="E159" s="170" t="s">
        <v>1</v>
      </c>
      <c r="F159" s="171" t="s">
        <v>1389</v>
      </c>
      <c r="H159" s="170" t="s">
        <v>1</v>
      </c>
      <c r="I159" s="172"/>
      <c r="L159" s="168"/>
      <c r="M159" s="173"/>
      <c r="N159" s="174"/>
      <c r="O159" s="174"/>
      <c r="P159" s="174"/>
      <c r="Q159" s="174"/>
      <c r="R159" s="174"/>
      <c r="S159" s="174"/>
      <c r="T159" s="175"/>
      <c r="AT159" s="170" t="s">
        <v>140</v>
      </c>
      <c r="AU159" s="170" t="s">
        <v>89</v>
      </c>
      <c r="AV159" s="13" t="s">
        <v>36</v>
      </c>
      <c r="AW159" s="13" t="s">
        <v>35</v>
      </c>
      <c r="AX159" s="13" t="s">
        <v>80</v>
      </c>
      <c r="AY159" s="170" t="s">
        <v>125</v>
      </c>
    </row>
    <row r="160" spans="1:65" s="14" customFormat="1">
      <c r="B160" s="176"/>
      <c r="D160" s="169" t="s">
        <v>140</v>
      </c>
      <c r="E160" s="177" t="s">
        <v>1</v>
      </c>
      <c r="F160" s="178" t="s">
        <v>36</v>
      </c>
      <c r="H160" s="179">
        <v>1</v>
      </c>
      <c r="I160" s="180"/>
      <c r="L160" s="176"/>
      <c r="M160" s="181"/>
      <c r="N160" s="182"/>
      <c r="O160" s="182"/>
      <c r="P160" s="182"/>
      <c r="Q160" s="182"/>
      <c r="R160" s="182"/>
      <c r="S160" s="182"/>
      <c r="T160" s="183"/>
      <c r="AT160" s="177" t="s">
        <v>140</v>
      </c>
      <c r="AU160" s="177" t="s">
        <v>89</v>
      </c>
      <c r="AV160" s="14" t="s">
        <v>89</v>
      </c>
      <c r="AW160" s="14" t="s">
        <v>35</v>
      </c>
      <c r="AX160" s="14" t="s">
        <v>36</v>
      </c>
      <c r="AY160" s="177" t="s">
        <v>125</v>
      </c>
    </row>
    <row r="161" spans="1:65" s="2" customFormat="1" ht="16.5" customHeight="1">
      <c r="A161" s="33"/>
      <c r="B161" s="144"/>
      <c r="C161" s="145" t="s">
        <v>8</v>
      </c>
      <c r="D161" s="145" t="s">
        <v>127</v>
      </c>
      <c r="E161" s="146" t="s">
        <v>1390</v>
      </c>
      <c r="F161" s="147" t="s">
        <v>1391</v>
      </c>
      <c r="G161" s="148" t="s">
        <v>277</v>
      </c>
      <c r="H161" s="149">
        <v>1</v>
      </c>
      <c r="I161" s="150"/>
      <c r="J161" s="151">
        <f>ROUND(I161*H161,2)</f>
        <v>0</v>
      </c>
      <c r="K161" s="147" t="s">
        <v>1</v>
      </c>
      <c r="L161" s="34"/>
      <c r="M161" s="152" t="s">
        <v>1</v>
      </c>
      <c r="N161" s="153" t="s">
        <v>45</v>
      </c>
      <c r="O161" s="59"/>
      <c r="P161" s="154">
        <f>O161*H161</f>
        <v>0</v>
      </c>
      <c r="Q161" s="154">
        <v>0</v>
      </c>
      <c r="R161" s="154">
        <f>Q161*H161</f>
        <v>0</v>
      </c>
      <c r="S161" s="154">
        <v>0</v>
      </c>
      <c r="T161" s="155">
        <f>S161*H161</f>
        <v>0</v>
      </c>
      <c r="U161" s="33"/>
      <c r="V161" s="33"/>
      <c r="W161" s="33"/>
      <c r="X161" s="33"/>
      <c r="Y161" s="33"/>
      <c r="Z161" s="33"/>
      <c r="AA161" s="33"/>
      <c r="AB161" s="33"/>
      <c r="AC161" s="33"/>
      <c r="AD161" s="33"/>
      <c r="AE161" s="33"/>
      <c r="AR161" s="156" t="s">
        <v>132</v>
      </c>
      <c r="AT161" s="156" t="s">
        <v>127</v>
      </c>
      <c r="AU161" s="156" t="s">
        <v>89</v>
      </c>
      <c r="AY161" s="18" t="s">
        <v>125</v>
      </c>
      <c r="BE161" s="157">
        <f>IF(N161="základní",J161,0)</f>
        <v>0</v>
      </c>
      <c r="BF161" s="157">
        <f>IF(N161="snížená",J161,0)</f>
        <v>0</v>
      </c>
      <c r="BG161" s="157">
        <f>IF(N161="zákl. přenesená",J161,0)</f>
        <v>0</v>
      </c>
      <c r="BH161" s="157">
        <f>IF(N161="sníž. přenesená",J161,0)</f>
        <v>0</v>
      </c>
      <c r="BI161" s="157">
        <f>IF(N161="nulová",J161,0)</f>
        <v>0</v>
      </c>
      <c r="BJ161" s="18" t="s">
        <v>36</v>
      </c>
      <c r="BK161" s="157">
        <f>ROUND(I161*H161,2)</f>
        <v>0</v>
      </c>
      <c r="BL161" s="18" t="s">
        <v>132</v>
      </c>
      <c r="BM161" s="156" t="s">
        <v>1392</v>
      </c>
    </row>
    <row r="162" spans="1:65" s="14" customFormat="1">
      <c r="B162" s="176"/>
      <c r="D162" s="169" t="s">
        <v>140</v>
      </c>
      <c r="E162" s="177" t="s">
        <v>1</v>
      </c>
      <c r="F162" s="178" t="s">
        <v>1353</v>
      </c>
      <c r="H162" s="179">
        <v>1</v>
      </c>
      <c r="I162" s="180"/>
      <c r="L162" s="176"/>
      <c r="M162" s="181"/>
      <c r="N162" s="182"/>
      <c r="O162" s="182"/>
      <c r="P162" s="182"/>
      <c r="Q162" s="182"/>
      <c r="R162" s="182"/>
      <c r="S162" s="182"/>
      <c r="T162" s="183"/>
      <c r="AT162" s="177" t="s">
        <v>140</v>
      </c>
      <c r="AU162" s="177" t="s">
        <v>89</v>
      </c>
      <c r="AV162" s="14" t="s">
        <v>89</v>
      </c>
      <c r="AW162" s="14" t="s">
        <v>35</v>
      </c>
      <c r="AX162" s="14" t="s">
        <v>80</v>
      </c>
      <c r="AY162" s="177" t="s">
        <v>125</v>
      </c>
    </row>
    <row r="163" spans="1:65" s="15" customFormat="1">
      <c r="B163" s="189"/>
      <c r="D163" s="169" t="s">
        <v>140</v>
      </c>
      <c r="E163" s="190" t="s">
        <v>1</v>
      </c>
      <c r="F163" s="191" t="s">
        <v>223</v>
      </c>
      <c r="H163" s="192">
        <v>1</v>
      </c>
      <c r="I163" s="193"/>
      <c r="L163" s="189"/>
      <c r="M163" s="194"/>
      <c r="N163" s="195"/>
      <c r="O163" s="195"/>
      <c r="P163" s="195"/>
      <c r="Q163" s="195"/>
      <c r="R163" s="195"/>
      <c r="S163" s="195"/>
      <c r="T163" s="196"/>
      <c r="AT163" s="190" t="s">
        <v>140</v>
      </c>
      <c r="AU163" s="190" t="s">
        <v>89</v>
      </c>
      <c r="AV163" s="15" t="s">
        <v>132</v>
      </c>
      <c r="AW163" s="15" t="s">
        <v>35</v>
      </c>
      <c r="AX163" s="15" t="s">
        <v>36</v>
      </c>
      <c r="AY163" s="190" t="s">
        <v>125</v>
      </c>
    </row>
    <row r="164" spans="1:65" s="2" customFormat="1" ht="16.5" customHeight="1">
      <c r="A164" s="33"/>
      <c r="B164" s="144"/>
      <c r="C164" s="145" t="s">
        <v>203</v>
      </c>
      <c r="D164" s="145" t="s">
        <v>127</v>
      </c>
      <c r="E164" s="146" t="s">
        <v>1393</v>
      </c>
      <c r="F164" s="147" t="s">
        <v>1394</v>
      </c>
      <c r="G164" s="148" t="s">
        <v>277</v>
      </c>
      <c r="H164" s="149">
        <v>2</v>
      </c>
      <c r="I164" s="150"/>
      <c r="J164" s="151">
        <f>ROUND(I164*H164,2)</f>
        <v>0</v>
      </c>
      <c r="K164" s="147" t="s">
        <v>1</v>
      </c>
      <c r="L164" s="34"/>
      <c r="M164" s="152" t="s">
        <v>1</v>
      </c>
      <c r="N164" s="153" t="s">
        <v>45</v>
      </c>
      <c r="O164" s="59"/>
      <c r="P164" s="154">
        <f>O164*H164</f>
        <v>0</v>
      </c>
      <c r="Q164" s="154">
        <v>0</v>
      </c>
      <c r="R164" s="154">
        <f>Q164*H164</f>
        <v>0</v>
      </c>
      <c r="S164" s="154">
        <v>0</v>
      </c>
      <c r="T164" s="155">
        <f>S164*H164</f>
        <v>0</v>
      </c>
      <c r="U164" s="33"/>
      <c r="V164" s="33"/>
      <c r="W164" s="33"/>
      <c r="X164" s="33"/>
      <c r="Y164" s="33"/>
      <c r="Z164" s="33"/>
      <c r="AA164" s="33"/>
      <c r="AB164" s="33"/>
      <c r="AC164" s="33"/>
      <c r="AD164" s="33"/>
      <c r="AE164" s="33"/>
      <c r="AR164" s="156" t="s">
        <v>132</v>
      </c>
      <c r="AT164" s="156" t="s">
        <v>127</v>
      </c>
      <c r="AU164" s="156" t="s">
        <v>89</v>
      </c>
      <c r="AY164" s="18" t="s">
        <v>125</v>
      </c>
      <c r="BE164" s="157">
        <f>IF(N164="základní",J164,0)</f>
        <v>0</v>
      </c>
      <c r="BF164" s="157">
        <f>IF(N164="snížená",J164,0)</f>
        <v>0</v>
      </c>
      <c r="BG164" s="157">
        <f>IF(N164="zákl. přenesená",J164,0)</f>
        <v>0</v>
      </c>
      <c r="BH164" s="157">
        <f>IF(N164="sníž. přenesená",J164,0)</f>
        <v>0</v>
      </c>
      <c r="BI164" s="157">
        <f>IF(N164="nulová",J164,0)</f>
        <v>0</v>
      </c>
      <c r="BJ164" s="18" t="s">
        <v>36</v>
      </c>
      <c r="BK164" s="157">
        <f>ROUND(I164*H164,2)</f>
        <v>0</v>
      </c>
      <c r="BL164" s="18" t="s">
        <v>132</v>
      </c>
      <c r="BM164" s="156" t="s">
        <v>1395</v>
      </c>
    </row>
    <row r="165" spans="1:65" s="14" customFormat="1">
      <c r="B165" s="176"/>
      <c r="D165" s="169" t="s">
        <v>140</v>
      </c>
      <c r="E165" s="177" t="s">
        <v>1</v>
      </c>
      <c r="F165" s="178" t="s">
        <v>1396</v>
      </c>
      <c r="H165" s="179">
        <v>2</v>
      </c>
      <c r="I165" s="180"/>
      <c r="L165" s="176"/>
      <c r="M165" s="181"/>
      <c r="N165" s="182"/>
      <c r="O165" s="182"/>
      <c r="P165" s="182"/>
      <c r="Q165" s="182"/>
      <c r="R165" s="182"/>
      <c r="S165" s="182"/>
      <c r="T165" s="183"/>
      <c r="AT165" s="177" t="s">
        <v>140</v>
      </c>
      <c r="AU165" s="177" t="s">
        <v>89</v>
      </c>
      <c r="AV165" s="14" t="s">
        <v>89</v>
      </c>
      <c r="AW165" s="14" t="s">
        <v>35</v>
      </c>
      <c r="AX165" s="14" t="s">
        <v>80</v>
      </c>
      <c r="AY165" s="177" t="s">
        <v>125</v>
      </c>
    </row>
    <row r="166" spans="1:65" s="15" customFormat="1">
      <c r="B166" s="189"/>
      <c r="D166" s="169" t="s">
        <v>140</v>
      </c>
      <c r="E166" s="190" t="s">
        <v>1</v>
      </c>
      <c r="F166" s="191" t="s">
        <v>223</v>
      </c>
      <c r="H166" s="192">
        <v>2</v>
      </c>
      <c r="I166" s="193"/>
      <c r="L166" s="189"/>
      <c r="M166" s="194"/>
      <c r="N166" s="195"/>
      <c r="O166" s="195"/>
      <c r="P166" s="195"/>
      <c r="Q166" s="195"/>
      <c r="R166" s="195"/>
      <c r="S166" s="195"/>
      <c r="T166" s="196"/>
      <c r="AT166" s="190" t="s">
        <v>140</v>
      </c>
      <c r="AU166" s="190" t="s">
        <v>89</v>
      </c>
      <c r="AV166" s="15" t="s">
        <v>132</v>
      </c>
      <c r="AW166" s="15" t="s">
        <v>35</v>
      </c>
      <c r="AX166" s="15" t="s">
        <v>36</v>
      </c>
      <c r="AY166" s="190" t="s">
        <v>125</v>
      </c>
    </row>
    <row r="167" spans="1:65" s="2" customFormat="1" ht="21.75" customHeight="1">
      <c r="A167" s="33"/>
      <c r="B167" s="144"/>
      <c r="C167" s="145" t="s">
        <v>296</v>
      </c>
      <c r="D167" s="145" t="s">
        <v>127</v>
      </c>
      <c r="E167" s="146" t="s">
        <v>1397</v>
      </c>
      <c r="F167" s="147" t="s">
        <v>1398</v>
      </c>
      <c r="G167" s="148" t="s">
        <v>277</v>
      </c>
      <c r="H167" s="149">
        <v>1</v>
      </c>
      <c r="I167" s="150"/>
      <c r="J167" s="151">
        <f>ROUND(I167*H167,2)</f>
        <v>0</v>
      </c>
      <c r="K167" s="147" t="s">
        <v>1</v>
      </c>
      <c r="L167" s="34"/>
      <c r="M167" s="152" t="s">
        <v>1</v>
      </c>
      <c r="N167" s="153" t="s">
        <v>45</v>
      </c>
      <c r="O167" s="59"/>
      <c r="P167" s="154">
        <f>O167*H167</f>
        <v>0</v>
      </c>
      <c r="Q167" s="154">
        <v>1.0000000000000001E-5</v>
      </c>
      <c r="R167" s="154">
        <f>Q167*H167</f>
        <v>1.0000000000000001E-5</v>
      </c>
      <c r="S167" s="154">
        <v>0</v>
      </c>
      <c r="T167" s="155">
        <f>S167*H167</f>
        <v>0</v>
      </c>
      <c r="U167" s="33"/>
      <c r="V167" s="33"/>
      <c r="W167" s="33"/>
      <c r="X167" s="33"/>
      <c r="Y167" s="33"/>
      <c r="Z167" s="33"/>
      <c r="AA167" s="33"/>
      <c r="AB167" s="33"/>
      <c r="AC167" s="33"/>
      <c r="AD167" s="33"/>
      <c r="AE167" s="33"/>
      <c r="AR167" s="156" t="s">
        <v>132</v>
      </c>
      <c r="AT167" s="156" t="s">
        <v>127</v>
      </c>
      <c r="AU167" s="156" t="s">
        <v>89</v>
      </c>
      <c r="AY167" s="18" t="s">
        <v>125</v>
      </c>
      <c r="BE167" s="157">
        <f>IF(N167="základní",J167,0)</f>
        <v>0</v>
      </c>
      <c r="BF167" s="157">
        <f>IF(N167="snížená",J167,0)</f>
        <v>0</v>
      </c>
      <c r="BG167" s="157">
        <f>IF(N167="zákl. přenesená",J167,0)</f>
        <v>0</v>
      </c>
      <c r="BH167" s="157">
        <f>IF(N167="sníž. přenesená",J167,0)</f>
        <v>0</v>
      </c>
      <c r="BI167" s="157">
        <f>IF(N167="nulová",J167,0)</f>
        <v>0</v>
      </c>
      <c r="BJ167" s="18" t="s">
        <v>36</v>
      </c>
      <c r="BK167" s="157">
        <f>ROUND(I167*H167,2)</f>
        <v>0</v>
      </c>
      <c r="BL167" s="18" t="s">
        <v>132</v>
      </c>
      <c r="BM167" s="156" t="s">
        <v>1399</v>
      </c>
    </row>
    <row r="168" spans="1:65" s="14" customFormat="1">
      <c r="B168" s="176"/>
      <c r="D168" s="169" t="s">
        <v>140</v>
      </c>
      <c r="E168" s="177" t="s">
        <v>1</v>
      </c>
      <c r="F168" s="178" t="s">
        <v>36</v>
      </c>
      <c r="H168" s="179">
        <v>1</v>
      </c>
      <c r="I168" s="180"/>
      <c r="L168" s="176"/>
      <c r="M168" s="181"/>
      <c r="N168" s="182"/>
      <c r="O168" s="182"/>
      <c r="P168" s="182"/>
      <c r="Q168" s="182"/>
      <c r="R168" s="182"/>
      <c r="S168" s="182"/>
      <c r="T168" s="183"/>
      <c r="AT168" s="177" t="s">
        <v>140</v>
      </c>
      <c r="AU168" s="177" t="s">
        <v>89</v>
      </c>
      <c r="AV168" s="14" t="s">
        <v>89</v>
      </c>
      <c r="AW168" s="14" t="s">
        <v>35</v>
      </c>
      <c r="AX168" s="14" t="s">
        <v>36</v>
      </c>
      <c r="AY168" s="177" t="s">
        <v>125</v>
      </c>
    </row>
    <row r="169" spans="1:65" s="2" customFormat="1" ht="24.2" customHeight="1">
      <c r="A169" s="33"/>
      <c r="B169" s="144"/>
      <c r="C169" s="145" t="s">
        <v>300</v>
      </c>
      <c r="D169" s="145" t="s">
        <v>127</v>
      </c>
      <c r="E169" s="146" t="s">
        <v>1400</v>
      </c>
      <c r="F169" s="147" t="s">
        <v>1401</v>
      </c>
      <c r="G169" s="148" t="s">
        <v>277</v>
      </c>
      <c r="H169" s="149">
        <v>1</v>
      </c>
      <c r="I169" s="150"/>
      <c r="J169" s="151">
        <f>ROUND(I169*H169,2)</f>
        <v>0</v>
      </c>
      <c r="K169" s="147" t="s">
        <v>1</v>
      </c>
      <c r="L169" s="34"/>
      <c r="M169" s="152" t="s">
        <v>1</v>
      </c>
      <c r="N169" s="153" t="s">
        <v>45</v>
      </c>
      <c r="O169" s="59"/>
      <c r="P169" s="154">
        <f>O169*H169</f>
        <v>0</v>
      </c>
      <c r="Q169" s="154">
        <v>0</v>
      </c>
      <c r="R169" s="154">
        <f>Q169*H169</f>
        <v>0</v>
      </c>
      <c r="S169" s="154">
        <v>0</v>
      </c>
      <c r="T169" s="155">
        <f>S169*H169</f>
        <v>0</v>
      </c>
      <c r="U169" s="33"/>
      <c r="V169" s="33"/>
      <c r="W169" s="33"/>
      <c r="X169" s="33"/>
      <c r="Y169" s="33"/>
      <c r="Z169" s="33"/>
      <c r="AA169" s="33"/>
      <c r="AB169" s="33"/>
      <c r="AC169" s="33"/>
      <c r="AD169" s="33"/>
      <c r="AE169" s="33"/>
      <c r="AR169" s="156" t="s">
        <v>132</v>
      </c>
      <c r="AT169" s="156" t="s">
        <v>127</v>
      </c>
      <c r="AU169" s="156" t="s">
        <v>89</v>
      </c>
      <c r="AY169" s="18" t="s">
        <v>125</v>
      </c>
      <c r="BE169" s="157">
        <f>IF(N169="základní",J169,0)</f>
        <v>0</v>
      </c>
      <c r="BF169" s="157">
        <f>IF(N169="snížená",J169,0)</f>
        <v>0</v>
      </c>
      <c r="BG169" s="157">
        <f>IF(N169="zákl. přenesená",J169,0)</f>
        <v>0</v>
      </c>
      <c r="BH169" s="157">
        <f>IF(N169="sníž. přenesená",J169,0)</f>
        <v>0</v>
      </c>
      <c r="BI169" s="157">
        <f>IF(N169="nulová",J169,0)</f>
        <v>0</v>
      </c>
      <c r="BJ169" s="18" t="s">
        <v>36</v>
      </c>
      <c r="BK169" s="157">
        <f>ROUND(I169*H169,2)</f>
        <v>0</v>
      </c>
      <c r="BL169" s="18" t="s">
        <v>132</v>
      </c>
      <c r="BM169" s="156" t="s">
        <v>1402</v>
      </c>
    </row>
    <row r="170" spans="1:65" s="14" customFormat="1">
      <c r="B170" s="176"/>
      <c r="D170" s="169" t="s">
        <v>140</v>
      </c>
      <c r="E170" s="177" t="s">
        <v>1</v>
      </c>
      <c r="F170" s="178" t="s">
        <v>36</v>
      </c>
      <c r="H170" s="179">
        <v>1</v>
      </c>
      <c r="I170" s="180"/>
      <c r="L170" s="176"/>
      <c r="M170" s="181"/>
      <c r="N170" s="182"/>
      <c r="O170" s="182"/>
      <c r="P170" s="182"/>
      <c r="Q170" s="182"/>
      <c r="R170" s="182"/>
      <c r="S170" s="182"/>
      <c r="T170" s="183"/>
      <c r="AT170" s="177" t="s">
        <v>140</v>
      </c>
      <c r="AU170" s="177" t="s">
        <v>89</v>
      </c>
      <c r="AV170" s="14" t="s">
        <v>89</v>
      </c>
      <c r="AW170" s="14" t="s">
        <v>35</v>
      </c>
      <c r="AX170" s="14" t="s">
        <v>36</v>
      </c>
      <c r="AY170" s="177" t="s">
        <v>125</v>
      </c>
    </row>
    <row r="171" spans="1:65" s="2" customFormat="1" ht="24.2" customHeight="1">
      <c r="A171" s="33"/>
      <c r="B171" s="144"/>
      <c r="C171" s="145" t="s">
        <v>305</v>
      </c>
      <c r="D171" s="145" t="s">
        <v>127</v>
      </c>
      <c r="E171" s="146" t="s">
        <v>1403</v>
      </c>
      <c r="F171" s="147" t="s">
        <v>1404</v>
      </c>
      <c r="G171" s="148" t="s">
        <v>277</v>
      </c>
      <c r="H171" s="149">
        <v>1</v>
      </c>
      <c r="I171" s="150"/>
      <c r="J171" s="151">
        <f>ROUND(I171*H171,2)</f>
        <v>0</v>
      </c>
      <c r="K171" s="147" t="s">
        <v>1</v>
      </c>
      <c r="L171" s="34"/>
      <c r="M171" s="152" t="s">
        <v>1</v>
      </c>
      <c r="N171" s="153" t="s">
        <v>45</v>
      </c>
      <c r="O171" s="59"/>
      <c r="P171" s="154">
        <f>O171*H171</f>
        <v>0</v>
      </c>
      <c r="Q171" s="154">
        <v>1.0000000000000001E-5</v>
      </c>
      <c r="R171" s="154">
        <f>Q171*H171</f>
        <v>1.0000000000000001E-5</v>
      </c>
      <c r="S171" s="154">
        <v>0</v>
      </c>
      <c r="T171" s="155">
        <f>S171*H171</f>
        <v>0</v>
      </c>
      <c r="U171" s="33"/>
      <c r="V171" s="33"/>
      <c r="W171" s="33"/>
      <c r="X171" s="33"/>
      <c r="Y171" s="33"/>
      <c r="Z171" s="33"/>
      <c r="AA171" s="33"/>
      <c r="AB171" s="33"/>
      <c r="AC171" s="33"/>
      <c r="AD171" s="33"/>
      <c r="AE171" s="33"/>
      <c r="AR171" s="156" t="s">
        <v>132</v>
      </c>
      <c r="AT171" s="156" t="s">
        <v>127</v>
      </c>
      <c r="AU171" s="156" t="s">
        <v>89</v>
      </c>
      <c r="AY171" s="18" t="s">
        <v>125</v>
      </c>
      <c r="BE171" s="157">
        <f>IF(N171="základní",J171,0)</f>
        <v>0</v>
      </c>
      <c r="BF171" s="157">
        <f>IF(N171="snížená",J171,0)</f>
        <v>0</v>
      </c>
      <c r="BG171" s="157">
        <f>IF(N171="zákl. přenesená",J171,0)</f>
        <v>0</v>
      </c>
      <c r="BH171" s="157">
        <f>IF(N171="sníž. přenesená",J171,0)</f>
        <v>0</v>
      </c>
      <c r="BI171" s="157">
        <f>IF(N171="nulová",J171,0)</f>
        <v>0</v>
      </c>
      <c r="BJ171" s="18" t="s">
        <v>36</v>
      </c>
      <c r="BK171" s="157">
        <f>ROUND(I171*H171,2)</f>
        <v>0</v>
      </c>
      <c r="BL171" s="18" t="s">
        <v>132</v>
      </c>
      <c r="BM171" s="156" t="s">
        <v>1405</v>
      </c>
    </row>
    <row r="172" spans="1:65" s="14" customFormat="1">
      <c r="B172" s="176"/>
      <c r="D172" s="169" t="s">
        <v>140</v>
      </c>
      <c r="E172" s="177" t="s">
        <v>1</v>
      </c>
      <c r="F172" s="178" t="s">
        <v>36</v>
      </c>
      <c r="H172" s="179">
        <v>1</v>
      </c>
      <c r="I172" s="180"/>
      <c r="L172" s="176"/>
      <c r="M172" s="181"/>
      <c r="N172" s="182"/>
      <c r="O172" s="182"/>
      <c r="P172" s="182"/>
      <c r="Q172" s="182"/>
      <c r="R172" s="182"/>
      <c r="S172" s="182"/>
      <c r="T172" s="183"/>
      <c r="AT172" s="177" t="s">
        <v>140</v>
      </c>
      <c r="AU172" s="177" t="s">
        <v>89</v>
      </c>
      <c r="AV172" s="14" t="s">
        <v>89</v>
      </c>
      <c r="AW172" s="14" t="s">
        <v>35</v>
      </c>
      <c r="AX172" s="14" t="s">
        <v>36</v>
      </c>
      <c r="AY172" s="177" t="s">
        <v>125</v>
      </c>
    </row>
    <row r="173" spans="1:65" s="2" customFormat="1" ht="16.5" customHeight="1">
      <c r="A173" s="33"/>
      <c r="B173" s="144"/>
      <c r="C173" s="145" t="s">
        <v>321</v>
      </c>
      <c r="D173" s="145" t="s">
        <v>127</v>
      </c>
      <c r="E173" s="146" t="s">
        <v>1406</v>
      </c>
      <c r="F173" s="147" t="s">
        <v>1407</v>
      </c>
      <c r="G173" s="148" t="s">
        <v>277</v>
      </c>
      <c r="H173" s="149">
        <v>1</v>
      </c>
      <c r="I173" s="150"/>
      <c r="J173" s="151">
        <f>ROUND(I173*H173,2)</f>
        <v>0</v>
      </c>
      <c r="K173" s="147" t="s">
        <v>1</v>
      </c>
      <c r="L173" s="34"/>
      <c r="M173" s="152" t="s">
        <v>1</v>
      </c>
      <c r="N173" s="153" t="s">
        <v>45</v>
      </c>
      <c r="O173" s="59"/>
      <c r="P173" s="154">
        <f>O173*H173</f>
        <v>0</v>
      </c>
      <c r="Q173" s="154">
        <v>0</v>
      </c>
      <c r="R173" s="154">
        <f>Q173*H173</f>
        <v>0</v>
      </c>
      <c r="S173" s="154">
        <v>0</v>
      </c>
      <c r="T173" s="155">
        <f>S173*H173</f>
        <v>0</v>
      </c>
      <c r="U173" s="33"/>
      <c r="V173" s="33"/>
      <c r="W173" s="33"/>
      <c r="X173" s="33"/>
      <c r="Y173" s="33"/>
      <c r="Z173" s="33"/>
      <c r="AA173" s="33"/>
      <c r="AB173" s="33"/>
      <c r="AC173" s="33"/>
      <c r="AD173" s="33"/>
      <c r="AE173" s="33"/>
      <c r="AR173" s="156" t="s">
        <v>132</v>
      </c>
      <c r="AT173" s="156" t="s">
        <v>127</v>
      </c>
      <c r="AU173" s="156" t="s">
        <v>89</v>
      </c>
      <c r="AY173" s="18" t="s">
        <v>125</v>
      </c>
      <c r="BE173" s="157">
        <f>IF(N173="základní",J173,0)</f>
        <v>0</v>
      </c>
      <c r="BF173" s="157">
        <f>IF(N173="snížená",J173,0)</f>
        <v>0</v>
      </c>
      <c r="BG173" s="157">
        <f>IF(N173="zákl. přenesená",J173,0)</f>
        <v>0</v>
      </c>
      <c r="BH173" s="157">
        <f>IF(N173="sníž. přenesená",J173,0)</f>
        <v>0</v>
      </c>
      <c r="BI173" s="157">
        <f>IF(N173="nulová",J173,0)</f>
        <v>0</v>
      </c>
      <c r="BJ173" s="18" t="s">
        <v>36</v>
      </c>
      <c r="BK173" s="157">
        <f>ROUND(I173*H173,2)</f>
        <v>0</v>
      </c>
      <c r="BL173" s="18" t="s">
        <v>132</v>
      </c>
      <c r="BM173" s="156" t="s">
        <v>1408</v>
      </c>
    </row>
    <row r="174" spans="1:65" s="13" customFormat="1">
      <c r="B174" s="168"/>
      <c r="D174" s="169" t="s">
        <v>140</v>
      </c>
      <c r="E174" s="170" t="s">
        <v>1</v>
      </c>
      <c r="F174" s="171" t="s">
        <v>1409</v>
      </c>
      <c r="H174" s="170" t="s">
        <v>1</v>
      </c>
      <c r="I174" s="172"/>
      <c r="L174" s="168"/>
      <c r="M174" s="173"/>
      <c r="N174" s="174"/>
      <c r="O174" s="174"/>
      <c r="P174" s="174"/>
      <c r="Q174" s="174"/>
      <c r="R174" s="174"/>
      <c r="S174" s="174"/>
      <c r="T174" s="175"/>
      <c r="AT174" s="170" t="s">
        <v>140</v>
      </c>
      <c r="AU174" s="170" t="s">
        <v>89</v>
      </c>
      <c r="AV174" s="13" t="s">
        <v>36</v>
      </c>
      <c r="AW174" s="13" t="s">
        <v>35</v>
      </c>
      <c r="AX174" s="13" t="s">
        <v>80</v>
      </c>
      <c r="AY174" s="170" t="s">
        <v>125</v>
      </c>
    </row>
    <row r="175" spans="1:65" s="13" customFormat="1">
      <c r="B175" s="168"/>
      <c r="D175" s="169" t="s">
        <v>140</v>
      </c>
      <c r="E175" s="170" t="s">
        <v>1</v>
      </c>
      <c r="F175" s="171" t="s">
        <v>1410</v>
      </c>
      <c r="H175" s="170" t="s">
        <v>1</v>
      </c>
      <c r="I175" s="172"/>
      <c r="L175" s="168"/>
      <c r="M175" s="173"/>
      <c r="N175" s="174"/>
      <c r="O175" s="174"/>
      <c r="P175" s="174"/>
      <c r="Q175" s="174"/>
      <c r="R175" s="174"/>
      <c r="S175" s="174"/>
      <c r="T175" s="175"/>
      <c r="AT175" s="170" t="s">
        <v>140</v>
      </c>
      <c r="AU175" s="170" t="s">
        <v>89</v>
      </c>
      <c r="AV175" s="13" t="s">
        <v>36</v>
      </c>
      <c r="AW175" s="13" t="s">
        <v>35</v>
      </c>
      <c r="AX175" s="13" t="s">
        <v>80</v>
      </c>
      <c r="AY175" s="170" t="s">
        <v>125</v>
      </c>
    </row>
    <row r="176" spans="1:65" s="13" customFormat="1">
      <c r="B176" s="168"/>
      <c r="D176" s="169" t="s">
        <v>140</v>
      </c>
      <c r="E176" s="170" t="s">
        <v>1</v>
      </c>
      <c r="F176" s="171" t="s">
        <v>1411</v>
      </c>
      <c r="H176" s="170" t="s">
        <v>1</v>
      </c>
      <c r="I176" s="172"/>
      <c r="L176" s="168"/>
      <c r="M176" s="173"/>
      <c r="N176" s="174"/>
      <c r="O176" s="174"/>
      <c r="P176" s="174"/>
      <c r="Q176" s="174"/>
      <c r="R176" s="174"/>
      <c r="S176" s="174"/>
      <c r="T176" s="175"/>
      <c r="AT176" s="170" t="s">
        <v>140</v>
      </c>
      <c r="AU176" s="170" t="s">
        <v>89</v>
      </c>
      <c r="AV176" s="13" t="s">
        <v>36</v>
      </c>
      <c r="AW176" s="13" t="s">
        <v>35</v>
      </c>
      <c r="AX176" s="13" t="s">
        <v>80</v>
      </c>
      <c r="AY176" s="170" t="s">
        <v>125</v>
      </c>
    </row>
    <row r="177" spans="1:65" s="13" customFormat="1">
      <c r="B177" s="168"/>
      <c r="D177" s="169" t="s">
        <v>140</v>
      </c>
      <c r="E177" s="170" t="s">
        <v>1</v>
      </c>
      <c r="F177" s="171" t="s">
        <v>1412</v>
      </c>
      <c r="H177" s="170" t="s">
        <v>1</v>
      </c>
      <c r="I177" s="172"/>
      <c r="L177" s="168"/>
      <c r="M177" s="173"/>
      <c r="N177" s="174"/>
      <c r="O177" s="174"/>
      <c r="P177" s="174"/>
      <c r="Q177" s="174"/>
      <c r="R177" s="174"/>
      <c r="S177" s="174"/>
      <c r="T177" s="175"/>
      <c r="AT177" s="170" t="s">
        <v>140</v>
      </c>
      <c r="AU177" s="170" t="s">
        <v>89</v>
      </c>
      <c r="AV177" s="13" t="s">
        <v>36</v>
      </c>
      <c r="AW177" s="13" t="s">
        <v>35</v>
      </c>
      <c r="AX177" s="13" t="s">
        <v>80</v>
      </c>
      <c r="AY177" s="170" t="s">
        <v>125</v>
      </c>
    </row>
    <row r="178" spans="1:65" s="14" customFormat="1">
      <c r="B178" s="176"/>
      <c r="D178" s="169" t="s">
        <v>140</v>
      </c>
      <c r="E178" s="177" t="s">
        <v>1</v>
      </c>
      <c r="F178" s="178" t="s">
        <v>36</v>
      </c>
      <c r="H178" s="179">
        <v>1</v>
      </c>
      <c r="I178" s="180"/>
      <c r="L178" s="176"/>
      <c r="M178" s="181"/>
      <c r="N178" s="182"/>
      <c r="O178" s="182"/>
      <c r="P178" s="182"/>
      <c r="Q178" s="182"/>
      <c r="R178" s="182"/>
      <c r="S178" s="182"/>
      <c r="T178" s="183"/>
      <c r="AT178" s="177" t="s">
        <v>140</v>
      </c>
      <c r="AU178" s="177" t="s">
        <v>89</v>
      </c>
      <c r="AV178" s="14" t="s">
        <v>89</v>
      </c>
      <c r="AW178" s="14" t="s">
        <v>35</v>
      </c>
      <c r="AX178" s="14" t="s">
        <v>36</v>
      </c>
      <c r="AY178" s="177" t="s">
        <v>125</v>
      </c>
    </row>
    <row r="179" spans="1:65" s="2" customFormat="1" ht="16.5" customHeight="1">
      <c r="A179" s="33"/>
      <c r="B179" s="144"/>
      <c r="C179" s="145" t="s">
        <v>7</v>
      </c>
      <c r="D179" s="145" t="s">
        <v>127</v>
      </c>
      <c r="E179" s="146" t="s">
        <v>1413</v>
      </c>
      <c r="F179" s="147" t="s">
        <v>1414</v>
      </c>
      <c r="G179" s="148" t="s">
        <v>277</v>
      </c>
      <c r="H179" s="149">
        <v>1</v>
      </c>
      <c r="I179" s="150"/>
      <c r="J179" s="151">
        <f>ROUND(I179*H179,2)</f>
        <v>0</v>
      </c>
      <c r="K179" s="147" t="s">
        <v>1</v>
      </c>
      <c r="L179" s="34"/>
      <c r="M179" s="152" t="s">
        <v>1</v>
      </c>
      <c r="N179" s="153" t="s">
        <v>45</v>
      </c>
      <c r="O179" s="59"/>
      <c r="P179" s="154">
        <f>O179*H179</f>
        <v>0</v>
      </c>
      <c r="Q179" s="154">
        <v>0</v>
      </c>
      <c r="R179" s="154">
        <f>Q179*H179</f>
        <v>0</v>
      </c>
      <c r="S179" s="154">
        <v>0</v>
      </c>
      <c r="T179" s="155">
        <f>S179*H179</f>
        <v>0</v>
      </c>
      <c r="U179" s="33"/>
      <c r="V179" s="33"/>
      <c r="W179" s="33"/>
      <c r="X179" s="33"/>
      <c r="Y179" s="33"/>
      <c r="Z179" s="33"/>
      <c r="AA179" s="33"/>
      <c r="AB179" s="33"/>
      <c r="AC179" s="33"/>
      <c r="AD179" s="33"/>
      <c r="AE179" s="33"/>
      <c r="AR179" s="156" t="s">
        <v>132</v>
      </c>
      <c r="AT179" s="156" t="s">
        <v>127</v>
      </c>
      <c r="AU179" s="156" t="s">
        <v>89</v>
      </c>
      <c r="AY179" s="18" t="s">
        <v>125</v>
      </c>
      <c r="BE179" s="157">
        <f>IF(N179="základní",J179,0)</f>
        <v>0</v>
      </c>
      <c r="BF179" s="157">
        <f>IF(N179="snížená",J179,0)</f>
        <v>0</v>
      </c>
      <c r="BG179" s="157">
        <f>IF(N179="zákl. přenesená",J179,0)</f>
        <v>0</v>
      </c>
      <c r="BH179" s="157">
        <f>IF(N179="sníž. přenesená",J179,0)</f>
        <v>0</v>
      </c>
      <c r="BI179" s="157">
        <f>IF(N179="nulová",J179,0)</f>
        <v>0</v>
      </c>
      <c r="BJ179" s="18" t="s">
        <v>36</v>
      </c>
      <c r="BK179" s="157">
        <f>ROUND(I179*H179,2)</f>
        <v>0</v>
      </c>
      <c r="BL179" s="18" t="s">
        <v>132</v>
      </c>
      <c r="BM179" s="156" t="s">
        <v>1415</v>
      </c>
    </row>
    <row r="180" spans="1:65" s="14" customFormat="1">
      <c r="B180" s="176"/>
      <c r="D180" s="169" t="s">
        <v>140</v>
      </c>
      <c r="E180" s="177" t="s">
        <v>1</v>
      </c>
      <c r="F180" s="178" t="s">
        <v>36</v>
      </c>
      <c r="H180" s="179">
        <v>1</v>
      </c>
      <c r="I180" s="180"/>
      <c r="L180" s="176"/>
      <c r="M180" s="181"/>
      <c r="N180" s="182"/>
      <c r="O180" s="182"/>
      <c r="P180" s="182"/>
      <c r="Q180" s="182"/>
      <c r="R180" s="182"/>
      <c r="S180" s="182"/>
      <c r="T180" s="183"/>
      <c r="AT180" s="177" t="s">
        <v>140</v>
      </c>
      <c r="AU180" s="177" t="s">
        <v>89</v>
      </c>
      <c r="AV180" s="14" t="s">
        <v>89</v>
      </c>
      <c r="AW180" s="14" t="s">
        <v>35</v>
      </c>
      <c r="AX180" s="14" t="s">
        <v>36</v>
      </c>
      <c r="AY180" s="177" t="s">
        <v>125</v>
      </c>
    </row>
    <row r="181" spans="1:65" s="2" customFormat="1" ht="16.5" customHeight="1">
      <c r="A181" s="33"/>
      <c r="B181" s="144"/>
      <c r="C181" s="145" t="s">
        <v>330</v>
      </c>
      <c r="D181" s="145" t="s">
        <v>127</v>
      </c>
      <c r="E181" s="146" t="s">
        <v>1416</v>
      </c>
      <c r="F181" s="147" t="s">
        <v>1417</v>
      </c>
      <c r="G181" s="148" t="s">
        <v>277</v>
      </c>
      <c r="H181" s="149">
        <v>1</v>
      </c>
      <c r="I181" s="150"/>
      <c r="J181" s="151">
        <f>ROUND(I181*H181,2)</f>
        <v>0</v>
      </c>
      <c r="K181" s="147" t="s">
        <v>1</v>
      </c>
      <c r="L181" s="34"/>
      <c r="M181" s="152" t="s">
        <v>1</v>
      </c>
      <c r="N181" s="153" t="s">
        <v>45</v>
      </c>
      <c r="O181" s="59"/>
      <c r="P181" s="154">
        <f>O181*H181</f>
        <v>0</v>
      </c>
      <c r="Q181" s="154">
        <v>0</v>
      </c>
      <c r="R181" s="154">
        <f>Q181*H181</f>
        <v>0</v>
      </c>
      <c r="S181" s="154">
        <v>0</v>
      </c>
      <c r="T181" s="155">
        <f>S181*H181</f>
        <v>0</v>
      </c>
      <c r="U181" s="33"/>
      <c r="V181" s="33"/>
      <c r="W181" s="33"/>
      <c r="X181" s="33"/>
      <c r="Y181" s="33"/>
      <c r="Z181" s="33"/>
      <c r="AA181" s="33"/>
      <c r="AB181" s="33"/>
      <c r="AC181" s="33"/>
      <c r="AD181" s="33"/>
      <c r="AE181" s="33"/>
      <c r="AR181" s="156" t="s">
        <v>132</v>
      </c>
      <c r="AT181" s="156" t="s">
        <v>127</v>
      </c>
      <c r="AU181" s="156" t="s">
        <v>89</v>
      </c>
      <c r="AY181" s="18" t="s">
        <v>125</v>
      </c>
      <c r="BE181" s="157">
        <f>IF(N181="základní",J181,0)</f>
        <v>0</v>
      </c>
      <c r="BF181" s="157">
        <f>IF(N181="snížená",J181,0)</f>
        <v>0</v>
      </c>
      <c r="BG181" s="157">
        <f>IF(N181="zákl. přenesená",J181,0)</f>
        <v>0</v>
      </c>
      <c r="BH181" s="157">
        <f>IF(N181="sníž. přenesená",J181,0)</f>
        <v>0</v>
      </c>
      <c r="BI181" s="157">
        <f>IF(N181="nulová",J181,0)</f>
        <v>0</v>
      </c>
      <c r="BJ181" s="18" t="s">
        <v>36</v>
      </c>
      <c r="BK181" s="157">
        <f>ROUND(I181*H181,2)</f>
        <v>0</v>
      </c>
      <c r="BL181" s="18" t="s">
        <v>132</v>
      </c>
      <c r="BM181" s="156" t="s">
        <v>1418</v>
      </c>
    </row>
    <row r="182" spans="1:65" s="14" customFormat="1">
      <c r="B182" s="176"/>
      <c r="D182" s="169" t="s">
        <v>140</v>
      </c>
      <c r="E182" s="177" t="s">
        <v>1</v>
      </c>
      <c r="F182" s="178" t="s">
        <v>36</v>
      </c>
      <c r="H182" s="179">
        <v>1</v>
      </c>
      <c r="I182" s="180"/>
      <c r="L182" s="176"/>
      <c r="M182" s="181"/>
      <c r="N182" s="182"/>
      <c r="O182" s="182"/>
      <c r="P182" s="182"/>
      <c r="Q182" s="182"/>
      <c r="R182" s="182"/>
      <c r="S182" s="182"/>
      <c r="T182" s="183"/>
      <c r="AT182" s="177" t="s">
        <v>140</v>
      </c>
      <c r="AU182" s="177" t="s">
        <v>89</v>
      </c>
      <c r="AV182" s="14" t="s">
        <v>89</v>
      </c>
      <c r="AW182" s="14" t="s">
        <v>35</v>
      </c>
      <c r="AX182" s="14" t="s">
        <v>36</v>
      </c>
      <c r="AY182" s="177" t="s">
        <v>125</v>
      </c>
    </row>
    <row r="183" spans="1:65" s="2" customFormat="1" ht="24.2" customHeight="1">
      <c r="A183" s="33"/>
      <c r="B183" s="144"/>
      <c r="C183" s="145" t="s">
        <v>335</v>
      </c>
      <c r="D183" s="145" t="s">
        <v>127</v>
      </c>
      <c r="E183" s="146" t="s">
        <v>1419</v>
      </c>
      <c r="F183" s="147" t="s">
        <v>1420</v>
      </c>
      <c r="G183" s="148" t="s">
        <v>277</v>
      </c>
      <c r="H183" s="149">
        <v>1</v>
      </c>
      <c r="I183" s="150"/>
      <c r="J183" s="151">
        <f>ROUND(I183*H183,2)</f>
        <v>0</v>
      </c>
      <c r="K183" s="147" t="s">
        <v>1</v>
      </c>
      <c r="L183" s="34"/>
      <c r="M183" s="152" t="s">
        <v>1</v>
      </c>
      <c r="N183" s="153" t="s">
        <v>45</v>
      </c>
      <c r="O183" s="59"/>
      <c r="P183" s="154">
        <f>O183*H183</f>
        <v>0</v>
      </c>
      <c r="Q183" s="154">
        <v>0</v>
      </c>
      <c r="R183" s="154">
        <f>Q183*H183</f>
        <v>0</v>
      </c>
      <c r="S183" s="154">
        <v>0</v>
      </c>
      <c r="T183" s="155">
        <f>S183*H183</f>
        <v>0</v>
      </c>
      <c r="U183" s="33"/>
      <c r="V183" s="33"/>
      <c r="W183" s="33"/>
      <c r="X183" s="33"/>
      <c r="Y183" s="33"/>
      <c r="Z183" s="33"/>
      <c r="AA183" s="33"/>
      <c r="AB183" s="33"/>
      <c r="AC183" s="33"/>
      <c r="AD183" s="33"/>
      <c r="AE183" s="33"/>
      <c r="AR183" s="156" t="s">
        <v>132</v>
      </c>
      <c r="AT183" s="156" t="s">
        <v>127</v>
      </c>
      <c r="AU183" s="156" t="s">
        <v>89</v>
      </c>
      <c r="AY183" s="18" t="s">
        <v>125</v>
      </c>
      <c r="BE183" s="157">
        <f>IF(N183="základní",J183,0)</f>
        <v>0</v>
      </c>
      <c r="BF183" s="157">
        <f>IF(N183="snížená",J183,0)</f>
        <v>0</v>
      </c>
      <c r="BG183" s="157">
        <f>IF(N183="zákl. přenesená",J183,0)</f>
        <v>0</v>
      </c>
      <c r="BH183" s="157">
        <f>IF(N183="sníž. přenesená",J183,0)</f>
        <v>0</v>
      </c>
      <c r="BI183" s="157">
        <f>IF(N183="nulová",J183,0)</f>
        <v>0</v>
      </c>
      <c r="BJ183" s="18" t="s">
        <v>36</v>
      </c>
      <c r="BK183" s="157">
        <f>ROUND(I183*H183,2)</f>
        <v>0</v>
      </c>
      <c r="BL183" s="18" t="s">
        <v>132</v>
      </c>
      <c r="BM183" s="156" t="s">
        <v>1421</v>
      </c>
    </row>
    <row r="184" spans="1:65" s="14" customFormat="1">
      <c r="B184" s="176"/>
      <c r="D184" s="169" t="s">
        <v>140</v>
      </c>
      <c r="E184" s="177" t="s">
        <v>1</v>
      </c>
      <c r="F184" s="178" t="s">
        <v>36</v>
      </c>
      <c r="H184" s="179">
        <v>1</v>
      </c>
      <c r="I184" s="180"/>
      <c r="L184" s="176"/>
      <c r="M184" s="205"/>
      <c r="N184" s="206"/>
      <c r="O184" s="206"/>
      <c r="P184" s="206"/>
      <c r="Q184" s="206"/>
      <c r="R184" s="206"/>
      <c r="S184" s="206"/>
      <c r="T184" s="207"/>
      <c r="AT184" s="177" t="s">
        <v>140</v>
      </c>
      <c r="AU184" s="177" t="s">
        <v>89</v>
      </c>
      <c r="AV184" s="14" t="s">
        <v>89</v>
      </c>
      <c r="AW184" s="14" t="s">
        <v>35</v>
      </c>
      <c r="AX184" s="14" t="s">
        <v>36</v>
      </c>
      <c r="AY184" s="177" t="s">
        <v>125</v>
      </c>
    </row>
    <row r="185" spans="1:65" s="2" customFormat="1" ht="6.95" customHeight="1">
      <c r="A185" s="33"/>
      <c r="B185" s="48"/>
      <c r="C185" s="49"/>
      <c r="D185" s="49"/>
      <c r="E185" s="49"/>
      <c r="F185" s="49"/>
      <c r="G185" s="49"/>
      <c r="H185" s="49"/>
      <c r="I185" s="49"/>
      <c r="J185" s="49"/>
      <c r="K185" s="49"/>
      <c r="L185" s="34"/>
      <c r="M185" s="33"/>
      <c r="O185" s="33"/>
      <c r="P185" s="33"/>
      <c r="Q185" s="33"/>
      <c r="R185" s="33"/>
      <c r="S185" s="33"/>
      <c r="T185" s="33"/>
      <c r="U185" s="33"/>
      <c r="V185" s="33"/>
      <c r="W185" s="33"/>
      <c r="X185" s="33"/>
      <c r="Y185" s="33"/>
      <c r="Z185" s="33"/>
      <c r="AA185" s="33"/>
      <c r="AB185" s="33"/>
      <c r="AC185" s="33"/>
      <c r="AD185" s="33"/>
      <c r="AE185" s="33"/>
    </row>
  </sheetData>
  <autoFilter ref="C117:K184"/>
  <mergeCells count="9">
    <mergeCell ref="E87:H87"/>
    <mergeCell ref="E108:H108"/>
    <mergeCell ref="E110:H110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5</vt:i4>
      </vt:variant>
      <vt:variant>
        <vt:lpstr>Pojmenované oblasti</vt:lpstr>
      </vt:variant>
      <vt:variant>
        <vt:i4>10</vt:i4>
      </vt:variant>
    </vt:vector>
  </HeadingPairs>
  <TitlesOfParts>
    <vt:vector size="15" baseType="lpstr">
      <vt:lpstr>Rekapitulace stavby</vt:lpstr>
      <vt:lpstr>SO 091 - Náhradní výsadba</vt:lpstr>
      <vt:lpstr>SO 330 - Vodovodní řad</vt:lpstr>
      <vt:lpstr>SO 340 - Vodovodní přípojky</vt:lpstr>
      <vt:lpstr>SO 090 - Vedlejší a ostat...</vt:lpstr>
      <vt:lpstr>'Rekapitulace stavby'!Názvy_tisku</vt:lpstr>
      <vt:lpstr>'SO 090 - Vedlejší a ostat...'!Názvy_tisku</vt:lpstr>
      <vt:lpstr>'SO 091 - Náhradní výsadba'!Názvy_tisku</vt:lpstr>
      <vt:lpstr>'SO 330 - Vodovodní řad'!Názvy_tisku</vt:lpstr>
      <vt:lpstr>'SO 340 - Vodovodní přípojky'!Názvy_tisku</vt:lpstr>
      <vt:lpstr>'Rekapitulace stavby'!Oblast_tisku</vt:lpstr>
      <vt:lpstr>'SO 090 - Vedlejší a ostat...'!Oblast_tisku</vt:lpstr>
      <vt:lpstr>'SO 091 - Náhradní výsadba'!Oblast_tisku</vt:lpstr>
      <vt:lpstr>'SO 330 - Vodovodní řad'!Oblast_tisku</vt:lpstr>
      <vt:lpstr>'SO 340 - Vodovodní přípojky'!Oblast_tisku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Pavel Marek</dc:creator>
  <cp:lastModifiedBy>Pavel Marek</cp:lastModifiedBy>
  <dcterms:created xsi:type="dcterms:W3CDTF">2024-06-07T07:43:38Z</dcterms:created>
  <dcterms:modified xsi:type="dcterms:W3CDTF">2024-06-07T07:46:51Z</dcterms:modified>
</cp:coreProperties>
</file>