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22 - bez cen - Brno, Komárovská - rekonstrukce kanalizace\"/>
    </mc:Choice>
  </mc:AlternateContent>
  <bookViews>
    <workbookView xWindow="0" yWindow="0" windowWidth="28800" windowHeight="12300"/>
  </bookViews>
  <sheets>
    <sheet name="Rekapitulace stavby" sheetId="1" r:id="rId1"/>
    <sheet name="SO 01 -  Kanalizační stoka" sheetId="2" r:id="rId2"/>
    <sheet name="SO 02 - Kanalizační přípojky" sheetId="3" r:id="rId3"/>
    <sheet name="SO 90 - Ostatní rozpočtov..." sheetId="4" r:id="rId4"/>
  </sheets>
  <definedNames>
    <definedName name="_xlnm._FilterDatabase" localSheetId="1" hidden="1">'SO 01 -  Kanalizační stoka'!$C$123:$K$556</definedName>
    <definedName name="_xlnm._FilterDatabase" localSheetId="2" hidden="1">'SO 02 - Kanalizační přípojky'!$C$128:$K$524</definedName>
    <definedName name="_xlnm._FilterDatabase" localSheetId="3" hidden="1">'SO 90 - Ostatní rozpočtov...'!$C$118:$K$228</definedName>
    <definedName name="_xlnm.Print_Titles" localSheetId="0">'Rekapitulace stavby'!$92:$92</definedName>
    <definedName name="_xlnm.Print_Titles" localSheetId="1">'SO 01 -  Kanalizační stoka'!$123:$123</definedName>
    <definedName name="_xlnm.Print_Titles" localSheetId="2">'SO 02 - Kanalizační přípojky'!$128:$128</definedName>
    <definedName name="_xlnm.Print_Titles" localSheetId="3">'SO 90 - Ostatní rozpočtov...'!$118:$118</definedName>
    <definedName name="_xlnm.Print_Area" localSheetId="0">'Rekapitulace stavby'!$D$4:$AO$76,'Rekapitulace stavby'!$C$82:$AQ$98</definedName>
    <definedName name="_xlnm.Print_Area" localSheetId="1">'SO 01 -  Kanalizační stoka'!$C$4:$J$39,'SO 01 -  Kanalizační stoka'!$C$50:$J$76,'SO 01 -  Kanalizační stoka'!$C$82:$J$105,'SO 01 -  Kanalizační stoka'!$C$111:$K$556</definedName>
    <definedName name="_xlnm.Print_Area" localSheetId="2">'SO 02 - Kanalizační přípojky'!$C$4:$J$39,'SO 02 - Kanalizační přípojky'!$C$50:$J$76,'SO 02 - Kanalizační přípojky'!$C$82:$J$110,'SO 02 - Kanalizační přípojky'!$C$116:$K$524</definedName>
    <definedName name="_xlnm.Print_Area" localSheetId="3">'SO 90 - Ostatní rozpočtov...'!$C$4:$J$39,'SO 90 - Ostatní rozpočtov...'!$C$50:$J$76,'SO 90 - Ostatní rozpočtov...'!$C$82:$J$100,'SO 90 - Ostatní rozpočtov...'!$C$106:$K$228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F113" i="4"/>
  <c r="E111" i="4"/>
  <c r="F89" i="4"/>
  <c r="E87" i="4"/>
  <c r="J24" i="4"/>
  <c r="E24" i="4"/>
  <c r="J92" i="4"/>
  <c r="J23" i="4"/>
  <c r="J21" i="4"/>
  <c r="E21" i="4"/>
  <c r="J115" i="4"/>
  <c r="J20" i="4"/>
  <c r="J18" i="4"/>
  <c r="E18" i="4"/>
  <c r="F116" i="4"/>
  <c r="J17" i="4"/>
  <c r="J15" i="4"/>
  <c r="E15" i="4"/>
  <c r="F115" i="4"/>
  <c r="J14" i="4"/>
  <c r="J89" i="4"/>
  <c r="E7" i="4"/>
  <c r="E85" i="4"/>
  <c r="J37" i="3"/>
  <c r="J36" i="3"/>
  <c r="AY96" i="1"/>
  <c r="J35" i="3"/>
  <c r="AX96" i="1" s="1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2" i="3"/>
  <c r="BH512" i="3"/>
  <c r="BG512" i="3"/>
  <c r="BF512" i="3"/>
  <c r="T512" i="3"/>
  <c r="R512" i="3"/>
  <c r="P512" i="3"/>
  <c r="BI507" i="3"/>
  <c r="BH507" i="3"/>
  <c r="BG507" i="3"/>
  <c r="BF507" i="3"/>
  <c r="T507" i="3"/>
  <c r="R507" i="3"/>
  <c r="P507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88" i="3"/>
  <c r="BH488" i="3"/>
  <c r="BG488" i="3"/>
  <c r="BF488" i="3"/>
  <c r="T488" i="3"/>
  <c r="R488" i="3"/>
  <c r="P488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4" i="3"/>
  <c r="BH464" i="3"/>
  <c r="BG464" i="3"/>
  <c r="BF464" i="3"/>
  <c r="T464" i="3"/>
  <c r="R464" i="3"/>
  <c r="P464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6" i="3"/>
  <c r="BH386" i="3"/>
  <c r="BG386" i="3"/>
  <c r="BF386" i="3"/>
  <c r="T386" i="3"/>
  <c r="T385" i="3"/>
  <c r="R386" i="3"/>
  <c r="R385" i="3" s="1"/>
  <c r="P386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66" i="3"/>
  <c r="BH366" i="3"/>
  <c r="BG366" i="3"/>
  <c r="BF366" i="3"/>
  <c r="T366" i="3"/>
  <c r="R366" i="3"/>
  <c r="P366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46" i="3"/>
  <c r="BH346" i="3"/>
  <c r="BG346" i="3"/>
  <c r="BF346" i="3"/>
  <c r="T346" i="3"/>
  <c r="R346" i="3"/>
  <c r="P346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T317" i="3"/>
  <c r="R318" i="3"/>
  <c r="R317" i="3"/>
  <c r="P318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2" i="3"/>
  <c r="BH132" i="3"/>
  <c r="BG132" i="3"/>
  <c r="BF132" i="3"/>
  <c r="T132" i="3"/>
  <c r="R132" i="3"/>
  <c r="P132" i="3"/>
  <c r="F123" i="3"/>
  <c r="E121" i="3"/>
  <c r="F89" i="3"/>
  <c r="E87" i="3"/>
  <c r="J24" i="3"/>
  <c r="E24" i="3"/>
  <c r="J126" i="3" s="1"/>
  <c r="J23" i="3"/>
  <c r="J21" i="3"/>
  <c r="E21" i="3"/>
  <c r="J125" i="3" s="1"/>
  <c r="J20" i="3"/>
  <c r="J18" i="3"/>
  <c r="E18" i="3"/>
  <c r="F126" i="3" s="1"/>
  <c r="J17" i="3"/>
  <c r="J15" i="3"/>
  <c r="E15" i="3"/>
  <c r="F125" i="3" s="1"/>
  <c r="J14" i="3"/>
  <c r="J123" i="3"/>
  <c r="E7" i="3"/>
  <c r="E85" i="3"/>
  <c r="J37" i="2"/>
  <c r="J36" i="2"/>
  <c r="AY95" i="1"/>
  <c r="J35" i="2"/>
  <c r="AX95" i="1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T376" i="2"/>
  <c r="R377" i="2"/>
  <c r="R376" i="2"/>
  <c r="P377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T289" i="2"/>
  <c r="R290" i="2"/>
  <c r="R289" i="2"/>
  <c r="P290" i="2"/>
  <c r="P289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92" i="2"/>
  <c r="J23" i="2"/>
  <c r="J21" i="2"/>
  <c r="E21" i="2"/>
  <c r="J120" i="2"/>
  <c r="J20" i="2"/>
  <c r="J18" i="2"/>
  <c r="E18" i="2"/>
  <c r="F121" i="2"/>
  <c r="J17" i="2"/>
  <c r="J15" i="2"/>
  <c r="E15" i="2"/>
  <c r="F120" i="2"/>
  <c r="J14" i="2"/>
  <c r="J89" i="2"/>
  <c r="E7" i="2"/>
  <c r="E85" i="2" s="1"/>
  <c r="L90" i="1"/>
  <c r="AM90" i="1"/>
  <c r="AM89" i="1"/>
  <c r="L89" i="1"/>
  <c r="AM87" i="1"/>
  <c r="L87" i="1"/>
  <c r="L85" i="1"/>
  <c r="L84" i="1"/>
  <c r="J556" i="2"/>
  <c r="BK536" i="2"/>
  <c r="J525" i="2"/>
  <c r="J514" i="2"/>
  <c r="BK484" i="2"/>
  <c r="J466" i="2"/>
  <c r="J416" i="2"/>
  <c r="BK403" i="2"/>
  <c r="BK393" i="2"/>
  <c r="BK373" i="2"/>
  <c r="BK368" i="2"/>
  <c r="J359" i="2"/>
  <c r="J336" i="2"/>
  <c r="BK311" i="2"/>
  <c r="J288" i="2"/>
  <c r="J258" i="2"/>
  <c r="J231" i="2"/>
  <c r="J223" i="2"/>
  <c r="BK200" i="2"/>
  <c r="BK156" i="2"/>
  <c r="BK141" i="2"/>
  <c r="BK554" i="2"/>
  <c r="J530" i="2"/>
  <c r="BK525" i="2"/>
  <c r="J503" i="2"/>
  <c r="BK486" i="2"/>
  <c r="BK468" i="2"/>
  <c r="J446" i="2"/>
  <c r="BK439" i="2"/>
  <c r="J431" i="2"/>
  <c r="BK426" i="2"/>
  <c r="J412" i="2"/>
  <c r="J383" i="2"/>
  <c r="BK357" i="2"/>
  <c r="BK343" i="2"/>
  <c r="BK320" i="2"/>
  <c r="BK280" i="2"/>
  <c r="J254" i="2"/>
  <c r="BK227" i="2"/>
  <c r="J221" i="2"/>
  <c r="J200" i="2"/>
  <c r="BK189" i="2"/>
  <c r="BK148" i="2"/>
  <c r="J131" i="2"/>
  <c r="J546" i="2"/>
  <c r="BK530" i="2"/>
  <c r="J511" i="2"/>
  <c r="J484" i="2"/>
  <c r="BK466" i="2"/>
  <c r="J459" i="2"/>
  <c r="J450" i="2"/>
  <c r="J426" i="2"/>
  <c r="BK418" i="2"/>
  <c r="BK412" i="2"/>
  <c r="BK400" i="2"/>
  <c r="BK383" i="2"/>
  <c r="BK359" i="2"/>
  <c r="BK318" i="2"/>
  <c r="J292" i="2"/>
  <c r="BK254" i="2"/>
  <c r="BK237" i="2"/>
  <c r="BK184" i="2"/>
  <c r="J165" i="2"/>
  <c r="J148" i="2"/>
  <c r="J129" i="2"/>
  <c r="BK479" i="2"/>
  <c r="BK461" i="2"/>
  <c r="BK446" i="2"/>
  <c r="J439" i="2"/>
  <c r="BK408" i="2"/>
  <c r="BK386" i="2"/>
  <c r="J373" i="2"/>
  <c r="J353" i="2"/>
  <c r="J318" i="2"/>
  <c r="J280" i="2"/>
  <c r="BK251" i="2"/>
  <c r="BK231" i="2"/>
  <c r="J227" i="2"/>
  <c r="BK202" i="2"/>
  <c r="BK196" i="2"/>
  <c r="J158" i="2"/>
  <c r="BK150" i="2"/>
  <c r="J135" i="2"/>
  <c r="BK127" i="2"/>
  <c r="BK514" i="3"/>
  <c r="BK512" i="3"/>
  <c r="J501" i="3"/>
  <c r="BK494" i="3"/>
  <c r="J486" i="3"/>
  <c r="BK484" i="3"/>
  <c r="BK476" i="3"/>
  <c r="BK433" i="3"/>
  <c r="J421" i="3"/>
  <c r="BK412" i="3"/>
  <c r="J407" i="3"/>
  <c r="J393" i="3"/>
  <c r="J390" i="3"/>
  <c r="J381" i="3"/>
  <c r="BK358" i="3"/>
  <c r="BK354" i="3"/>
  <c r="BK346" i="3"/>
  <c r="BK336" i="3"/>
  <c r="J331" i="3"/>
  <c r="J315" i="3"/>
  <c r="J276" i="3"/>
  <c r="BK260" i="3"/>
  <c r="BK182" i="3"/>
  <c r="J172" i="3"/>
  <c r="J161" i="3"/>
  <c r="BK152" i="3"/>
  <c r="J145" i="3"/>
  <c r="BK132" i="3"/>
  <c r="BK523" i="3"/>
  <c r="J520" i="3"/>
  <c r="BK516" i="3"/>
  <c r="BK504" i="3"/>
  <c r="J498" i="3"/>
  <c r="J488" i="3"/>
  <c r="J470" i="3"/>
  <c r="J464" i="3"/>
  <c r="BK443" i="3"/>
  <c r="J430" i="3"/>
  <c r="BK421" i="3"/>
  <c r="J419" i="3"/>
  <c r="BK414" i="3"/>
  <c r="J397" i="3"/>
  <c r="BK393" i="3"/>
  <c r="BK392" i="3"/>
  <c r="BK366" i="3"/>
  <c r="BK341" i="3"/>
  <c r="BK339" i="3"/>
  <c r="J318" i="3"/>
  <c r="J308" i="3"/>
  <c r="BK300" i="3"/>
  <c r="J272" i="3"/>
  <c r="BK261" i="3"/>
  <c r="J228" i="3"/>
  <c r="BK188" i="3"/>
  <c r="J150" i="3"/>
  <c r="J144" i="3"/>
  <c r="J523" i="3"/>
  <c r="J507" i="3"/>
  <c r="J494" i="3"/>
  <c r="BK480" i="3"/>
  <c r="J440" i="3"/>
  <c r="J433" i="3"/>
  <c r="BK419" i="3"/>
  <c r="J416" i="3"/>
  <c r="J401" i="3"/>
  <c r="BK390" i="3"/>
  <c r="BK374" i="3"/>
  <c r="J339" i="3"/>
  <c r="BK313" i="3"/>
  <c r="BK307" i="3"/>
  <c r="J190" i="3"/>
  <c r="BK144" i="3"/>
  <c r="J524" i="3"/>
  <c r="J514" i="3"/>
  <c r="BK495" i="3"/>
  <c r="J476" i="3"/>
  <c r="BK440" i="3"/>
  <c r="BK430" i="3"/>
  <c r="J417" i="3"/>
  <c r="BK403" i="3"/>
  <c r="J392" i="3"/>
  <c r="J374" i="3"/>
  <c r="J336" i="3"/>
  <c r="J307" i="3"/>
  <c r="J278" i="3"/>
  <c r="J261" i="3"/>
  <c r="BK177" i="3"/>
  <c r="BK150" i="3"/>
  <c r="BK217" i="4"/>
  <c r="BK207" i="4"/>
  <c r="J175" i="4"/>
  <c r="BK150" i="4"/>
  <c r="BK135" i="4"/>
  <c r="BK225" i="4"/>
  <c r="J217" i="4"/>
  <c r="J201" i="4"/>
  <c r="J169" i="4"/>
  <c r="BK131" i="4"/>
  <c r="BK214" i="4"/>
  <c r="BK201" i="4"/>
  <c r="J184" i="4"/>
  <c r="BK175" i="4"/>
  <c r="BK137" i="4"/>
  <c r="J131" i="4"/>
  <c r="J122" i="4"/>
  <c r="BK193" i="4"/>
  <c r="BK178" i="4"/>
  <c r="BK148" i="4"/>
  <c r="J137" i="4"/>
  <c r="BK122" i="4"/>
  <c r="J551" i="2"/>
  <c r="J548" i="2"/>
  <c r="J533" i="2"/>
  <c r="J523" i="2"/>
  <c r="BK489" i="2"/>
  <c r="BK471" i="2"/>
  <c r="J418" i="2"/>
  <c r="BK405" i="2"/>
  <c r="BK395" i="2"/>
  <c r="J386" i="2"/>
  <c r="BK371" i="2"/>
  <c r="BK362" i="2"/>
  <c r="BK325" i="2"/>
  <c r="J313" i="2"/>
  <c r="BK290" i="2"/>
  <c r="J245" i="2"/>
  <c r="BK226" i="2"/>
  <c r="BK216" i="2"/>
  <c r="BK172" i="2"/>
  <c r="BK152" i="2"/>
  <c r="J127" i="2"/>
  <c r="BK546" i="2"/>
  <c r="BK527" i="2"/>
  <c r="BK511" i="2"/>
  <c r="J489" i="2"/>
  <c r="J481" i="2"/>
  <c r="BK453" i="2"/>
  <c r="BK442" i="2"/>
  <c r="J434" i="2"/>
  <c r="J421" i="2"/>
  <c r="BK402" i="2"/>
  <c r="J393" i="2"/>
  <c r="J362" i="2"/>
  <c r="BK345" i="2"/>
  <c r="BK336" i="2"/>
  <c r="J284" i="2"/>
  <c r="BK256" i="2"/>
  <c r="J239" i="2"/>
  <c r="J226" i="2"/>
  <c r="J218" i="2"/>
  <c r="J196" i="2"/>
  <c r="BK165" i="2"/>
  <c r="BK133" i="2"/>
  <c r="BK556" i="2"/>
  <c r="J545" i="2"/>
  <c r="BK523" i="2"/>
  <c r="J486" i="2"/>
  <c r="J468" i="2"/>
  <c r="J461" i="2"/>
  <c r="J453" i="2"/>
  <c r="J437" i="2"/>
  <c r="BK421" i="2"/>
  <c r="J403" i="2"/>
  <c r="J398" i="2"/>
  <c r="BK377" i="2"/>
  <c r="J357" i="2"/>
  <c r="J323" i="2"/>
  <c r="BK298" i="2"/>
  <c r="BK276" i="2"/>
  <c r="BK242" i="2"/>
  <c r="J198" i="2"/>
  <c r="J172" i="2"/>
  <c r="BK154" i="2"/>
  <c r="J150" i="2"/>
  <c r="J141" i="2"/>
  <c r="J463" i="2"/>
  <c r="BK459" i="2"/>
  <c r="J444" i="2"/>
  <c r="BK431" i="2"/>
  <c r="J414" i="2"/>
  <c r="J395" i="2"/>
  <c r="J377" i="2"/>
  <c r="J343" i="2"/>
  <c r="J320" i="2"/>
  <c r="BK288" i="2"/>
  <c r="J256" i="2"/>
  <c r="BK248" i="2"/>
  <c r="BK239" i="2"/>
  <c r="BK221" i="2"/>
  <c r="BK198" i="2"/>
  <c r="J179" i="2"/>
  <c r="J154" i="2"/>
  <c r="J147" i="2"/>
  <c r="BK131" i="2"/>
  <c r="AS94" i="1"/>
  <c r="BK470" i="3"/>
  <c r="BK427" i="3"/>
  <c r="BK416" i="3"/>
  <c r="J409" i="3"/>
  <c r="BK406" i="3"/>
  <c r="J383" i="3"/>
  <c r="BK378" i="3"/>
  <c r="J366" i="3"/>
  <c r="J341" i="3"/>
  <c r="J334" i="3"/>
  <c r="BK318" i="3"/>
  <c r="J313" i="3"/>
  <c r="BK267" i="3"/>
  <c r="J188" i="3"/>
  <c r="J168" i="3"/>
  <c r="BK157" i="3"/>
  <c r="BK149" i="3"/>
  <c r="BK139" i="3"/>
  <c r="BK524" i="3"/>
  <c r="BK521" i="3"/>
  <c r="BK518" i="3"/>
  <c r="BK501" i="3"/>
  <c r="BK492" i="3"/>
  <c r="J480" i="3"/>
  <c r="J474" i="3"/>
  <c r="BK445" i="3"/>
  <c r="BK435" i="3"/>
  <c r="J424" i="3"/>
  <c r="BK418" i="3"/>
  <c r="J404" i="3"/>
  <c r="BK400" i="3"/>
  <c r="BK396" i="3"/>
  <c r="J378" i="3"/>
  <c r="J356" i="3"/>
  <c r="J321" i="3"/>
  <c r="BK315" i="3"/>
  <c r="BK303" i="3"/>
  <c r="BK278" i="3"/>
  <c r="J265" i="3"/>
  <c r="J230" i="3"/>
  <c r="BK190" i="3"/>
  <c r="BK161" i="3"/>
  <c r="J149" i="3"/>
  <c r="J132" i="3"/>
  <c r="J512" i="3"/>
  <c r="J495" i="3"/>
  <c r="J484" i="3"/>
  <c r="J478" i="3"/>
  <c r="J435" i="3"/>
  <c r="BK424" i="3"/>
  <c r="BK417" i="3"/>
  <c r="J406" i="3"/>
  <c r="BK397" i="3"/>
  <c r="BK381" i="3"/>
  <c r="J354" i="3"/>
  <c r="BK334" i="3"/>
  <c r="J310" i="3"/>
  <c r="BK276" i="3"/>
  <c r="J182" i="3"/>
  <c r="J152" i="3"/>
  <c r="J521" i="3"/>
  <c r="J518" i="3"/>
  <c r="BK498" i="3"/>
  <c r="BK486" i="3"/>
  <c r="BK474" i="3"/>
  <c r="BK464" i="3"/>
  <c r="J438" i="3"/>
  <c r="J412" i="3"/>
  <c r="BK404" i="3"/>
  <c r="BK401" i="3"/>
  <c r="BK386" i="3"/>
  <c r="J358" i="3"/>
  <c r="BK321" i="3"/>
  <c r="J303" i="3"/>
  <c r="J267" i="3"/>
  <c r="J260" i="3"/>
  <c r="BK228" i="3"/>
  <c r="J157" i="3"/>
  <c r="J225" i="4"/>
  <c r="J214" i="4"/>
  <c r="J193" i="4"/>
  <c r="BK144" i="4"/>
  <c r="J139" i="4"/>
  <c r="BK204" i="4"/>
  <c r="J187" i="4"/>
  <c r="J144" i="4"/>
  <c r="J124" i="4"/>
  <c r="BK209" i="4"/>
  <c r="J190" i="4"/>
  <c r="J181" i="4"/>
  <c r="BK169" i="4"/>
  <c r="J153" i="4"/>
  <c r="J135" i="4"/>
  <c r="J227" i="4"/>
  <c r="J207" i="4"/>
  <c r="BK181" i="4"/>
  <c r="J150" i="4"/>
  <c r="J141" i="4"/>
  <c r="J129" i="4"/>
  <c r="J554" i="2"/>
  <c r="BK545" i="2"/>
  <c r="J527" i="2"/>
  <c r="BK503" i="2"/>
  <c r="BK475" i="2"/>
  <c r="BK423" i="2"/>
  <c r="J408" i="2"/>
  <c r="BK398" i="2"/>
  <c r="BK391" i="2"/>
  <c r="BK381" i="2"/>
  <c r="J365" i="2"/>
  <c r="J345" i="2"/>
  <c r="BK323" i="2"/>
  <c r="BK292" i="2"/>
  <c r="BK284" i="2"/>
  <c r="J251" i="2"/>
  <c r="BK233" i="2"/>
  <c r="BK218" i="2"/>
  <c r="J189" i="2"/>
  <c r="BK158" i="2"/>
  <c r="J133" i="2"/>
  <c r="BK548" i="2"/>
  <c r="BK533" i="2"/>
  <c r="BK514" i="2"/>
  <c r="BK500" i="2"/>
  <c r="J471" i="2"/>
  <c r="BK450" i="2"/>
  <c r="BK444" i="2"/>
  <c r="BK437" i="2"/>
  <c r="BK428" i="2"/>
  <c r="BK416" i="2"/>
  <c r="J400" i="2"/>
  <c r="BK365" i="2"/>
  <c r="BK353" i="2"/>
  <c r="BK341" i="2"/>
  <c r="J311" i="2"/>
  <c r="BK258" i="2"/>
  <c r="J248" i="2"/>
  <c r="J237" i="2"/>
  <c r="BK223" i="2"/>
  <c r="J202" i="2"/>
  <c r="J184" i="2"/>
  <c r="BK135" i="2"/>
  <c r="BK129" i="2"/>
  <c r="BK551" i="2"/>
  <c r="J536" i="2"/>
  <c r="J500" i="2"/>
  <c r="J479" i="2"/>
  <c r="BK463" i="2"/>
  <c r="J456" i="2"/>
  <c r="BK434" i="2"/>
  <c r="J423" i="2"/>
  <c r="BK414" i="2"/>
  <c r="J402" i="2"/>
  <c r="J391" i="2"/>
  <c r="J368" i="2"/>
  <c r="J325" i="2"/>
  <c r="BK313" i="2"/>
  <c r="J290" i="2"/>
  <c r="BK245" i="2"/>
  <c r="J216" i="2"/>
  <c r="BK179" i="2"/>
  <c r="J156" i="2"/>
  <c r="J152" i="2"/>
  <c r="BK147" i="2"/>
  <c r="BK481" i="2"/>
  <c r="J475" i="2"/>
  <c r="BK456" i="2"/>
  <c r="J442" i="2"/>
  <c r="J428" i="2"/>
  <c r="J405" i="2"/>
  <c r="J381" i="2"/>
  <c r="J371" i="2"/>
  <c r="J341" i="2"/>
  <c r="J298" i="2"/>
  <c r="J276" i="2"/>
  <c r="J242" i="2"/>
  <c r="J233" i="2"/>
  <c r="J177" i="3"/>
  <c r="BK145" i="3"/>
  <c r="J516" i="3"/>
  <c r="J504" i="3"/>
  <c r="BK488" i="3"/>
  <c r="J443" i="3"/>
  <c r="BK438" i="3"/>
  <c r="J427" i="3"/>
  <c r="BK407" i="3"/>
  <c r="J403" i="3"/>
  <c r="J396" i="3"/>
  <c r="J386" i="3"/>
  <c r="J346" i="3"/>
  <c r="BK331" i="3"/>
  <c r="BK308" i="3"/>
  <c r="BK272" i="3"/>
  <c r="BK172" i="3"/>
  <c r="J139" i="3"/>
  <c r="BK520" i="3"/>
  <c r="BK507" i="3"/>
  <c r="J492" i="3"/>
  <c r="BK478" i="3"/>
  <c r="J445" i="3"/>
  <c r="J418" i="3"/>
  <c r="J414" i="3"/>
  <c r="BK409" i="3"/>
  <c r="J400" i="3"/>
  <c r="BK383" i="3"/>
  <c r="BK356" i="3"/>
  <c r="BK310" i="3"/>
  <c r="J300" i="3"/>
  <c r="BK265" i="3"/>
  <c r="BK230" i="3"/>
  <c r="BK168" i="3"/>
  <c r="BK227" i="4"/>
  <c r="J211" i="4"/>
  <c r="BK190" i="4"/>
  <c r="BK153" i="4"/>
  <c r="BK141" i="4"/>
  <c r="BK129" i="4"/>
  <c r="J223" i="4"/>
  <c r="J209" i="4"/>
  <c r="BK172" i="4"/>
  <c r="BK133" i="4"/>
  <c r="BK126" i="4"/>
  <c r="BK223" i="4"/>
  <c r="J204" i="4"/>
  <c r="BK187" i="4"/>
  <c r="J178" i="4"/>
  <c r="J148" i="4"/>
  <c r="J133" i="4"/>
  <c r="BK124" i="4"/>
  <c r="BK211" i="4"/>
  <c r="BK184" i="4"/>
  <c r="J172" i="4"/>
  <c r="BK139" i="4"/>
  <c r="J126" i="4"/>
  <c r="P126" i="2" l="1"/>
  <c r="BK291" i="2"/>
  <c r="J291" i="2" s="1"/>
  <c r="J100" i="2" s="1"/>
  <c r="P291" i="2"/>
  <c r="BK335" i="2"/>
  <c r="J335" i="2" s="1"/>
  <c r="J101" i="2" s="1"/>
  <c r="T335" i="2"/>
  <c r="R380" i="2"/>
  <c r="P522" i="2"/>
  <c r="R131" i="3"/>
  <c r="P320" i="3"/>
  <c r="BK345" i="3"/>
  <c r="J345" i="3" s="1"/>
  <c r="J101" i="3" s="1"/>
  <c r="BK377" i="3"/>
  <c r="J377" i="3"/>
  <c r="J102" i="3" s="1"/>
  <c r="BK389" i="3"/>
  <c r="J389" i="3" s="1"/>
  <c r="J104" i="3" s="1"/>
  <c r="R473" i="3"/>
  <c r="T511" i="3"/>
  <c r="T517" i="3"/>
  <c r="T522" i="3"/>
  <c r="P121" i="4"/>
  <c r="P120" i="4"/>
  <c r="BK147" i="4"/>
  <c r="J147" i="4" s="1"/>
  <c r="J99" i="4" s="1"/>
  <c r="R126" i="2"/>
  <c r="T291" i="2"/>
  <c r="BK380" i="2"/>
  <c r="J380" i="2" s="1"/>
  <c r="J103" i="2" s="1"/>
  <c r="P380" i="2"/>
  <c r="BK522" i="2"/>
  <c r="J522" i="2" s="1"/>
  <c r="J104" i="2" s="1"/>
  <c r="R522" i="2"/>
  <c r="P131" i="3"/>
  <c r="BK320" i="3"/>
  <c r="J320" i="3"/>
  <c r="J100" i="3" s="1"/>
  <c r="P345" i="3"/>
  <c r="P377" i="3"/>
  <c r="P389" i="3"/>
  <c r="P473" i="3"/>
  <c r="R511" i="3"/>
  <c r="R517" i="3"/>
  <c r="R522" i="3"/>
  <c r="BK121" i="4"/>
  <c r="BK120" i="4"/>
  <c r="BK119" i="4" s="1"/>
  <c r="J119" i="4" s="1"/>
  <c r="J96" i="4" s="1"/>
  <c r="P147" i="4"/>
  <c r="T131" i="3"/>
  <c r="R320" i="3"/>
  <c r="R345" i="3"/>
  <c r="R377" i="3"/>
  <c r="T389" i="3"/>
  <c r="BK473" i="3"/>
  <c r="J473" i="3" s="1"/>
  <c r="J105" i="3" s="1"/>
  <c r="P511" i="3"/>
  <c r="P517" i="3"/>
  <c r="P522" i="3"/>
  <c r="T121" i="4"/>
  <c r="T120" i="4" s="1"/>
  <c r="R147" i="4"/>
  <c r="BK126" i="2"/>
  <c r="J126" i="2"/>
  <c r="J98" i="2" s="1"/>
  <c r="T126" i="2"/>
  <c r="R291" i="2"/>
  <c r="P335" i="2"/>
  <c r="R335" i="2"/>
  <c r="T380" i="2"/>
  <c r="T522" i="2"/>
  <c r="BK131" i="3"/>
  <c r="T320" i="3"/>
  <c r="T345" i="3"/>
  <c r="T377" i="3"/>
  <c r="R389" i="3"/>
  <c r="T473" i="3"/>
  <c r="BK511" i="3"/>
  <c r="J511" i="3" s="1"/>
  <c r="J107" i="3" s="1"/>
  <c r="BK517" i="3"/>
  <c r="J517" i="3"/>
  <c r="J108" i="3" s="1"/>
  <c r="BK522" i="3"/>
  <c r="J522" i="3" s="1"/>
  <c r="J109" i="3" s="1"/>
  <c r="R121" i="4"/>
  <c r="R120" i="4"/>
  <c r="R119" i="4" s="1"/>
  <c r="T147" i="4"/>
  <c r="BK385" i="3"/>
  <c r="J385" i="3"/>
  <c r="J103" i="3" s="1"/>
  <c r="BK289" i="2"/>
  <c r="J289" i="2" s="1"/>
  <c r="J99" i="2" s="1"/>
  <c r="BK376" i="2"/>
  <c r="J376" i="2"/>
  <c r="J102" i="2" s="1"/>
  <c r="BK317" i="3"/>
  <c r="J317" i="3" s="1"/>
  <c r="J99" i="3" s="1"/>
  <c r="J91" i="4"/>
  <c r="J113" i="4"/>
  <c r="J116" i="4"/>
  <c r="BE124" i="4"/>
  <c r="BE129" i="4"/>
  <c r="BE133" i="4"/>
  <c r="BE139" i="4"/>
  <c r="BE141" i="4"/>
  <c r="BE184" i="4"/>
  <c r="BE187" i="4"/>
  <c r="BE211" i="4"/>
  <c r="BE214" i="4"/>
  <c r="BE223" i="4"/>
  <c r="J131" i="3"/>
  <c r="J98" i="3" s="1"/>
  <c r="F92" i="4"/>
  <c r="E109" i="4"/>
  <c r="BE148" i="4"/>
  <c r="BE153" i="4"/>
  <c r="BE172" i="4"/>
  <c r="BE190" i="4"/>
  <c r="BE193" i="4"/>
  <c r="BE217" i="4"/>
  <c r="BE225" i="4"/>
  <c r="F91" i="4"/>
  <c r="BE135" i="4"/>
  <c r="BE137" i="4"/>
  <c r="BE144" i="4"/>
  <c r="BE150" i="4"/>
  <c r="BE178" i="4"/>
  <c r="BE181" i="4"/>
  <c r="BE204" i="4"/>
  <c r="BE209" i="4"/>
  <c r="BE227" i="4"/>
  <c r="BE122" i="4"/>
  <c r="BE126" i="4"/>
  <c r="BE131" i="4"/>
  <c r="BE169" i="4"/>
  <c r="BE175" i="4"/>
  <c r="BE201" i="4"/>
  <c r="BE207" i="4"/>
  <c r="J89" i="3"/>
  <c r="F92" i="3"/>
  <c r="BE132" i="3"/>
  <c r="BE188" i="3"/>
  <c r="BE315" i="3"/>
  <c r="BE331" i="3"/>
  <c r="BE336" i="3"/>
  <c r="BE339" i="3"/>
  <c r="BE341" i="3"/>
  <c r="BE346" i="3"/>
  <c r="BE354" i="3"/>
  <c r="BE396" i="3"/>
  <c r="BE406" i="3"/>
  <c r="BE421" i="3"/>
  <c r="BE424" i="3"/>
  <c r="BE433" i="3"/>
  <c r="BE492" i="3"/>
  <c r="BE512" i="3"/>
  <c r="BE514" i="3"/>
  <c r="BE518" i="3"/>
  <c r="BE521" i="3"/>
  <c r="J91" i="3"/>
  <c r="BE144" i="3"/>
  <c r="BE145" i="3"/>
  <c r="BE182" i="3"/>
  <c r="BE260" i="3"/>
  <c r="BE265" i="3"/>
  <c r="BE276" i="3"/>
  <c r="BE300" i="3"/>
  <c r="BE318" i="3"/>
  <c r="BE356" i="3"/>
  <c r="BE392" i="3"/>
  <c r="BE393" i="3"/>
  <c r="BE409" i="3"/>
  <c r="BE412" i="3"/>
  <c r="BE414" i="3"/>
  <c r="BE430" i="3"/>
  <c r="BE443" i="3"/>
  <c r="BE445" i="3"/>
  <c r="BE464" i="3"/>
  <c r="BE470" i="3"/>
  <c r="BE474" i="3"/>
  <c r="BE486" i="3"/>
  <c r="BE501" i="3"/>
  <c r="BE523" i="3"/>
  <c r="F91" i="3"/>
  <c r="E119" i="3"/>
  <c r="BE139" i="3"/>
  <c r="BE152" i="3"/>
  <c r="BE157" i="3"/>
  <c r="BE172" i="3"/>
  <c r="BE177" i="3"/>
  <c r="BE190" i="3"/>
  <c r="BE230" i="3"/>
  <c r="BE267" i="3"/>
  <c r="BE272" i="3"/>
  <c r="BE310" i="3"/>
  <c r="BE313" i="3"/>
  <c r="BE321" i="3"/>
  <c r="BE334" i="3"/>
  <c r="BE358" i="3"/>
  <c r="BE374" i="3"/>
  <c r="BE378" i="3"/>
  <c r="BE386" i="3"/>
  <c r="BE401" i="3"/>
  <c r="BE404" i="3"/>
  <c r="BE407" i="3"/>
  <c r="BE419" i="3"/>
  <c r="BE435" i="3"/>
  <c r="BE476" i="3"/>
  <c r="BE480" i="3"/>
  <c r="BE484" i="3"/>
  <c r="BE494" i="3"/>
  <c r="BE507" i="3"/>
  <c r="BE516" i="3"/>
  <c r="BE520" i="3"/>
  <c r="BE524" i="3"/>
  <c r="J92" i="3"/>
  <c r="BE149" i="3"/>
  <c r="BE150" i="3"/>
  <c r="BE161" i="3"/>
  <c r="BE168" i="3"/>
  <c r="BE228" i="3"/>
  <c r="BE261" i="3"/>
  <c r="BE278" i="3"/>
  <c r="BE303" i="3"/>
  <c r="BE307" i="3"/>
  <c r="BE308" i="3"/>
  <c r="BE366" i="3"/>
  <c r="BE381" i="3"/>
  <c r="BE383" i="3"/>
  <c r="BE390" i="3"/>
  <c r="BE397" i="3"/>
  <c r="BE400" i="3"/>
  <c r="BE403" i="3"/>
  <c r="BE416" i="3"/>
  <c r="BE417" i="3"/>
  <c r="BE418" i="3"/>
  <c r="BE427" i="3"/>
  <c r="BE438" i="3"/>
  <c r="BE440" i="3"/>
  <c r="BE478" i="3"/>
  <c r="BE488" i="3"/>
  <c r="BE495" i="3"/>
  <c r="BE498" i="3"/>
  <c r="BE504" i="3"/>
  <c r="J91" i="2"/>
  <c r="E114" i="2"/>
  <c r="J118" i="2"/>
  <c r="J121" i="2"/>
  <c r="BE129" i="2"/>
  <c r="BE154" i="2"/>
  <c r="BE165" i="2"/>
  <c r="BE184" i="2"/>
  <c r="BE202" i="2"/>
  <c r="BE237" i="2"/>
  <c r="BE239" i="2"/>
  <c r="BE242" i="2"/>
  <c r="BE280" i="2"/>
  <c r="BE284" i="2"/>
  <c r="BE353" i="2"/>
  <c r="BE357" i="2"/>
  <c r="BE359" i="2"/>
  <c r="BE362" i="2"/>
  <c r="BE365" i="2"/>
  <c r="BE368" i="2"/>
  <c r="BE381" i="2"/>
  <c r="BE391" i="2"/>
  <c r="BE398" i="2"/>
  <c r="BE400" i="2"/>
  <c r="BE402" i="2"/>
  <c r="BE414" i="2"/>
  <c r="BE416" i="2"/>
  <c r="BE418" i="2"/>
  <c r="BE421" i="2"/>
  <c r="BE426" i="2"/>
  <c r="BE437" i="2"/>
  <c r="BE439" i="2"/>
  <c r="BE444" i="2"/>
  <c r="BE453" i="2"/>
  <c r="BE456" i="2"/>
  <c r="BE466" i="2"/>
  <c r="BE471" i="2"/>
  <c r="F92" i="2"/>
  <c r="BE150" i="2"/>
  <c r="BE200" i="2"/>
  <c r="BE218" i="2"/>
  <c r="BE221" i="2"/>
  <c r="BE223" i="2"/>
  <c r="BE226" i="2"/>
  <c r="BE256" i="2"/>
  <c r="BE320" i="2"/>
  <c r="BE325" i="2"/>
  <c r="BE336" i="2"/>
  <c r="BE343" i="2"/>
  <c r="BE345" i="2"/>
  <c r="BE393" i="2"/>
  <c r="BE405" i="2"/>
  <c r="BE486" i="2"/>
  <c r="BE489" i="2"/>
  <c r="BE523" i="2"/>
  <c r="BE525" i="2"/>
  <c r="BE527" i="2"/>
  <c r="BE530" i="2"/>
  <c r="BE546" i="2"/>
  <c r="BE548" i="2"/>
  <c r="BE554" i="2"/>
  <c r="F91" i="2"/>
  <c r="BE141" i="2"/>
  <c r="BE152" i="2"/>
  <c r="BE156" i="2"/>
  <c r="BE158" i="2"/>
  <c r="BE172" i="2"/>
  <c r="BE216" i="2"/>
  <c r="BE233" i="2"/>
  <c r="BE248" i="2"/>
  <c r="BE251" i="2"/>
  <c r="BE288" i="2"/>
  <c r="BE290" i="2"/>
  <c r="BE292" i="2"/>
  <c r="BE311" i="2"/>
  <c r="BE313" i="2"/>
  <c r="BE323" i="2"/>
  <c r="BE371" i="2"/>
  <c r="BE373" i="2"/>
  <c r="BE377" i="2"/>
  <c r="BE386" i="2"/>
  <c r="BE395" i="2"/>
  <c r="BE403" i="2"/>
  <c r="BE408" i="2"/>
  <c r="BE412" i="2"/>
  <c r="BE423" i="2"/>
  <c r="BE428" i="2"/>
  <c r="BE431" i="2"/>
  <c r="BE434" i="2"/>
  <c r="BE442" i="2"/>
  <c r="BE446" i="2"/>
  <c r="BE450" i="2"/>
  <c r="BE459" i="2"/>
  <c r="BE461" i="2"/>
  <c r="BE475" i="2"/>
  <c r="BE481" i="2"/>
  <c r="BE484" i="2"/>
  <c r="BE533" i="2"/>
  <c r="BE536" i="2"/>
  <c r="BE545" i="2"/>
  <c r="BE551" i="2"/>
  <c r="BE556" i="2"/>
  <c r="BE127" i="2"/>
  <c r="BE131" i="2"/>
  <c r="BE133" i="2"/>
  <c r="BE135" i="2"/>
  <c r="BE147" i="2"/>
  <c r="BE148" i="2"/>
  <c r="BE179" i="2"/>
  <c r="BE189" i="2"/>
  <c r="BE196" i="2"/>
  <c r="BE198" i="2"/>
  <c r="BE227" i="2"/>
  <c r="BE231" i="2"/>
  <c r="BE245" i="2"/>
  <c r="BE254" i="2"/>
  <c r="BE258" i="2"/>
  <c r="BE276" i="2"/>
  <c r="BE298" i="2"/>
  <c r="BE318" i="2"/>
  <c r="BE341" i="2"/>
  <c r="BE383" i="2"/>
  <c r="BE463" i="2"/>
  <c r="BE468" i="2"/>
  <c r="BE479" i="2"/>
  <c r="BE500" i="2"/>
  <c r="BE503" i="2"/>
  <c r="BE511" i="2"/>
  <c r="BE514" i="2"/>
  <c r="F35" i="2"/>
  <c r="BB95" i="1" s="1"/>
  <c r="F37" i="2"/>
  <c r="BD95" i="1"/>
  <c r="F34" i="3"/>
  <c r="BA96" i="1" s="1"/>
  <c r="F37" i="4"/>
  <c r="BD97" i="1"/>
  <c r="F34" i="2"/>
  <c r="BA95" i="1" s="1"/>
  <c r="F37" i="3"/>
  <c r="BD96" i="1"/>
  <c r="J34" i="4"/>
  <c r="AW97" i="1" s="1"/>
  <c r="F35" i="4"/>
  <c r="BB97" i="1"/>
  <c r="F36" i="2"/>
  <c r="BC95" i="1" s="1"/>
  <c r="J34" i="3"/>
  <c r="AW96" i="1"/>
  <c r="F36" i="4"/>
  <c r="BC97" i="1" s="1"/>
  <c r="F34" i="4"/>
  <c r="BA97" i="1"/>
  <c r="J34" i="2"/>
  <c r="AW95" i="1" s="1"/>
  <c r="F36" i="3"/>
  <c r="BC96" i="1"/>
  <c r="F35" i="3"/>
  <c r="BB96" i="1" s="1"/>
  <c r="T125" i="2" l="1"/>
  <c r="T124" i="2"/>
  <c r="T119" i="4"/>
  <c r="P510" i="3"/>
  <c r="R130" i="3"/>
  <c r="BK130" i="3"/>
  <c r="T130" i="3"/>
  <c r="P119" i="4"/>
  <c r="AU97" i="1" s="1"/>
  <c r="T510" i="3"/>
  <c r="R510" i="3"/>
  <c r="P130" i="3"/>
  <c r="P129" i="3" s="1"/>
  <c r="AU96" i="1" s="1"/>
  <c r="R125" i="2"/>
  <c r="R124" i="2" s="1"/>
  <c r="P125" i="2"/>
  <c r="P124" i="2"/>
  <c r="AU95" i="1"/>
  <c r="BK125" i="2"/>
  <c r="J125" i="2" s="1"/>
  <c r="J97" i="2" s="1"/>
  <c r="J120" i="4"/>
  <c r="J97" i="4"/>
  <c r="BK510" i="3"/>
  <c r="J510" i="3" s="1"/>
  <c r="J106" i="3" s="1"/>
  <c r="J121" i="4"/>
  <c r="J98" i="4" s="1"/>
  <c r="J33" i="2"/>
  <c r="AV95" i="1" s="1"/>
  <c r="AT95" i="1" s="1"/>
  <c r="J33" i="4"/>
  <c r="AV97" i="1"/>
  <c r="AT97" i="1" s="1"/>
  <c r="F33" i="2"/>
  <c r="AZ95" i="1" s="1"/>
  <c r="F33" i="4"/>
  <c r="AZ97" i="1" s="1"/>
  <c r="J30" i="4"/>
  <c r="AG97" i="1" s="1"/>
  <c r="J33" i="3"/>
  <c r="AV96" i="1" s="1"/>
  <c r="AT96" i="1" s="1"/>
  <c r="BA94" i="1"/>
  <c r="W30" i="1"/>
  <c r="BD94" i="1"/>
  <c r="W33" i="1"/>
  <c r="F33" i="3"/>
  <c r="AZ96" i="1"/>
  <c r="BC94" i="1"/>
  <c r="W32" i="1"/>
  <c r="BB94" i="1"/>
  <c r="W31" i="1"/>
  <c r="BK129" i="3" l="1"/>
  <c r="J129" i="3"/>
  <c r="T129" i="3"/>
  <c r="R129" i="3"/>
  <c r="BK124" i="2"/>
  <c r="J124" i="2"/>
  <c r="J96" i="2" s="1"/>
  <c r="J130" i="3"/>
  <c r="J97" i="3" s="1"/>
  <c r="J39" i="4"/>
  <c r="AN97" i="1"/>
  <c r="J30" i="3"/>
  <c r="AG96" i="1" s="1"/>
  <c r="AU94" i="1"/>
  <c r="AX94" i="1"/>
  <c r="AY94" i="1"/>
  <c r="AW94" i="1"/>
  <c r="AK30" i="1"/>
  <c r="AZ94" i="1"/>
  <c r="AV94" i="1" s="1"/>
  <c r="AK29" i="1" s="1"/>
  <c r="J39" i="3" l="1"/>
  <c r="J96" i="3"/>
  <c r="AN96" i="1"/>
  <c r="J30" i="2"/>
  <c r="AG95" i="1" s="1"/>
  <c r="AG94" i="1" s="1"/>
  <c r="W29" i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<sst xmlns="http://schemas.openxmlformats.org/spreadsheetml/2006/main" count="10431" uniqueCount="1290">
  <si>
    <t>Export Komplet</t>
  </si>
  <si>
    <t/>
  </si>
  <si>
    <t>2.0</t>
  </si>
  <si>
    <t>False</t>
  </si>
  <si>
    <t>{3929932f-5ddb-4e46-b783-9bf5dbf533ad}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</si>
  <si>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</si>
  <si>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</si>
  <si>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</si>
  <si>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</si>
  <si>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</si>
  <si>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</si>
  <si>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</si>
  <si>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</si>
  <si>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</si>
  <si>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</si>
  <si>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</si>
  <si>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</si>
  <si>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Komárovská - rekonstrukce kanalizace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</si>
  <si>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</si>
  <si>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</si>
  <si>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</si>
  <si>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</si>
  <si>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</si>
  <si>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</si>
  <si>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</si>
  <si>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</si>
  <si>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</si>
  <si>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</si>
  <si>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</si>
  <si>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</si>
  <si>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</si>
  <si>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</si>
  <si>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</si>
  <si>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</si>
  <si>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</si>
  <si>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</si>
  <si>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</si>
  <si>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</si>
  <si>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</si>
  <si>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</si>
  <si>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</si>
  <si>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</si>
  <si>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</si>
  <si>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</si>
  <si>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</si>
  <si>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</si>
  <si>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</si>
  <si>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</si>
  <si>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</si>
  <si>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</si>
  <si>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</si>
  <si>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</si>
  <si>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</si>
  <si>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</si>
  <si>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</si>
  <si>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</si>
  <si>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</si>
  <si>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</si>
  <si>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</si>
  <si>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</si>
  <si>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</si>
  <si>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</si>
  <si>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</si>
  <si>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</si>
  <si>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</si>
  <si>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</si>
  <si>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</si>
  <si>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</si>
  <si>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</si>
  <si>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</si>
  <si>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</si>
  <si>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</si>
  <si>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</si>
  <si>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</si>
  <si>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</si>
  <si>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</si>
  <si>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</si>
  <si>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</si>
  <si>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</si>
  <si>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 Kanalizační stoka</t>
  </si>
  <si>
    <t>STA</t>
  </si>
  <si>
    <t>{c4764af7-a974-41de-bcaa-51eafd504f23}</t>
  </si>
  <si>
    <t>2</t>
  </si>
  <si>
    <t>SO 02</t>
  </si>
  <si>
    <t>Kanalizační přípojky</t>
  </si>
  <si>
    <t>{702d33e7-e796-4e92-b1d0-60e2b78a9c94}</t>
  </si>
  <si>
    <t>SO 90</t>
  </si>
  <si>
    <t>Ostatní rozpočtové náklady</t>
  </si>
  <si>
    <t>{6f424dd5-b81a-481a-82cf-3fd7221b2205}</t>
  </si>
  <si>
    <t>KRYCÍ LIST SOUPISU PRACÍ</t>
  </si>
  <si>
    <t>Objekt:</t>
  </si>
  <si>
    <t>SO 01 -  Kanalizační stoka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</si>
  <si>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</si>
  <si>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</si>
  <si>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</si>
  <si>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</si>
  <si>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</si>
  <si>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</si>
  <si>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</si>
  <si>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</si>
  <si>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</si>
  <si>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</si>
  <si>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</si>
  <si>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</si>
  <si>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</si>
  <si>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</si>
  <si>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</si>
  <si>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</si>
  <si>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</si>
  <si>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</si>
  <si>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</si>
  <si>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</si>
  <si>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</si>
  <si>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</si>
  <si>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</si>
  <si>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</si>
  <si>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</si>
  <si>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</si>
  <si>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</si>
  <si>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</si>
  <si>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</si>
  <si>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</si>
  <si>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</si>
  <si>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113154113</t>
  </si>
  <si>
    <t>Frézování živičného krytu tl 50 mm pruh š 0,5 m pl do 500 m2 bez překážek v trase</t>
  </si>
  <si>
    <t>m2</t>
  </si>
  <si>
    <t>CS ÚRS 2024 01</t>
  </si>
  <si>
    <t>4</t>
  </si>
  <si>
    <t>VV</t>
  </si>
  <si>
    <t xml:space="preserve">64-11   </t>
  </si>
  <si>
    <t>113107142</t>
  </si>
  <si>
    <t>Odstranění podkladu živičného tl přes 50 do 100 mm ručně</t>
  </si>
  <si>
    <t xml:space="preserve">(0,3+0,3+0,3+2,2+0,3+0,3+0,3)*(0,3+0,3+0,3+5)-2,2*5   </t>
  </si>
  <si>
    <t>3</t>
  </si>
  <si>
    <t>113107143</t>
  </si>
  <si>
    <t>Odstranění podkladu živičného tl přes 100 do 150 mm ručně</t>
  </si>
  <si>
    <t>6</t>
  </si>
  <si>
    <t xml:space="preserve">(0,3+2,2+0,3)*(0,3+5)-2,2*5   </t>
  </si>
  <si>
    <t>113107145</t>
  </si>
  <si>
    <t>Odstranění podkladu živičného tl přes 200 do 250 mm ručně</t>
  </si>
  <si>
    <t>8</t>
  </si>
  <si>
    <t xml:space="preserve">(0,3+0,3+2,2+0,3+0,3)*(0,3+0,3+5)-2,2*5   </t>
  </si>
  <si>
    <t>5</t>
  </si>
  <si>
    <t>113107244</t>
  </si>
  <si>
    <t>Odstranění podkladu živičného tl přes 150 do 200 mm strojně pl přes 200 m2</t>
  </si>
  <si>
    <t>10</t>
  </si>
  <si>
    <t xml:space="preserve">2,2*(120,6-1,75)+2,5*0,5*3   </t>
  </si>
  <si>
    <t xml:space="preserve">3,5*3,5   </t>
  </si>
  <si>
    <t xml:space="preserve">1,6*(152,6-1,75)+2*0,5*4   </t>
  </si>
  <si>
    <t xml:space="preserve">1,5*(10,5+1)+0,5*2*1   </t>
  </si>
  <si>
    <t xml:space="preserve">Součet   </t>
  </si>
  <si>
    <t>113107246</t>
  </si>
  <si>
    <t>Odstranění podkladu živičného tl přes 250 do 300 mm strojně pl přes 200 m2</t>
  </si>
  <si>
    <t>7</t>
  </si>
  <si>
    <t>113107224</t>
  </si>
  <si>
    <t>Odstranění podkladu z kameniva drceného tl přes 300 do 400 mm strojně pl přes 200 m2</t>
  </si>
  <si>
    <t>14</t>
  </si>
  <si>
    <t>115101201</t>
  </si>
  <si>
    <t>Čerpání vody na dopravní výšku do 10 m průměrný přítok do 500 l/min</t>
  </si>
  <si>
    <t>hod</t>
  </si>
  <si>
    <t>16</t>
  </si>
  <si>
    <t xml:space="preserve">1500+500   </t>
  </si>
  <si>
    <t>9</t>
  </si>
  <si>
    <t>115101301</t>
  </si>
  <si>
    <t>Pohotovost čerpací soupravy pro dopravní výšku do 10 m přítok do 500 l/min</t>
  </si>
  <si>
    <t>den</t>
  </si>
  <si>
    <t>18</t>
  </si>
  <si>
    <t xml:space="preserve">365   </t>
  </si>
  <si>
    <t>115101202</t>
  </si>
  <si>
    <t>Čerpání vody na dopravní výšku do 10 m průměrný přítok přes 500 do 1 000 l/min</t>
  </si>
  <si>
    <t>20</t>
  </si>
  <si>
    <t xml:space="preserve">2000   </t>
  </si>
  <si>
    <t>11</t>
  </si>
  <si>
    <t>115101302</t>
  </si>
  <si>
    <t>Pohotovost čerpací soupravy pro dopravní výšku do 10 m přítok přes 500 do 1 000 l/min</t>
  </si>
  <si>
    <t>22</t>
  </si>
  <si>
    <t>115120131vl</t>
  </si>
  <si>
    <t>Opakované zřízení a odstranění hrázky v rýze včetně souvisejících prací</t>
  </si>
  <si>
    <t>kpl</t>
  </si>
  <si>
    <t>24</t>
  </si>
  <si>
    <t>13</t>
  </si>
  <si>
    <t>119001401</t>
  </si>
  <si>
    <t>Dočasné zajištění potrubí ocelového nebo litinového DN do 200 mm</t>
  </si>
  <si>
    <t>m</t>
  </si>
  <si>
    <t>26</t>
  </si>
  <si>
    <t xml:space="preserve">2,2*6   </t>
  </si>
  <si>
    <t xml:space="preserve">2,2*5   </t>
  </si>
  <si>
    <t xml:space="preserve">1,6*5   </t>
  </si>
  <si>
    <t xml:space="preserve">1,6*3   </t>
  </si>
  <si>
    <t xml:space="preserve">1,35*1   </t>
  </si>
  <si>
    <t>119001421</t>
  </si>
  <si>
    <t>Dočasné zajištění kabelů a kabelových tratí ze 3 volně ložených kabelů</t>
  </si>
  <si>
    <t>28</t>
  </si>
  <si>
    <t xml:space="preserve">2,2*4   </t>
  </si>
  <si>
    <t xml:space="preserve">2,2*1   </t>
  </si>
  <si>
    <t xml:space="preserve">1,35*2   </t>
  </si>
  <si>
    <t>15</t>
  </si>
  <si>
    <t>460671112</t>
  </si>
  <si>
    <t>Výstražná fólie pro krytí kabelů šířky 25 cm</t>
  </si>
  <si>
    <t>-1388162567</t>
  </si>
  <si>
    <t xml:space="preserve">3*4   </t>
  </si>
  <si>
    <t xml:space="preserve">3*1   </t>
  </si>
  <si>
    <t xml:space="preserve">2*4   </t>
  </si>
  <si>
    <t xml:space="preserve">2*2   </t>
  </si>
  <si>
    <t xml:space="preserve">2*1   </t>
  </si>
  <si>
    <t>Součet</t>
  </si>
  <si>
    <t>46051020R</t>
  </si>
  <si>
    <t>D+M žlabu kabelové do rýhy bez výkopových prací z prefabrikovaných betonových žlabů včetně víka</t>
  </si>
  <si>
    <t>-376830941</t>
  </si>
  <si>
    <t xml:space="preserve">2*5   </t>
  </si>
  <si>
    <t>17</t>
  </si>
  <si>
    <t>139001101</t>
  </si>
  <si>
    <t>Příplatek za ztížení vykopávky v blízkosti podzemního vedení</t>
  </si>
  <si>
    <t>m3</t>
  </si>
  <si>
    <t>34</t>
  </si>
  <si>
    <t xml:space="preserve">4,5825*2,2*1*(6+5+4+1)   </t>
  </si>
  <si>
    <t xml:space="preserve">4,55*1,6*1*(5+3+5)   </t>
  </si>
  <si>
    <t xml:space="preserve">3,81*1,5*1*(1+3)   </t>
  </si>
  <si>
    <t>131251206</t>
  </si>
  <si>
    <t>Hloubení jam zapažených v hornině třídy těžitelnosti I skupiny 3 objem do 5000 m3 strojně , VČETNĚ svislého přemístění do 4 m, započtena lepivost</t>
  </si>
  <si>
    <t>84961183</t>
  </si>
  <si>
    <t xml:space="preserve">"výkop včetně povrchů"   </t>
  </si>
  <si>
    <t xml:space="preserve">4,585*(2,2*(120,6-1,75)+2,5*0,5*3)   </t>
  </si>
  <si>
    <t xml:space="preserve">"odpočty"   </t>
  </si>
  <si>
    <t xml:space="preserve">-0,9*(2,2*(120,6-1,75)+2,5*0,5*3)   </t>
  </si>
  <si>
    <t>"tř. 3 z 80%"977,336*0,8</t>
  </si>
  <si>
    <t>19</t>
  </si>
  <si>
    <t>131351206</t>
  </si>
  <si>
    <t>Hloubení jam zapažených v hornině třídy těžitelnosti II skupiny 4 objem do 5000 m3 strojně, VČETNĚ svislého přemístění do 4 m, započtena lepivost</t>
  </si>
  <si>
    <t>2032681317</t>
  </si>
  <si>
    <t>"tř. 4 z 20%"977,336*0,2</t>
  </si>
  <si>
    <t>132254206</t>
  </si>
  <si>
    <t>Hloubení zapažených rýh š do 2000 mm v hornině třídy těžitelnosti I skupiny 3 objem do 5000 m3, VČETNĚ svislého přemístění do 4 m, započtena lepivost</t>
  </si>
  <si>
    <t>36</t>
  </si>
  <si>
    <t>"tř. 3 z 80%"932,603*0,8</t>
  </si>
  <si>
    <t>132354206</t>
  </si>
  <si>
    <t>Hloubení zapažených rýh š do 2000 mm v hornině třídy těžitelnosti II skupiny 4 objem do 5000 m3, VČETNĚ svislého přemístění do 4 m, započtena lepivost</t>
  </si>
  <si>
    <t>40</t>
  </si>
  <si>
    <t>"tř. 4 z 20%"932,603*0,2</t>
  </si>
  <si>
    <t>133254103</t>
  </si>
  <si>
    <t xml:space="preserve">Hloubení šachet zapažených v hornině třídy těžitelnosti I skupiny 3 objem do 100 m3,  VČETNĚ svislého přemístění, započtena lepivost </t>
  </si>
  <si>
    <t>879213569</t>
  </si>
  <si>
    <t xml:space="preserve">"Š4"(4,37+0,3+0,1)*3,5*3,5   </t>
  </si>
  <si>
    <t xml:space="preserve">Mezisoučet   </t>
  </si>
  <si>
    <t xml:space="preserve">-0,9*3,5*3,5   </t>
  </si>
  <si>
    <t xml:space="preserve">-0,12*3,14*0,42*0,42   </t>
  </si>
  <si>
    <t xml:space="preserve">-0,04*3,14*0,42*0,42   </t>
  </si>
  <si>
    <t xml:space="preserve">-0,65*((3,14*0,42*0,42+3,14*0,62*0,62)/2)   </t>
  </si>
  <si>
    <t xml:space="preserve">-1*3,14*0,62*0,62   </t>
  </si>
  <si>
    <t xml:space="preserve">-(0,4+2+0,4)*2*2,3   </t>
  </si>
  <si>
    <t>"tř. 3 z 80%"32,661*0,8</t>
  </si>
  <si>
    <t>23</t>
  </si>
  <si>
    <t>133354103</t>
  </si>
  <si>
    <t>Hloubení šachet zapažených v hornině třídy těžitelnosti II skupiny 4 objem do 100 m3,  VČETNĚ svislého přemístění  m, započtena lepivost</t>
  </si>
  <si>
    <t>-1974099971</t>
  </si>
  <si>
    <t>"tř. 4 z 80%"32,661*0,2</t>
  </si>
  <si>
    <t>151201102</t>
  </si>
  <si>
    <t>Zřízení zátažného pažení a rozepření stěn rýh hl přes 2 do 4 m</t>
  </si>
  <si>
    <t>52</t>
  </si>
  <si>
    <t xml:space="preserve">3,81*(10,5+1)*2   </t>
  </si>
  <si>
    <t>25</t>
  </si>
  <si>
    <t>151201112</t>
  </si>
  <si>
    <t>Odstranění zátažného pažení a rozepření stěn rýh hl přes 2 do 4 m</t>
  </si>
  <si>
    <t>54</t>
  </si>
  <si>
    <t xml:space="preserve">87,63   </t>
  </si>
  <si>
    <t>151201103</t>
  </si>
  <si>
    <t>Zřízení zátažného pažení a rozepření stěn rýh hl přes 4 do 8 m</t>
  </si>
  <si>
    <t>56</t>
  </si>
  <si>
    <t xml:space="preserve">4,55*(152,6-1,75)*2   </t>
  </si>
  <si>
    <t>27</t>
  </si>
  <si>
    <t>151201113</t>
  </si>
  <si>
    <t>Odstranění zátažného pažení a rozepření stěn rýh hl přes 4 do 8 m</t>
  </si>
  <si>
    <t>58</t>
  </si>
  <si>
    <t>151201202</t>
  </si>
  <si>
    <t>Zřízení zátažného pažení stěn výkopu hl přes 4 do 8 m</t>
  </si>
  <si>
    <t>60</t>
  </si>
  <si>
    <t xml:space="preserve">"Š4"(4,37+0,3+0,1)*3,5*4   </t>
  </si>
  <si>
    <t xml:space="preserve">4,585*((120,6-1,75)*2  +2,2*2) </t>
  </si>
  <si>
    <t>29</t>
  </si>
  <si>
    <t>151201212</t>
  </si>
  <si>
    <t>Odstranění pažení stěn zátažného hl přes 4 do 8 m</t>
  </si>
  <si>
    <t>62</t>
  </si>
  <si>
    <t>1176,809</t>
  </si>
  <si>
    <t>30</t>
  </si>
  <si>
    <t>151201302</t>
  </si>
  <si>
    <t>Zřízení rozepření stěn při pažení zátažném hl přes 4 do 8 m</t>
  </si>
  <si>
    <t>64</t>
  </si>
  <si>
    <t>31</t>
  </si>
  <si>
    <t>151201312</t>
  </si>
  <si>
    <t>Odstranění rozepření stěn při pažení zátažném hl přes 4 do 8 m</t>
  </si>
  <si>
    <t>66</t>
  </si>
  <si>
    <t>1274,467</t>
  </si>
  <si>
    <t>32</t>
  </si>
  <si>
    <t>161151103</t>
  </si>
  <si>
    <t>Svislé přemístění výkopku z horniny třídy těžitelnosti I skupiny 1 až 3 hl výkopu přes 4 do 8 m</t>
  </si>
  <si>
    <t>1978171000</t>
  </si>
  <si>
    <t xml:space="preserve">"80%"(977,336+932,603)*0,8   </t>
  </si>
  <si>
    <t>33</t>
  </si>
  <si>
    <t>161151113</t>
  </si>
  <si>
    <t>Svislé přemístění výkopku z horniny třídy těžitelnosti II skupiny 4 a 5 hl výkopu přes 4 do 8 m</t>
  </si>
  <si>
    <t>-1921382312</t>
  </si>
  <si>
    <t xml:space="preserve">"20%"(977,336+932,603)*0,2   </t>
  </si>
  <si>
    <t>162651112</t>
  </si>
  <si>
    <t>Vodorovné přemístění přes 4 000 do 5000 m výkopku/sypaniny z horniny třídy těžitelnosti I skupiny 1 až 3</t>
  </si>
  <si>
    <t>538073823</t>
  </si>
  <si>
    <t>781,869+746,082+26,129</t>
  </si>
  <si>
    <t>35</t>
  </si>
  <si>
    <t>162651132</t>
  </si>
  <si>
    <t>Vodorovné přemístění přes 4 000 do 5000 m výkopku/sypaniny z horniny třídy těžitelnosti II skupiny 4 a 5</t>
  </si>
  <si>
    <t>734761786</t>
  </si>
  <si>
    <t>195,467+186,521+6,532</t>
  </si>
  <si>
    <t>171251201</t>
  </si>
  <si>
    <t>Uložení sypaniny na skládky nebo meziskládky</t>
  </si>
  <si>
    <t>74</t>
  </si>
  <si>
    <t>977,336+932,603+32,661</t>
  </si>
  <si>
    <t>37</t>
  </si>
  <si>
    <t>202410201</t>
  </si>
  <si>
    <t xml:space="preserve">Poplatek za skládku zeminy v tř. 1 - 4 </t>
  </si>
  <si>
    <t>1216555950</t>
  </si>
  <si>
    <t>"70%"1942,6*0,7</t>
  </si>
  <si>
    <t>38</t>
  </si>
  <si>
    <t>202410203</t>
  </si>
  <si>
    <t>Poplatek za skládku  "navážky"</t>
  </si>
  <si>
    <t>-1646150207</t>
  </si>
  <si>
    <t>"30%"1942,6*0,3</t>
  </si>
  <si>
    <t>39</t>
  </si>
  <si>
    <t>174151101</t>
  </si>
  <si>
    <t>Zásyp jam, šachet rýh nebo kolem objektů sypaninou se zhutněním</t>
  </si>
  <si>
    <t>80</t>
  </si>
  <si>
    <t xml:space="preserve">"výkop "   </t>
  </si>
  <si>
    <t xml:space="preserve">4,55*(1,6*(152,6-1,75)+2*0,5*4)   </t>
  </si>
  <si>
    <t xml:space="preserve">3,81*(1,5*(10,5+1)+0,5*2*1)   </t>
  </si>
  <si>
    <t>"lože pískové"-35,485</t>
  </si>
  <si>
    <t>"podkladní beton"-44,959</t>
  </si>
  <si>
    <t xml:space="preserve">"sedlo"-156,86   </t>
  </si>
  <si>
    <t xml:space="preserve">"potrubí DN 800/1200"-1,149*120,6   </t>
  </si>
  <si>
    <t xml:space="preserve">"obsyp"-150,79   </t>
  </si>
  <si>
    <t>"obetonování"   -118,717</t>
  </si>
  <si>
    <t xml:space="preserve">"objem šachet"   </t>
  </si>
  <si>
    <t>"Š4"  -2,1*2,1*2,5-3,14*1,0*1,0*2,17</t>
  </si>
  <si>
    <t>-3,14*(1,5*1,5*1,835*3+1,0*1,1*4,3*3)</t>
  </si>
  <si>
    <t>-3,14*(1,1*1,1*(4,17+4,23+4,26))</t>
  </si>
  <si>
    <t>175151101</t>
  </si>
  <si>
    <t>Obsypání potrubí strojně sypaninou bez prohození, uloženou do 3 m</t>
  </si>
  <si>
    <t>82</t>
  </si>
  <si>
    <t xml:space="preserve">(1,550*(1/3)+0,3)*2*120,6   </t>
  </si>
  <si>
    <t xml:space="preserve">-(1/3)*1,149*120,6   </t>
  </si>
  <si>
    <t>41</t>
  </si>
  <si>
    <t>M</t>
  </si>
  <si>
    <t>58344199R</t>
  </si>
  <si>
    <t>Nahradní zásypový materiál</t>
  </si>
  <si>
    <t>t</t>
  </si>
  <si>
    <t>1913969477</t>
  </si>
  <si>
    <t xml:space="preserve">150,79*1,1*1,05*1,8   </t>
  </si>
  <si>
    <t xml:space="preserve">1665,620*1,1*1,05*1,8   </t>
  </si>
  <si>
    <t>42</t>
  </si>
  <si>
    <t>167151111</t>
  </si>
  <si>
    <t>Nakládání výkopku z hornin třídy těžitelnosti I skupiny 1 až 3 přes 100 m3</t>
  </si>
  <si>
    <t>86</t>
  </si>
  <si>
    <t xml:space="preserve">150,79*1,1*1,05   </t>
  </si>
  <si>
    <t xml:space="preserve">1665,62*1,1*1,05   </t>
  </si>
  <si>
    <t>43</t>
  </si>
  <si>
    <t>162351103</t>
  </si>
  <si>
    <t>Vodorovné přemístění přes 50 do 500 m výkopku/sypaniny z horniny třídy těžitelnosti I skupiny 1 až 3</t>
  </si>
  <si>
    <t>88</t>
  </si>
  <si>
    <t>Zakládání</t>
  </si>
  <si>
    <t>44</t>
  </si>
  <si>
    <t>212752701</t>
  </si>
  <si>
    <t>Trativod z drenážních trubek tunelových PVC-U SN 4 perforace 220° včetně lože otevřený výkop DN 100 pro liniové stavby</t>
  </si>
  <si>
    <t>100</t>
  </si>
  <si>
    <t>Svislé a kompletní konstrukce</t>
  </si>
  <si>
    <t>45</t>
  </si>
  <si>
    <t>358315114</t>
  </si>
  <si>
    <t>Bourání stoky kompletní nebo vybourání otvorů z prostého betonu plochy do 4 m2</t>
  </si>
  <si>
    <t>1226583594</t>
  </si>
  <si>
    <t xml:space="preserve">"prstenec"0,012*4   </t>
  </si>
  <si>
    <t xml:space="preserve">"konus"0,247*4   </t>
  </si>
  <si>
    <t xml:space="preserve">"skruž"0,422*4   </t>
  </si>
  <si>
    <t xml:space="preserve">"úprava dna"0,85*4   </t>
  </si>
  <si>
    <t>46</t>
  </si>
  <si>
    <t>358325114</t>
  </si>
  <si>
    <t>Bourání stoky kompletní nebo vybourání otvorů z železobetonu plochy do 4 m2</t>
  </si>
  <si>
    <t>-720874232</t>
  </si>
  <si>
    <t xml:space="preserve">"DN 900/1350"   </t>
  </si>
  <si>
    <t xml:space="preserve">(0,15+1,35+0,2)*(0,15+0,9+0,15)*178 </t>
  </si>
  <si>
    <t xml:space="preserve">-3,14*((0,9/2+1,35/2)/2)*((0,9/2+1,35/2)/2)*178 </t>
  </si>
  <si>
    <t>"DN 300"</t>
  </si>
  <si>
    <t>(1,15*0,35+1,15*0,25/2)*14,0</t>
  </si>
  <si>
    <t>-3,14*0,15*0,15*14,0</t>
  </si>
  <si>
    <t xml:space="preserve">"šachty"   </t>
  </si>
  <si>
    <t xml:space="preserve">0,4*2*2,3*4   </t>
  </si>
  <si>
    <t xml:space="preserve">2*0,4*2*4   </t>
  </si>
  <si>
    <t xml:space="preserve">2*0,4*1,5*4-0,56*0,4*2*4   </t>
  </si>
  <si>
    <t xml:space="preserve">0,4*(2*2,3-3,14*0,5*0,5)*4   </t>
  </si>
  <si>
    <t>47</t>
  </si>
  <si>
    <t>899102211</t>
  </si>
  <si>
    <t>Demontáž poklopů litinových nebo ocelových včetně rámů hmotnosti přes 50 do 100 kg</t>
  </si>
  <si>
    <t>kus</t>
  </si>
  <si>
    <t>371815126</t>
  </si>
  <si>
    <t>48</t>
  </si>
  <si>
    <t>997013151</t>
  </si>
  <si>
    <t>Vnitrostaveništní doprava suti a vybouraných hmot pro budovy v do 6 m s omezením mechanizace, vodorovné do 50 m</t>
  </si>
  <si>
    <t>-364705183</t>
  </si>
  <si>
    <t>6,124*2,2</t>
  </si>
  <si>
    <t>215,805*2,4</t>
  </si>
  <si>
    <t>0,1*4</t>
  </si>
  <si>
    <t>49</t>
  </si>
  <si>
    <t>997013501</t>
  </si>
  <si>
    <t>Odvoz suti a vybouraných hmot na skládku nebo meziskládku do 1 km se složením</t>
  </si>
  <si>
    <t>-1603886291</t>
  </si>
  <si>
    <t>531,805</t>
  </si>
  <si>
    <t>50</t>
  </si>
  <si>
    <t>997013509</t>
  </si>
  <si>
    <t>Příplatek k odvozu suti a vybouraných hmot na skládku ZKD 1 km přes 1 km</t>
  </si>
  <si>
    <t>1171234974</t>
  </si>
  <si>
    <t>531,805*4</t>
  </si>
  <si>
    <t>51</t>
  </si>
  <si>
    <t>202317904</t>
  </si>
  <si>
    <t>Poplatek za skládku suti s příměsí</t>
  </si>
  <si>
    <t>1150405204</t>
  </si>
  <si>
    <t>1512011KP</t>
  </si>
  <si>
    <t>D+M popílkocementové směsi včetně všech souvisejích prací</t>
  </si>
  <si>
    <t>90</t>
  </si>
  <si>
    <t xml:space="preserve">"zalití nepouživaného potrubí"   </t>
  </si>
  <si>
    <t xml:space="preserve">3,14*((0,9/2+1,35/2)/2)*((0,9/2+1,35/2)/2)*97   </t>
  </si>
  <si>
    <t xml:space="preserve">"sedlo u DN 800/1200"   </t>
  </si>
  <si>
    <t xml:space="preserve">(2/3)*1,55*2*120,6   </t>
  </si>
  <si>
    <t xml:space="preserve">-(2/3)*1,149*120,6   </t>
  </si>
  <si>
    <t>Vodorovné konstrukce</t>
  </si>
  <si>
    <t>53</t>
  </si>
  <si>
    <t>451573111</t>
  </si>
  <si>
    <t>Lože pod potrubí otevřený výkop ze štěrkopísku</t>
  </si>
  <si>
    <t>116</t>
  </si>
  <si>
    <t xml:space="preserve">0,1*2*120,6   </t>
  </si>
  <si>
    <t xml:space="preserve">0,05*1,4*152,6   </t>
  </si>
  <si>
    <t xml:space="preserve">0,05*1,3*10,5   </t>
  </si>
  <si>
    <t>167151101</t>
  </si>
  <si>
    <t>Nakládání výkopku z hornin třídy těžitelnosti I skupiny 1 až 3 do 100 m3</t>
  </si>
  <si>
    <t>908972019</t>
  </si>
  <si>
    <t>35,485</t>
  </si>
  <si>
    <t>55</t>
  </si>
  <si>
    <t>-2061332020</t>
  </si>
  <si>
    <t>452311131</t>
  </si>
  <si>
    <t>Podkladní desky z betonu prostého bez zvýšených nároků na prostředí tř. C 12/15 otevřený výkop</t>
  </si>
  <si>
    <t>118</t>
  </si>
  <si>
    <t xml:space="preserve">0,08*1,4*152,6   </t>
  </si>
  <si>
    <t xml:space="preserve">0,08*1,3*10,5   </t>
  </si>
  <si>
    <t xml:space="preserve">0,1*2,3*2,3*1   </t>
  </si>
  <si>
    <t xml:space="preserve">0,1*2,2*2,2*3   </t>
  </si>
  <si>
    <t>0,1*1,5*1,5*3</t>
  </si>
  <si>
    <t>57</t>
  </si>
  <si>
    <t>452111111</t>
  </si>
  <si>
    <t>Osazení betonových pražců otevřený výkop pl do 25000 mm2</t>
  </si>
  <si>
    <t>120</t>
  </si>
  <si>
    <t xml:space="preserve">(152,6/2,5)*2   </t>
  </si>
  <si>
    <t xml:space="preserve">(10,5/2,5)*2   </t>
  </si>
  <si>
    <t>592174910VL</t>
  </si>
  <si>
    <t>obrubník betonový silniční  100x15x25 cm - PODKLADEK</t>
  </si>
  <si>
    <t>122</t>
  </si>
  <si>
    <t xml:space="preserve">130,480*(1/2)*1,01   </t>
  </si>
  <si>
    <t>59</t>
  </si>
  <si>
    <t>452112112</t>
  </si>
  <si>
    <t>Osazení betonových prstenců nebo rámů v do 100 mm pod poklopy a mříže</t>
  </si>
  <si>
    <t>124</t>
  </si>
  <si>
    <t>1+6+8</t>
  </si>
  <si>
    <t>59224185P</t>
  </si>
  <si>
    <t>prstenec šachtový vyrovnávací betonový TBW-Q.1 625x120x60mm</t>
  </si>
  <si>
    <t>130</t>
  </si>
  <si>
    <t xml:space="preserve">1*1,01   </t>
  </si>
  <si>
    <t>61</t>
  </si>
  <si>
    <t>59224176P</t>
  </si>
  <si>
    <t>prstenec šachtový vyrovnávací betonový  TBW-Q.1 625x120x80mm</t>
  </si>
  <si>
    <t>2136736374</t>
  </si>
  <si>
    <t>6*1,01</t>
  </si>
  <si>
    <t>59224187P</t>
  </si>
  <si>
    <t>prstenec šachtový vyrovnávací betonový  TBW-Q.1 625x120x100mm</t>
  </si>
  <si>
    <t>132</t>
  </si>
  <si>
    <t xml:space="preserve">8*1,01   </t>
  </si>
  <si>
    <t>63</t>
  </si>
  <si>
    <t>452112121</t>
  </si>
  <si>
    <t>Osazení betonových prstenců nebo rámů v do 200 mm</t>
  </si>
  <si>
    <t>126</t>
  </si>
  <si>
    <t>59224188P</t>
  </si>
  <si>
    <t>prstenec šachtový vyrovnávací betonový  TBW-Q.1 625x120x120mm</t>
  </si>
  <si>
    <t>134</t>
  </si>
  <si>
    <t xml:space="preserve">2*1,01   </t>
  </si>
  <si>
    <t>Úpravy povrchů, podlahy a osazování výplní</t>
  </si>
  <si>
    <t>65</t>
  </si>
  <si>
    <t>631311118</t>
  </si>
  <si>
    <t>Mazanina tl přes 50 do 80 mm z betonu prostého bez zvýšených nároků na prostředí tř. C 35/45</t>
  </si>
  <si>
    <t>150</t>
  </si>
  <si>
    <t xml:space="preserve">"Š4"0,07*(2,1*2,1-3,14*0,5*0,5)   </t>
  </si>
  <si>
    <t>Trubní vedení</t>
  </si>
  <si>
    <t>823471211</t>
  </si>
  <si>
    <t>Montáž potrubí z trub vejčitých ŽB s integrovaným pryžovým těsněním a čedičovou výstelkou otevřený výkop sklon do 20 % DN 800/1200</t>
  </si>
  <si>
    <t>152</t>
  </si>
  <si>
    <t xml:space="preserve">120,6   </t>
  </si>
  <si>
    <t>67</t>
  </si>
  <si>
    <t>59222138</t>
  </si>
  <si>
    <t>trouba ŽB vejčitá hrdlová s čedičovou výstelkou 80x120cm</t>
  </si>
  <si>
    <t>154</t>
  </si>
  <si>
    <t>120,6*1,01</t>
  </si>
  <si>
    <t>68</t>
  </si>
  <si>
    <t>8013775.1</t>
  </si>
  <si>
    <t>D+M vyplnění spáry ve styku trub vhodnou cementovou maltou např. Ergelit</t>
  </si>
  <si>
    <t>-1784384739</t>
  </si>
  <si>
    <t>(120,6/2,5) = 48 ks</t>
  </si>
  <si>
    <t>(0,8/2+1,2/2)/2 = 0,5 m....r</t>
  </si>
  <si>
    <t>2*3,14*0,5*48</t>
  </si>
  <si>
    <t>69</t>
  </si>
  <si>
    <t>22111R</t>
  </si>
  <si>
    <t>D+M nátěr úchytů anikorozní barvou a vyplnění místa úchytu mazaninou</t>
  </si>
  <si>
    <t>1081499643</t>
  </si>
  <si>
    <t>48*2</t>
  </si>
  <si>
    <t>70</t>
  </si>
  <si>
    <t>831442121</t>
  </si>
  <si>
    <t>Montáž potrubí z trub kameninových hrdlových s integrovaným těsněním výkop sklon do 20 % DN 600</t>
  </si>
  <si>
    <t>156</t>
  </si>
  <si>
    <t xml:space="preserve">152,6   </t>
  </si>
  <si>
    <t>71</t>
  </si>
  <si>
    <t>59710710</t>
  </si>
  <si>
    <t>trouba kameninová glazovaná DN 600 dl 2,50m spojovací systém C Třída 160</t>
  </si>
  <si>
    <t>162</t>
  </si>
  <si>
    <t xml:space="preserve">152,6*1,015   </t>
  </si>
  <si>
    <t>72</t>
  </si>
  <si>
    <t>831422121</t>
  </si>
  <si>
    <t>Montáž potrubí z trub kameninových hrdlových s integrovaným těsněním výkop sklon do 20 % DN 500</t>
  </si>
  <si>
    <t>160</t>
  </si>
  <si>
    <t xml:space="preserve">10,5   </t>
  </si>
  <si>
    <t>73</t>
  </si>
  <si>
    <t>59710709</t>
  </si>
  <si>
    <t>trouba kameninová glazovaná DN 500 dl 2,50m spojovací systém C Třída 160</t>
  </si>
  <si>
    <t>166</t>
  </si>
  <si>
    <t xml:space="preserve">10,5*1,015   </t>
  </si>
  <si>
    <t>837421221</t>
  </si>
  <si>
    <t>Montáž kameninových tvarovek odbočných s integrovaným těsněním otevřený výkop DN 500</t>
  </si>
  <si>
    <t>-1761844201</t>
  </si>
  <si>
    <t>75</t>
  </si>
  <si>
    <t>59711810</t>
  </si>
  <si>
    <t>odbočka kameninová glazovaná jednoduchá kolmá DN 500/150 dl 1000mm spojovací systém C/F tř.160/-</t>
  </si>
  <si>
    <t>-1025791536</t>
  </si>
  <si>
    <t xml:space="preserve">1*1,015   </t>
  </si>
  <si>
    <t>76</t>
  </si>
  <si>
    <t>837441221</t>
  </si>
  <si>
    <t>Montáž kameninových tvarovek odbočných s integrovaným těsněním otevřený výkop DN 600</t>
  </si>
  <si>
    <t>168</t>
  </si>
  <si>
    <t xml:space="preserve">9+9   </t>
  </si>
  <si>
    <t>77</t>
  </si>
  <si>
    <t>59711820</t>
  </si>
  <si>
    <t>odbočka kameninová glazovaná jednoduchá kolmá DN 600/150 dl 1000mm spojovací systém C/F tř.160/-</t>
  </si>
  <si>
    <t>172</t>
  </si>
  <si>
    <t xml:space="preserve">8*1,015   </t>
  </si>
  <si>
    <t>78</t>
  </si>
  <si>
    <t>59711821vl</t>
  </si>
  <si>
    <t>odbočka kameninová glazovaná jednoduchá kolmá DN 600/200 dl 1000mm spojovací systém C/F tř.160/-</t>
  </si>
  <si>
    <t>174</t>
  </si>
  <si>
    <t xml:space="preserve">9*1,015   </t>
  </si>
  <si>
    <t>79</t>
  </si>
  <si>
    <t>831831PR</t>
  </si>
  <si>
    <t>Provizorní přepojení stávající přípojky DN 150 např. plastovou flexibilní troubou, včetně včech souvisejích praci</t>
  </si>
  <si>
    <t>180</t>
  </si>
  <si>
    <t>3+2+9</t>
  </si>
  <si>
    <t>831832PR</t>
  </si>
  <si>
    <t>Provizorní přepojení stávající přípojky DN 200 např. plastovou flexibilní troubou, včetně včech souvisejích praci</t>
  </si>
  <si>
    <t>182</t>
  </si>
  <si>
    <t>10+9</t>
  </si>
  <si>
    <t>81</t>
  </si>
  <si>
    <t>831833PR</t>
  </si>
  <si>
    <t>Provizorní přepojení stávající přípojky DN 250 např. plastovou flexibilní troubou, včetně včech souvisejích praci</t>
  </si>
  <si>
    <t>184</t>
  </si>
  <si>
    <t xml:space="preserve">2   </t>
  </si>
  <si>
    <t>894412411</t>
  </si>
  <si>
    <t>Osazení betonových nebo železobetonových dílců pro šachty skruží přechodových</t>
  </si>
  <si>
    <t>186</t>
  </si>
  <si>
    <t>83</t>
  </si>
  <si>
    <t>59224414P</t>
  </si>
  <si>
    <t>konus betonové šachty DN 1000 kanalizační TBR-Q.1 100x62,5x58cm tl stěny 10 stupadla poplastovaná</t>
  </si>
  <si>
    <t>188</t>
  </si>
  <si>
    <t xml:space="preserve">7*1,01   </t>
  </si>
  <si>
    <t>84</t>
  </si>
  <si>
    <t>894411311</t>
  </si>
  <si>
    <t>Osazení betonových nebo železobetonových dílců pro šachty skruží rovných</t>
  </si>
  <si>
    <t>194</t>
  </si>
  <si>
    <t>6+1+10</t>
  </si>
  <si>
    <t>85</t>
  </si>
  <si>
    <t>59224416P</t>
  </si>
  <si>
    <t>skruž betonové šachty DN 1000 kanalizační TBR-Q.1 100x25x10cm stupadla poplastovaná</t>
  </si>
  <si>
    <t>192</t>
  </si>
  <si>
    <t xml:space="preserve">6*1,01   </t>
  </si>
  <si>
    <t>59224418P</t>
  </si>
  <si>
    <t>skruž betonové šachty DN 1000 TBR-Q.1 kanalizační 100x50x10cm stupadla poplastovaná</t>
  </si>
  <si>
    <t>196</t>
  </si>
  <si>
    <t>87</t>
  </si>
  <si>
    <t>59224420P</t>
  </si>
  <si>
    <t>skruž betonové šachty DN 1000 TBR-Q.1 kanalizační 100x100x10cm stupadla poplastovaná</t>
  </si>
  <si>
    <t>198</t>
  </si>
  <si>
    <t xml:space="preserve">10*1,01   </t>
  </si>
  <si>
    <t>894410302</t>
  </si>
  <si>
    <t>Osazení betonových dílců pro kanalizační šachty DN 1000 deska zákrytová</t>
  </si>
  <si>
    <t>1176427515</t>
  </si>
  <si>
    <t xml:space="preserve">3   </t>
  </si>
  <si>
    <t>89</t>
  </si>
  <si>
    <t>59224433P</t>
  </si>
  <si>
    <t xml:space="preserve">deska zákrytová  TZK-Q.1 150-100/25 Q.1 </t>
  </si>
  <si>
    <t>-2010021561</t>
  </si>
  <si>
    <t xml:space="preserve">3*1,01   </t>
  </si>
  <si>
    <t>59224348</t>
  </si>
  <si>
    <t>těsnění elastomerové pro spojení šachetních dílů DN 1000</t>
  </si>
  <si>
    <t>216</t>
  </si>
  <si>
    <t xml:space="preserve">24*1,01   </t>
  </si>
  <si>
    <t>91</t>
  </si>
  <si>
    <t>59224342</t>
  </si>
  <si>
    <t>těsnění elastomerové pro spojení šachetních dílů DN 1500</t>
  </si>
  <si>
    <t>-769296338</t>
  </si>
  <si>
    <t>3*1,01</t>
  </si>
  <si>
    <t>92</t>
  </si>
  <si>
    <t>8013775</t>
  </si>
  <si>
    <t>D+M spáry mezi skružemi vyplněny vhodnou cementovou maltou např. Ergelit</t>
  </si>
  <si>
    <t>218</t>
  </si>
  <si>
    <t>2*3,14*0,5*24</t>
  </si>
  <si>
    <t>2*3,14*0,75*3</t>
  </si>
  <si>
    <t>93</t>
  </si>
  <si>
    <t>894414111</t>
  </si>
  <si>
    <t>Osazení betonových nebo železobetonových dílců pro šachty skruží základových (dno)</t>
  </si>
  <si>
    <t>566296815</t>
  </si>
  <si>
    <t>3+3</t>
  </si>
  <si>
    <t>94</t>
  </si>
  <si>
    <t>PFB.1132001G</t>
  </si>
  <si>
    <t>Dno - VÝROBA NA ZAKÁZKU TBZ-Q.1 100/100 V max 60</t>
  </si>
  <si>
    <t>-149051815</t>
  </si>
  <si>
    <t>95</t>
  </si>
  <si>
    <t>PFB.1135651R</t>
  </si>
  <si>
    <t>Dno - VÝROBA NA ZAKÁZKU TBZ-Q.1 150/184</t>
  </si>
  <si>
    <t>-1971206613</t>
  </si>
  <si>
    <t>96</t>
  </si>
  <si>
    <t>899104112.1</t>
  </si>
  <si>
    <t>Osazení poklopů litinových nebo ocelových včetně rámů pro třídu zatížení D400, E600</t>
  </si>
  <si>
    <t>342171480</t>
  </si>
  <si>
    <t>97</t>
  </si>
  <si>
    <t>55241017R</t>
  </si>
  <si>
    <t>poklop šachtový litinový kruhový DN 600 s ventilací tř D 400 pro běžný provoz, vzor BRNO</t>
  </si>
  <si>
    <t>870112233</t>
  </si>
  <si>
    <t>98</t>
  </si>
  <si>
    <t>Š9813</t>
  </si>
  <si>
    <t>D+M Š9813 úprava otvoru, dna šachty, doplnění + bobtnavý pásek, včetně včech souvisejích prací, materiálu a poplatků</t>
  </si>
  <si>
    <t>224</t>
  </si>
  <si>
    <t xml:space="preserve">1   </t>
  </si>
  <si>
    <t>99</t>
  </si>
  <si>
    <t>Š8</t>
  </si>
  <si>
    <t>D+M Š8 úprava otvoru, dna šachty, doplnění + bobtnavý pásek, včetně včech souvisejích prací, materiálu</t>
  </si>
  <si>
    <t>226</t>
  </si>
  <si>
    <t>894201161R</t>
  </si>
  <si>
    <t>Dno šachet tl přes 200 mm z prostého betonu se zvýšenými nároky na prostředí tř. C 30/37  XC4 (HV4-B20)</t>
  </si>
  <si>
    <t>230</t>
  </si>
  <si>
    <t xml:space="preserve">0,3*2,1*2,1   </t>
  </si>
  <si>
    <t>101</t>
  </si>
  <si>
    <t>894201261R</t>
  </si>
  <si>
    <t>Stěny šachet tl přes 200 mm z prostého se zvýšenými nároky na prostředí tř. C 30/37  XC4 (HV4-B20)</t>
  </si>
  <si>
    <t>232</t>
  </si>
  <si>
    <t xml:space="preserve">2*0,3*2,1*2   </t>
  </si>
  <si>
    <t xml:space="preserve">2*0,3*1,5*2   </t>
  </si>
  <si>
    <t>102</t>
  </si>
  <si>
    <t>894501111</t>
  </si>
  <si>
    <t>Bednění stěn šachet pravoúhlých nebo vícehranných oboustranné zřízení</t>
  </si>
  <si>
    <t>1187583725</t>
  </si>
  <si>
    <t xml:space="preserve">2*2,1*4   </t>
  </si>
  <si>
    <t xml:space="preserve">2*1,5*4   </t>
  </si>
  <si>
    <t>103</t>
  </si>
  <si>
    <t>894501112</t>
  </si>
  <si>
    <t>Bednění stěn šachet pravoúhlých nebo vícehranných oboustranné odstranění</t>
  </si>
  <si>
    <t>-1139308166</t>
  </si>
  <si>
    <t>28,8</t>
  </si>
  <si>
    <t>104</t>
  </si>
  <si>
    <t>894501121</t>
  </si>
  <si>
    <t>Bednění stěn šachet pravoúhlých nebo vícehranných jednostranné zřízení</t>
  </si>
  <si>
    <t>425197902</t>
  </si>
  <si>
    <t xml:space="preserve">0,3*2,1*4   </t>
  </si>
  <si>
    <t>105</t>
  </si>
  <si>
    <t>894501122</t>
  </si>
  <si>
    <t>Bednění stěn šachet pravoúhlých nebo vícehranných jednostranné odstranění</t>
  </si>
  <si>
    <t>-1806279805</t>
  </si>
  <si>
    <t>2,52</t>
  </si>
  <si>
    <t>106</t>
  </si>
  <si>
    <t>18Š4101</t>
  </si>
  <si>
    <t>Š4 - D+M  stropní desky 2100x2100/200 s otovrem pr. železobeton C 30/37 XC4 (HV4-B20)</t>
  </si>
  <si>
    <t>238</t>
  </si>
  <si>
    <t>107</t>
  </si>
  <si>
    <t>18Š04202</t>
  </si>
  <si>
    <t>D+M úprava v kanalizační šachtě Š4</t>
  </si>
  <si>
    <t>240</t>
  </si>
  <si>
    <t xml:space="preserve">" v ceně položky"   </t>
  </si>
  <si>
    <t xml:space="preserve">"vyspravení stěn a stropů cementovou maltou"   </t>
  </si>
  <si>
    <t xml:space="preserve">"stoupací železa pr- 22 mm potažená PE, DIN 19 555 - 6 ks"   </t>
  </si>
  <si>
    <t xml:space="preserve">"žlab s čedičových segmentů"   </t>
  </si>
  <si>
    <t xml:space="preserve">"výplnový beton"   </t>
  </si>
  <si>
    <t>"kameninový žlabem DN 500"</t>
  </si>
  <si>
    <t xml:space="preserve">"čedičový žlábek"   </t>
  </si>
  <si>
    <t>viz. výkres F.1.8</t>
  </si>
  <si>
    <t>108</t>
  </si>
  <si>
    <t>82013771</t>
  </si>
  <si>
    <t>D+M těsnění SIKA</t>
  </si>
  <si>
    <t>242</t>
  </si>
  <si>
    <t xml:space="preserve">2*3,14*0,5   </t>
  </si>
  <si>
    <t>109</t>
  </si>
  <si>
    <t>82013772</t>
  </si>
  <si>
    <t>D+M bobnavý pásek</t>
  </si>
  <si>
    <t>244</t>
  </si>
  <si>
    <t xml:space="preserve">2*3,14*0,175*1   </t>
  </si>
  <si>
    <t xml:space="preserve">2*3,14*0,3625*1   </t>
  </si>
  <si>
    <t xml:space="preserve">2*3,14*0,668*1   </t>
  </si>
  <si>
    <t xml:space="preserve">15,571   </t>
  </si>
  <si>
    <t>110</t>
  </si>
  <si>
    <t>82013773</t>
  </si>
  <si>
    <t>D+M utěsnění pracovní spáry např. těsnící pás KAB 150 + kotvící třmeny</t>
  </si>
  <si>
    <t>246</t>
  </si>
  <si>
    <t xml:space="preserve">4*4   </t>
  </si>
  <si>
    <t>111</t>
  </si>
  <si>
    <t>899623141</t>
  </si>
  <si>
    <t>Obetonování potrubí nebo zdiva stok betonem prostým tř. C 12/15 v otevřeném výkopu</t>
  </si>
  <si>
    <t>248</t>
  </si>
  <si>
    <t xml:space="preserve">(0,15+0,0625+0,3)*1,4*152,6   </t>
  </si>
  <si>
    <t xml:space="preserve">(0,3+0,0625+0,26)*1,4*(1/2)*152,6   </t>
  </si>
  <si>
    <t xml:space="preserve">-3,14*(0,3+0,0625)*0,3625*152,6   </t>
  </si>
  <si>
    <t xml:space="preserve">(0,12+0,0275+0,25)*1,3*10,5   </t>
  </si>
  <si>
    <t xml:space="preserve">(0,15+0,0275+0,1)*1,3*(1/2)*10,5   </t>
  </si>
  <si>
    <t xml:space="preserve">-3,14*(0,25+0,0275)*0,1775*10,5   </t>
  </si>
  <si>
    <t>Ostatní konstrukce a práce, bourání</t>
  </si>
  <si>
    <t>112</t>
  </si>
  <si>
    <t>920231912</t>
  </si>
  <si>
    <t>Obnova komunikační zeleně viz. PD</t>
  </si>
  <si>
    <t>-1329158784</t>
  </si>
  <si>
    <t>113</t>
  </si>
  <si>
    <t>919735111</t>
  </si>
  <si>
    <t>Řezání stávajícího živičného krytu hl do 50 mm</t>
  </si>
  <si>
    <t>250</t>
  </si>
  <si>
    <t xml:space="preserve">16,36+1,89+9,48-2,2   </t>
  </si>
  <si>
    <t>114</t>
  </si>
  <si>
    <t>919735112</t>
  </si>
  <si>
    <t>Řezání stávajícího živičného krytu hl přes 50 do 100 mm</t>
  </si>
  <si>
    <t>252</t>
  </si>
  <si>
    <t xml:space="preserve">(0,3+0,3+0,3+2,2+0,3+0,3+0,3)+(0,3+0,3+0,3+5)*2+0,9*2   </t>
  </si>
  <si>
    <t>115</t>
  </si>
  <si>
    <t>919735113</t>
  </si>
  <si>
    <t>Řezání stávajícího živičného krytu hl přes 100 do 150 mm</t>
  </si>
  <si>
    <t>254</t>
  </si>
  <si>
    <t xml:space="preserve">(0,3+2,2+0,3)+(0,3+5)*2+0,3*2   </t>
  </si>
  <si>
    <t>919735115</t>
  </si>
  <si>
    <t>Řezání stávajícího živičného krytu hl přes 200 do 250 mm</t>
  </si>
  <si>
    <t>256</t>
  </si>
  <si>
    <t xml:space="preserve">(0,3+0,3+2,2+0,3+0,3)+(0,3+0,3+5)*2+0,6*2   </t>
  </si>
  <si>
    <t>117</t>
  </si>
  <si>
    <t>919735116</t>
  </si>
  <si>
    <t>Řezání stávajícího živičného krytu hl přes 250 do 300 mm</t>
  </si>
  <si>
    <t>258</t>
  </si>
  <si>
    <t xml:space="preserve">2,2+(120,6-1,75)*2   </t>
  </si>
  <si>
    <t xml:space="preserve">0,5*2*3   </t>
  </si>
  <si>
    <t xml:space="preserve">3,5*4-2,2-1,6   </t>
  </si>
  <si>
    <t xml:space="preserve">(152,6-1,75)*2   </t>
  </si>
  <si>
    <t xml:space="preserve">0,5*2*4   </t>
  </si>
  <si>
    <t xml:space="preserve">(10,5+1)*2+1,5 </t>
  </si>
  <si>
    <t xml:space="preserve">0,5*2   </t>
  </si>
  <si>
    <t>919731123</t>
  </si>
  <si>
    <t>Zarovnání styčné plochy podkladu nebo krytu živičného tl přes 100 do 200 mm</t>
  </si>
  <si>
    <t>260</t>
  </si>
  <si>
    <t>119</t>
  </si>
  <si>
    <t>997221561</t>
  </si>
  <si>
    <t>Vodorovná doprava suti z kusových materiálů do 1 km</t>
  </si>
  <si>
    <t>972957124</t>
  </si>
  <si>
    <t>955,698</t>
  </si>
  <si>
    <t>997221569</t>
  </si>
  <si>
    <t>Příplatek ZKD 1 km u vodorovné dopravy suti z kusových materiálů</t>
  </si>
  <si>
    <t>209468658</t>
  </si>
  <si>
    <t>955,698*4</t>
  </si>
  <si>
    <t>121</t>
  </si>
  <si>
    <t>202110104</t>
  </si>
  <si>
    <t>Poplatek za skládku živice</t>
  </si>
  <si>
    <t>125407318</t>
  </si>
  <si>
    <t>955,698-313,826</t>
  </si>
  <si>
    <t>202110105</t>
  </si>
  <si>
    <t>1830517145</t>
  </si>
  <si>
    <t>313,826</t>
  </si>
  <si>
    <t>123</t>
  </si>
  <si>
    <t>998275101</t>
  </si>
  <si>
    <t>Přesun hmot pro trubní vedení z trub kameninových otevřený výkop</t>
  </si>
  <si>
    <t>268</t>
  </si>
  <si>
    <t>SO 02 - Kanalizační přípojky</t>
  </si>
  <si>
    <t xml:space="preserve">    5 - Komunikace pozemní</t>
  </si>
  <si>
    <t>PSV - Práce a dodávky PSV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</si>
  <si>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</si>
  <si>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</si>
  <si>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</si>
  <si>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1,2*(26,4-4,1)   </t>
  </si>
  <si>
    <t xml:space="preserve">1,4*4,1   </t>
  </si>
  <si>
    <t xml:space="preserve">1,2*(96,3-2-2)   </t>
  </si>
  <si>
    <t xml:space="preserve">1,25*2   </t>
  </si>
  <si>
    <t xml:space="preserve">1,4*2   </t>
  </si>
  <si>
    <t>113107144</t>
  </si>
  <si>
    <t>Odstranění podkladu živičného tl přes 150 do 200 mm ručně</t>
  </si>
  <si>
    <t xml:space="preserve">1,2*(96,6-4,8-3,7-1,8)   </t>
  </si>
  <si>
    <t>1,25*3,7</t>
  </si>
  <si>
    <t xml:space="preserve">1,4*(4,8+18)   </t>
  </si>
  <si>
    <t>113107146</t>
  </si>
  <si>
    <t>Odstranění podkladu živičného tl přes 250 do 300 mm ručně</t>
  </si>
  <si>
    <t>113107122</t>
  </si>
  <si>
    <t>Odstranění podkladu z kameniva drceného tl přes 100 do 200 mm ručně</t>
  </si>
  <si>
    <t xml:space="preserve">23,1 </t>
  </si>
  <si>
    <t>148,56</t>
  </si>
  <si>
    <t>113107124</t>
  </si>
  <si>
    <t>Odstranění podkladu z kameniva drceného tl přes 300 do 400 mm ručně</t>
  </si>
  <si>
    <t>113106123</t>
  </si>
  <si>
    <t>Rozebrání dlažeb ze zámkových dlaždic komunikací pro pěší ručně</t>
  </si>
  <si>
    <t xml:space="preserve">1,2*23,1   </t>
  </si>
  <si>
    <t>121112003</t>
  </si>
  <si>
    <t>Sejmutí ornice tl vrstvy do 200 mm ručně</t>
  </si>
  <si>
    <t xml:space="preserve">1,2*(57,6-2,8-4,4)   </t>
  </si>
  <si>
    <t xml:space="preserve">1,25*2,8   </t>
  </si>
  <si>
    <t xml:space="preserve">1,4*4,4   </t>
  </si>
  <si>
    <t>113202111</t>
  </si>
  <si>
    <t>Vytrhání obrub krajníků obrubníků stojatých</t>
  </si>
  <si>
    <t xml:space="preserve">28*2   </t>
  </si>
  <si>
    <t xml:space="preserve">18*2   </t>
  </si>
  <si>
    <t>1,2*14</t>
  </si>
  <si>
    <t xml:space="preserve">1,25*1   </t>
  </si>
  <si>
    <t xml:space="preserve">1,2*13   </t>
  </si>
  <si>
    <t>119001402</t>
  </si>
  <si>
    <t>Dočasné zajištění potrubí ocelového nebo litinového DN přes 200 do 500 mm</t>
  </si>
  <si>
    <t xml:space="preserve">1,2*8   </t>
  </si>
  <si>
    <t xml:space="preserve">1,2*(30+24+28+30+23+2-10-13)   </t>
  </si>
  <si>
    <t xml:space="preserve">1,25*10   </t>
  </si>
  <si>
    <t xml:space="preserve">1,4*13   </t>
  </si>
  <si>
    <t>1304094276</t>
  </si>
  <si>
    <t xml:space="preserve">2*(30+24+28+30+23-10-13)   </t>
  </si>
  <si>
    <t xml:space="preserve">2*10   </t>
  </si>
  <si>
    <t xml:space="preserve">2*13   </t>
  </si>
  <si>
    <t>1157523093</t>
  </si>
  <si>
    <t>1078,44</t>
  </si>
  <si>
    <t>-582035976</t>
  </si>
  <si>
    <t xml:space="preserve">"KP10"((4,3+2,3)/2)*(4,8+4,1+1,4)*1,4   </t>
  </si>
  <si>
    <t xml:space="preserve">"KP5"((4,3+1,7)/2)*(2,8+9+0,7)*1,2   </t>
  </si>
  <si>
    <t xml:space="preserve">"KP7-9"((4,3+1,8)/2)*(2,9+3,1+9,8+0,7)*1,2   </t>
  </si>
  <si>
    <t xml:space="preserve">"KP12"((4,3+2,9)/2)*(4,6+3+1,9+0,7)*1,2   </t>
  </si>
  <si>
    <t xml:space="preserve">"KP11"((4,3+1,6)/2)*(3+3,1+6,5+0,7)*1,2   </t>
  </si>
  <si>
    <t xml:space="preserve">"KP1218"((4,3+3,1)/2)*(3+8,2+0,7)*1,2   </t>
  </si>
  <si>
    <t xml:space="preserve">"KP14"((4,3+2,3)/2)*(3,7+2,8+2+1,4)*1,25   </t>
  </si>
  <si>
    <t xml:space="preserve">"KP1219-1"((4,2+3,1)/2)*(3,4+3,2+7,3+0,7)*1,2   </t>
  </si>
  <si>
    <t xml:space="preserve">"KP16"((4,2+3,15)/2)*(4,2+4,7+0,7)*1,2   </t>
  </si>
  <si>
    <t xml:space="preserve">"KP1219-2"((4,1+2,4)/2)*(3,6+3,2+1,7+0,7)*1,2   </t>
  </si>
  <si>
    <t xml:space="preserve">"KP20a"((4,1+3,1)/2)*(4+4,8+0,7)*1,2   </t>
  </si>
  <si>
    <t xml:space="preserve">"KP20-2"((4,2+3,5)/2)*(3,8+3,1+12,2+0,7)*1,2   </t>
  </si>
  <si>
    <t xml:space="preserve">"KP20-1"((4,2+2,7)/2)*(1,8+4,4+2+1,4)*1,4   </t>
  </si>
  <si>
    <t xml:space="preserve">"KP24-1"((3,8+3,2)/2)*(2,4+3+2,2+1)*1,2   </t>
  </si>
  <si>
    <t xml:space="preserve">"KP1223"((3,8+3,2)/2)*(4,4+2,9+1,9+1)*1,2   </t>
  </si>
  <si>
    <t xml:space="preserve">"KP24-2"((3,7+2,2)/2)*(2,5+3+1,8+1)*1,2   </t>
  </si>
  <si>
    <t xml:space="preserve">"KP26-1"((3,7+2,3)/2)*(2,5+5+1)*1,2   </t>
  </si>
  <si>
    <t xml:space="preserve">"KP26-2"((3,7+2,3)/2)*(2,5+3+1,8+1)*1,2   </t>
  </si>
  <si>
    <t xml:space="preserve">"KP21"((3,7+3,25)/2)*(4,4+6,2+1)*1,2   </t>
  </si>
  <si>
    <t xml:space="preserve">"KP28-1"((3,7+3,0)/2)*(2,6+2,9+2,1+1)*1,2   </t>
  </si>
  <si>
    <t xml:space="preserve">"KP23"((3,7+3,2)/2)*(4,4+10,3+1)*1,2   </t>
  </si>
  <si>
    <t xml:space="preserve">"KP25"((3,7+3,2)/2)*(4,4+2,8+4,3+1)*1,2   </t>
  </si>
  <si>
    <t xml:space="preserve">"KP28-2"((3,7+2,1)/2)*(2,6+2,4+2,6+1)*1,2   </t>
  </si>
  <si>
    <t xml:space="preserve">"KP30-2"((3,7+1,8)/2)*(2,6+6,6+1)*1,2   </t>
  </si>
  <si>
    <t xml:space="preserve">"KP27"((3,7+2,3)/2)*(4,3+3+2,8+1)*1,2   </t>
  </si>
  <si>
    <t xml:space="preserve">"KP29"((3,7+2,3)/2)*(4,4+6,1+2,1+1)*1,2   </t>
  </si>
  <si>
    <t xml:space="preserve">"KP30-1"((3,8+3,0)/2)*(2,7+5+1)*1,2   </t>
  </si>
  <si>
    <t xml:space="preserve">"KP31"((3,2+2,3)/2)*(4,3+2,6+6,2+1)*1,2   </t>
  </si>
  <si>
    <t>Mezisoučet</t>
  </si>
  <si>
    <t>-0,9*140,105</t>
  </si>
  <si>
    <t>-0,3*148,56</t>
  </si>
  <si>
    <t>-0,25*23,1</t>
  </si>
  <si>
    <t xml:space="preserve">-0,1*70,14   </t>
  </si>
  <si>
    <t xml:space="preserve">"80%"1078,440*0,8   </t>
  </si>
  <si>
    <t>-1746806232</t>
  </si>
  <si>
    <t xml:space="preserve">"20%"1078,44*0,2   </t>
  </si>
  <si>
    <t>151101102</t>
  </si>
  <si>
    <t>Zřízení příložného pažení a rozepření stěn rýh hl přes 2 do 4 m</t>
  </si>
  <si>
    <t xml:space="preserve">"KP10"((4,3+2,3)/2)*(4,8+4,1+1,4)*2   </t>
  </si>
  <si>
    <t xml:space="preserve">"KP5"((4,3+1,7)/2)*(2,8+9+0,7)*2   </t>
  </si>
  <si>
    <t xml:space="preserve">"KP7-9"((4,3+1,8)/2)*(2,9+3,1+9,8+0,7)*2   </t>
  </si>
  <si>
    <t xml:space="preserve">"KP12"((4,3+2,9)/2)*(4,6+3+1,9+0,7)*2   </t>
  </si>
  <si>
    <t xml:space="preserve">"KP11"((4,3+1,6)/2)*(3+3,1+6,5+0,7)*2   </t>
  </si>
  <si>
    <t xml:space="preserve">"KP1218"((4,3+3,1)/2)*(3+8,2+0,7)*2   </t>
  </si>
  <si>
    <t xml:space="preserve">"KP14"((4,3+2,3)/2)*(3,7+2,8+2+1,4)*2   </t>
  </si>
  <si>
    <t xml:space="preserve">"KP1219-1"((4,2+3,1)/2)*(3,4+3,2+7,3+0,7)*2   </t>
  </si>
  <si>
    <t xml:space="preserve">"KP16"((4,2+3,15)/2)*(4,2+4,7+0,7)*2   </t>
  </si>
  <si>
    <t xml:space="preserve">"KP1219-2"((4,1+2,4)/2)*(3,6+3,2+1,7+0,7)*2   </t>
  </si>
  <si>
    <t xml:space="preserve">"KP20a"((4,1+3,1)/2)*(4+4,8+0,7)*2   </t>
  </si>
  <si>
    <t xml:space="preserve">"KP20-2"((4,2+3,5)/2)*(3,8+3,1+12,2+0,7)*2   </t>
  </si>
  <si>
    <t xml:space="preserve">"KP20-1"((4,2+2,7)/2)*(1,8+4,4+2+1,4)*2   </t>
  </si>
  <si>
    <t xml:space="preserve">"KP24-1"((3,8+3,2)/2)*(2,4+3+2,2+1)*2   </t>
  </si>
  <si>
    <t xml:space="preserve">"KP1223"((3,8+3,2)/2)*(4,4+2,9+1,9+1)*2   </t>
  </si>
  <si>
    <t xml:space="preserve">"KP24-2"((3,7+2,2)/2)*(2,5+3+1,8+1)*2   </t>
  </si>
  <si>
    <t xml:space="preserve">"KP26-1"((3,7+2,3)/2)*(2,5+5+1)*2   </t>
  </si>
  <si>
    <t xml:space="preserve">"KP26-2"((3,7+2,3)/2)*(2,5+3+1,8+1)*2   </t>
  </si>
  <si>
    <t xml:space="preserve">"KP21"((3,7+3,25)/2)*(4,4+6,2+1)*2   </t>
  </si>
  <si>
    <t xml:space="preserve">"KP28-1"((3,7+3,0)/2)*(2,6+2,9+2,1+1)*2   </t>
  </si>
  <si>
    <t xml:space="preserve">"KP23"((3,7+3,2)/2)*(4,4+10,3+1)*2   </t>
  </si>
  <si>
    <t xml:space="preserve">"KP25"((3,7+3,2)/2)*(4,4+2,8+4,3+1)*2   </t>
  </si>
  <si>
    <t xml:space="preserve">"KP28-2"((3,7+2,1)/2)*(2,6+2,4+2,6+1)*2   </t>
  </si>
  <si>
    <t xml:space="preserve">"KP30-2"((3,7+1,8)/2)*(2,6+6,6+1)*2   </t>
  </si>
  <si>
    <t xml:space="preserve">"KP27"((3,7+2,3)/2)*(4,3+3+2,8+1)*2   </t>
  </si>
  <si>
    <t xml:space="preserve">"KP29"((3,7+2,3)/2)*(4,4+6,1+2,1+1)*2   </t>
  </si>
  <si>
    <t xml:space="preserve">"KP30-1"((3,8+3,0)/2)*(2,7+5+1)*2   </t>
  </si>
  <si>
    <t xml:space="preserve">"KP31"((3,2+2,3)/2)*(4,3+2,6+6,2+1)*2   </t>
  </si>
  <si>
    <t>151101112</t>
  </si>
  <si>
    <t>Odstranění příložného pažení a rozepření stěn rýh hl přes 2 do 4 m</t>
  </si>
  <si>
    <t>-10563405</t>
  </si>
  <si>
    <t>862,752</t>
  </si>
  <si>
    <t>0,1*70,14</t>
  </si>
  <si>
    <t>485223107</t>
  </si>
  <si>
    <t>215,688</t>
  </si>
  <si>
    <t>180630476</t>
  </si>
  <si>
    <t>7,014</t>
  </si>
  <si>
    <t>-75466239</t>
  </si>
  <si>
    <t>"70%"1078,44*0,7</t>
  </si>
  <si>
    <t>-1950466507</t>
  </si>
  <si>
    <t>"30%"1078,44*0,3</t>
  </si>
  <si>
    <t>174101101</t>
  </si>
  <si>
    <t>1261,892</t>
  </si>
  <si>
    <t xml:space="preserve">"lože podsyp"-39,726   </t>
  </si>
  <si>
    <t xml:space="preserve">"lože beton"-21,416   </t>
  </si>
  <si>
    <t xml:space="preserve">"obetonování"   </t>
  </si>
  <si>
    <t xml:space="preserve">-(0,12+0,043+0,2)*1,3*19,9   </t>
  </si>
  <si>
    <t xml:space="preserve">-(0,2+0,043+0,12)*1,3*(1/2)*19,9   </t>
  </si>
  <si>
    <t>-(0,12+0,0275+0,15)*1,15*9,9</t>
  </si>
  <si>
    <t xml:space="preserve">-(0,15+0,0275+0,1)*1,15*(1/2)*9,9   </t>
  </si>
  <si>
    <t xml:space="preserve">-(0,1+0,25)*0,7*17,4   </t>
  </si>
  <si>
    <t xml:space="preserve">-0,15*0,7*(1/2)*17,4   </t>
  </si>
  <si>
    <t>-(0,1+0,2)*0,7*179,3</t>
  </si>
  <si>
    <t>-0,15*0,7*(1/2)*179,3</t>
  </si>
  <si>
    <t>-(0,1+0,15)*0,7*89,0</t>
  </si>
  <si>
    <t>-0,15*0,7*(1/2)*89,0</t>
  </si>
  <si>
    <t xml:space="preserve">-0,6*0,6*17,7   </t>
  </si>
  <si>
    <t>"povrchy</t>
  </si>
  <si>
    <t>-0,1*70,14</t>
  </si>
  <si>
    <t>-0,25*27,72</t>
  </si>
  <si>
    <t>-2017412980</t>
  </si>
  <si>
    <t>1088,89*1,1*1,05*1,8</t>
  </si>
  <si>
    <t>1088,89*1,1*1,05</t>
  </si>
  <si>
    <t>181311103</t>
  </si>
  <si>
    <t>Rozprostření ornice tl vrstvy do 200 mm v rovině nebo ve svahu do 1:5 ručně</t>
  </si>
  <si>
    <t xml:space="preserve">70,14   </t>
  </si>
  <si>
    <t>10364101</t>
  </si>
  <si>
    <t>zemina pro terénní úpravy - ornice, odplevelená</t>
  </si>
  <si>
    <t>-270233795</t>
  </si>
  <si>
    <t>0,1*70,14*1,6</t>
  </si>
  <si>
    <t>181411131</t>
  </si>
  <si>
    <t>Založení parkového trávníku výsevem pl do 1000 m2 v rovině a ve svahu do 1:5</t>
  </si>
  <si>
    <t>934589576</t>
  </si>
  <si>
    <t>00572410</t>
  </si>
  <si>
    <t>osivo směs travní parková</t>
  </si>
  <si>
    <t>kg</t>
  </si>
  <si>
    <t xml:space="preserve">70,14*0,03*1,05   </t>
  </si>
  <si>
    <t>212751104</t>
  </si>
  <si>
    <t>Trativod z drenážních trubek flexibilních PVC-U SN 4 perforace 360° včetně lože otevřený výkop DN 100 pro meliorace</t>
  </si>
  <si>
    <t>19,9+9,9+17,4+179,3+89+16,4</t>
  </si>
  <si>
    <t>-1325021351</t>
  </si>
  <si>
    <t xml:space="preserve">14,9*(3,14*0,265*0,265-3,14*0,2*0,2)   </t>
  </si>
  <si>
    <t xml:space="preserve">0,15*0,8*14,9   </t>
  </si>
  <si>
    <t xml:space="preserve">9,7*(3,14*0,215*0,215-3,14*0,15*0,15)   </t>
  </si>
  <si>
    <t>0,12*0,8*9,9</t>
  </si>
  <si>
    <t xml:space="preserve">17,4*(3,14*0,175*0,175-3,14*0,125*0,125)   </t>
  </si>
  <si>
    <t xml:space="preserve">0,1*0,8*17,4   </t>
  </si>
  <si>
    <t xml:space="preserve">175,1*(3,14*0,13*0,13-3,14*0,1*0,1)   </t>
  </si>
  <si>
    <t xml:space="preserve">89*(3,14*0,105*0,105-3,14*0,075*0,075)   </t>
  </si>
  <si>
    <t>1904625782</t>
  </si>
  <si>
    <t>12,39*2,2</t>
  </si>
  <si>
    <t>-445348445</t>
  </si>
  <si>
    <t>27,258</t>
  </si>
  <si>
    <t>944064933</t>
  </si>
  <si>
    <t>27,258*4</t>
  </si>
  <si>
    <t>1253634115</t>
  </si>
  <si>
    <t>1512011KP.1</t>
  </si>
  <si>
    <t>-1575546475</t>
  </si>
  <si>
    <t xml:space="preserve">3,14*0,1*0,1*4,2   </t>
  </si>
  <si>
    <t xml:space="preserve">3,14*0,2*0,2*5,0   </t>
  </si>
  <si>
    <t xml:space="preserve">0,1*1,3*19,9   </t>
  </si>
  <si>
    <t>0,1*1,25*9,9</t>
  </si>
  <si>
    <t xml:space="preserve">0,1*1,1*17,4   </t>
  </si>
  <si>
    <t>0,1*1,1*179,3</t>
  </si>
  <si>
    <t>0,1*1,1*89</t>
  </si>
  <si>
    <t>0,1*1,1*17,7</t>
  </si>
  <si>
    <t>1593400466</t>
  </si>
  <si>
    <t>37,199</t>
  </si>
  <si>
    <t>179165111</t>
  </si>
  <si>
    <t xml:space="preserve">0,08*1,3*19,9   </t>
  </si>
  <si>
    <t>0,08*1,25*9,9</t>
  </si>
  <si>
    <t xml:space="preserve">0,05*1,1*17,4   </t>
  </si>
  <si>
    <t>0,05*1,1*179,3</t>
  </si>
  <si>
    <t>0,05*1,1*89,0</t>
  </si>
  <si>
    <t>0,05*1,1*17,7</t>
  </si>
  <si>
    <t xml:space="preserve">(16,4/1,25)*2   </t>
  </si>
  <si>
    <t xml:space="preserve">(89/1,25)*2   </t>
  </si>
  <si>
    <t xml:space="preserve">(179,3/1,5)*2   </t>
  </si>
  <si>
    <t xml:space="preserve">(17,4/2,5)*2   </t>
  </si>
  <si>
    <t xml:space="preserve">(9,9/2,5)*2   </t>
  </si>
  <si>
    <t xml:space="preserve">(19,9/2,5)*2   </t>
  </si>
  <si>
    <t>592174910</t>
  </si>
  <si>
    <t>obrubník betonový silniční ABO 2-15 100x15x25 cm</t>
  </si>
  <si>
    <t>CS ÚRS 2023 01</t>
  </si>
  <si>
    <t xml:space="preserve">445,467*(1/2)*1,01   </t>
  </si>
  <si>
    <t>Komunikace pozemní</t>
  </si>
  <si>
    <t>596211110</t>
  </si>
  <si>
    <t>Kladení zámkové dlažby komunikací pro pěší ručně tl 60 mm skupiny A pl do 50 m2</t>
  </si>
  <si>
    <t xml:space="preserve">27,72   </t>
  </si>
  <si>
    <t>564851111</t>
  </si>
  <si>
    <t>Podklad ze štěrkodrtě ŠD plochy přes 100 m2 tl 150 mm</t>
  </si>
  <si>
    <t>998223011</t>
  </si>
  <si>
    <t>Přesun hmot pro pozemní komunikace s krytem dlážděným</t>
  </si>
  <si>
    <t>-863429683</t>
  </si>
  <si>
    <t>12,037</t>
  </si>
  <si>
    <t>620431111R0V</t>
  </si>
  <si>
    <t>Oprava omítek z umělého kamene ploch svislých v místě gajgru</t>
  </si>
  <si>
    <t xml:space="preserve">1*0,6*19   </t>
  </si>
  <si>
    <t>831272121</t>
  </si>
  <si>
    <t>Montáž potrubí z trub kameninových hrdlových s integrovaným těsněním výkop sklon do 20 % DN 125</t>
  </si>
  <si>
    <t>16,4</t>
  </si>
  <si>
    <t>831262191</t>
  </si>
  <si>
    <t>Příplatek za práce na potrubí z trub kameninových s integrovaným těsněním sklon přes 20 % DN do 300</t>
  </si>
  <si>
    <t>59710650</t>
  </si>
  <si>
    <t>trouba kameninová glazovaná DN 125 dl 1,25m spojovací systém F</t>
  </si>
  <si>
    <t xml:space="preserve">16,4*1,015   </t>
  </si>
  <si>
    <t>831312121</t>
  </si>
  <si>
    <t>Montáž potrubí z trub kameninových hrdlových s integrovaným těsněním výkop sklon do 20 % DN 150</t>
  </si>
  <si>
    <t>59710675</t>
  </si>
  <si>
    <t>trouba kameninová glazovaná DN 150 dl 1,50m spojovací systém F</t>
  </si>
  <si>
    <t xml:space="preserve">89,0*1,015   </t>
  </si>
  <si>
    <t>831352121</t>
  </si>
  <si>
    <t>Montáž potrubí z trub kameninových hrdlových s integrovaným těsněním výkop sklon do 20 % DN 200</t>
  </si>
  <si>
    <t>59710676</t>
  </si>
  <si>
    <t>trouba kameninová glazovaná DN 200 dl 1,50m spojovací systém F</t>
  </si>
  <si>
    <t xml:space="preserve">179,3*1,015   </t>
  </si>
  <si>
    <t>831362121</t>
  </si>
  <si>
    <t>Montáž potrubí z trub kameninových hrdlových s integrovaným těsněním výkop sklon do 20 % DN 250</t>
  </si>
  <si>
    <t>59710705</t>
  </si>
  <si>
    <t>trouba kameninová glazovaná DN 250 dl 2,50m spojovací systém C Třída 240</t>
  </si>
  <si>
    <t xml:space="preserve">14,7*1,015   </t>
  </si>
  <si>
    <t>831372121</t>
  </si>
  <si>
    <t>Montáž potrubí z trub kameninových hrdlových s integrovaným těsněním výkop sklon do 20 % DN 300</t>
  </si>
  <si>
    <t>59710707</t>
  </si>
  <si>
    <t>trouba kameninová glazovaná DN 300 dl 2,50m spojovací systém C Třída 240</t>
  </si>
  <si>
    <t xml:space="preserve">9,9*1,015   </t>
  </si>
  <si>
    <t>831392121</t>
  </si>
  <si>
    <t>Montáž potrubí z trub kameninových hrdlových s integrovaným těsněním výkop sklon do 20 % DN 400</t>
  </si>
  <si>
    <t xml:space="preserve">19,9   </t>
  </si>
  <si>
    <t>59710706</t>
  </si>
  <si>
    <t>trouba kameninová glazovaná DN 400 dl 2,50m spojovací systém C Třída 200</t>
  </si>
  <si>
    <t xml:space="preserve">19,9*1,015   </t>
  </si>
  <si>
    <t>831352193</t>
  </si>
  <si>
    <t>Příplatek k montáži kameninového potrubí za napojení dvou dříků trub pomocí převlečné manžety DN 200</t>
  </si>
  <si>
    <t>831362193</t>
  </si>
  <si>
    <t>Příplatek k montáži kameninového potrubí za napojení dvou dříků trub pomocí převlečné manžety DN 250</t>
  </si>
  <si>
    <t>128</t>
  </si>
  <si>
    <t>831372193</t>
  </si>
  <si>
    <t>Příplatek k montáži kameninového potrubí za napojení dvou dříků trub pomocí převlečné manžety DN 300</t>
  </si>
  <si>
    <t>831392193</t>
  </si>
  <si>
    <t>Příplatek k montáži kameninového potrubí za napojení dvou dříků trub pomocí převlečné manžety DN 400</t>
  </si>
  <si>
    <t>201315001</t>
  </si>
  <si>
    <t>D+M jádrový vývrt, těsnění FORSCHEDA + tvarovka DN 150</t>
  </si>
  <si>
    <t>201320002</t>
  </si>
  <si>
    <t>D+M jádrový vývrt, těsnění FORSCHEDA + tvarovka DN 200</t>
  </si>
  <si>
    <t>136</t>
  </si>
  <si>
    <t xml:space="preserve">10   </t>
  </si>
  <si>
    <t>201325003</t>
  </si>
  <si>
    <t>D+M jádrový vývrt, těsnění FORSCHEDA + tvarovka DN 250</t>
  </si>
  <si>
    <t>138</t>
  </si>
  <si>
    <t>837312221</t>
  </si>
  <si>
    <t>Montáž kameninových tvarovek jednoosých s integrovaným těsněním otevřený výkop DN 150</t>
  </si>
  <si>
    <t>140</t>
  </si>
  <si>
    <t>18+18*2</t>
  </si>
  <si>
    <t>59710964</t>
  </si>
  <si>
    <t>koleno kameninové glazované DN 150 30° spojovací systém F</t>
  </si>
  <si>
    <t>142</t>
  </si>
  <si>
    <t xml:space="preserve">18*2*1,015   </t>
  </si>
  <si>
    <t>59712513</t>
  </si>
  <si>
    <t>přechod kameninový glazovaný DN 125/150 pryžové/pryžové těsnění (spojovací systém F/F)</t>
  </si>
  <si>
    <t>144</t>
  </si>
  <si>
    <t xml:space="preserve">18*1,015   </t>
  </si>
  <si>
    <t>837361221</t>
  </si>
  <si>
    <t>Montáž kameninových tvarovek odbočných s integrovaným těsněním otevřený výkop DN 250</t>
  </si>
  <si>
    <t>146</t>
  </si>
  <si>
    <t>59711760</t>
  </si>
  <si>
    <t>odbočka kameninová glazovaná jednoduchá kolmá DN 250/150 dl 500mm spojovací systém C/F tř.160/-</t>
  </si>
  <si>
    <t>148</t>
  </si>
  <si>
    <t>837351221</t>
  </si>
  <si>
    <t>Montáž kameninových tvarovek odbočných s integrovaným těsněním otevřený výkop DN 200</t>
  </si>
  <si>
    <t xml:space="preserve">13   </t>
  </si>
  <si>
    <t>59711743</t>
  </si>
  <si>
    <t>odbočka kameninová glazovaná jednoduchá kolmá DN 200/150 dl 500mm spojovací systém F/F tř.160/-</t>
  </si>
  <si>
    <t xml:space="preserve">13*1,015   </t>
  </si>
  <si>
    <t xml:space="preserve">(0,12+0,043+0,2)*1,3*19,9   </t>
  </si>
  <si>
    <t xml:space="preserve">(0,2+0,043+0,12)*1,3*(1/2)*19,9   </t>
  </si>
  <si>
    <t xml:space="preserve">-3,14*0,243*0,243*19,9   </t>
  </si>
  <si>
    <t>(0,12+0,0275+0,15)*1,15*9,9</t>
  </si>
  <si>
    <t xml:space="preserve">(0,15+0,0275+0,1)*1,15*(1/2)*9,9   </t>
  </si>
  <si>
    <t>-3,14*0,175*0,175*9,9</t>
  </si>
  <si>
    <t xml:space="preserve">(0,1+0,25)*0,7*17,4   </t>
  </si>
  <si>
    <t xml:space="preserve">0,15*0,7*(1/2)*17,4   </t>
  </si>
  <si>
    <t xml:space="preserve">-3,14*0,125*0,125*17,4   </t>
  </si>
  <si>
    <t>(0,1+0,2)*0,7*179,3</t>
  </si>
  <si>
    <t>0,15*0,7*(1/2)*179,3</t>
  </si>
  <si>
    <t>-3,14*0,1*0,1*179,3</t>
  </si>
  <si>
    <t>(0,1+0,15)*0,7*89,0</t>
  </si>
  <si>
    <t>0,15*0,7*(1/2)*89,0</t>
  </si>
  <si>
    <t xml:space="preserve">-3,14*0,075*0,075*106,6   </t>
  </si>
  <si>
    <t xml:space="preserve">0,6*0,6*17,7   </t>
  </si>
  <si>
    <t xml:space="preserve">-3,14*0,0625*0,0625*17,7   </t>
  </si>
  <si>
    <t>899643121</t>
  </si>
  <si>
    <t>Bednění pro obetonování potrubí otevřený výkop zřízení</t>
  </si>
  <si>
    <t>-1086122713</t>
  </si>
  <si>
    <t xml:space="preserve">(0,1+0,25)*17,4   </t>
  </si>
  <si>
    <t>(0,1+0,2)*179,1</t>
  </si>
  <si>
    <t>(0,1+0,15)*89,0</t>
  </si>
  <si>
    <t>0,6*3*16,4</t>
  </si>
  <si>
    <t>899643122</t>
  </si>
  <si>
    <t>Bednění pro obetonování potrubí otevřený výkop odstranění</t>
  </si>
  <si>
    <t>1333343444</t>
  </si>
  <si>
    <t>111,59</t>
  </si>
  <si>
    <t>979024443</t>
  </si>
  <si>
    <t>Očištění vybouraných obrubníků a krajníků silničních</t>
  </si>
  <si>
    <t>164</t>
  </si>
  <si>
    <t>979024442</t>
  </si>
  <si>
    <t>Očištění vybouraných obrubníků a krajníků chodníkových</t>
  </si>
  <si>
    <t>979054451</t>
  </si>
  <si>
    <t>Očištění vybouraných zámkových dlaždic s původním spárováním z kameniva těženého</t>
  </si>
  <si>
    <t>9972216R1</t>
  </si>
  <si>
    <t>Paletizace , naložení,  potřebné vodorovné přemístění, složení  a zpět</t>
  </si>
  <si>
    <t>1699380622</t>
  </si>
  <si>
    <t>0,26*27,72</t>
  </si>
  <si>
    <t>0,102*92</t>
  </si>
  <si>
    <t>916131213</t>
  </si>
  <si>
    <t>Osazení silničního obrubníku betonového stojatého s boční opěrou do lože z betonu prostého</t>
  </si>
  <si>
    <t>170</t>
  </si>
  <si>
    <t>916231213</t>
  </si>
  <si>
    <t>Osazení chodníkového obrubníku betonového stojatého s boční opěrou do lože z betonu prostého</t>
  </si>
  <si>
    <t>158</t>
  </si>
  <si>
    <t xml:space="preserve">22,3*2   </t>
  </si>
  <si>
    <t xml:space="preserve">96,3*2   </t>
  </si>
  <si>
    <t xml:space="preserve">96,6*2   </t>
  </si>
  <si>
    <t>1009549405</t>
  </si>
  <si>
    <t>366,436-16,591</t>
  </si>
  <si>
    <t>1033443329</t>
  </si>
  <si>
    <t>345,845*4</t>
  </si>
  <si>
    <t>-504731663</t>
  </si>
  <si>
    <t>46,945+63,047+99,334</t>
  </si>
  <si>
    <t>1603521156</t>
  </si>
  <si>
    <t>345,845-209,326</t>
  </si>
  <si>
    <t>-2086266932</t>
  </si>
  <si>
    <t>400,116-12,037</t>
  </si>
  <si>
    <t>PSV</t>
  </si>
  <si>
    <t>Práce a dodávky PSV</t>
  </si>
  <si>
    <t>713</t>
  </si>
  <si>
    <t>Izolace tepelné</t>
  </si>
  <si>
    <t>713131141</t>
  </si>
  <si>
    <t>Montáž izolace tepelné stěn lepením celoplošně rohoží, pásů, dílců, desek</t>
  </si>
  <si>
    <t xml:space="preserve">16,6*0,6   </t>
  </si>
  <si>
    <t>28372301</t>
  </si>
  <si>
    <t>deska EPS 100 pro konstrukce s běžným zatížením λ=0,037 tl 20mm</t>
  </si>
  <si>
    <t xml:space="preserve">10,832*1,02   </t>
  </si>
  <si>
    <t>998713121</t>
  </si>
  <si>
    <t>Přesun hmot tonážní pro izolace tepelné ruční v objektech v do 6 m</t>
  </si>
  <si>
    <t>622659675</t>
  </si>
  <si>
    <t>721</t>
  </si>
  <si>
    <t>Zdravotechnika - vnitřní kanalizace</t>
  </si>
  <si>
    <t>721200872</t>
  </si>
  <si>
    <t>D+M přechod kamenina litina DN 125</t>
  </si>
  <si>
    <t>ks</t>
  </si>
  <si>
    <t xml:space="preserve">18  </t>
  </si>
  <si>
    <t>721241102</t>
  </si>
  <si>
    <t>Lapač střešních splavenin z litiny DN 125</t>
  </si>
  <si>
    <t>190</t>
  </si>
  <si>
    <t>998721121</t>
  </si>
  <si>
    <t>Přesun hmot tonážní pro vnitřní kanalizaci ruční v objektech v do 6 m</t>
  </si>
  <si>
    <t>-688708304</t>
  </si>
  <si>
    <t>764</t>
  </si>
  <si>
    <t>Konstrukce klempířské</t>
  </si>
  <si>
    <t>764554403R01</t>
  </si>
  <si>
    <t>Demontáž, D+M napojené svodu v délce 1 m na gajgr žárově pozinkované trouby DN 125</t>
  </si>
  <si>
    <t>998764121</t>
  </si>
  <si>
    <t>Přesun hmot tonážní pro konstrukce klempířské ruční v objektech v do 6 m</t>
  </si>
  <si>
    <t>140081391</t>
  </si>
  <si>
    <t>SO 90 - Ostatní rozpočtové náklady</t>
  </si>
  <si>
    <t xml:space="preserve">    5 - Komunikace pozemní - obnova komunikace</t>
  </si>
  <si>
    <t>9 - Ostatní konstrukce a práce, bourání</t>
  </si>
  <si>
    <t>Komunikace pozemní - obnova komunikace</t>
  </si>
  <si>
    <t>113154254R</t>
  </si>
  <si>
    <t>Frézování či bourání živičného a kameniva krytu tl 100 mm pruh š přes 0,5 do 1 m pl přes 500 do 1000 m2 s překážkami v trase, včetně vodorovného přemístění a naložení</t>
  </si>
  <si>
    <t>1805494634</t>
  </si>
  <si>
    <t>636,6</t>
  </si>
  <si>
    <t>-1071709813</t>
  </si>
  <si>
    <t>146,418</t>
  </si>
  <si>
    <t>-875484209</t>
  </si>
  <si>
    <t>146,418*4</t>
  </si>
  <si>
    <t>Poplatek za skládku živice a suti, s příměsí</t>
  </si>
  <si>
    <t>-566946936</t>
  </si>
  <si>
    <t>573191111</t>
  </si>
  <si>
    <t>Postřik infiltrační kationaktivní emulzí v množství 1 kg/m2</t>
  </si>
  <si>
    <t>201223705</t>
  </si>
  <si>
    <t>565145111</t>
  </si>
  <si>
    <t>Asfaltový beton vrstva podkladní ACP 16 (obalované kamenivo OKS) tl 60 mm š do 3 m</t>
  </si>
  <si>
    <t>481591321</t>
  </si>
  <si>
    <t>573211112</t>
  </si>
  <si>
    <t>Postřik živičný spojovací z asfaltu v množství 0,70 kg/m2</t>
  </si>
  <si>
    <t>1645466356</t>
  </si>
  <si>
    <t>577134111</t>
  </si>
  <si>
    <t>Asfaltový beton vrstva obrusná ACO 11+ (ABS) tř. I tl 40 mm š do 3 m z nemodifikovaného asfaltu</t>
  </si>
  <si>
    <t>569585445</t>
  </si>
  <si>
    <t>599141111V</t>
  </si>
  <si>
    <t>Vyplnění spár  živičnou zálivkou - bez prořezu</t>
  </si>
  <si>
    <t>-1737174397</t>
  </si>
  <si>
    <t>209,6</t>
  </si>
  <si>
    <t>219525664</t>
  </si>
  <si>
    <t>prořez před živičnou zálivkou</t>
  </si>
  <si>
    <t>Řezání stávajícího živičného krytu hl do 100 mm</t>
  </si>
  <si>
    <t>1769222905</t>
  </si>
  <si>
    <t>nad výkopem</t>
  </si>
  <si>
    <t>90060004</t>
  </si>
  <si>
    <t>Poplatky a náklady na zařízení staveniště</t>
  </si>
  <si>
    <t>900600004</t>
  </si>
  <si>
    <t>Zřízení a údržba dopr. značení po dobu výstavby, vrácení do původního stavu</t>
  </si>
  <si>
    <t>900600013</t>
  </si>
  <si>
    <t>Provedení revize kanalizace TV kamerou 2x</t>
  </si>
  <si>
    <t xml:space="preserve">"stoka"   </t>
  </si>
  <si>
    <t xml:space="preserve">120,6*2   </t>
  </si>
  <si>
    <t xml:space="preserve">152,6*2   </t>
  </si>
  <si>
    <t xml:space="preserve">75,8*2   </t>
  </si>
  <si>
    <t xml:space="preserve">10,5*2   </t>
  </si>
  <si>
    <t xml:space="preserve">"přípojky"   </t>
  </si>
  <si>
    <t xml:space="preserve">19,9*2   </t>
  </si>
  <si>
    <t xml:space="preserve">20,7*2   </t>
  </si>
  <si>
    <t xml:space="preserve">17,4*2   </t>
  </si>
  <si>
    <t xml:space="preserve">190,1*2   </t>
  </si>
  <si>
    <t xml:space="preserve">106,6*2   </t>
  </si>
  <si>
    <t xml:space="preserve">17,7*2   </t>
  </si>
  <si>
    <t xml:space="preserve">1463,8   </t>
  </si>
  <si>
    <t>900600014</t>
  </si>
  <si>
    <t>Provedení veškerých zkošek prokazujících kvalitu díla např. zkouška zhutnění</t>
  </si>
  <si>
    <t>900600016</t>
  </si>
  <si>
    <t>Zpracování dokumentace skutečného provedení stavby</t>
  </si>
  <si>
    <t>900600019</t>
  </si>
  <si>
    <t>Zpracování geodet. zaměření DSPS pro GIS a MMB OTS</t>
  </si>
  <si>
    <t>900600020</t>
  </si>
  <si>
    <t>Zaměření rozsahu zásahu do komunikace v prg. EZA</t>
  </si>
  <si>
    <t>900600023</t>
  </si>
  <si>
    <t>Uvedení do původního stavu dotčených ploch stavbou</t>
  </si>
  <si>
    <t>900600027</t>
  </si>
  <si>
    <t xml:space="preserve">Provozní vlivy </t>
  </si>
  <si>
    <t>900600029</t>
  </si>
  <si>
    <t>Zajištění vytýčení podzemních sítí dotčených stavbou</t>
  </si>
  <si>
    <t>900600032</t>
  </si>
  <si>
    <t>Vícetisky projektové dokumentace pro potřeby dodavatele stavby</t>
  </si>
  <si>
    <t>900600111</t>
  </si>
  <si>
    <t>Ošetření kořenového systému</t>
  </si>
  <si>
    <t>-1255959889</t>
  </si>
  <si>
    <t>"a) Práce v kořenovém prostoru stromu budou prováděny ručně"</t>
  </si>
  <si>
    <t>"b) Kořeny do prměru 30mm lze přerušit hladkým řezem u kořenů"</t>
  </si>
  <si>
    <t>"do průměru 50mm bude provedeno individuální posouzení odborným pracovníkem"</t>
  </si>
  <si>
    <t>"Kořeny o průměru větším jak 50mm budou zachovány"</t>
  </si>
  <si>
    <t>"c) zachované kořeny je nutné chráničt proti vysychání a účinkům mrazu"</t>
  </si>
  <si>
    <t>"ochrana může být provedena např. zakrytím pravidelně vlhčenou textilií"</t>
  </si>
  <si>
    <t>900600112</t>
  </si>
  <si>
    <t>Ochrana stromů bedněním - zřízení, odstranění</t>
  </si>
  <si>
    <t>900600132</t>
  </si>
  <si>
    <t>Zřízení, odstranění - těžkého přemístění, včetně souvisejích prací</t>
  </si>
  <si>
    <t>900600200</t>
  </si>
  <si>
    <t xml:space="preserve">Zimní údržba chodníků a vjezdů v rámci technologické přestávky v délce tří měsíců </t>
  </si>
  <si>
    <t>1719284087</t>
  </si>
  <si>
    <t>900600201</t>
  </si>
  <si>
    <t>Zimní údržba komunikace v rámci technologické přestávky v délce tří měsíců</t>
  </si>
  <si>
    <t>1739038260</t>
  </si>
  <si>
    <t>900600144</t>
  </si>
  <si>
    <t>Provedení veškerých zkoušek prokazujícíh kvalitu díla "SO01" - zkouška těsnoti kanalizační stoky</t>
  </si>
  <si>
    <t>900600144.1</t>
  </si>
  <si>
    <t>Provedení veškerých zkoušek prokazujícíh kvalitu díla "SO02" - zkouška těsnoti kanalizačních přípojek</t>
  </si>
  <si>
    <t xml:space="preserve">32   </t>
  </si>
  <si>
    <t>900600203</t>
  </si>
  <si>
    <t>Provedení pasportizace objektů dotčených stavbou</t>
  </si>
  <si>
    <t>1814681816</t>
  </si>
  <si>
    <t>"před zahájením stavby provedené soudním znalcem z oboru"</t>
  </si>
  <si>
    <t>"Předání"</t>
  </si>
  <si>
    <t>"2x....v tištěné podobě"</t>
  </si>
  <si>
    <t>"2x....v digitální podobě"</t>
  </si>
  <si>
    <t>900600301</t>
  </si>
  <si>
    <t>Základní archeologický průzkum</t>
  </si>
  <si>
    <t>-20187378</t>
  </si>
  <si>
    <t>900600303</t>
  </si>
  <si>
    <t>Aktualizace  návrhu DZ po dobu stavby vč. projednání</t>
  </si>
  <si>
    <t>1760086514</t>
  </si>
  <si>
    <t>900600306</t>
  </si>
  <si>
    <t>Aktualizace návrhu definit. dopravního značení; zajištění včetně projednání „stanovení místní úpravy dopravního značení"</t>
  </si>
  <si>
    <t>399193324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</si>
</sst>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6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9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R5" s="21"/>
      <c r="BE5" s="236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4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R6" s="21"/>
      <c r="BE6" s="237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37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37"/>
      <c r="BS8" s="18" t="s">
        <v>6</v>
      </c>
    </row>
    <row r="9" spans="1:74" s="1" customFormat="1" ht="14.45" customHeight="1">
      <c r="B9" s="21"/>
      <c r="AR9" s="21"/>
      <c r="BE9" s="237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37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25</v>
      </c>
      <c r="AN11" s="26" t="s">
        <v>1</v>
      </c>
      <c r="AR11" s="21"/>
      <c r="BE11" s="237"/>
      <c r="BS11" s="18" t="s">
        <v>6</v>
      </c>
    </row>
    <row r="12" spans="1:74" s="1" customFormat="1" ht="6.95" customHeight="1">
      <c r="B12" s="21"/>
      <c r="AR12" s="21"/>
      <c r="BE12" s="237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24</v>
      </c>
      <c r="AN13" s="30" t="s">
        <v>27</v>
      </c>
      <c r="AR13" s="21"/>
      <c r="BE13" s="237"/>
      <c r="BS13" s="18" t="s">
        <v>6</v>
      </c>
    </row>
    <row r="14" spans="1:74" ht="12.75">
      <c r="B14" s="21"/>
      <c r="E14" s="241" t="s">
        <v>27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8" t="s">
        <v>25</v>
      </c>
      <c r="AN14" s="30" t="s">
        <v>27</v>
      </c>
      <c r="AR14" s="21"/>
      <c r="BE14" s="237"/>
      <c r="BS14" s="18" t="s">
        <v>6</v>
      </c>
    </row>
    <row r="15" spans="1:74" s="1" customFormat="1" ht="6.95" customHeight="1">
      <c r="B15" s="21"/>
      <c r="AR15" s="21"/>
      <c r="BE15" s="237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37"/>
      <c r="BS16" s="18" t="s">
        <v>3</v>
      </c>
    </row>
    <row r="17" spans="1:71" s="1" customFormat="1" ht="18.399999999999999" customHeight="1">
      <c r="B17" s="21"/>
      <c r="E17" s="26" t="s">
        <v>21</v>
      </c>
      <c r="AK17" s="28" t="s">
        <v>25</v>
      </c>
      <c r="AN17" s="26" t="s">
        <v>1</v>
      </c>
      <c r="AR17" s="21"/>
      <c r="BE17" s="237"/>
      <c r="BS17" s="18" t="s">
        <v>29</v>
      </c>
    </row>
    <row r="18" spans="1:71" s="1" customFormat="1" ht="6.95" customHeight="1">
      <c r="B18" s="21"/>
      <c r="AR18" s="21"/>
      <c r="BE18" s="237"/>
      <c r="BS18" s="18" t="s">
        <v>30</v>
      </c>
    </row>
    <row r="19" spans="1:71" s="1" customFormat="1" ht="12" customHeight="1">
      <c r="B19" s="21"/>
      <c r="D19" s="28" t="s">
        <v>31</v>
      </c>
      <c r="AK19" s="28" t="s">
        <v>24</v>
      </c>
      <c r="AN19" s="26" t="s">
        <v>1</v>
      </c>
      <c r="AR19" s="21"/>
      <c r="BE19" s="237"/>
      <c r="BS19" s="18" t="s">
        <v>30</v>
      </c>
    </row>
    <row r="20" spans="1:71" s="1" customFormat="1" ht="18.399999999999999" customHeight="1">
      <c r="B20" s="21"/>
      <c r="E20" s="26" t="s">
        <v>21</v>
      </c>
      <c r="AK20" s="28" t="s">
        <v>25</v>
      </c>
      <c r="AN20" s="26" t="s">
        <v>1</v>
      </c>
      <c r="AR20" s="21"/>
      <c r="BE20" s="237"/>
      <c r="BS20" s="18" t="s">
        <v>29</v>
      </c>
    </row>
    <row r="21" spans="1:71" s="1" customFormat="1" ht="6.95" customHeight="1">
      <c r="B21" s="21"/>
      <c r="AR21" s="21"/>
      <c r="BE21" s="237"/>
    </row>
    <row r="22" spans="1:71" s="1" customFormat="1" ht="12" customHeight="1">
      <c r="B22" s="21"/>
      <c r="D22" s="28" t="s">
        <v>32</v>
      </c>
      <c r="AR22" s="21"/>
      <c r="BE22" s="237"/>
    </row>
    <row r="23" spans="1:71" s="1" customFormat="1" ht="16.5" customHeight="1">
      <c r="B23" s="21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1"/>
      <c r="BE23" s="237"/>
    </row>
    <row r="24" spans="1:71" s="1" customFormat="1" ht="6.95" customHeight="1">
      <c r="B24" s="21"/>
      <c r="AR24" s="21"/>
      <c r="BE24" s="237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7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4">
        <f>ROUND(AG94,0)</f>
        <v>0</v>
      </c>
      <c r="AL26" s="245"/>
      <c r="AM26" s="245"/>
      <c r="AN26" s="245"/>
      <c r="AO26" s="245"/>
      <c r="AP26" s="33"/>
      <c r="AQ26" s="33"/>
      <c r="AR26" s="34"/>
      <c r="BE26" s="237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7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6" t="s">
        <v>34</v>
      </c>
      <c r="M28" s="246"/>
      <c r="N28" s="246"/>
      <c r="O28" s="246"/>
      <c r="P28" s="246"/>
      <c r="Q28" s="33"/>
      <c r="R28" s="33"/>
      <c r="S28" s="33"/>
      <c r="T28" s="33"/>
      <c r="U28" s="33"/>
      <c r="V28" s="33"/>
      <c r="W28" s="246" t="s">
        <v>35</v>
      </c>
      <c r="X28" s="246"/>
      <c r="Y28" s="246"/>
      <c r="Z28" s="246"/>
      <c r="AA28" s="246"/>
      <c r="AB28" s="246"/>
      <c r="AC28" s="246"/>
      <c r="AD28" s="246"/>
      <c r="AE28" s="246"/>
      <c r="AF28" s="33"/>
      <c r="AG28" s="33"/>
      <c r="AH28" s="33"/>
      <c r="AI28" s="33"/>
      <c r="AJ28" s="33"/>
      <c r="AK28" s="246" t="s">
        <v>36</v>
      </c>
      <c r="AL28" s="246"/>
      <c r="AM28" s="246"/>
      <c r="AN28" s="246"/>
      <c r="AO28" s="246"/>
      <c r="AP28" s="33"/>
      <c r="AQ28" s="33"/>
      <c r="AR28" s="34"/>
      <c r="BE28" s="237"/>
    </row>
    <row r="29" spans="1:71" s="3" customFormat="1" ht="14.45" customHeight="1">
      <c r="B29" s="38"/>
      <c r="D29" s="28" t="s">
        <v>37</v>
      </c>
      <c r="F29" s="28" t="s">
        <v>38</v>
      </c>
      <c r="L29" s="231">
        <v>0.21</v>
      </c>
      <c r="M29" s="230"/>
      <c r="N29" s="230"/>
      <c r="O29" s="230"/>
      <c r="P29" s="230"/>
      <c r="W29" s="229">
        <f>ROUND(AZ94, 0)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0)</f>
        <v>0</v>
      </c>
      <c r="AL29" s="230"/>
      <c r="AM29" s="230"/>
      <c r="AN29" s="230"/>
      <c r="AO29" s="230"/>
      <c r="AR29" s="38"/>
      <c r="BE29" s="238"/>
    </row>
    <row r="30" spans="1:71" s="3" customFormat="1" ht="14.45" customHeight="1">
      <c r="B30" s="38"/>
      <c r="F30" s="28" t="s">
        <v>39</v>
      </c>
      <c r="L30" s="231">
        <v>0.12</v>
      </c>
      <c r="M30" s="230"/>
      <c r="N30" s="230"/>
      <c r="O30" s="230"/>
      <c r="P30" s="230"/>
      <c r="W30" s="229">
        <f>ROUND(BA94, 0)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0)</f>
        <v>0</v>
      </c>
      <c r="AL30" s="230"/>
      <c r="AM30" s="230"/>
      <c r="AN30" s="230"/>
      <c r="AO30" s="230"/>
      <c r="AR30" s="38"/>
      <c r="BE30" s="238"/>
    </row>
    <row r="31" spans="1:71" s="3" customFormat="1" ht="14.45" hidden="1" customHeight="1">
      <c r="B31" s="38"/>
      <c r="F31" s="28" t="s">
        <v>40</v>
      </c>
      <c r="L31" s="231">
        <v>0.21</v>
      </c>
      <c r="M31" s="230"/>
      <c r="N31" s="230"/>
      <c r="O31" s="230"/>
      <c r="P31" s="230"/>
      <c r="W31" s="229">
        <f>ROUND(BB94, 0)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8"/>
      <c r="BE31" s="238"/>
    </row>
    <row r="32" spans="1:71" s="3" customFormat="1" ht="14.45" hidden="1" customHeight="1">
      <c r="B32" s="38"/>
      <c r="F32" s="28" t="s">
        <v>41</v>
      </c>
      <c r="L32" s="231">
        <v>0.12</v>
      </c>
      <c r="M32" s="230"/>
      <c r="N32" s="230"/>
      <c r="O32" s="230"/>
      <c r="P32" s="230"/>
      <c r="W32" s="229">
        <f>ROUND(BC94, 0)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8"/>
      <c r="BE32" s="238"/>
    </row>
    <row r="33" spans="1:57" s="3" customFormat="1" ht="14.45" hidden="1" customHeight="1">
      <c r="B33" s="38"/>
      <c r="F33" s="28" t="s">
        <v>42</v>
      </c>
      <c r="L33" s="231">
        <v>0</v>
      </c>
      <c r="M33" s="230"/>
      <c r="N33" s="230"/>
      <c r="O33" s="230"/>
      <c r="P33" s="230"/>
      <c r="W33" s="229">
        <f>ROUND(BD94, 0)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8"/>
      <c r="BE33" s="2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7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32" t="s">
        <v>45</v>
      </c>
      <c r="Y35" s="233"/>
      <c r="Z35" s="233"/>
      <c r="AA35" s="233"/>
      <c r="AB35" s="233"/>
      <c r="AC35" s="41"/>
      <c r="AD35" s="41"/>
      <c r="AE35" s="41"/>
      <c r="AF35" s="41"/>
      <c r="AG35" s="41"/>
      <c r="AH35" s="41"/>
      <c r="AI35" s="41"/>
      <c r="AJ35" s="41"/>
      <c r="AK35" s="234">
        <f>SUM(AK26:AK33)</f>
        <v>0</v>
      </c>
      <c r="AL35" s="233"/>
      <c r="AM35" s="233"/>
      <c r="AN35" s="233"/>
      <c r="AO35" s="23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23-002</v>
      </c>
      <c r="AR84" s="52"/>
    </row>
    <row r="85" spans="1:91" s="5" customFormat="1" ht="36.950000000000003" customHeight="1">
      <c r="B85" s="53"/>
      <c r="C85" s="54" t="s">
        <v>16</v>
      </c>
      <c r="L85" s="220" t="str">
        <f>K6</f>
        <v>Brno, Komárovská - rekonstrukce kanalizace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22" t="str">
        <f>IF(AN8= "","",AN8)</f>
        <v/>
      </c>
      <c r="AN87" s="222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23" t="str">
        <f>IF(E17="","",E17)</f>
        <v xml:space="preserve"> </v>
      </c>
      <c r="AN89" s="224"/>
      <c r="AO89" s="224"/>
      <c r="AP89" s="224"/>
      <c r="AQ89" s="33"/>
      <c r="AR89" s="34"/>
      <c r="AS89" s="225" t="s">
        <v>53</v>
      </c>
      <c r="AT89" s="226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23" t="str">
        <f>IF(E20="","",E20)</f>
        <v xml:space="preserve"> </v>
      </c>
      <c r="AN90" s="224"/>
      <c r="AO90" s="224"/>
      <c r="AP90" s="224"/>
      <c r="AQ90" s="33"/>
      <c r="AR90" s="34"/>
      <c r="AS90" s="227"/>
      <c r="AT90" s="228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7"/>
      <c r="AT91" s="228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13" t="s">
        <v>54</v>
      </c>
      <c r="D92" s="214"/>
      <c r="E92" s="214"/>
      <c r="F92" s="214"/>
      <c r="G92" s="214"/>
      <c r="H92" s="61"/>
      <c r="I92" s="215" t="s">
        <v>55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56</v>
      </c>
      <c r="AH92" s="214"/>
      <c r="AI92" s="214"/>
      <c r="AJ92" s="214"/>
      <c r="AK92" s="214"/>
      <c r="AL92" s="214"/>
      <c r="AM92" s="214"/>
      <c r="AN92" s="215" t="s">
        <v>57</v>
      </c>
      <c r="AO92" s="214"/>
      <c r="AP92" s="217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18">
        <f>ROUND(SUM(AG95:AG97),0)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73" t="s">
        <v>1</v>
      </c>
      <c r="AR94" s="69"/>
      <c r="AS94" s="74">
        <f>ROUND(SUM(AS95:AS97),0)</f>
        <v>0</v>
      </c>
      <c r="AT94" s="75">
        <f>ROUND(SUM(AV94:AW94),0)</f>
        <v>0</v>
      </c>
      <c r="AU94" s="76">
        <f>ROUND(SUM(AU95:AU97),5)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ROUND(SUM(AZ95:AZ97),0)</f>
        <v>0</v>
      </c>
      <c r="BA94" s="75">
        <f>ROUND(SUM(BA95:BA97),0)</f>
        <v>0</v>
      </c>
      <c r="BB94" s="75">
        <f>ROUND(SUM(BB95:BB97),0)</f>
        <v>0</v>
      </c>
      <c r="BC94" s="75">
        <f>ROUND(SUM(BC95:BC97),0)</f>
        <v>0</v>
      </c>
      <c r="BD94" s="77">
        <f>ROUND(SUM(BD95:BD97),0)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A95" s="80" t="s">
        <v>77</v>
      </c>
      <c r="B95" s="81"/>
      <c r="C95" s="82"/>
      <c r="D95" s="212" t="s">
        <v>78</v>
      </c>
      <c r="E95" s="212"/>
      <c r="F95" s="212"/>
      <c r="G95" s="212"/>
      <c r="H95" s="212"/>
      <c r="I95" s="83"/>
      <c r="J95" s="212" t="s">
        <v>79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'SO 01 -  Kanalizační stoka'!J30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84" t="s">
        <v>80</v>
      </c>
      <c r="AR95" s="81"/>
      <c r="AS95" s="85">
        <v>0</v>
      </c>
      <c r="AT95" s="86">
        <f>ROUND(SUM(AV95:AW95),0)</f>
        <v>0</v>
      </c>
      <c r="AU95" s="87">
        <f>'SO 01 -  Kanalizační stoka'!P124</f>
        <v>0</v>
      </c>
      <c r="AV95" s="86">
        <f>'SO 01 -  Kanalizační stoka'!J33</f>
        <v>0</v>
      </c>
      <c r="AW95" s="86">
        <f>'SO 01 -  Kanalizační stoka'!J34</f>
        <v>0</v>
      </c>
      <c r="AX95" s="86">
        <f>'SO 01 -  Kanalizační stoka'!J35</f>
        <v>0</v>
      </c>
      <c r="AY95" s="86">
        <f>'SO 01 -  Kanalizační stoka'!J36</f>
        <v>0</v>
      </c>
      <c r="AZ95" s="86">
        <f>'SO 01 -  Kanalizační stoka'!F33</f>
        <v>0</v>
      </c>
      <c r="BA95" s="86">
        <f>'SO 01 -  Kanalizační stoka'!F34</f>
        <v>0</v>
      </c>
      <c r="BB95" s="86">
        <f>'SO 01 -  Kanalizační stoka'!F35</f>
        <v>0</v>
      </c>
      <c r="BC95" s="86">
        <f>'SO 01 -  Kanalizační stoka'!F36</f>
        <v>0</v>
      </c>
      <c r="BD95" s="88">
        <f>'SO 01 -  Kanalizační stoka'!F37</f>
        <v>0</v>
      </c>
      <c r="BT95" s="89" t="s">
        <v>30</v>
      </c>
      <c r="BV95" s="89" t="s">
        <v>75</v>
      </c>
      <c r="BW95" s="89" t="s">
        <v>81</v>
      </c>
      <c r="BX95" s="89" t="s">
        <v>4</v>
      </c>
      <c r="CL95" s="89" t="s">
        <v>1</v>
      </c>
      <c r="CM95" s="89" t="s">
        <v>82</v>
      </c>
    </row>
    <row r="96" spans="1:91" s="7" customFormat="1" ht="16.5" customHeight="1">
      <c r="A96" s="80" t="s">
        <v>77</v>
      </c>
      <c r="B96" s="81"/>
      <c r="C96" s="82"/>
      <c r="D96" s="212" t="s">
        <v>83</v>
      </c>
      <c r="E96" s="212"/>
      <c r="F96" s="212"/>
      <c r="G96" s="212"/>
      <c r="H96" s="212"/>
      <c r="I96" s="83"/>
      <c r="J96" s="212" t="s">
        <v>84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0">
        <f>'SO 02 - Kanalizační přípojky'!J30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84" t="s">
        <v>80</v>
      </c>
      <c r="AR96" s="81"/>
      <c r="AS96" s="85">
        <v>0</v>
      </c>
      <c r="AT96" s="86">
        <f>ROUND(SUM(AV96:AW96),0)</f>
        <v>0</v>
      </c>
      <c r="AU96" s="87">
        <f>'SO 02 - Kanalizační přípojky'!P129</f>
        <v>0</v>
      </c>
      <c r="AV96" s="86">
        <f>'SO 02 - Kanalizační přípojky'!J33</f>
        <v>0</v>
      </c>
      <c r="AW96" s="86">
        <f>'SO 02 - Kanalizační přípojky'!J34</f>
        <v>0</v>
      </c>
      <c r="AX96" s="86">
        <f>'SO 02 - Kanalizační přípojky'!J35</f>
        <v>0</v>
      </c>
      <c r="AY96" s="86">
        <f>'SO 02 - Kanalizační přípojky'!J36</f>
        <v>0</v>
      </c>
      <c r="AZ96" s="86">
        <f>'SO 02 - Kanalizační přípojky'!F33</f>
        <v>0</v>
      </c>
      <c r="BA96" s="86">
        <f>'SO 02 - Kanalizační přípojky'!F34</f>
        <v>0</v>
      </c>
      <c r="BB96" s="86">
        <f>'SO 02 - Kanalizační přípojky'!F35</f>
        <v>0</v>
      </c>
      <c r="BC96" s="86">
        <f>'SO 02 - Kanalizační přípojky'!F36</f>
        <v>0</v>
      </c>
      <c r="BD96" s="88">
        <f>'SO 02 - Kanalizační přípojky'!F37</f>
        <v>0</v>
      </c>
      <c r="BT96" s="89" t="s">
        <v>30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82</v>
      </c>
    </row>
    <row r="97" spans="1:91" s="7" customFormat="1" ht="16.5" customHeight="1">
      <c r="A97" s="80" t="s">
        <v>77</v>
      </c>
      <c r="B97" s="81"/>
      <c r="C97" s="82"/>
      <c r="D97" s="212" t="s">
        <v>86</v>
      </c>
      <c r="E97" s="212"/>
      <c r="F97" s="212"/>
      <c r="G97" s="212"/>
      <c r="H97" s="212"/>
      <c r="I97" s="83"/>
      <c r="J97" s="212" t="s">
        <v>87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0">
        <f>'SO 90 - Ostatní rozpočtov...'!J30</f>
        <v>0</v>
      </c>
      <c r="AH97" s="211"/>
      <c r="AI97" s="211"/>
      <c r="AJ97" s="211"/>
      <c r="AK97" s="211"/>
      <c r="AL97" s="211"/>
      <c r="AM97" s="211"/>
      <c r="AN97" s="210">
        <f>SUM(AG97,AT97)</f>
        <v>0</v>
      </c>
      <c r="AO97" s="211"/>
      <c r="AP97" s="211"/>
      <c r="AQ97" s="84" t="s">
        <v>80</v>
      </c>
      <c r="AR97" s="81"/>
      <c r="AS97" s="90">
        <v>0</v>
      </c>
      <c r="AT97" s="91">
        <f>ROUND(SUM(AV97:AW97),0)</f>
        <v>0</v>
      </c>
      <c r="AU97" s="92">
        <f>'SO 90 - Ostatní rozpočtov...'!P119</f>
        <v>0</v>
      </c>
      <c r="AV97" s="91">
        <f>'SO 90 - Ostatní rozpočtov...'!J33</f>
        <v>0</v>
      </c>
      <c r="AW97" s="91">
        <f>'SO 90 - Ostatní rozpočtov...'!J34</f>
        <v>0</v>
      </c>
      <c r="AX97" s="91">
        <f>'SO 90 - Ostatní rozpočtov...'!J35</f>
        <v>0</v>
      </c>
      <c r="AY97" s="91">
        <f>'SO 90 - Ostatní rozpočtov...'!J36</f>
        <v>0</v>
      </c>
      <c r="AZ97" s="91">
        <f>'SO 90 - Ostatní rozpočtov...'!F33</f>
        <v>0</v>
      </c>
      <c r="BA97" s="91">
        <f>'SO 90 - Ostatní rozpočtov...'!F34</f>
        <v>0</v>
      </c>
      <c r="BB97" s="91">
        <f>'SO 90 - Ostatní rozpočtov...'!F35</f>
        <v>0</v>
      </c>
      <c r="BC97" s="91">
        <f>'SO 90 - Ostatní rozpočtov...'!F36</f>
        <v>0</v>
      </c>
      <c r="BD97" s="93">
        <f>'SO 90 - Ostatní rozpočtov...'!F37</f>
        <v>0</v>
      </c>
      <c r="BT97" s="89" t="s">
        <v>30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82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 Kanalizační stoka'!C2" display="/"/>
    <hyperlink ref="A96" location="'SO 02 - Kanalizační přípojky'!C2" display="/"/>
    <hyperlink ref="A97" location="'SO 90 - Ostatní rozpočto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57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89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Komárovská - rekonstrukce kanalizace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0" t="s">
        <v>91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9"/>
      <c r="G18" s="239"/>
      <c r="H18" s="239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3" t="s">
        <v>1</v>
      </c>
      <c r="F27" s="243"/>
      <c r="G27" s="243"/>
      <c r="H27" s="24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ROUND(J124,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ROUND((SUM(BE124:BE556)),  0)</f>
        <v>0</v>
      </c>
      <c r="G33" s="33"/>
      <c r="H33" s="33"/>
      <c r="I33" s="101">
        <v>0.21</v>
      </c>
      <c r="J33" s="100">
        <f>ROUND(((SUM(BE124:BE556))*I33),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ROUND((SUM(BF124:BF556)),  0)</f>
        <v>0</v>
      </c>
      <c r="G34" s="33"/>
      <c r="H34" s="33"/>
      <c r="I34" s="101">
        <v>0.12</v>
      </c>
      <c r="J34" s="100">
        <f>ROUND(((SUM(BF124:BF556))*I34),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ROUND((SUM(BG124:BG556)),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ROUND((SUM(BH124:BH556)),  0)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ROUND((SUM(BI124:BI556)),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Komárovská - rekonstrukce kanalizace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0" t="str">
        <f>E9</f>
        <v>SO 01 -  Kanalizační stoka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93</v>
      </c>
      <c r="D94" s="102"/>
      <c r="E94" s="102"/>
      <c r="F94" s="102"/>
      <c r="G94" s="102"/>
      <c r="H94" s="102"/>
      <c r="I94" s="102"/>
      <c r="J94" s="111" t="s">
        <v>94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95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96</v>
      </c>
    </row>
    <row r="97" spans="1:31" s="9" customFormat="1" ht="24.95" customHeight="1">
      <c r="B97" s="113"/>
      <c r="D97" s="114" t="s">
        <v>97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98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99</v>
      </c>
      <c r="E99" s="119"/>
      <c r="F99" s="119"/>
      <c r="G99" s="119"/>
      <c r="H99" s="119"/>
      <c r="I99" s="119"/>
      <c r="J99" s="120">
        <f>J289</f>
        <v>0</v>
      </c>
      <c r="L99" s="117"/>
    </row>
    <row r="100" spans="1:31" s="10" customFormat="1" ht="19.899999999999999" customHeight="1">
      <c r="B100" s="117"/>
      <c r="D100" s="118" t="s">
        <v>100</v>
      </c>
      <c r="E100" s="119"/>
      <c r="F100" s="119"/>
      <c r="G100" s="119"/>
      <c r="H100" s="119"/>
      <c r="I100" s="119"/>
      <c r="J100" s="120">
        <f>J291</f>
        <v>0</v>
      </c>
      <c r="L100" s="117"/>
    </row>
    <row r="101" spans="1:31" s="10" customFormat="1" ht="19.899999999999999" customHeight="1">
      <c r="B101" s="117"/>
      <c r="D101" s="118" t="s">
        <v>101</v>
      </c>
      <c r="E101" s="119"/>
      <c r="F101" s="119"/>
      <c r="G101" s="119"/>
      <c r="H101" s="119"/>
      <c r="I101" s="119"/>
      <c r="J101" s="120">
        <f>J335</f>
        <v>0</v>
      </c>
      <c r="L101" s="117"/>
    </row>
    <row r="102" spans="1:31" s="10" customFormat="1" ht="19.899999999999999" customHeight="1">
      <c r="B102" s="117"/>
      <c r="D102" s="118" t="s">
        <v>102</v>
      </c>
      <c r="E102" s="119"/>
      <c r="F102" s="119"/>
      <c r="G102" s="119"/>
      <c r="H102" s="119"/>
      <c r="I102" s="119"/>
      <c r="J102" s="120">
        <f>J376</f>
        <v>0</v>
      </c>
      <c r="L102" s="117"/>
    </row>
    <row r="103" spans="1:31" s="10" customFormat="1" ht="19.899999999999999" customHeight="1">
      <c r="B103" s="117"/>
      <c r="D103" s="118" t="s">
        <v>103</v>
      </c>
      <c r="E103" s="119"/>
      <c r="F103" s="119"/>
      <c r="G103" s="119"/>
      <c r="H103" s="119"/>
      <c r="I103" s="119"/>
      <c r="J103" s="120">
        <f>J380</f>
        <v>0</v>
      </c>
      <c r="L103" s="117"/>
    </row>
    <row r="104" spans="1:31" s="10" customFormat="1" ht="19.899999999999999" customHeight="1">
      <c r="B104" s="117"/>
      <c r="D104" s="118" t="s">
        <v>104</v>
      </c>
      <c r="E104" s="119"/>
      <c r="F104" s="119"/>
      <c r="G104" s="119"/>
      <c r="H104" s="119"/>
      <c r="I104" s="119"/>
      <c r="J104" s="120">
        <f>J522</f>
        <v>0</v>
      </c>
      <c r="L104" s="117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105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48" t="str">
        <f>E7</f>
        <v>Brno, Komárovská - rekonstrukce kanalizace</v>
      </c>
      <c r="F114" s="249"/>
      <c r="G114" s="249"/>
      <c r="H114" s="24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90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0" t="str">
        <f>E9</f>
        <v>SO 01 -  Kanalizační stoka</v>
      </c>
      <c r="F116" s="247"/>
      <c r="G116" s="247"/>
      <c r="H116" s="247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 xml:space="preserve"> </v>
      </c>
      <c r="G118" s="33"/>
      <c r="H118" s="33"/>
      <c r="I118" s="28" t="s">
        <v>22</v>
      </c>
      <c r="J118" s="56" t="str">
        <f>IF(J12="","",J12)</f>
        <v/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23</v>
      </c>
      <c r="D120" s="33"/>
      <c r="E120" s="33"/>
      <c r="F120" s="26" t="str">
        <f>E15</f>
        <v xml:space="preserve"> </v>
      </c>
      <c r="G120" s="33"/>
      <c r="H120" s="33"/>
      <c r="I120" s="28" t="s">
        <v>28</v>
      </c>
      <c r="J120" s="31" t="str">
        <f>E21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26</v>
      </c>
      <c r="D121" s="33"/>
      <c r="E121" s="33"/>
      <c r="F121" s="26" t="str">
        <f>IF(E18="","",E18)</f>
        <v>Vyplň údaj</v>
      </c>
      <c r="G121" s="33"/>
      <c r="H121" s="33"/>
      <c r="I121" s="28" t="s">
        <v>31</v>
      </c>
      <c r="J121" s="31" t="str">
        <f>E24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1"/>
      <c r="B123" s="122"/>
      <c r="C123" s="123" t="s">
        <v>106</v>
      </c>
      <c r="D123" s="124" t="s">
        <v>58</v>
      </c>
      <c r="E123" s="124" t="s">
        <v>54</v>
      </c>
      <c r="F123" s="124" t="s">
        <v>55</v>
      </c>
      <c r="G123" s="124" t="s">
        <v>107</v>
      </c>
      <c r="H123" s="124" t="s">
        <v>108</v>
      </c>
      <c r="I123" s="124" t="s">
        <v>109</v>
      </c>
      <c r="J123" s="124" t="s">
        <v>94</v>
      </c>
      <c r="K123" s="125" t="s">
        <v>110</v>
      </c>
      <c r="L123" s="126"/>
      <c r="M123" s="63" t="s">
        <v>1</v>
      </c>
      <c r="N123" s="64" t="s">
        <v>37</v>
      </c>
      <c r="O123" s="64" t="s">
        <v>111</v>
      </c>
      <c r="P123" s="64" t="s">
        <v>112</v>
      </c>
      <c r="Q123" s="64" t="s">
        <v>113</v>
      </c>
      <c r="R123" s="64" t="s">
        <v>114</v>
      </c>
      <c r="S123" s="64" t="s">
        <v>115</v>
      </c>
      <c r="T123" s="65" t="s">
        <v>116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3"/>
      <c r="B124" s="34"/>
      <c r="C124" s="70" t="s">
        <v>117</v>
      </c>
      <c r="D124" s="33"/>
      <c r="E124" s="33"/>
      <c r="F124" s="33"/>
      <c r="G124" s="33"/>
      <c r="H124" s="33"/>
      <c r="I124" s="33"/>
      <c r="J124" s="127">
        <f>BK124</f>
        <v>0</v>
      </c>
      <c r="K124" s="33"/>
      <c r="L124" s="34"/>
      <c r="M124" s="66"/>
      <c r="N124" s="57"/>
      <c r="O124" s="67"/>
      <c r="P124" s="128">
        <f>P125</f>
        <v>0</v>
      </c>
      <c r="Q124" s="67"/>
      <c r="R124" s="128">
        <f>R125</f>
        <v>758.19544374999998</v>
      </c>
      <c r="S124" s="67"/>
      <c r="T124" s="129">
        <f>T125</f>
        <v>955.69784000000004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72</v>
      </c>
      <c r="AU124" s="18" t="s">
        <v>96</v>
      </c>
      <c r="BK124" s="130">
        <f>BK125</f>
        <v>0</v>
      </c>
    </row>
    <row r="125" spans="1:65" s="12" customFormat="1" ht="25.9" customHeight="1">
      <c r="B125" s="131"/>
      <c r="D125" s="132" t="s">
        <v>72</v>
      </c>
      <c r="E125" s="133" t="s">
        <v>118</v>
      </c>
      <c r="F125" s="133" t="s">
        <v>119</v>
      </c>
      <c r="I125" s="134"/>
      <c r="J125" s="135">
        <f>BK125</f>
        <v>0</v>
      </c>
      <c r="L125" s="131"/>
      <c r="M125" s="136"/>
      <c r="N125" s="137"/>
      <c r="O125" s="137"/>
      <c r="P125" s="138">
        <f>P126+P289+P291+P335+P376+P380+P522</f>
        <v>0</v>
      </c>
      <c r="Q125" s="137"/>
      <c r="R125" s="138">
        <f>R126+R289+R291+R335+R376+R380+R522</f>
        <v>758.19544374999998</v>
      </c>
      <c r="S125" s="137"/>
      <c r="T125" s="139">
        <f>T126+T289+T291+T335+T376+T380+T522</f>
        <v>955.69784000000004</v>
      </c>
      <c r="AR125" s="132" t="s">
        <v>30</v>
      </c>
      <c r="AT125" s="140" t="s">
        <v>72</v>
      </c>
      <c r="AU125" s="140" t="s">
        <v>73</v>
      </c>
      <c r="AY125" s="132" t="s">
        <v>120</v>
      </c>
      <c r="BK125" s="141">
        <f>BK126+BK289+BK291+BK335+BK376+BK380+BK522</f>
        <v>0</v>
      </c>
    </row>
    <row r="126" spans="1:65" s="12" customFormat="1" ht="22.9" customHeight="1">
      <c r="B126" s="131"/>
      <c r="D126" s="132" t="s">
        <v>72</v>
      </c>
      <c r="E126" s="142" t="s">
        <v>30</v>
      </c>
      <c r="F126" s="142" t="s">
        <v>121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SUM(P127:P288)</f>
        <v>0</v>
      </c>
      <c r="Q126" s="137"/>
      <c r="R126" s="138">
        <f>SUM(R127:R288)</f>
        <v>9.9431526399999992</v>
      </c>
      <c r="S126" s="137"/>
      <c r="T126" s="139">
        <f>SUM(T127:T288)</f>
        <v>955.69784000000004</v>
      </c>
      <c r="AR126" s="132" t="s">
        <v>30</v>
      </c>
      <c r="AT126" s="140" t="s">
        <v>72</v>
      </c>
      <c r="AU126" s="140" t="s">
        <v>30</v>
      </c>
      <c r="AY126" s="132" t="s">
        <v>120</v>
      </c>
      <c r="BK126" s="141">
        <f>SUM(BK127:BK288)</f>
        <v>0</v>
      </c>
    </row>
    <row r="127" spans="1:65" s="2" customFormat="1" ht="16.5" customHeight="1">
      <c r="A127" s="33"/>
      <c r="B127" s="144"/>
      <c r="C127" s="145" t="s">
        <v>30</v>
      </c>
      <c r="D127" s="145" t="s">
        <v>122</v>
      </c>
      <c r="E127" s="146" t="s">
        <v>123</v>
      </c>
      <c r="F127" s="147" t="s">
        <v>124</v>
      </c>
      <c r="G127" s="148" t="s">
        <v>125</v>
      </c>
      <c r="H127" s="149">
        <v>53</v>
      </c>
      <c r="I127" s="150"/>
      <c r="J127" s="151">
        <f>ROUND(I127*H127,2)</f>
        <v>0</v>
      </c>
      <c r="K127" s="147" t="s">
        <v>126</v>
      </c>
      <c r="L127" s="34"/>
      <c r="M127" s="152" t="s">
        <v>1</v>
      </c>
      <c r="N127" s="153" t="s">
        <v>38</v>
      </c>
      <c r="O127" s="59"/>
      <c r="P127" s="154">
        <f>O127*H127</f>
        <v>0</v>
      </c>
      <c r="Q127" s="154">
        <v>4.0000000000000003E-5</v>
      </c>
      <c r="R127" s="154">
        <f>Q127*H127</f>
        <v>2.1200000000000004E-3</v>
      </c>
      <c r="S127" s="154">
        <v>0.115</v>
      </c>
      <c r="T127" s="155">
        <f>S127*H127</f>
        <v>6.0950000000000006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127</v>
      </c>
      <c r="AT127" s="156" t="s">
        <v>122</v>
      </c>
      <c r="AU127" s="156" t="s">
        <v>82</v>
      </c>
      <c r="AY127" s="18" t="s">
        <v>120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30</v>
      </c>
      <c r="BK127" s="157">
        <f>ROUND(I127*H127,2)</f>
        <v>0</v>
      </c>
      <c r="BL127" s="18" t="s">
        <v>127</v>
      </c>
      <c r="BM127" s="156" t="s">
        <v>82</v>
      </c>
    </row>
    <row r="128" spans="1:65" s="13" customFormat="1">
      <c r="B128" s="158"/>
      <c r="D128" s="159" t="s">
        <v>128</v>
      </c>
      <c r="E128" s="160" t="s">
        <v>1</v>
      </c>
      <c r="F128" s="161" t="s">
        <v>129</v>
      </c>
      <c r="H128" s="162">
        <v>53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128</v>
      </c>
      <c r="AU128" s="160" t="s">
        <v>82</v>
      </c>
      <c r="AV128" s="13" t="s">
        <v>82</v>
      </c>
      <c r="AW128" s="13" t="s">
        <v>29</v>
      </c>
      <c r="AX128" s="13" t="s">
        <v>30</v>
      </c>
      <c r="AY128" s="160" t="s">
        <v>120</v>
      </c>
    </row>
    <row r="129" spans="1:65" s="2" customFormat="1" ht="16.5" customHeight="1">
      <c r="A129" s="33"/>
      <c r="B129" s="144"/>
      <c r="C129" s="145" t="s">
        <v>82</v>
      </c>
      <c r="D129" s="145" t="s">
        <v>122</v>
      </c>
      <c r="E129" s="146" t="s">
        <v>130</v>
      </c>
      <c r="F129" s="147" t="s">
        <v>131</v>
      </c>
      <c r="G129" s="148" t="s">
        <v>125</v>
      </c>
      <c r="H129" s="149">
        <v>12.6</v>
      </c>
      <c r="I129" s="150"/>
      <c r="J129" s="151">
        <f>ROUND(I129*H129,2)</f>
        <v>0</v>
      </c>
      <c r="K129" s="147" t="s">
        <v>126</v>
      </c>
      <c r="L129" s="34"/>
      <c r="M129" s="152" t="s">
        <v>1</v>
      </c>
      <c r="N129" s="153" t="s">
        <v>38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0.22</v>
      </c>
      <c r="T129" s="155">
        <f>S129*H129</f>
        <v>2.7719999999999998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127</v>
      </c>
      <c r="AT129" s="156" t="s">
        <v>122</v>
      </c>
      <c r="AU129" s="156" t="s">
        <v>82</v>
      </c>
      <c r="AY129" s="18" t="s">
        <v>120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30</v>
      </c>
      <c r="BK129" s="157">
        <f>ROUND(I129*H129,2)</f>
        <v>0</v>
      </c>
      <c r="BL129" s="18" t="s">
        <v>127</v>
      </c>
      <c r="BM129" s="156" t="s">
        <v>127</v>
      </c>
    </row>
    <row r="130" spans="1:65" s="13" customFormat="1">
      <c r="B130" s="158"/>
      <c r="D130" s="159" t="s">
        <v>128</v>
      </c>
      <c r="E130" s="160" t="s">
        <v>1</v>
      </c>
      <c r="F130" s="161" t="s">
        <v>132</v>
      </c>
      <c r="H130" s="162">
        <v>12.6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128</v>
      </c>
      <c r="AU130" s="160" t="s">
        <v>82</v>
      </c>
      <c r="AV130" s="13" t="s">
        <v>82</v>
      </c>
      <c r="AW130" s="13" t="s">
        <v>29</v>
      </c>
      <c r="AX130" s="13" t="s">
        <v>30</v>
      </c>
      <c r="AY130" s="160" t="s">
        <v>120</v>
      </c>
    </row>
    <row r="131" spans="1:65" s="2" customFormat="1" ht="16.5" customHeight="1">
      <c r="A131" s="33"/>
      <c r="B131" s="144"/>
      <c r="C131" s="145" t="s">
        <v>133</v>
      </c>
      <c r="D131" s="145" t="s">
        <v>122</v>
      </c>
      <c r="E131" s="146" t="s">
        <v>134</v>
      </c>
      <c r="F131" s="147" t="s">
        <v>135</v>
      </c>
      <c r="G131" s="148" t="s">
        <v>125</v>
      </c>
      <c r="H131" s="149">
        <v>3.84</v>
      </c>
      <c r="I131" s="150"/>
      <c r="J131" s="151">
        <f>ROUND(I131*H131,2)</f>
        <v>0</v>
      </c>
      <c r="K131" s="147" t="s">
        <v>126</v>
      </c>
      <c r="L131" s="34"/>
      <c r="M131" s="152" t="s">
        <v>1</v>
      </c>
      <c r="N131" s="153" t="s">
        <v>38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0.316</v>
      </c>
      <c r="T131" s="155">
        <f>S131*H131</f>
        <v>1.2134400000000001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127</v>
      </c>
      <c r="AT131" s="156" t="s">
        <v>122</v>
      </c>
      <c r="AU131" s="156" t="s">
        <v>82</v>
      </c>
      <c r="AY131" s="18" t="s">
        <v>120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30</v>
      </c>
      <c r="BK131" s="157">
        <f>ROUND(I131*H131,2)</f>
        <v>0</v>
      </c>
      <c r="BL131" s="18" t="s">
        <v>127</v>
      </c>
      <c r="BM131" s="156" t="s">
        <v>136</v>
      </c>
    </row>
    <row r="132" spans="1:65" s="13" customFormat="1">
      <c r="B132" s="158"/>
      <c r="D132" s="159" t="s">
        <v>128</v>
      </c>
      <c r="E132" s="160" t="s">
        <v>1</v>
      </c>
      <c r="F132" s="161" t="s">
        <v>137</v>
      </c>
      <c r="H132" s="162">
        <v>3.84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128</v>
      </c>
      <c r="AU132" s="160" t="s">
        <v>82</v>
      </c>
      <c r="AV132" s="13" t="s">
        <v>82</v>
      </c>
      <c r="AW132" s="13" t="s">
        <v>29</v>
      </c>
      <c r="AX132" s="13" t="s">
        <v>30</v>
      </c>
      <c r="AY132" s="160" t="s">
        <v>120</v>
      </c>
    </row>
    <row r="133" spans="1:65" s="2" customFormat="1" ht="16.5" customHeight="1">
      <c r="A133" s="33"/>
      <c r="B133" s="144"/>
      <c r="C133" s="145" t="s">
        <v>127</v>
      </c>
      <c r="D133" s="145" t="s">
        <v>122</v>
      </c>
      <c r="E133" s="146" t="s">
        <v>138</v>
      </c>
      <c r="F133" s="147" t="s">
        <v>139</v>
      </c>
      <c r="G133" s="148" t="s">
        <v>125</v>
      </c>
      <c r="H133" s="149">
        <v>8.0399999999999991</v>
      </c>
      <c r="I133" s="150"/>
      <c r="J133" s="151">
        <f>ROUND(I133*H133,2)</f>
        <v>0</v>
      </c>
      <c r="K133" s="147" t="s">
        <v>126</v>
      </c>
      <c r="L133" s="34"/>
      <c r="M133" s="152" t="s">
        <v>1</v>
      </c>
      <c r="N133" s="153" t="s">
        <v>38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0.58199999999999996</v>
      </c>
      <c r="T133" s="155">
        <f>S133*H133</f>
        <v>4.6792799999999994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127</v>
      </c>
      <c r="AT133" s="156" t="s">
        <v>122</v>
      </c>
      <c r="AU133" s="156" t="s">
        <v>82</v>
      </c>
      <c r="AY133" s="18" t="s">
        <v>120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30</v>
      </c>
      <c r="BK133" s="157">
        <f>ROUND(I133*H133,2)</f>
        <v>0</v>
      </c>
      <c r="BL133" s="18" t="s">
        <v>127</v>
      </c>
      <c r="BM133" s="156" t="s">
        <v>140</v>
      </c>
    </row>
    <row r="134" spans="1:65" s="13" customFormat="1">
      <c r="B134" s="158"/>
      <c r="D134" s="159" t="s">
        <v>128</v>
      </c>
      <c r="E134" s="160" t="s">
        <v>1</v>
      </c>
      <c r="F134" s="161" t="s">
        <v>141</v>
      </c>
      <c r="H134" s="162">
        <v>8.0399999999999991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128</v>
      </c>
      <c r="AU134" s="160" t="s">
        <v>82</v>
      </c>
      <c r="AV134" s="13" t="s">
        <v>82</v>
      </c>
      <c r="AW134" s="13" t="s">
        <v>29</v>
      </c>
      <c r="AX134" s="13" t="s">
        <v>30</v>
      </c>
      <c r="AY134" s="160" t="s">
        <v>120</v>
      </c>
    </row>
    <row r="135" spans="1:65" s="2" customFormat="1" ht="16.5" customHeight="1">
      <c r="A135" s="33"/>
      <c r="B135" s="144"/>
      <c r="C135" s="145" t="s">
        <v>142</v>
      </c>
      <c r="D135" s="145" t="s">
        <v>122</v>
      </c>
      <c r="E135" s="146" t="s">
        <v>143</v>
      </c>
      <c r="F135" s="147" t="s">
        <v>144</v>
      </c>
      <c r="G135" s="148" t="s">
        <v>125</v>
      </c>
      <c r="H135" s="149">
        <v>541.08000000000004</v>
      </c>
      <c r="I135" s="150"/>
      <c r="J135" s="151">
        <f>ROUND(I135*H135,2)</f>
        <v>0</v>
      </c>
      <c r="K135" s="147" t="s">
        <v>126</v>
      </c>
      <c r="L135" s="34"/>
      <c r="M135" s="152" t="s">
        <v>1</v>
      </c>
      <c r="N135" s="153" t="s">
        <v>38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0.45</v>
      </c>
      <c r="T135" s="155">
        <f>S135*H135</f>
        <v>243.48600000000002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127</v>
      </c>
      <c r="AT135" s="156" t="s">
        <v>122</v>
      </c>
      <c r="AU135" s="156" t="s">
        <v>82</v>
      </c>
      <c r="AY135" s="18" t="s">
        <v>120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30</v>
      </c>
      <c r="BK135" s="157">
        <f>ROUND(I135*H135,2)</f>
        <v>0</v>
      </c>
      <c r="BL135" s="18" t="s">
        <v>127</v>
      </c>
      <c r="BM135" s="156" t="s">
        <v>145</v>
      </c>
    </row>
    <row r="136" spans="1:65" s="13" customFormat="1">
      <c r="B136" s="158"/>
      <c r="D136" s="159" t="s">
        <v>128</v>
      </c>
      <c r="E136" s="160" t="s">
        <v>1</v>
      </c>
      <c r="F136" s="161" t="s">
        <v>146</v>
      </c>
      <c r="H136" s="162">
        <v>265.22000000000003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128</v>
      </c>
      <c r="AU136" s="160" t="s">
        <v>82</v>
      </c>
      <c r="AV136" s="13" t="s">
        <v>82</v>
      </c>
      <c r="AW136" s="13" t="s">
        <v>29</v>
      </c>
      <c r="AX136" s="13" t="s">
        <v>73</v>
      </c>
      <c r="AY136" s="160" t="s">
        <v>120</v>
      </c>
    </row>
    <row r="137" spans="1:65" s="13" customFormat="1">
      <c r="B137" s="158"/>
      <c r="D137" s="159" t="s">
        <v>128</v>
      </c>
      <c r="E137" s="160" t="s">
        <v>1</v>
      </c>
      <c r="F137" s="161" t="s">
        <v>147</v>
      </c>
      <c r="H137" s="162">
        <v>12.25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128</v>
      </c>
      <c r="AU137" s="160" t="s">
        <v>82</v>
      </c>
      <c r="AV137" s="13" t="s">
        <v>82</v>
      </c>
      <c r="AW137" s="13" t="s">
        <v>29</v>
      </c>
      <c r="AX137" s="13" t="s">
        <v>73</v>
      </c>
      <c r="AY137" s="160" t="s">
        <v>120</v>
      </c>
    </row>
    <row r="138" spans="1:65" s="13" customFormat="1">
      <c r="B138" s="158"/>
      <c r="D138" s="159" t="s">
        <v>128</v>
      </c>
      <c r="E138" s="160" t="s">
        <v>1</v>
      </c>
      <c r="F138" s="161" t="s">
        <v>148</v>
      </c>
      <c r="H138" s="162">
        <v>245.36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128</v>
      </c>
      <c r="AU138" s="160" t="s">
        <v>82</v>
      </c>
      <c r="AV138" s="13" t="s">
        <v>82</v>
      </c>
      <c r="AW138" s="13" t="s">
        <v>29</v>
      </c>
      <c r="AX138" s="13" t="s">
        <v>73</v>
      </c>
      <c r="AY138" s="160" t="s">
        <v>120</v>
      </c>
    </row>
    <row r="139" spans="1:65" s="13" customFormat="1">
      <c r="B139" s="158"/>
      <c r="D139" s="159" t="s">
        <v>128</v>
      </c>
      <c r="E139" s="160" t="s">
        <v>1</v>
      </c>
      <c r="F139" s="161" t="s">
        <v>149</v>
      </c>
      <c r="H139" s="162">
        <v>18.25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128</v>
      </c>
      <c r="AU139" s="160" t="s">
        <v>82</v>
      </c>
      <c r="AV139" s="13" t="s">
        <v>82</v>
      </c>
      <c r="AW139" s="13" t="s">
        <v>29</v>
      </c>
      <c r="AX139" s="13" t="s">
        <v>73</v>
      </c>
      <c r="AY139" s="160" t="s">
        <v>120</v>
      </c>
    </row>
    <row r="140" spans="1:65" s="14" customFormat="1">
      <c r="B140" s="167"/>
      <c r="D140" s="159" t="s">
        <v>128</v>
      </c>
      <c r="E140" s="168" t="s">
        <v>1</v>
      </c>
      <c r="F140" s="169" t="s">
        <v>150</v>
      </c>
      <c r="H140" s="170">
        <v>541.08000000000004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128</v>
      </c>
      <c r="AU140" s="168" t="s">
        <v>82</v>
      </c>
      <c r="AV140" s="14" t="s">
        <v>127</v>
      </c>
      <c r="AW140" s="14" t="s">
        <v>29</v>
      </c>
      <c r="AX140" s="14" t="s">
        <v>30</v>
      </c>
      <c r="AY140" s="168" t="s">
        <v>120</v>
      </c>
    </row>
    <row r="141" spans="1:65" s="2" customFormat="1" ht="16.5" customHeight="1">
      <c r="A141" s="33"/>
      <c r="B141" s="144"/>
      <c r="C141" s="145" t="s">
        <v>136</v>
      </c>
      <c r="D141" s="145" t="s">
        <v>122</v>
      </c>
      <c r="E141" s="146" t="s">
        <v>151</v>
      </c>
      <c r="F141" s="147" t="s">
        <v>152</v>
      </c>
      <c r="G141" s="148" t="s">
        <v>125</v>
      </c>
      <c r="H141" s="149">
        <v>541.08000000000004</v>
      </c>
      <c r="I141" s="150"/>
      <c r="J141" s="151">
        <f>ROUND(I141*H141,2)</f>
        <v>0</v>
      </c>
      <c r="K141" s="147" t="s">
        <v>126</v>
      </c>
      <c r="L141" s="34"/>
      <c r="M141" s="152" t="s">
        <v>1</v>
      </c>
      <c r="N141" s="153" t="s">
        <v>38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0.70899999999999996</v>
      </c>
      <c r="T141" s="155">
        <f>S141*H141</f>
        <v>383.62572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127</v>
      </c>
      <c r="AT141" s="156" t="s">
        <v>122</v>
      </c>
      <c r="AU141" s="156" t="s">
        <v>82</v>
      </c>
      <c r="AY141" s="18" t="s">
        <v>120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30</v>
      </c>
      <c r="BK141" s="157">
        <f>ROUND(I141*H141,2)</f>
        <v>0</v>
      </c>
      <c r="BL141" s="18" t="s">
        <v>127</v>
      </c>
      <c r="BM141" s="156" t="s">
        <v>8</v>
      </c>
    </row>
    <row r="142" spans="1:65" s="13" customFormat="1">
      <c r="B142" s="158"/>
      <c r="D142" s="159" t="s">
        <v>128</v>
      </c>
      <c r="E142" s="160" t="s">
        <v>1</v>
      </c>
      <c r="F142" s="161" t="s">
        <v>146</v>
      </c>
      <c r="H142" s="162">
        <v>265.22000000000003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128</v>
      </c>
      <c r="AU142" s="160" t="s">
        <v>82</v>
      </c>
      <c r="AV142" s="13" t="s">
        <v>82</v>
      </c>
      <c r="AW142" s="13" t="s">
        <v>29</v>
      </c>
      <c r="AX142" s="13" t="s">
        <v>73</v>
      </c>
      <c r="AY142" s="160" t="s">
        <v>120</v>
      </c>
    </row>
    <row r="143" spans="1:65" s="13" customFormat="1">
      <c r="B143" s="158"/>
      <c r="D143" s="159" t="s">
        <v>128</v>
      </c>
      <c r="E143" s="160" t="s">
        <v>1</v>
      </c>
      <c r="F143" s="161" t="s">
        <v>147</v>
      </c>
      <c r="H143" s="162">
        <v>12.25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128</v>
      </c>
      <c r="AU143" s="160" t="s">
        <v>82</v>
      </c>
      <c r="AV143" s="13" t="s">
        <v>82</v>
      </c>
      <c r="AW143" s="13" t="s">
        <v>29</v>
      </c>
      <c r="AX143" s="13" t="s">
        <v>73</v>
      </c>
      <c r="AY143" s="160" t="s">
        <v>120</v>
      </c>
    </row>
    <row r="144" spans="1:65" s="13" customFormat="1">
      <c r="B144" s="158"/>
      <c r="D144" s="159" t="s">
        <v>128</v>
      </c>
      <c r="E144" s="160" t="s">
        <v>1</v>
      </c>
      <c r="F144" s="161" t="s">
        <v>148</v>
      </c>
      <c r="H144" s="162">
        <v>245.36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128</v>
      </c>
      <c r="AU144" s="160" t="s">
        <v>82</v>
      </c>
      <c r="AV144" s="13" t="s">
        <v>82</v>
      </c>
      <c r="AW144" s="13" t="s">
        <v>29</v>
      </c>
      <c r="AX144" s="13" t="s">
        <v>73</v>
      </c>
      <c r="AY144" s="160" t="s">
        <v>120</v>
      </c>
    </row>
    <row r="145" spans="1:65" s="13" customFormat="1">
      <c r="B145" s="158"/>
      <c r="D145" s="159" t="s">
        <v>128</v>
      </c>
      <c r="E145" s="160" t="s">
        <v>1</v>
      </c>
      <c r="F145" s="161" t="s">
        <v>149</v>
      </c>
      <c r="H145" s="162">
        <v>18.25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128</v>
      </c>
      <c r="AU145" s="160" t="s">
        <v>82</v>
      </c>
      <c r="AV145" s="13" t="s">
        <v>82</v>
      </c>
      <c r="AW145" s="13" t="s">
        <v>29</v>
      </c>
      <c r="AX145" s="13" t="s">
        <v>73</v>
      </c>
      <c r="AY145" s="160" t="s">
        <v>120</v>
      </c>
    </row>
    <row r="146" spans="1:65" s="14" customFormat="1">
      <c r="B146" s="167"/>
      <c r="D146" s="159" t="s">
        <v>128</v>
      </c>
      <c r="E146" s="168" t="s">
        <v>1</v>
      </c>
      <c r="F146" s="169" t="s">
        <v>150</v>
      </c>
      <c r="H146" s="170">
        <v>541.08000000000004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128</v>
      </c>
      <c r="AU146" s="168" t="s">
        <v>82</v>
      </c>
      <c r="AV146" s="14" t="s">
        <v>127</v>
      </c>
      <c r="AW146" s="14" t="s">
        <v>29</v>
      </c>
      <c r="AX146" s="14" t="s">
        <v>30</v>
      </c>
      <c r="AY146" s="168" t="s">
        <v>120</v>
      </c>
    </row>
    <row r="147" spans="1:65" s="2" customFormat="1" ht="16.5" customHeight="1">
      <c r="A147" s="33"/>
      <c r="B147" s="144"/>
      <c r="C147" s="145" t="s">
        <v>153</v>
      </c>
      <c r="D147" s="145" t="s">
        <v>122</v>
      </c>
      <c r="E147" s="146" t="s">
        <v>154</v>
      </c>
      <c r="F147" s="147" t="s">
        <v>155</v>
      </c>
      <c r="G147" s="148" t="s">
        <v>125</v>
      </c>
      <c r="H147" s="149">
        <v>541.08000000000004</v>
      </c>
      <c r="I147" s="150"/>
      <c r="J147" s="151">
        <f>ROUND(I147*H147,2)</f>
        <v>0</v>
      </c>
      <c r="K147" s="147" t="s">
        <v>126</v>
      </c>
      <c r="L147" s="34"/>
      <c r="M147" s="152" t="s">
        <v>1</v>
      </c>
      <c r="N147" s="153" t="s">
        <v>38</v>
      </c>
      <c r="O147" s="59"/>
      <c r="P147" s="154">
        <f>O147*H147</f>
        <v>0</v>
      </c>
      <c r="Q147" s="154">
        <v>0</v>
      </c>
      <c r="R147" s="154">
        <f>Q147*H147</f>
        <v>0</v>
      </c>
      <c r="S147" s="154">
        <v>0.57999999999999996</v>
      </c>
      <c r="T147" s="155">
        <f>S147*H147</f>
        <v>313.82639999999998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127</v>
      </c>
      <c r="AT147" s="156" t="s">
        <v>122</v>
      </c>
      <c r="AU147" s="156" t="s">
        <v>82</v>
      </c>
      <c r="AY147" s="18" t="s">
        <v>120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30</v>
      </c>
      <c r="BK147" s="157">
        <f>ROUND(I147*H147,2)</f>
        <v>0</v>
      </c>
      <c r="BL147" s="18" t="s">
        <v>127</v>
      </c>
      <c r="BM147" s="156" t="s">
        <v>156</v>
      </c>
    </row>
    <row r="148" spans="1:65" s="2" customFormat="1" ht="16.5" customHeight="1">
      <c r="A148" s="33"/>
      <c r="B148" s="144"/>
      <c r="C148" s="145" t="s">
        <v>140</v>
      </c>
      <c r="D148" s="145" t="s">
        <v>122</v>
      </c>
      <c r="E148" s="146" t="s">
        <v>157</v>
      </c>
      <c r="F148" s="147" t="s">
        <v>158</v>
      </c>
      <c r="G148" s="148" t="s">
        <v>159</v>
      </c>
      <c r="H148" s="149">
        <v>2000</v>
      </c>
      <c r="I148" s="150"/>
      <c r="J148" s="151">
        <f>ROUND(I148*H148,2)</f>
        <v>0</v>
      </c>
      <c r="K148" s="147" t="s">
        <v>126</v>
      </c>
      <c r="L148" s="34"/>
      <c r="M148" s="152" t="s">
        <v>1</v>
      </c>
      <c r="N148" s="153" t="s">
        <v>38</v>
      </c>
      <c r="O148" s="59"/>
      <c r="P148" s="154">
        <f>O148*H148</f>
        <v>0</v>
      </c>
      <c r="Q148" s="154">
        <v>3.0000000000000001E-5</v>
      </c>
      <c r="R148" s="154">
        <f>Q148*H148</f>
        <v>6.0000000000000005E-2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127</v>
      </c>
      <c r="AT148" s="156" t="s">
        <v>122</v>
      </c>
      <c r="AU148" s="156" t="s">
        <v>82</v>
      </c>
      <c r="AY148" s="18" t="s">
        <v>120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30</v>
      </c>
      <c r="BK148" s="157">
        <f>ROUND(I148*H148,2)</f>
        <v>0</v>
      </c>
      <c r="BL148" s="18" t="s">
        <v>127</v>
      </c>
      <c r="BM148" s="156" t="s">
        <v>160</v>
      </c>
    </row>
    <row r="149" spans="1:65" s="13" customFormat="1">
      <c r="B149" s="158"/>
      <c r="D149" s="159" t="s">
        <v>128</v>
      </c>
      <c r="E149" s="160" t="s">
        <v>1</v>
      </c>
      <c r="F149" s="161" t="s">
        <v>161</v>
      </c>
      <c r="H149" s="162">
        <v>2000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128</v>
      </c>
      <c r="AU149" s="160" t="s">
        <v>82</v>
      </c>
      <c r="AV149" s="13" t="s">
        <v>82</v>
      </c>
      <c r="AW149" s="13" t="s">
        <v>29</v>
      </c>
      <c r="AX149" s="13" t="s">
        <v>30</v>
      </c>
      <c r="AY149" s="160" t="s">
        <v>120</v>
      </c>
    </row>
    <row r="150" spans="1:65" s="2" customFormat="1" ht="16.5" customHeight="1">
      <c r="A150" s="33"/>
      <c r="B150" s="144"/>
      <c r="C150" s="145" t="s">
        <v>162</v>
      </c>
      <c r="D150" s="145" t="s">
        <v>122</v>
      </c>
      <c r="E150" s="146" t="s">
        <v>163</v>
      </c>
      <c r="F150" s="147" t="s">
        <v>164</v>
      </c>
      <c r="G150" s="148" t="s">
        <v>165</v>
      </c>
      <c r="H150" s="149">
        <v>365</v>
      </c>
      <c r="I150" s="150"/>
      <c r="J150" s="151">
        <f>ROUND(I150*H150,2)</f>
        <v>0</v>
      </c>
      <c r="K150" s="147" t="s">
        <v>126</v>
      </c>
      <c r="L150" s="34"/>
      <c r="M150" s="152" t="s">
        <v>1</v>
      </c>
      <c r="N150" s="153" t="s">
        <v>38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127</v>
      </c>
      <c r="AT150" s="156" t="s">
        <v>122</v>
      </c>
      <c r="AU150" s="156" t="s">
        <v>82</v>
      </c>
      <c r="AY150" s="18" t="s">
        <v>120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30</v>
      </c>
      <c r="BK150" s="157">
        <f>ROUND(I150*H150,2)</f>
        <v>0</v>
      </c>
      <c r="BL150" s="18" t="s">
        <v>127</v>
      </c>
      <c r="BM150" s="156" t="s">
        <v>166</v>
      </c>
    </row>
    <row r="151" spans="1:65" s="13" customFormat="1">
      <c r="B151" s="158"/>
      <c r="D151" s="159" t="s">
        <v>128</v>
      </c>
      <c r="E151" s="160" t="s">
        <v>1</v>
      </c>
      <c r="F151" s="161" t="s">
        <v>167</v>
      </c>
      <c r="H151" s="162">
        <v>365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128</v>
      </c>
      <c r="AU151" s="160" t="s">
        <v>82</v>
      </c>
      <c r="AV151" s="13" t="s">
        <v>82</v>
      </c>
      <c r="AW151" s="13" t="s">
        <v>29</v>
      </c>
      <c r="AX151" s="13" t="s">
        <v>30</v>
      </c>
      <c r="AY151" s="160" t="s">
        <v>120</v>
      </c>
    </row>
    <row r="152" spans="1:65" s="2" customFormat="1" ht="16.5" customHeight="1">
      <c r="A152" s="33"/>
      <c r="B152" s="144"/>
      <c r="C152" s="145" t="s">
        <v>145</v>
      </c>
      <c r="D152" s="145" t="s">
        <v>122</v>
      </c>
      <c r="E152" s="146" t="s">
        <v>168</v>
      </c>
      <c r="F152" s="147" t="s">
        <v>169</v>
      </c>
      <c r="G152" s="148" t="s">
        <v>159</v>
      </c>
      <c r="H152" s="149">
        <v>2000</v>
      </c>
      <c r="I152" s="150"/>
      <c r="J152" s="151">
        <f>ROUND(I152*H152,2)</f>
        <v>0</v>
      </c>
      <c r="K152" s="147" t="s">
        <v>126</v>
      </c>
      <c r="L152" s="34"/>
      <c r="M152" s="152" t="s">
        <v>1</v>
      </c>
      <c r="N152" s="153" t="s">
        <v>38</v>
      </c>
      <c r="O152" s="59"/>
      <c r="P152" s="154">
        <f>O152*H152</f>
        <v>0</v>
      </c>
      <c r="Q152" s="154">
        <v>4.0000000000000003E-5</v>
      </c>
      <c r="R152" s="154">
        <f>Q152*H152</f>
        <v>0.08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127</v>
      </c>
      <c r="AT152" s="156" t="s">
        <v>122</v>
      </c>
      <c r="AU152" s="156" t="s">
        <v>82</v>
      </c>
      <c r="AY152" s="18" t="s">
        <v>120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30</v>
      </c>
      <c r="BK152" s="157">
        <f>ROUND(I152*H152,2)</f>
        <v>0</v>
      </c>
      <c r="BL152" s="18" t="s">
        <v>127</v>
      </c>
      <c r="BM152" s="156" t="s">
        <v>170</v>
      </c>
    </row>
    <row r="153" spans="1:65" s="13" customFormat="1">
      <c r="B153" s="158"/>
      <c r="D153" s="159" t="s">
        <v>128</v>
      </c>
      <c r="E153" s="160" t="s">
        <v>1</v>
      </c>
      <c r="F153" s="161" t="s">
        <v>171</v>
      </c>
      <c r="H153" s="162">
        <v>2000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128</v>
      </c>
      <c r="AU153" s="160" t="s">
        <v>82</v>
      </c>
      <c r="AV153" s="13" t="s">
        <v>82</v>
      </c>
      <c r="AW153" s="13" t="s">
        <v>29</v>
      </c>
      <c r="AX153" s="13" t="s">
        <v>30</v>
      </c>
      <c r="AY153" s="160" t="s">
        <v>120</v>
      </c>
    </row>
    <row r="154" spans="1:65" s="2" customFormat="1" ht="16.5" customHeight="1">
      <c r="A154" s="33"/>
      <c r="B154" s="144"/>
      <c r="C154" s="145" t="s">
        <v>172</v>
      </c>
      <c r="D154" s="145" t="s">
        <v>122</v>
      </c>
      <c r="E154" s="146" t="s">
        <v>173</v>
      </c>
      <c r="F154" s="147" t="s">
        <v>174</v>
      </c>
      <c r="G154" s="148" t="s">
        <v>165</v>
      </c>
      <c r="H154" s="149">
        <v>365</v>
      </c>
      <c r="I154" s="150"/>
      <c r="J154" s="151">
        <f>ROUND(I154*H154,2)</f>
        <v>0</v>
      </c>
      <c r="K154" s="147" t="s">
        <v>126</v>
      </c>
      <c r="L154" s="34"/>
      <c r="M154" s="152" t="s">
        <v>1</v>
      </c>
      <c r="N154" s="153" t="s">
        <v>38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127</v>
      </c>
      <c r="AT154" s="156" t="s">
        <v>122</v>
      </c>
      <c r="AU154" s="156" t="s">
        <v>82</v>
      </c>
      <c r="AY154" s="18" t="s">
        <v>120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30</v>
      </c>
      <c r="BK154" s="157">
        <f>ROUND(I154*H154,2)</f>
        <v>0</v>
      </c>
      <c r="BL154" s="18" t="s">
        <v>127</v>
      </c>
      <c r="BM154" s="156" t="s">
        <v>175</v>
      </c>
    </row>
    <row r="155" spans="1:65" s="13" customFormat="1">
      <c r="B155" s="158"/>
      <c r="D155" s="159" t="s">
        <v>128</v>
      </c>
      <c r="E155" s="160" t="s">
        <v>1</v>
      </c>
      <c r="F155" s="161" t="s">
        <v>167</v>
      </c>
      <c r="H155" s="162">
        <v>365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128</v>
      </c>
      <c r="AU155" s="160" t="s">
        <v>82</v>
      </c>
      <c r="AV155" s="13" t="s">
        <v>82</v>
      </c>
      <c r="AW155" s="13" t="s">
        <v>29</v>
      </c>
      <c r="AX155" s="13" t="s">
        <v>30</v>
      </c>
      <c r="AY155" s="160" t="s">
        <v>120</v>
      </c>
    </row>
    <row r="156" spans="1:65" s="2" customFormat="1" ht="16.5" customHeight="1">
      <c r="A156" s="33"/>
      <c r="B156" s="144"/>
      <c r="C156" s="145" t="s">
        <v>8</v>
      </c>
      <c r="D156" s="145" t="s">
        <v>122</v>
      </c>
      <c r="E156" s="146" t="s">
        <v>176</v>
      </c>
      <c r="F156" s="147" t="s">
        <v>177</v>
      </c>
      <c r="G156" s="148" t="s">
        <v>178</v>
      </c>
      <c r="H156" s="149">
        <v>12</v>
      </c>
      <c r="I156" s="150"/>
      <c r="J156" s="151">
        <f>ROUND(I156*H156,2)</f>
        <v>0</v>
      </c>
      <c r="K156" s="147" t="s">
        <v>1</v>
      </c>
      <c r="L156" s="34"/>
      <c r="M156" s="152" t="s">
        <v>1</v>
      </c>
      <c r="N156" s="153" t="s">
        <v>38</v>
      </c>
      <c r="O156" s="59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127</v>
      </c>
      <c r="AT156" s="156" t="s">
        <v>122</v>
      </c>
      <c r="AU156" s="156" t="s">
        <v>82</v>
      </c>
      <c r="AY156" s="18" t="s">
        <v>120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30</v>
      </c>
      <c r="BK156" s="157">
        <f>ROUND(I156*H156,2)</f>
        <v>0</v>
      </c>
      <c r="BL156" s="18" t="s">
        <v>127</v>
      </c>
      <c r="BM156" s="156" t="s">
        <v>179</v>
      </c>
    </row>
    <row r="157" spans="1:65" s="13" customFormat="1">
      <c r="B157" s="158"/>
      <c r="D157" s="159" t="s">
        <v>128</v>
      </c>
      <c r="E157" s="160" t="s">
        <v>1</v>
      </c>
      <c r="F157" s="161" t="s">
        <v>8</v>
      </c>
      <c r="H157" s="162">
        <v>12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128</v>
      </c>
      <c r="AU157" s="160" t="s">
        <v>82</v>
      </c>
      <c r="AV157" s="13" t="s">
        <v>82</v>
      </c>
      <c r="AW157" s="13" t="s">
        <v>29</v>
      </c>
      <c r="AX157" s="13" t="s">
        <v>73</v>
      </c>
      <c r="AY157" s="160" t="s">
        <v>120</v>
      </c>
    </row>
    <row r="158" spans="1:65" s="2" customFormat="1" ht="16.5" customHeight="1">
      <c r="A158" s="33"/>
      <c r="B158" s="144"/>
      <c r="C158" s="145" t="s">
        <v>180</v>
      </c>
      <c r="D158" s="145" t="s">
        <v>122</v>
      </c>
      <c r="E158" s="146" t="s">
        <v>181</v>
      </c>
      <c r="F158" s="147" t="s">
        <v>182</v>
      </c>
      <c r="G158" s="148" t="s">
        <v>183</v>
      </c>
      <c r="H158" s="149">
        <v>38.35</v>
      </c>
      <c r="I158" s="150"/>
      <c r="J158" s="151">
        <f>ROUND(I158*H158,2)</f>
        <v>0</v>
      </c>
      <c r="K158" s="147" t="s">
        <v>126</v>
      </c>
      <c r="L158" s="34"/>
      <c r="M158" s="152" t="s">
        <v>1</v>
      </c>
      <c r="N158" s="153" t="s">
        <v>38</v>
      </c>
      <c r="O158" s="59"/>
      <c r="P158" s="154">
        <f>O158*H158</f>
        <v>0</v>
      </c>
      <c r="Q158" s="154">
        <v>8.6800000000000002E-3</v>
      </c>
      <c r="R158" s="154">
        <f>Q158*H158</f>
        <v>0.33287800000000001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127</v>
      </c>
      <c r="AT158" s="156" t="s">
        <v>122</v>
      </c>
      <c r="AU158" s="156" t="s">
        <v>82</v>
      </c>
      <c r="AY158" s="18" t="s">
        <v>120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30</v>
      </c>
      <c r="BK158" s="157">
        <f>ROUND(I158*H158,2)</f>
        <v>0</v>
      </c>
      <c r="BL158" s="18" t="s">
        <v>127</v>
      </c>
      <c r="BM158" s="156" t="s">
        <v>184</v>
      </c>
    </row>
    <row r="159" spans="1:65" s="13" customFormat="1">
      <c r="B159" s="158"/>
      <c r="D159" s="159" t="s">
        <v>128</v>
      </c>
      <c r="E159" s="160" t="s">
        <v>1</v>
      </c>
      <c r="F159" s="161" t="s">
        <v>185</v>
      </c>
      <c r="H159" s="162">
        <v>13.2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128</v>
      </c>
      <c r="AU159" s="160" t="s">
        <v>82</v>
      </c>
      <c r="AV159" s="13" t="s">
        <v>82</v>
      </c>
      <c r="AW159" s="13" t="s">
        <v>29</v>
      </c>
      <c r="AX159" s="13" t="s">
        <v>73</v>
      </c>
      <c r="AY159" s="160" t="s">
        <v>120</v>
      </c>
    </row>
    <row r="160" spans="1:65" s="13" customFormat="1">
      <c r="B160" s="158"/>
      <c r="D160" s="159" t="s">
        <v>128</v>
      </c>
      <c r="E160" s="160" t="s">
        <v>1</v>
      </c>
      <c r="F160" s="161" t="s">
        <v>186</v>
      </c>
      <c r="H160" s="162">
        <v>11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128</v>
      </c>
      <c r="AU160" s="160" t="s">
        <v>82</v>
      </c>
      <c r="AV160" s="13" t="s">
        <v>82</v>
      </c>
      <c r="AW160" s="13" t="s">
        <v>29</v>
      </c>
      <c r="AX160" s="13" t="s">
        <v>73</v>
      </c>
      <c r="AY160" s="160" t="s">
        <v>120</v>
      </c>
    </row>
    <row r="161" spans="1:65" s="13" customFormat="1">
      <c r="B161" s="158"/>
      <c r="D161" s="159" t="s">
        <v>128</v>
      </c>
      <c r="E161" s="160" t="s">
        <v>1</v>
      </c>
      <c r="F161" s="161" t="s">
        <v>187</v>
      </c>
      <c r="H161" s="162">
        <v>8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128</v>
      </c>
      <c r="AU161" s="160" t="s">
        <v>82</v>
      </c>
      <c r="AV161" s="13" t="s">
        <v>82</v>
      </c>
      <c r="AW161" s="13" t="s">
        <v>29</v>
      </c>
      <c r="AX161" s="13" t="s">
        <v>73</v>
      </c>
      <c r="AY161" s="160" t="s">
        <v>120</v>
      </c>
    </row>
    <row r="162" spans="1:65" s="13" customFormat="1">
      <c r="B162" s="158"/>
      <c r="D162" s="159" t="s">
        <v>128</v>
      </c>
      <c r="E162" s="160" t="s">
        <v>1</v>
      </c>
      <c r="F162" s="161" t="s">
        <v>188</v>
      </c>
      <c r="H162" s="162">
        <v>4.8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128</v>
      </c>
      <c r="AU162" s="160" t="s">
        <v>82</v>
      </c>
      <c r="AV162" s="13" t="s">
        <v>82</v>
      </c>
      <c r="AW162" s="13" t="s">
        <v>29</v>
      </c>
      <c r="AX162" s="13" t="s">
        <v>73</v>
      </c>
      <c r="AY162" s="160" t="s">
        <v>120</v>
      </c>
    </row>
    <row r="163" spans="1:65" s="13" customFormat="1">
      <c r="B163" s="158"/>
      <c r="D163" s="159" t="s">
        <v>128</v>
      </c>
      <c r="E163" s="160" t="s">
        <v>1</v>
      </c>
      <c r="F163" s="161" t="s">
        <v>189</v>
      </c>
      <c r="H163" s="162">
        <v>1.35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128</v>
      </c>
      <c r="AU163" s="160" t="s">
        <v>82</v>
      </c>
      <c r="AV163" s="13" t="s">
        <v>82</v>
      </c>
      <c r="AW163" s="13" t="s">
        <v>29</v>
      </c>
      <c r="AX163" s="13" t="s">
        <v>73</v>
      </c>
      <c r="AY163" s="160" t="s">
        <v>120</v>
      </c>
    </row>
    <row r="164" spans="1:65" s="14" customFormat="1">
      <c r="B164" s="167"/>
      <c r="D164" s="159" t="s">
        <v>128</v>
      </c>
      <c r="E164" s="168" t="s">
        <v>1</v>
      </c>
      <c r="F164" s="169" t="s">
        <v>150</v>
      </c>
      <c r="H164" s="170">
        <v>38.35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8" t="s">
        <v>128</v>
      </c>
      <c r="AU164" s="168" t="s">
        <v>82</v>
      </c>
      <c r="AV164" s="14" t="s">
        <v>127</v>
      </c>
      <c r="AW164" s="14" t="s">
        <v>29</v>
      </c>
      <c r="AX164" s="14" t="s">
        <v>30</v>
      </c>
      <c r="AY164" s="168" t="s">
        <v>120</v>
      </c>
    </row>
    <row r="165" spans="1:65" s="2" customFormat="1" ht="16.5" customHeight="1">
      <c r="A165" s="33"/>
      <c r="B165" s="144"/>
      <c r="C165" s="145" t="s">
        <v>156</v>
      </c>
      <c r="D165" s="145" t="s">
        <v>122</v>
      </c>
      <c r="E165" s="146" t="s">
        <v>190</v>
      </c>
      <c r="F165" s="147" t="s">
        <v>191</v>
      </c>
      <c r="G165" s="148" t="s">
        <v>183</v>
      </c>
      <c r="H165" s="149">
        <v>23.05</v>
      </c>
      <c r="I165" s="150"/>
      <c r="J165" s="151">
        <f>ROUND(I165*H165,2)</f>
        <v>0</v>
      </c>
      <c r="K165" s="147" t="s">
        <v>126</v>
      </c>
      <c r="L165" s="34"/>
      <c r="M165" s="152" t="s">
        <v>1</v>
      </c>
      <c r="N165" s="153" t="s">
        <v>38</v>
      </c>
      <c r="O165" s="59"/>
      <c r="P165" s="154">
        <f>O165*H165</f>
        <v>0</v>
      </c>
      <c r="Q165" s="154">
        <v>3.6900000000000002E-2</v>
      </c>
      <c r="R165" s="154">
        <f>Q165*H165</f>
        <v>0.85054500000000011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127</v>
      </c>
      <c r="AT165" s="156" t="s">
        <v>122</v>
      </c>
      <c r="AU165" s="156" t="s">
        <v>82</v>
      </c>
      <c r="AY165" s="18" t="s">
        <v>120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30</v>
      </c>
      <c r="BK165" s="157">
        <f>ROUND(I165*H165,2)</f>
        <v>0</v>
      </c>
      <c r="BL165" s="18" t="s">
        <v>127</v>
      </c>
      <c r="BM165" s="156" t="s">
        <v>192</v>
      </c>
    </row>
    <row r="166" spans="1:65" s="13" customFormat="1">
      <c r="B166" s="158"/>
      <c r="D166" s="159" t="s">
        <v>128</v>
      </c>
      <c r="E166" s="160" t="s">
        <v>1</v>
      </c>
      <c r="F166" s="161" t="s">
        <v>193</v>
      </c>
      <c r="H166" s="162">
        <v>8.8000000000000007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128</v>
      </c>
      <c r="AU166" s="160" t="s">
        <v>82</v>
      </c>
      <c r="AV166" s="13" t="s">
        <v>82</v>
      </c>
      <c r="AW166" s="13" t="s">
        <v>29</v>
      </c>
      <c r="AX166" s="13" t="s">
        <v>73</v>
      </c>
      <c r="AY166" s="160" t="s">
        <v>120</v>
      </c>
    </row>
    <row r="167" spans="1:65" s="13" customFormat="1">
      <c r="B167" s="158"/>
      <c r="D167" s="159" t="s">
        <v>128</v>
      </c>
      <c r="E167" s="160" t="s">
        <v>1</v>
      </c>
      <c r="F167" s="161" t="s">
        <v>194</v>
      </c>
      <c r="H167" s="162">
        <v>2.2000000000000002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128</v>
      </c>
      <c r="AU167" s="160" t="s">
        <v>82</v>
      </c>
      <c r="AV167" s="13" t="s">
        <v>82</v>
      </c>
      <c r="AW167" s="13" t="s">
        <v>29</v>
      </c>
      <c r="AX167" s="13" t="s">
        <v>73</v>
      </c>
      <c r="AY167" s="160" t="s">
        <v>120</v>
      </c>
    </row>
    <row r="168" spans="1:65" s="13" customFormat="1">
      <c r="B168" s="158"/>
      <c r="D168" s="159" t="s">
        <v>128</v>
      </c>
      <c r="E168" s="160" t="s">
        <v>1</v>
      </c>
      <c r="F168" s="161" t="s">
        <v>187</v>
      </c>
      <c r="H168" s="162">
        <v>8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128</v>
      </c>
      <c r="AU168" s="160" t="s">
        <v>82</v>
      </c>
      <c r="AV168" s="13" t="s">
        <v>82</v>
      </c>
      <c r="AW168" s="13" t="s">
        <v>29</v>
      </c>
      <c r="AX168" s="13" t="s">
        <v>73</v>
      </c>
      <c r="AY168" s="160" t="s">
        <v>120</v>
      </c>
    </row>
    <row r="169" spans="1:65" s="13" customFormat="1">
      <c r="B169" s="158"/>
      <c r="D169" s="159" t="s">
        <v>128</v>
      </c>
      <c r="E169" s="160" t="s">
        <v>1</v>
      </c>
      <c r="F169" s="161" t="s">
        <v>195</v>
      </c>
      <c r="H169" s="162">
        <v>2.7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128</v>
      </c>
      <c r="AU169" s="160" t="s">
        <v>82</v>
      </c>
      <c r="AV169" s="13" t="s">
        <v>82</v>
      </c>
      <c r="AW169" s="13" t="s">
        <v>29</v>
      </c>
      <c r="AX169" s="13" t="s">
        <v>73</v>
      </c>
      <c r="AY169" s="160" t="s">
        <v>120</v>
      </c>
    </row>
    <row r="170" spans="1:65" s="13" customFormat="1">
      <c r="B170" s="158"/>
      <c r="D170" s="159" t="s">
        <v>128</v>
      </c>
      <c r="E170" s="160" t="s">
        <v>1</v>
      </c>
      <c r="F170" s="161" t="s">
        <v>189</v>
      </c>
      <c r="H170" s="162">
        <v>1.35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128</v>
      </c>
      <c r="AU170" s="160" t="s">
        <v>82</v>
      </c>
      <c r="AV170" s="13" t="s">
        <v>82</v>
      </c>
      <c r="AW170" s="13" t="s">
        <v>29</v>
      </c>
      <c r="AX170" s="13" t="s">
        <v>73</v>
      </c>
      <c r="AY170" s="160" t="s">
        <v>120</v>
      </c>
    </row>
    <row r="171" spans="1:65" s="14" customFormat="1">
      <c r="B171" s="167"/>
      <c r="D171" s="159" t="s">
        <v>128</v>
      </c>
      <c r="E171" s="168" t="s">
        <v>1</v>
      </c>
      <c r="F171" s="169" t="s">
        <v>150</v>
      </c>
      <c r="H171" s="170">
        <v>23.05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128</v>
      </c>
      <c r="AU171" s="168" t="s">
        <v>82</v>
      </c>
      <c r="AV171" s="14" t="s">
        <v>127</v>
      </c>
      <c r="AW171" s="14" t="s">
        <v>29</v>
      </c>
      <c r="AX171" s="14" t="s">
        <v>30</v>
      </c>
      <c r="AY171" s="168" t="s">
        <v>120</v>
      </c>
    </row>
    <row r="172" spans="1:65" s="2" customFormat="1" ht="16.5" customHeight="1">
      <c r="A172" s="33"/>
      <c r="B172" s="144"/>
      <c r="C172" s="145" t="s">
        <v>196</v>
      </c>
      <c r="D172" s="145" t="s">
        <v>122</v>
      </c>
      <c r="E172" s="146" t="s">
        <v>197</v>
      </c>
      <c r="F172" s="147" t="s">
        <v>198</v>
      </c>
      <c r="G172" s="148" t="s">
        <v>183</v>
      </c>
      <c r="H172" s="149">
        <v>29</v>
      </c>
      <c r="I172" s="150"/>
      <c r="J172" s="151">
        <f>ROUND(I172*H172,2)</f>
        <v>0</v>
      </c>
      <c r="K172" s="147" t="s">
        <v>126</v>
      </c>
      <c r="L172" s="34"/>
      <c r="M172" s="152" t="s">
        <v>1</v>
      </c>
      <c r="N172" s="153" t="s">
        <v>38</v>
      </c>
      <c r="O172" s="59"/>
      <c r="P172" s="154">
        <f>O172*H172</f>
        <v>0</v>
      </c>
      <c r="Q172" s="154">
        <v>6.9999999999999994E-5</v>
      </c>
      <c r="R172" s="154">
        <f>Q172*H172</f>
        <v>2.0299999999999997E-3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127</v>
      </c>
      <c r="AT172" s="156" t="s">
        <v>122</v>
      </c>
      <c r="AU172" s="156" t="s">
        <v>82</v>
      </c>
      <c r="AY172" s="18" t="s">
        <v>120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30</v>
      </c>
      <c r="BK172" s="157">
        <f>ROUND(I172*H172,2)</f>
        <v>0</v>
      </c>
      <c r="BL172" s="18" t="s">
        <v>127</v>
      </c>
      <c r="BM172" s="156" t="s">
        <v>199</v>
      </c>
    </row>
    <row r="173" spans="1:65" s="13" customFormat="1">
      <c r="B173" s="158"/>
      <c r="D173" s="159" t="s">
        <v>128</v>
      </c>
      <c r="E173" s="160" t="s">
        <v>1</v>
      </c>
      <c r="F173" s="161" t="s">
        <v>200</v>
      </c>
      <c r="H173" s="162">
        <v>12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128</v>
      </c>
      <c r="AU173" s="160" t="s">
        <v>82</v>
      </c>
      <c r="AV173" s="13" t="s">
        <v>82</v>
      </c>
      <c r="AW173" s="13" t="s">
        <v>29</v>
      </c>
      <c r="AX173" s="13" t="s">
        <v>73</v>
      </c>
      <c r="AY173" s="160" t="s">
        <v>120</v>
      </c>
    </row>
    <row r="174" spans="1:65" s="13" customFormat="1">
      <c r="B174" s="158"/>
      <c r="D174" s="159" t="s">
        <v>128</v>
      </c>
      <c r="E174" s="160" t="s">
        <v>1</v>
      </c>
      <c r="F174" s="161" t="s">
        <v>201</v>
      </c>
      <c r="H174" s="162">
        <v>3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128</v>
      </c>
      <c r="AU174" s="160" t="s">
        <v>82</v>
      </c>
      <c r="AV174" s="13" t="s">
        <v>82</v>
      </c>
      <c r="AW174" s="13" t="s">
        <v>29</v>
      </c>
      <c r="AX174" s="13" t="s">
        <v>73</v>
      </c>
      <c r="AY174" s="160" t="s">
        <v>120</v>
      </c>
    </row>
    <row r="175" spans="1:65" s="13" customFormat="1">
      <c r="B175" s="158"/>
      <c r="D175" s="159" t="s">
        <v>128</v>
      </c>
      <c r="E175" s="160" t="s">
        <v>1</v>
      </c>
      <c r="F175" s="161" t="s">
        <v>202</v>
      </c>
      <c r="H175" s="162">
        <v>8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128</v>
      </c>
      <c r="AU175" s="160" t="s">
        <v>82</v>
      </c>
      <c r="AV175" s="13" t="s">
        <v>82</v>
      </c>
      <c r="AW175" s="13" t="s">
        <v>29</v>
      </c>
      <c r="AX175" s="13" t="s">
        <v>73</v>
      </c>
      <c r="AY175" s="160" t="s">
        <v>120</v>
      </c>
    </row>
    <row r="176" spans="1:65" s="13" customFormat="1">
      <c r="B176" s="158"/>
      <c r="D176" s="159" t="s">
        <v>128</v>
      </c>
      <c r="E176" s="160" t="s">
        <v>1</v>
      </c>
      <c r="F176" s="161" t="s">
        <v>203</v>
      </c>
      <c r="H176" s="162">
        <v>4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128</v>
      </c>
      <c r="AU176" s="160" t="s">
        <v>82</v>
      </c>
      <c r="AV176" s="13" t="s">
        <v>82</v>
      </c>
      <c r="AW176" s="13" t="s">
        <v>29</v>
      </c>
      <c r="AX176" s="13" t="s">
        <v>73</v>
      </c>
      <c r="AY176" s="160" t="s">
        <v>120</v>
      </c>
    </row>
    <row r="177" spans="1:65" s="13" customFormat="1">
      <c r="B177" s="158"/>
      <c r="D177" s="159" t="s">
        <v>128</v>
      </c>
      <c r="E177" s="160" t="s">
        <v>1</v>
      </c>
      <c r="F177" s="161" t="s">
        <v>204</v>
      </c>
      <c r="H177" s="162">
        <v>2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128</v>
      </c>
      <c r="AU177" s="160" t="s">
        <v>82</v>
      </c>
      <c r="AV177" s="13" t="s">
        <v>82</v>
      </c>
      <c r="AW177" s="13" t="s">
        <v>29</v>
      </c>
      <c r="AX177" s="13" t="s">
        <v>73</v>
      </c>
      <c r="AY177" s="160" t="s">
        <v>120</v>
      </c>
    </row>
    <row r="178" spans="1:65" s="14" customFormat="1">
      <c r="B178" s="167"/>
      <c r="D178" s="159" t="s">
        <v>128</v>
      </c>
      <c r="E178" s="168" t="s">
        <v>1</v>
      </c>
      <c r="F178" s="169" t="s">
        <v>205</v>
      </c>
      <c r="H178" s="170">
        <v>29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8" t="s">
        <v>128</v>
      </c>
      <c r="AU178" s="168" t="s">
        <v>82</v>
      </c>
      <c r="AV178" s="14" t="s">
        <v>127</v>
      </c>
      <c r="AW178" s="14" t="s">
        <v>29</v>
      </c>
      <c r="AX178" s="14" t="s">
        <v>30</v>
      </c>
      <c r="AY178" s="168" t="s">
        <v>120</v>
      </c>
    </row>
    <row r="179" spans="1:65" s="2" customFormat="1" ht="21.75" customHeight="1">
      <c r="A179" s="33"/>
      <c r="B179" s="144"/>
      <c r="C179" s="145" t="s">
        <v>160</v>
      </c>
      <c r="D179" s="145" t="s">
        <v>122</v>
      </c>
      <c r="E179" s="146" t="s">
        <v>206</v>
      </c>
      <c r="F179" s="147" t="s">
        <v>207</v>
      </c>
      <c r="G179" s="148" t="s">
        <v>183</v>
      </c>
      <c r="H179" s="149">
        <v>26</v>
      </c>
      <c r="I179" s="150"/>
      <c r="J179" s="151">
        <f>ROUND(I179*H179,2)</f>
        <v>0</v>
      </c>
      <c r="K179" s="147" t="s">
        <v>1</v>
      </c>
      <c r="L179" s="34"/>
      <c r="M179" s="152" t="s">
        <v>1</v>
      </c>
      <c r="N179" s="153" t="s">
        <v>38</v>
      </c>
      <c r="O179" s="59"/>
      <c r="P179" s="154">
        <f>O179*H179</f>
        <v>0</v>
      </c>
      <c r="Q179" s="154">
        <v>7.9200000000000007E-2</v>
      </c>
      <c r="R179" s="154">
        <f>Q179*H179</f>
        <v>2.0592000000000001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127</v>
      </c>
      <c r="AT179" s="156" t="s">
        <v>122</v>
      </c>
      <c r="AU179" s="156" t="s">
        <v>82</v>
      </c>
      <c r="AY179" s="18" t="s">
        <v>120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30</v>
      </c>
      <c r="BK179" s="157">
        <f>ROUND(I179*H179,2)</f>
        <v>0</v>
      </c>
      <c r="BL179" s="18" t="s">
        <v>127</v>
      </c>
      <c r="BM179" s="156" t="s">
        <v>208</v>
      </c>
    </row>
    <row r="180" spans="1:65" s="13" customFormat="1">
      <c r="B180" s="158"/>
      <c r="D180" s="159" t="s">
        <v>128</v>
      </c>
      <c r="E180" s="160" t="s">
        <v>1</v>
      </c>
      <c r="F180" s="161" t="s">
        <v>200</v>
      </c>
      <c r="H180" s="162">
        <v>12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128</v>
      </c>
      <c r="AU180" s="160" t="s">
        <v>82</v>
      </c>
      <c r="AV180" s="13" t="s">
        <v>82</v>
      </c>
      <c r="AW180" s="13" t="s">
        <v>29</v>
      </c>
      <c r="AX180" s="13" t="s">
        <v>73</v>
      </c>
      <c r="AY180" s="160" t="s">
        <v>120</v>
      </c>
    </row>
    <row r="181" spans="1:65" s="13" customFormat="1">
      <c r="B181" s="158"/>
      <c r="D181" s="159" t="s">
        <v>128</v>
      </c>
      <c r="E181" s="160" t="s">
        <v>1</v>
      </c>
      <c r="F181" s="161" t="s">
        <v>209</v>
      </c>
      <c r="H181" s="162">
        <v>10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128</v>
      </c>
      <c r="AU181" s="160" t="s">
        <v>82</v>
      </c>
      <c r="AV181" s="13" t="s">
        <v>82</v>
      </c>
      <c r="AW181" s="13" t="s">
        <v>29</v>
      </c>
      <c r="AX181" s="13" t="s">
        <v>73</v>
      </c>
      <c r="AY181" s="160" t="s">
        <v>120</v>
      </c>
    </row>
    <row r="182" spans="1:65" s="13" customFormat="1">
      <c r="B182" s="158"/>
      <c r="D182" s="159" t="s">
        <v>128</v>
      </c>
      <c r="E182" s="160" t="s">
        <v>1</v>
      </c>
      <c r="F182" s="161" t="s">
        <v>203</v>
      </c>
      <c r="H182" s="162">
        <v>4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128</v>
      </c>
      <c r="AU182" s="160" t="s">
        <v>82</v>
      </c>
      <c r="AV182" s="13" t="s">
        <v>82</v>
      </c>
      <c r="AW182" s="13" t="s">
        <v>29</v>
      </c>
      <c r="AX182" s="13" t="s">
        <v>73</v>
      </c>
      <c r="AY182" s="160" t="s">
        <v>120</v>
      </c>
    </row>
    <row r="183" spans="1:65" s="14" customFormat="1">
      <c r="B183" s="167"/>
      <c r="D183" s="159" t="s">
        <v>128</v>
      </c>
      <c r="E183" s="168" t="s">
        <v>1</v>
      </c>
      <c r="F183" s="169" t="s">
        <v>150</v>
      </c>
      <c r="H183" s="170">
        <v>26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128</v>
      </c>
      <c r="AU183" s="168" t="s">
        <v>82</v>
      </c>
      <c r="AV183" s="14" t="s">
        <v>127</v>
      </c>
      <c r="AW183" s="14" t="s">
        <v>29</v>
      </c>
      <c r="AX183" s="14" t="s">
        <v>30</v>
      </c>
      <c r="AY183" s="168" t="s">
        <v>120</v>
      </c>
    </row>
    <row r="184" spans="1:65" s="2" customFormat="1" ht="16.5" customHeight="1">
      <c r="A184" s="33"/>
      <c r="B184" s="144"/>
      <c r="C184" s="145" t="s">
        <v>210</v>
      </c>
      <c r="D184" s="145" t="s">
        <v>122</v>
      </c>
      <c r="E184" s="146" t="s">
        <v>211</v>
      </c>
      <c r="F184" s="147" t="s">
        <v>212</v>
      </c>
      <c r="G184" s="148" t="s">
        <v>213</v>
      </c>
      <c r="H184" s="149">
        <v>278.80399999999997</v>
      </c>
      <c r="I184" s="150"/>
      <c r="J184" s="151">
        <f>ROUND(I184*H184,2)</f>
        <v>0</v>
      </c>
      <c r="K184" s="147" t="s">
        <v>126</v>
      </c>
      <c r="L184" s="34"/>
      <c r="M184" s="152" t="s">
        <v>1</v>
      </c>
      <c r="N184" s="153" t="s">
        <v>38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127</v>
      </c>
      <c r="AT184" s="156" t="s">
        <v>122</v>
      </c>
      <c r="AU184" s="156" t="s">
        <v>82</v>
      </c>
      <c r="AY184" s="18" t="s">
        <v>120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30</v>
      </c>
      <c r="BK184" s="157">
        <f>ROUND(I184*H184,2)</f>
        <v>0</v>
      </c>
      <c r="BL184" s="18" t="s">
        <v>127</v>
      </c>
      <c r="BM184" s="156" t="s">
        <v>214</v>
      </c>
    </row>
    <row r="185" spans="1:65" s="13" customFormat="1">
      <c r="B185" s="158"/>
      <c r="D185" s="159" t="s">
        <v>128</v>
      </c>
      <c r="E185" s="160" t="s">
        <v>1</v>
      </c>
      <c r="F185" s="161" t="s">
        <v>215</v>
      </c>
      <c r="H185" s="162">
        <v>161.304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128</v>
      </c>
      <c r="AU185" s="160" t="s">
        <v>82</v>
      </c>
      <c r="AV185" s="13" t="s">
        <v>82</v>
      </c>
      <c r="AW185" s="13" t="s">
        <v>29</v>
      </c>
      <c r="AX185" s="13" t="s">
        <v>73</v>
      </c>
      <c r="AY185" s="160" t="s">
        <v>120</v>
      </c>
    </row>
    <row r="186" spans="1:65" s="13" customFormat="1">
      <c r="B186" s="158"/>
      <c r="D186" s="159" t="s">
        <v>128</v>
      </c>
      <c r="E186" s="160" t="s">
        <v>1</v>
      </c>
      <c r="F186" s="161" t="s">
        <v>216</v>
      </c>
      <c r="H186" s="162">
        <v>94.64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128</v>
      </c>
      <c r="AU186" s="160" t="s">
        <v>82</v>
      </c>
      <c r="AV186" s="13" t="s">
        <v>82</v>
      </c>
      <c r="AW186" s="13" t="s">
        <v>29</v>
      </c>
      <c r="AX186" s="13" t="s">
        <v>73</v>
      </c>
      <c r="AY186" s="160" t="s">
        <v>120</v>
      </c>
    </row>
    <row r="187" spans="1:65" s="13" customFormat="1">
      <c r="B187" s="158"/>
      <c r="D187" s="159" t="s">
        <v>128</v>
      </c>
      <c r="E187" s="160" t="s">
        <v>1</v>
      </c>
      <c r="F187" s="161" t="s">
        <v>217</v>
      </c>
      <c r="H187" s="162">
        <v>22.86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128</v>
      </c>
      <c r="AU187" s="160" t="s">
        <v>82</v>
      </c>
      <c r="AV187" s="13" t="s">
        <v>82</v>
      </c>
      <c r="AW187" s="13" t="s">
        <v>29</v>
      </c>
      <c r="AX187" s="13" t="s">
        <v>73</v>
      </c>
      <c r="AY187" s="160" t="s">
        <v>120</v>
      </c>
    </row>
    <row r="188" spans="1:65" s="14" customFormat="1">
      <c r="B188" s="167"/>
      <c r="D188" s="159" t="s">
        <v>128</v>
      </c>
      <c r="E188" s="168" t="s">
        <v>1</v>
      </c>
      <c r="F188" s="169" t="s">
        <v>150</v>
      </c>
      <c r="H188" s="170">
        <v>278.80399999999997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8" t="s">
        <v>128</v>
      </c>
      <c r="AU188" s="168" t="s">
        <v>82</v>
      </c>
      <c r="AV188" s="14" t="s">
        <v>127</v>
      </c>
      <c r="AW188" s="14" t="s">
        <v>29</v>
      </c>
      <c r="AX188" s="14" t="s">
        <v>30</v>
      </c>
      <c r="AY188" s="168" t="s">
        <v>120</v>
      </c>
    </row>
    <row r="189" spans="1:65" s="2" customFormat="1" ht="24.2" customHeight="1">
      <c r="A189" s="33"/>
      <c r="B189" s="144"/>
      <c r="C189" s="145" t="s">
        <v>166</v>
      </c>
      <c r="D189" s="145" t="s">
        <v>122</v>
      </c>
      <c r="E189" s="146" t="s">
        <v>218</v>
      </c>
      <c r="F189" s="147" t="s">
        <v>219</v>
      </c>
      <c r="G189" s="148" t="s">
        <v>213</v>
      </c>
      <c r="H189" s="149">
        <v>781.86900000000003</v>
      </c>
      <c r="I189" s="150"/>
      <c r="J189" s="151">
        <f>ROUND(I189*H189,2)</f>
        <v>0</v>
      </c>
      <c r="K189" s="147" t="s">
        <v>126</v>
      </c>
      <c r="L189" s="34"/>
      <c r="M189" s="152" t="s">
        <v>1</v>
      </c>
      <c r="N189" s="153" t="s">
        <v>38</v>
      </c>
      <c r="O189" s="59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6" t="s">
        <v>127</v>
      </c>
      <c r="AT189" s="156" t="s">
        <v>122</v>
      </c>
      <c r="AU189" s="156" t="s">
        <v>82</v>
      </c>
      <c r="AY189" s="18" t="s">
        <v>120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8" t="s">
        <v>30</v>
      </c>
      <c r="BK189" s="157">
        <f>ROUND(I189*H189,2)</f>
        <v>0</v>
      </c>
      <c r="BL189" s="18" t="s">
        <v>127</v>
      </c>
      <c r="BM189" s="156" t="s">
        <v>220</v>
      </c>
    </row>
    <row r="190" spans="1:65" s="15" customFormat="1">
      <c r="B190" s="175"/>
      <c r="D190" s="159" t="s">
        <v>128</v>
      </c>
      <c r="E190" s="176" t="s">
        <v>1</v>
      </c>
      <c r="F190" s="177" t="s">
        <v>221</v>
      </c>
      <c r="H190" s="176" t="s">
        <v>1</v>
      </c>
      <c r="I190" s="178"/>
      <c r="L190" s="175"/>
      <c r="M190" s="179"/>
      <c r="N190" s="180"/>
      <c r="O190" s="180"/>
      <c r="P190" s="180"/>
      <c r="Q190" s="180"/>
      <c r="R190" s="180"/>
      <c r="S190" s="180"/>
      <c r="T190" s="181"/>
      <c r="AT190" s="176" t="s">
        <v>128</v>
      </c>
      <c r="AU190" s="176" t="s">
        <v>82</v>
      </c>
      <c r="AV190" s="15" t="s">
        <v>30</v>
      </c>
      <c r="AW190" s="15" t="s">
        <v>29</v>
      </c>
      <c r="AX190" s="15" t="s">
        <v>73</v>
      </c>
      <c r="AY190" s="176" t="s">
        <v>120</v>
      </c>
    </row>
    <row r="191" spans="1:65" s="13" customFormat="1">
      <c r="B191" s="158"/>
      <c r="D191" s="159" t="s">
        <v>128</v>
      </c>
      <c r="E191" s="160" t="s">
        <v>1</v>
      </c>
      <c r="F191" s="161" t="s">
        <v>222</v>
      </c>
      <c r="H191" s="162">
        <v>1216.0340000000001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128</v>
      </c>
      <c r="AU191" s="160" t="s">
        <v>82</v>
      </c>
      <c r="AV191" s="13" t="s">
        <v>82</v>
      </c>
      <c r="AW191" s="13" t="s">
        <v>29</v>
      </c>
      <c r="AX191" s="13" t="s">
        <v>73</v>
      </c>
      <c r="AY191" s="160" t="s">
        <v>120</v>
      </c>
    </row>
    <row r="192" spans="1:65" s="15" customFormat="1">
      <c r="B192" s="175"/>
      <c r="D192" s="159" t="s">
        <v>128</v>
      </c>
      <c r="E192" s="176" t="s">
        <v>1</v>
      </c>
      <c r="F192" s="177" t="s">
        <v>223</v>
      </c>
      <c r="H192" s="176" t="s">
        <v>1</v>
      </c>
      <c r="I192" s="178"/>
      <c r="L192" s="175"/>
      <c r="M192" s="179"/>
      <c r="N192" s="180"/>
      <c r="O192" s="180"/>
      <c r="P192" s="180"/>
      <c r="Q192" s="180"/>
      <c r="R192" s="180"/>
      <c r="S192" s="180"/>
      <c r="T192" s="181"/>
      <c r="AT192" s="176" t="s">
        <v>128</v>
      </c>
      <c r="AU192" s="176" t="s">
        <v>82</v>
      </c>
      <c r="AV192" s="15" t="s">
        <v>30</v>
      </c>
      <c r="AW192" s="15" t="s">
        <v>29</v>
      </c>
      <c r="AX192" s="15" t="s">
        <v>73</v>
      </c>
      <c r="AY192" s="176" t="s">
        <v>120</v>
      </c>
    </row>
    <row r="193" spans="1:65" s="13" customFormat="1">
      <c r="B193" s="158"/>
      <c r="D193" s="159" t="s">
        <v>128</v>
      </c>
      <c r="E193" s="160" t="s">
        <v>1</v>
      </c>
      <c r="F193" s="161" t="s">
        <v>224</v>
      </c>
      <c r="H193" s="162">
        <v>-238.69800000000001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128</v>
      </c>
      <c r="AU193" s="160" t="s">
        <v>82</v>
      </c>
      <c r="AV193" s="13" t="s">
        <v>82</v>
      </c>
      <c r="AW193" s="13" t="s">
        <v>29</v>
      </c>
      <c r="AX193" s="13" t="s">
        <v>73</v>
      </c>
      <c r="AY193" s="160" t="s">
        <v>120</v>
      </c>
    </row>
    <row r="194" spans="1:65" s="14" customFormat="1">
      <c r="B194" s="167"/>
      <c r="D194" s="159" t="s">
        <v>128</v>
      </c>
      <c r="E194" s="168" t="s">
        <v>1</v>
      </c>
      <c r="F194" s="169" t="s">
        <v>205</v>
      </c>
      <c r="H194" s="170">
        <v>977.33600000000001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8" t="s">
        <v>128</v>
      </c>
      <c r="AU194" s="168" t="s">
        <v>82</v>
      </c>
      <c r="AV194" s="14" t="s">
        <v>127</v>
      </c>
      <c r="AW194" s="14" t="s">
        <v>29</v>
      </c>
      <c r="AX194" s="14" t="s">
        <v>73</v>
      </c>
      <c r="AY194" s="168" t="s">
        <v>120</v>
      </c>
    </row>
    <row r="195" spans="1:65" s="13" customFormat="1">
      <c r="B195" s="158"/>
      <c r="D195" s="159" t="s">
        <v>128</v>
      </c>
      <c r="E195" s="160" t="s">
        <v>1</v>
      </c>
      <c r="F195" s="161" t="s">
        <v>225</v>
      </c>
      <c r="H195" s="162">
        <v>781.86900000000003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128</v>
      </c>
      <c r="AU195" s="160" t="s">
        <v>82</v>
      </c>
      <c r="AV195" s="13" t="s">
        <v>82</v>
      </c>
      <c r="AW195" s="13" t="s">
        <v>29</v>
      </c>
      <c r="AX195" s="13" t="s">
        <v>30</v>
      </c>
      <c r="AY195" s="160" t="s">
        <v>120</v>
      </c>
    </row>
    <row r="196" spans="1:65" s="2" customFormat="1" ht="24.2" customHeight="1">
      <c r="A196" s="33"/>
      <c r="B196" s="144"/>
      <c r="C196" s="145" t="s">
        <v>226</v>
      </c>
      <c r="D196" s="145" t="s">
        <v>122</v>
      </c>
      <c r="E196" s="146" t="s">
        <v>227</v>
      </c>
      <c r="F196" s="147" t="s">
        <v>228</v>
      </c>
      <c r="G196" s="148" t="s">
        <v>213</v>
      </c>
      <c r="H196" s="149">
        <v>195.46700000000001</v>
      </c>
      <c r="I196" s="150"/>
      <c r="J196" s="151">
        <f>ROUND(I196*H196,2)</f>
        <v>0</v>
      </c>
      <c r="K196" s="147" t="s">
        <v>126</v>
      </c>
      <c r="L196" s="34"/>
      <c r="M196" s="152" t="s">
        <v>1</v>
      </c>
      <c r="N196" s="153" t="s">
        <v>38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127</v>
      </c>
      <c r="AT196" s="156" t="s">
        <v>122</v>
      </c>
      <c r="AU196" s="156" t="s">
        <v>82</v>
      </c>
      <c r="AY196" s="18" t="s">
        <v>120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30</v>
      </c>
      <c r="BK196" s="157">
        <f>ROUND(I196*H196,2)</f>
        <v>0</v>
      </c>
      <c r="BL196" s="18" t="s">
        <v>127</v>
      </c>
      <c r="BM196" s="156" t="s">
        <v>229</v>
      </c>
    </row>
    <row r="197" spans="1:65" s="13" customFormat="1">
      <c r="B197" s="158"/>
      <c r="D197" s="159" t="s">
        <v>128</v>
      </c>
      <c r="E197" s="160" t="s">
        <v>1</v>
      </c>
      <c r="F197" s="161" t="s">
        <v>230</v>
      </c>
      <c r="H197" s="162">
        <v>195.46700000000001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128</v>
      </c>
      <c r="AU197" s="160" t="s">
        <v>82</v>
      </c>
      <c r="AV197" s="13" t="s">
        <v>82</v>
      </c>
      <c r="AW197" s="13" t="s">
        <v>29</v>
      </c>
      <c r="AX197" s="13" t="s">
        <v>30</v>
      </c>
      <c r="AY197" s="160" t="s">
        <v>120</v>
      </c>
    </row>
    <row r="198" spans="1:65" s="2" customFormat="1" ht="24.2" customHeight="1">
      <c r="A198" s="33"/>
      <c r="B198" s="144"/>
      <c r="C198" s="145" t="s">
        <v>170</v>
      </c>
      <c r="D198" s="145" t="s">
        <v>122</v>
      </c>
      <c r="E198" s="146" t="s">
        <v>231</v>
      </c>
      <c r="F198" s="147" t="s">
        <v>232</v>
      </c>
      <c r="G198" s="148" t="s">
        <v>213</v>
      </c>
      <c r="H198" s="149">
        <v>746.08199999999999</v>
      </c>
      <c r="I198" s="150"/>
      <c r="J198" s="151">
        <f>ROUND(I198*H198,2)</f>
        <v>0</v>
      </c>
      <c r="K198" s="147" t="s">
        <v>126</v>
      </c>
      <c r="L198" s="34"/>
      <c r="M198" s="152" t="s">
        <v>1</v>
      </c>
      <c r="N198" s="153" t="s">
        <v>38</v>
      </c>
      <c r="O198" s="59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127</v>
      </c>
      <c r="AT198" s="156" t="s">
        <v>122</v>
      </c>
      <c r="AU198" s="156" t="s">
        <v>82</v>
      </c>
      <c r="AY198" s="18" t="s">
        <v>120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30</v>
      </c>
      <c r="BK198" s="157">
        <f>ROUND(I198*H198,2)</f>
        <v>0</v>
      </c>
      <c r="BL198" s="18" t="s">
        <v>127</v>
      </c>
      <c r="BM198" s="156" t="s">
        <v>233</v>
      </c>
    </row>
    <row r="199" spans="1:65" s="13" customFormat="1">
      <c r="B199" s="158"/>
      <c r="D199" s="159" t="s">
        <v>128</v>
      </c>
      <c r="E199" s="160" t="s">
        <v>1</v>
      </c>
      <c r="F199" s="161" t="s">
        <v>234</v>
      </c>
      <c r="H199" s="162">
        <v>746.08199999999999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128</v>
      </c>
      <c r="AU199" s="160" t="s">
        <v>82</v>
      </c>
      <c r="AV199" s="13" t="s">
        <v>82</v>
      </c>
      <c r="AW199" s="13" t="s">
        <v>29</v>
      </c>
      <c r="AX199" s="13" t="s">
        <v>73</v>
      </c>
      <c r="AY199" s="160" t="s">
        <v>120</v>
      </c>
    </row>
    <row r="200" spans="1:65" s="2" customFormat="1" ht="24.2" customHeight="1">
      <c r="A200" s="33"/>
      <c r="B200" s="144"/>
      <c r="C200" s="145" t="s">
        <v>7</v>
      </c>
      <c r="D200" s="145" t="s">
        <v>122</v>
      </c>
      <c r="E200" s="146" t="s">
        <v>235</v>
      </c>
      <c r="F200" s="147" t="s">
        <v>236</v>
      </c>
      <c r="G200" s="148" t="s">
        <v>213</v>
      </c>
      <c r="H200" s="149">
        <v>186.52099999999999</v>
      </c>
      <c r="I200" s="150"/>
      <c r="J200" s="151">
        <f>ROUND(I200*H200,2)</f>
        <v>0</v>
      </c>
      <c r="K200" s="147" t="s">
        <v>126</v>
      </c>
      <c r="L200" s="34"/>
      <c r="M200" s="152" t="s">
        <v>1</v>
      </c>
      <c r="N200" s="153" t="s">
        <v>38</v>
      </c>
      <c r="O200" s="59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127</v>
      </c>
      <c r="AT200" s="156" t="s">
        <v>122</v>
      </c>
      <c r="AU200" s="156" t="s">
        <v>82</v>
      </c>
      <c r="AY200" s="18" t="s">
        <v>120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30</v>
      </c>
      <c r="BK200" s="157">
        <f>ROUND(I200*H200,2)</f>
        <v>0</v>
      </c>
      <c r="BL200" s="18" t="s">
        <v>127</v>
      </c>
      <c r="BM200" s="156" t="s">
        <v>237</v>
      </c>
    </row>
    <row r="201" spans="1:65" s="13" customFormat="1">
      <c r="B201" s="158"/>
      <c r="D201" s="159" t="s">
        <v>128</v>
      </c>
      <c r="E201" s="160" t="s">
        <v>1</v>
      </c>
      <c r="F201" s="161" t="s">
        <v>238</v>
      </c>
      <c r="H201" s="162">
        <v>186.52099999999999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128</v>
      </c>
      <c r="AU201" s="160" t="s">
        <v>82</v>
      </c>
      <c r="AV201" s="13" t="s">
        <v>82</v>
      </c>
      <c r="AW201" s="13" t="s">
        <v>29</v>
      </c>
      <c r="AX201" s="13" t="s">
        <v>30</v>
      </c>
      <c r="AY201" s="160" t="s">
        <v>120</v>
      </c>
    </row>
    <row r="202" spans="1:65" s="2" customFormat="1" ht="24.2" customHeight="1">
      <c r="A202" s="33"/>
      <c r="B202" s="144"/>
      <c r="C202" s="145" t="s">
        <v>175</v>
      </c>
      <c r="D202" s="145" t="s">
        <v>122</v>
      </c>
      <c r="E202" s="146" t="s">
        <v>239</v>
      </c>
      <c r="F202" s="147" t="s">
        <v>240</v>
      </c>
      <c r="G202" s="148" t="s">
        <v>213</v>
      </c>
      <c r="H202" s="149">
        <v>26.129000000000001</v>
      </c>
      <c r="I202" s="150"/>
      <c r="J202" s="151">
        <f>ROUND(I202*H202,2)</f>
        <v>0</v>
      </c>
      <c r="K202" s="147" t="s">
        <v>126</v>
      </c>
      <c r="L202" s="34"/>
      <c r="M202" s="152" t="s">
        <v>1</v>
      </c>
      <c r="N202" s="153" t="s">
        <v>38</v>
      </c>
      <c r="O202" s="59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127</v>
      </c>
      <c r="AT202" s="156" t="s">
        <v>122</v>
      </c>
      <c r="AU202" s="156" t="s">
        <v>82</v>
      </c>
      <c r="AY202" s="18" t="s">
        <v>120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8" t="s">
        <v>30</v>
      </c>
      <c r="BK202" s="157">
        <f>ROUND(I202*H202,2)</f>
        <v>0</v>
      </c>
      <c r="BL202" s="18" t="s">
        <v>127</v>
      </c>
      <c r="BM202" s="156" t="s">
        <v>241</v>
      </c>
    </row>
    <row r="203" spans="1:65" s="15" customFormat="1">
      <c r="B203" s="175"/>
      <c r="D203" s="159" t="s">
        <v>128</v>
      </c>
      <c r="E203" s="176" t="s">
        <v>1</v>
      </c>
      <c r="F203" s="177" t="s">
        <v>221</v>
      </c>
      <c r="H203" s="176" t="s">
        <v>1</v>
      </c>
      <c r="I203" s="178"/>
      <c r="L203" s="175"/>
      <c r="M203" s="179"/>
      <c r="N203" s="180"/>
      <c r="O203" s="180"/>
      <c r="P203" s="180"/>
      <c r="Q203" s="180"/>
      <c r="R203" s="180"/>
      <c r="S203" s="180"/>
      <c r="T203" s="181"/>
      <c r="AT203" s="176" t="s">
        <v>128</v>
      </c>
      <c r="AU203" s="176" t="s">
        <v>82</v>
      </c>
      <c r="AV203" s="15" t="s">
        <v>30</v>
      </c>
      <c r="AW203" s="15" t="s">
        <v>29</v>
      </c>
      <c r="AX203" s="15" t="s">
        <v>73</v>
      </c>
      <c r="AY203" s="176" t="s">
        <v>120</v>
      </c>
    </row>
    <row r="204" spans="1:65" s="13" customFormat="1">
      <c r="B204" s="158"/>
      <c r="D204" s="159" t="s">
        <v>128</v>
      </c>
      <c r="E204" s="160" t="s">
        <v>1</v>
      </c>
      <c r="F204" s="161" t="s">
        <v>242</v>
      </c>
      <c r="H204" s="162">
        <v>58.433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128</v>
      </c>
      <c r="AU204" s="160" t="s">
        <v>82</v>
      </c>
      <c r="AV204" s="13" t="s">
        <v>82</v>
      </c>
      <c r="AW204" s="13" t="s">
        <v>29</v>
      </c>
      <c r="AX204" s="13" t="s">
        <v>73</v>
      </c>
      <c r="AY204" s="160" t="s">
        <v>120</v>
      </c>
    </row>
    <row r="205" spans="1:65" s="16" customFormat="1">
      <c r="B205" s="182"/>
      <c r="D205" s="159" t="s">
        <v>128</v>
      </c>
      <c r="E205" s="183" t="s">
        <v>1</v>
      </c>
      <c r="F205" s="184" t="s">
        <v>243</v>
      </c>
      <c r="H205" s="185">
        <v>58.433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128</v>
      </c>
      <c r="AU205" s="183" t="s">
        <v>82</v>
      </c>
      <c r="AV205" s="16" t="s">
        <v>133</v>
      </c>
      <c r="AW205" s="16" t="s">
        <v>29</v>
      </c>
      <c r="AX205" s="16" t="s">
        <v>73</v>
      </c>
      <c r="AY205" s="183" t="s">
        <v>120</v>
      </c>
    </row>
    <row r="206" spans="1:65" s="15" customFormat="1">
      <c r="B206" s="175"/>
      <c r="D206" s="159" t="s">
        <v>128</v>
      </c>
      <c r="E206" s="176" t="s">
        <v>1</v>
      </c>
      <c r="F206" s="177" t="s">
        <v>223</v>
      </c>
      <c r="H206" s="176" t="s">
        <v>1</v>
      </c>
      <c r="I206" s="178"/>
      <c r="L206" s="175"/>
      <c r="M206" s="179"/>
      <c r="N206" s="180"/>
      <c r="O206" s="180"/>
      <c r="P206" s="180"/>
      <c r="Q206" s="180"/>
      <c r="R206" s="180"/>
      <c r="S206" s="180"/>
      <c r="T206" s="181"/>
      <c r="AT206" s="176" t="s">
        <v>128</v>
      </c>
      <c r="AU206" s="176" t="s">
        <v>82</v>
      </c>
      <c r="AV206" s="15" t="s">
        <v>30</v>
      </c>
      <c r="AW206" s="15" t="s">
        <v>29</v>
      </c>
      <c r="AX206" s="15" t="s">
        <v>73</v>
      </c>
      <c r="AY206" s="176" t="s">
        <v>120</v>
      </c>
    </row>
    <row r="207" spans="1:65" s="13" customFormat="1">
      <c r="B207" s="158"/>
      <c r="D207" s="159" t="s">
        <v>128</v>
      </c>
      <c r="E207" s="160" t="s">
        <v>1</v>
      </c>
      <c r="F207" s="161" t="s">
        <v>244</v>
      </c>
      <c r="H207" s="162">
        <v>-11.025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128</v>
      </c>
      <c r="AU207" s="160" t="s">
        <v>82</v>
      </c>
      <c r="AV207" s="13" t="s">
        <v>82</v>
      </c>
      <c r="AW207" s="13" t="s">
        <v>29</v>
      </c>
      <c r="AX207" s="13" t="s">
        <v>73</v>
      </c>
      <c r="AY207" s="160" t="s">
        <v>120</v>
      </c>
    </row>
    <row r="208" spans="1:65" s="13" customFormat="1">
      <c r="B208" s="158"/>
      <c r="D208" s="159" t="s">
        <v>128</v>
      </c>
      <c r="E208" s="160" t="s">
        <v>1</v>
      </c>
      <c r="F208" s="161" t="s">
        <v>245</v>
      </c>
      <c r="H208" s="162">
        <v>-6.6000000000000003E-2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128</v>
      </c>
      <c r="AU208" s="160" t="s">
        <v>82</v>
      </c>
      <c r="AV208" s="13" t="s">
        <v>82</v>
      </c>
      <c r="AW208" s="13" t="s">
        <v>29</v>
      </c>
      <c r="AX208" s="13" t="s">
        <v>73</v>
      </c>
      <c r="AY208" s="160" t="s">
        <v>120</v>
      </c>
    </row>
    <row r="209" spans="1:65" s="13" customFormat="1">
      <c r="B209" s="158"/>
      <c r="D209" s="159" t="s">
        <v>128</v>
      </c>
      <c r="E209" s="160" t="s">
        <v>1</v>
      </c>
      <c r="F209" s="161" t="s">
        <v>246</v>
      </c>
      <c r="H209" s="162">
        <v>-2.1999999999999999E-2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128</v>
      </c>
      <c r="AU209" s="160" t="s">
        <v>82</v>
      </c>
      <c r="AV209" s="13" t="s">
        <v>82</v>
      </c>
      <c r="AW209" s="13" t="s">
        <v>29</v>
      </c>
      <c r="AX209" s="13" t="s">
        <v>73</v>
      </c>
      <c r="AY209" s="160" t="s">
        <v>120</v>
      </c>
    </row>
    <row r="210" spans="1:65" s="13" customFormat="1">
      <c r="B210" s="158"/>
      <c r="D210" s="159" t="s">
        <v>128</v>
      </c>
      <c r="E210" s="160" t="s">
        <v>1</v>
      </c>
      <c r="F210" s="161" t="s">
        <v>247</v>
      </c>
      <c r="H210" s="162">
        <v>-0.57199999999999995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128</v>
      </c>
      <c r="AU210" s="160" t="s">
        <v>82</v>
      </c>
      <c r="AV210" s="13" t="s">
        <v>82</v>
      </c>
      <c r="AW210" s="13" t="s">
        <v>29</v>
      </c>
      <c r="AX210" s="13" t="s">
        <v>73</v>
      </c>
      <c r="AY210" s="160" t="s">
        <v>120</v>
      </c>
    </row>
    <row r="211" spans="1:65" s="13" customFormat="1">
      <c r="B211" s="158"/>
      <c r="D211" s="159" t="s">
        <v>128</v>
      </c>
      <c r="E211" s="160" t="s">
        <v>1</v>
      </c>
      <c r="F211" s="161" t="s">
        <v>248</v>
      </c>
      <c r="H211" s="162">
        <v>-1.2070000000000001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128</v>
      </c>
      <c r="AU211" s="160" t="s">
        <v>82</v>
      </c>
      <c r="AV211" s="13" t="s">
        <v>82</v>
      </c>
      <c r="AW211" s="13" t="s">
        <v>29</v>
      </c>
      <c r="AX211" s="13" t="s">
        <v>73</v>
      </c>
      <c r="AY211" s="160" t="s">
        <v>120</v>
      </c>
    </row>
    <row r="212" spans="1:65" s="13" customFormat="1">
      <c r="B212" s="158"/>
      <c r="D212" s="159" t="s">
        <v>128</v>
      </c>
      <c r="E212" s="160" t="s">
        <v>1</v>
      </c>
      <c r="F212" s="161" t="s">
        <v>249</v>
      </c>
      <c r="H212" s="162">
        <v>-12.88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128</v>
      </c>
      <c r="AU212" s="160" t="s">
        <v>82</v>
      </c>
      <c r="AV212" s="13" t="s">
        <v>82</v>
      </c>
      <c r="AW212" s="13" t="s">
        <v>29</v>
      </c>
      <c r="AX212" s="13" t="s">
        <v>73</v>
      </c>
      <c r="AY212" s="160" t="s">
        <v>120</v>
      </c>
    </row>
    <row r="213" spans="1:65" s="16" customFormat="1">
      <c r="B213" s="182"/>
      <c r="D213" s="159" t="s">
        <v>128</v>
      </c>
      <c r="E213" s="183" t="s">
        <v>1</v>
      </c>
      <c r="F213" s="184" t="s">
        <v>243</v>
      </c>
      <c r="H213" s="185">
        <v>-25.771999999999998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128</v>
      </c>
      <c r="AU213" s="183" t="s">
        <v>82</v>
      </c>
      <c r="AV213" s="16" t="s">
        <v>133</v>
      </c>
      <c r="AW213" s="16" t="s">
        <v>29</v>
      </c>
      <c r="AX213" s="16" t="s">
        <v>73</v>
      </c>
      <c r="AY213" s="183" t="s">
        <v>120</v>
      </c>
    </row>
    <row r="214" spans="1:65" s="14" customFormat="1">
      <c r="B214" s="167"/>
      <c r="D214" s="159" t="s">
        <v>128</v>
      </c>
      <c r="E214" s="168" t="s">
        <v>1</v>
      </c>
      <c r="F214" s="169" t="s">
        <v>205</v>
      </c>
      <c r="H214" s="170">
        <v>32.661000000000001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128</v>
      </c>
      <c r="AU214" s="168" t="s">
        <v>82</v>
      </c>
      <c r="AV214" s="14" t="s">
        <v>127</v>
      </c>
      <c r="AW214" s="14" t="s">
        <v>29</v>
      </c>
      <c r="AX214" s="14" t="s">
        <v>73</v>
      </c>
      <c r="AY214" s="168" t="s">
        <v>120</v>
      </c>
    </row>
    <row r="215" spans="1:65" s="13" customFormat="1">
      <c r="B215" s="158"/>
      <c r="D215" s="159" t="s">
        <v>128</v>
      </c>
      <c r="E215" s="160" t="s">
        <v>1</v>
      </c>
      <c r="F215" s="161" t="s">
        <v>250</v>
      </c>
      <c r="H215" s="162">
        <v>26.129000000000001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128</v>
      </c>
      <c r="AU215" s="160" t="s">
        <v>82</v>
      </c>
      <c r="AV215" s="13" t="s">
        <v>82</v>
      </c>
      <c r="AW215" s="13" t="s">
        <v>29</v>
      </c>
      <c r="AX215" s="13" t="s">
        <v>30</v>
      </c>
      <c r="AY215" s="160" t="s">
        <v>120</v>
      </c>
    </row>
    <row r="216" spans="1:65" s="2" customFormat="1" ht="24.2" customHeight="1">
      <c r="A216" s="33"/>
      <c r="B216" s="144"/>
      <c r="C216" s="145" t="s">
        <v>251</v>
      </c>
      <c r="D216" s="145" t="s">
        <v>122</v>
      </c>
      <c r="E216" s="146" t="s">
        <v>252</v>
      </c>
      <c r="F216" s="147" t="s">
        <v>253</v>
      </c>
      <c r="G216" s="148" t="s">
        <v>213</v>
      </c>
      <c r="H216" s="149">
        <v>6.532</v>
      </c>
      <c r="I216" s="150"/>
      <c r="J216" s="151">
        <f>ROUND(I216*H216,2)</f>
        <v>0</v>
      </c>
      <c r="K216" s="147" t="s">
        <v>126</v>
      </c>
      <c r="L216" s="34"/>
      <c r="M216" s="152" t="s">
        <v>1</v>
      </c>
      <c r="N216" s="153" t="s">
        <v>38</v>
      </c>
      <c r="O216" s="59"/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127</v>
      </c>
      <c r="AT216" s="156" t="s">
        <v>122</v>
      </c>
      <c r="AU216" s="156" t="s">
        <v>82</v>
      </c>
      <c r="AY216" s="18" t="s">
        <v>120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30</v>
      </c>
      <c r="BK216" s="157">
        <f>ROUND(I216*H216,2)</f>
        <v>0</v>
      </c>
      <c r="BL216" s="18" t="s">
        <v>127</v>
      </c>
      <c r="BM216" s="156" t="s">
        <v>254</v>
      </c>
    </row>
    <row r="217" spans="1:65" s="13" customFormat="1">
      <c r="B217" s="158"/>
      <c r="D217" s="159" t="s">
        <v>128</v>
      </c>
      <c r="E217" s="160" t="s">
        <v>1</v>
      </c>
      <c r="F217" s="161" t="s">
        <v>255</v>
      </c>
      <c r="H217" s="162">
        <v>6.532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128</v>
      </c>
      <c r="AU217" s="160" t="s">
        <v>82</v>
      </c>
      <c r="AV217" s="13" t="s">
        <v>82</v>
      </c>
      <c r="AW217" s="13" t="s">
        <v>29</v>
      </c>
      <c r="AX217" s="13" t="s">
        <v>30</v>
      </c>
      <c r="AY217" s="160" t="s">
        <v>120</v>
      </c>
    </row>
    <row r="218" spans="1:65" s="2" customFormat="1" ht="16.5" customHeight="1">
      <c r="A218" s="33"/>
      <c r="B218" s="144"/>
      <c r="C218" s="145" t="s">
        <v>179</v>
      </c>
      <c r="D218" s="145" t="s">
        <v>122</v>
      </c>
      <c r="E218" s="146" t="s">
        <v>256</v>
      </c>
      <c r="F218" s="147" t="s">
        <v>257</v>
      </c>
      <c r="G218" s="148" t="s">
        <v>125</v>
      </c>
      <c r="H218" s="149">
        <v>87.63</v>
      </c>
      <c r="I218" s="150"/>
      <c r="J218" s="151">
        <f>ROUND(I218*H218,2)</f>
        <v>0</v>
      </c>
      <c r="K218" s="147" t="s">
        <v>126</v>
      </c>
      <c r="L218" s="34"/>
      <c r="M218" s="152" t="s">
        <v>1</v>
      </c>
      <c r="N218" s="153" t="s">
        <v>38</v>
      </c>
      <c r="O218" s="59"/>
      <c r="P218" s="154">
        <f>O218*H218</f>
        <v>0</v>
      </c>
      <c r="Q218" s="154">
        <v>2.0100000000000001E-3</v>
      </c>
      <c r="R218" s="154">
        <f>Q218*H218</f>
        <v>0.1761363</v>
      </c>
      <c r="S218" s="154">
        <v>0</v>
      </c>
      <c r="T218" s="15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127</v>
      </c>
      <c r="AT218" s="156" t="s">
        <v>122</v>
      </c>
      <c r="AU218" s="156" t="s">
        <v>82</v>
      </c>
      <c r="AY218" s="18" t="s">
        <v>120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8" t="s">
        <v>30</v>
      </c>
      <c r="BK218" s="157">
        <f>ROUND(I218*H218,2)</f>
        <v>0</v>
      </c>
      <c r="BL218" s="18" t="s">
        <v>127</v>
      </c>
      <c r="BM218" s="156" t="s">
        <v>258</v>
      </c>
    </row>
    <row r="219" spans="1:65" s="13" customFormat="1">
      <c r="B219" s="158"/>
      <c r="D219" s="159" t="s">
        <v>128</v>
      </c>
      <c r="E219" s="160" t="s">
        <v>1</v>
      </c>
      <c r="F219" s="161" t="s">
        <v>259</v>
      </c>
      <c r="H219" s="162">
        <v>87.63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128</v>
      </c>
      <c r="AU219" s="160" t="s">
        <v>82</v>
      </c>
      <c r="AV219" s="13" t="s">
        <v>82</v>
      </c>
      <c r="AW219" s="13" t="s">
        <v>29</v>
      </c>
      <c r="AX219" s="13" t="s">
        <v>73</v>
      </c>
      <c r="AY219" s="160" t="s">
        <v>120</v>
      </c>
    </row>
    <row r="220" spans="1:65" s="14" customFormat="1">
      <c r="B220" s="167"/>
      <c r="D220" s="159" t="s">
        <v>128</v>
      </c>
      <c r="E220" s="168" t="s">
        <v>1</v>
      </c>
      <c r="F220" s="169" t="s">
        <v>205</v>
      </c>
      <c r="H220" s="170">
        <v>87.63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8" t="s">
        <v>128</v>
      </c>
      <c r="AU220" s="168" t="s">
        <v>82</v>
      </c>
      <c r="AV220" s="14" t="s">
        <v>127</v>
      </c>
      <c r="AW220" s="14" t="s">
        <v>29</v>
      </c>
      <c r="AX220" s="14" t="s">
        <v>30</v>
      </c>
      <c r="AY220" s="168" t="s">
        <v>120</v>
      </c>
    </row>
    <row r="221" spans="1:65" s="2" customFormat="1" ht="16.5" customHeight="1">
      <c r="A221" s="33"/>
      <c r="B221" s="144"/>
      <c r="C221" s="145" t="s">
        <v>260</v>
      </c>
      <c r="D221" s="145" t="s">
        <v>122</v>
      </c>
      <c r="E221" s="146" t="s">
        <v>261</v>
      </c>
      <c r="F221" s="147" t="s">
        <v>262</v>
      </c>
      <c r="G221" s="148" t="s">
        <v>125</v>
      </c>
      <c r="H221" s="149">
        <v>87.63</v>
      </c>
      <c r="I221" s="150"/>
      <c r="J221" s="151">
        <f>ROUND(I221*H221,2)</f>
        <v>0</v>
      </c>
      <c r="K221" s="147" t="s">
        <v>126</v>
      </c>
      <c r="L221" s="34"/>
      <c r="M221" s="152" t="s">
        <v>1</v>
      </c>
      <c r="N221" s="153" t="s">
        <v>38</v>
      </c>
      <c r="O221" s="59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127</v>
      </c>
      <c r="AT221" s="156" t="s">
        <v>122</v>
      </c>
      <c r="AU221" s="156" t="s">
        <v>82</v>
      </c>
      <c r="AY221" s="18" t="s">
        <v>120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30</v>
      </c>
      <c r="BK221" s="157">
        <f>ROUND(I221*H221,2)</f>
        <v>0</v>
      </c>
      <c r="BL221" s="18" t="s">
        <v>127</v>
      </c>
      <c r="BM221" s="156" t="s">
        <v>263</v>
      </c>
    </row>
    <row r="222" spans="1:65" s="13" customFormat="1">
      <c r="B222" s="158"/>
      <c r="D222" s="159" t="s">
        <v>128</v>
      </c>
      <c r="E222" s="160" t="s">
        <v>1</v>
      </c>
      <c r="F222" s="161" t="s">
        <v>264</v>
      </c>
      <c r="H222" s="162">
        <v>87.63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128</v>
      </c>
      <c r="AU222" s="160" t="s">
        <v>82</v>
      </c>
      <c r="AV222" s="13" t="s">
        <v>82</v>
      </c>
      <c r="AW222" s="13" t="s">
        <v>29</v>
      </c>
      <c r="AX222" s="13" t="s">
        <v>30</v>
      </c>
      <c r="AY222" s="160" t="s">
        <v>120</v>
      </c>
    </row>
    <row r="223" spans="1:65" s="2" customFormat="1" ht="16.5" customHeight="1">
      <c r="A223" s="33"/>
      <c r="B223" s="144"/>
      <c r="C223" s="145" t="s">
        <v>184</v>
      </c>
      <c r="D223" s="145" t="s">
        <v>122</v>
      </c>
      <c r="E223" s="146" t="s">
        <v>265</v>
      </c>
      <c r="F223" s="147" t="s">
        <v>266</v>
      </c>
      <c r="G223" s="148" t="s">
        <v>125</v>
      </c>
      <c r="H223" s="149">
        <v>1372.7349999999999</v>
      </c>
      <c r="I223" s="150"/>
      <c r="J223" s="151">
        <f>ROUND(I223*H223,2)</f>
        <v>0</v>
      </c>
      <c r="K223" s="147" t="s">
        <v>126</v>
      </c>
      <c r="L223" s="34"/>
      <c r="M223" s="152" t="s">
        <v>1</v>
      </c>
      <c r="N223" s="153" t="s">
        <v>38</v>
      </c>
      <c r="O223" s="59"/>
      <c r="P223" s="154">
        <f>O223*H223</f>
        <v>0</v>
      </c>
      <c r="Q223" s="154">
        <v>2.0799999999999998E-3</v>
      </c>
      <c r="R223" s="154">
        <f>Q223*H223</f>
        <v>2.8552887999999994</v>
      </c>
      <c r="S223" s="154">
        <v>0</v>
      </c>
      <c r="T223" s="15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6" t="s">
        <v>127</v>
      </c>
      <c r="AT223" s="156" t="s">
        <v>122</v>
      </c>
      <c r="AU223" s="156" t="s">
        <v>82</v>
      </c>
      <c r="AY223" s="18" t="s">
        <v>120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8" t="s">
        <v>30</v>
      </c>
      <c r="BK223" s="157">
        <f>ROUND(I223*H223,2)</f>
        <v>0</v>
      </c>
      <c r="BL223" s="18" t="s">
        <v>127</v>
      </c>
      <c r="BM223" s="156" t="s">
        <v>267</v>
      </c>
    </row>
    <row r="224" spans="1:65" s="13" customFormat="1">
      <c r="B224" s="158"/>
      <c r="D224" s="159" t="s">
        <v>128</v>
      </c>
      <c r="E224" s="160" t="s">
        <v>1</v>
      </c>
      <c r="F224" s="161" t="s">
        <v>268</v>
      </c>
      <c r="H224" s="162">
        <v>1372.7349999999999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128</v>
      </c>
      <c r="AU224" s="160" t="s">
        <v>82</v>
      </c>
      <c r="AV224" s="13" t="s">
        <v>82</v>
      </c>
      <c r="AW224" s="13" t="s">
        <v>29</v>
      </c>
      <c r="AX224" s="13" t="s">
        <v>73</v>
      </c>
      <c r="AY224" s="160" t="s">
        <v>120</v>
      </c>
    </row>
    <row r="225" spans="1:65" s="14" customFormat="1">
      <c r="B225" s="167"/>
      <c r="D225" s="159" t="s">
        <v>128</v>
      </c>
      <c r="E225" s="168" t="s">
        <v>1</v>
      </c>
      <c r="F225" s="169" t="s">
        <v>150</v>
      </c>
      <c r="H225" s="170">
        <v>1372.7349999999999</v>
      </c>
      <c r="I225" s="171"/>
      <c r="L225" s="167"/>
      <c r="M225" s="172"/>
      <c r="N225" s="173"/>
      <c r="O225" s="173"/>
      <c r="P225" s="173"/>
      <c r="Q225" s="173"/>
      <c r="R225" s="173"/>
      <c r="S225" s="173"/>
      <c r="T225" s="174"/>
      <c r="AT225" s="168" t="s">
        <v>128</v>
      </c>
      <c r="AU225" s="168" t="s">
        <v>82</v>
      </c>
      <c r="AV225" s="14" t="s">
        <v>127</v>
      </c>
      <c r="AW225" s="14" t="s">
        <v>29</v>
      </c>
      <c r="AX225" s="14" t="s">
        <v>30</v>
      </c>
      <c r="AY225" s="168" t="s">
        <v>120</v>
      </c>
    </row>
    <row r="226" spans="1:65" s="2" customFormat="1" ht="16.5" customHeight="1">
      <c r="A226" s="33"/>
      <c r="B226" s="144"/>
      <c r="C226" s="145" t="s">
        <v>269</v>
      </c>
      <c r="D226" s="145" t="s">
        <v>122</v>
      </c>
      <c r="E226" s="146" t="s">
        <v>270</v>
      </c>
      <c r="F226" s="147" t="s">
        <v>271</v>
      </c>
      <c r="G226" s="148" t="s">
        <v>125</v>
      </c>
      <c r="H226" s="149">
        <v>1372.7349999999999</v>
      </c>
      <c r="I226" s="150"/>
      <c r="J226" s="151">
        <f>ROUND(I226*H226,2)</f>
        <v>0</v>
      </c>
      <c r="K226" s="147" t="s">
        <v>126</v>
      </c>
      <c r="L226" s="34"/>
      <c r="M226" s="152" t="s">
        <v>1</v>
      </c>
      <c r="N226" s="153" t="s">
        <v>38</v>
      </c>
      <c r="O226" s="59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6" t="s">
        <v>127</v>
      </c>
      <c r="AT226" s="156" t="s">
        <v>122</v>
      </c>
      <c r="AU226" s="156" t="s">
        <v>82</v>
      </c>
      <c r="AY226" s="18" t="s">
        <v>120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30</v>
      </c>
      <c r="BK226" s="157">
        <f>ROUND(I226*H226,2)</f>
        <v>0</v>
      </c>
      <c r="BL226" s="18" t="s">
        <v>127</v>
      </c>
      <c r="BM226" s="156" t="s">
        <v>272</v>
      </c>
    </row>
    <row r="227" spans="1:65" s="2" customFormat="1" ht="16.5" customHeight="1">
      <c r="A227" s="33"/>
      <c r="B227" s="144"/>
      <c r="C227" s="145" t="s">
        <v>192</v>
      </c>
      <c r="D227" s="145" t="s">
        <v>122</v>
      </c>
      <c r="E227" s="146" t="s">
        <v>273</v>
      </c>
      <c r="F227" s="147" t="s">
        <v>274</v>
      </c>
      <c r="G227" s="148" t="s">
        <v>125</v>
      </c>
      <c r="H227" s="149">
        <v>1176.809</v>
      </c>
      <c r="I227" s="150"/>
      <c r="J227" s="151">
        <f>ROUND(I227*H227,2)</f>
        <v>0</v>
      </c>
      <c r="K227" s="147" t="s">
        <v>126</v>
      </c>
      <c r="L227" s="34"/>
      <c r="M227" s="152" t="s">
        <v>1</v>
      </c>
      <c r="N227" s="153" t="s">
        <v>38</v>
      </c>
      <c r="O227" s="59"/>
      <c r="P227" s="154">
        <f>O227*H227</f>
        <v>0</v>
      </c>
      <c r="Q227" s="154">
        <v>1.49E-3</v>
      </c>
      <c r="R227" s="154">
        <f>Q227*H227</f>
        <v>1.7534454099999999</v>
      </c>
      <c r="S227" s="154">
        <v>0</v>
      </c>
      <c r="T227" s="15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6" t="s">
        <v>127</v>
      </c>
      <c r="AT227" s="156" t="s">
        <v>122</v>
      </c>
      <c r="AU227" s="156" t="s">
        <v>82</v>
      </c>
      <c r="AY227" s="18" t="s">
        <v>120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8" t="s">
        <v>30</v>
      </c>
      <c r="BK227" s="157">
        <f>ROUND(I227*H227,2)</f>
        <v>0</v>
      </c>
      <c r="BL227" s="18" t="s">
        <v>127</v>
      </c>
      <c r="BM227" s="156" t="s">
        <v>275</v>
      </c>
    </row>
    <row r="228" spans="1:65" s="13" customFormat="1">
      <c r="B228" s="158"/>
      <c r="D228" s="159" t="s">
        <v>128</v>
      </c>
      <c r="E228" s="160" t="s">
        <v>1</v>
      </c>
      <c r="F228" s="161" t="s">
        <v>276</v>
      </c>
      <c r="H228" s="162">
        <v>66.78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128</v>
      </c>
      <c r="AU228" s="160" t="s">
        <v>82</v>
      </c>
      <c r="AV228" s="13" t="s">
        <v>82</v>
      </c>
      <c r="AW228" s="13" t="s">
        <v>29</v>
      </c>
      <c r="AX228" s="13" t="s">
        <v>73</v>
      </c>
      <c r="AY228" s="160" t="s">
        <v>120</v>
      </c>
    </row>
    <row r="229" spans="1:65" s="13" customFormat="1">
      <c r="B229" s="158"/>
      <c r="D229" s="159" t="s">
        <v>128</v>
      </c>
      <c r="E229" s="160" t="s">
        <v>1</v>
      </c>
      <c r="F229" s="161" t="s">
        <v>277</v>
      </c>
      <c r="H229" s="162">
        <v>1110.029</v>
      </c>
      <c r="I229" s="163"/>
      <c r="L229" s="158"/>
      <c r="M229" s="164"/>
      <c r="N229" s="165"/>
      <c r="O229" s="165"/>
      <c r="P229" s="165"/>
      <c r="Q229" s="165"/>
      <c r="R229" s="165"/>
      <c r="S229" s="165"/>
      <c r="T229" s="166"/>
      <c r="AT229" s="160" t="s">
        <v>128</v>
      </c>
      <c r="AU229" s="160" t="s">
        <v>82</v>
      </c>
      <c r="AV229" s="13" t="s">
        <v>82</v>
      </c>
      <c r="AW229" s="13" t="s">
        <v>29</v>
      </c>
      <c r="AX229" s="13" t="s">
        <v>73</v>
      </c>
      <c r="AY229" s="160" t="s">
        <v>120</v>
      </c>
    </row>
    <row r="230" spans="1:65" s="14" customFormat="1">
      <c r="B230" s="167"/>
      <c r="D230" s="159" t="s">
        <v>128</v>
      </c>
      <c r="E230" s="168" t="s">
        <v>1</v>
      </c>
      <c r="F230" s="169" t="s">
        <v>150</v>
      </c>
      <c r="H230" s="170">
        <v>1176.809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8" t="s">
        <v>128</v>
      </c>
      <c r="AU230" s="168" t="s">
        <v>82</v>
      </c>
      <c r="AV230" s="14" t="s">
        <v>127</v>
      </c>
      <c r="AW230" s="14" t="s">
        <v>29</v>
      </c>
      <c r="AX230" s="14" t="s">
        <v>30</v>
      </c>
      <c r="AY230" s="168" t="s">
        <v>120</v>
      </c>
    </row>
    <row r="231" spans="1:65" s="2" customFormat="1" ht="16.5" customHeight="1">
      <c r="A231" s="33"/>
      <c r="B231" s="144"/>
      <c r="C231" s="145" t="s">
        <v>278</v>
      </c>
      <c r="D231" s="145" t="s">
        <v>122</v>
      </c>
      <c r="E231" s="146" t="s">
        <v>279</v>
      </c>
      <c r="F231" s="147" t="s">
        <v>280</v>
      </c>
      <c r="G231" s="148" t="s">
        <v>125</v>
      </c>
      <c r="H231" s="149">
        <v>1176.809</v>
      </c>
      <c r="I231" s="150"/>
      <c r="J231" s="151">
        <f>ROUND(I231*H231,2)</f>
        <v>0</v>
      </c>
      <c r="K231" s="147" t="s">
        <v>126</v>
      </c>
      <c r="L231" s="34"/>
      <c r="M231" s="152" t="s">
        <v>1</v>
      </c>
      <c r="N231" s="153" t="s">
        <v>38</v>
      </c>
      <c r="O231" s="59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6" t="s">
        <v>127</v>
      </c>
      <c r="AT231" s="156" t="s">
        <v>122</v>
      </c>
      <c r="AU231" s="156" t="s">
        <v>82</v>
      </c>
      <c r="AY231" s="18" t="s">
        <v>120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8" t="s">
        <v>30</v>
      </c>
      <c r="BK231" s="157">
        <f>ROUND(I231*H231,2)</f>
        <v>0</v>
      </c>
      <c r="BL231" s="18" t="s">
        <v>127</v>
      </c>
      <c r="BM231" s="156" t="s">
        <v>281</v>
      </c>
    </row>
    <row r="232" spans="1:65" s="13" customFormat="1">
      <c r="B232" s="158"/>
      <c r="D232" s="159" t="s">
        <v>128</v>
      </c>
      <c r="E232" s="160" t="s">
        <v>1</v>
      </c>
      <c r="F232" s="161" t="s">
        <v>282</v>
      </c>
      <c r="H232" s="162">
        <v>1176.809</v>
      </c>
      <c r="I232" s="163"/>
      <c r="L232" s="158"/>
      <c r="M232" s="164"/>
      <c r="N232" s="165"/>
      <c r="O232" s="165"/>
      <c r="P232" s="165"/>
      <c r="Q232" s="165"/>
      <c r="R232" s="165"/>
      <c r="S232" s="165"/>
      <c r="T232" s="166"/>
      <c r="AT232" s="160" t="s">
        <v>128</v>
      </c>
      <c r="AU232" s="160" t="s">
        <v>82</v>
      </c>
      <c r="AV232" s="13" t="s">
        <v>82</v>
      </c>
      <c r="AW232" s="13" t="s">
        <v>29</v>
      </c>
      <c r="AX232" s="13" t="s">
        <v>30</v>
      </c>
      <c r="AY232" s="160" t="s">
        <v>120</v>
      </c>
    </row>
    <row r="233" spans="1:65" s="2" customFormat="1" ht="16.5" customHeight="1">
      <c r="A233" s="33"/>
      <c r="B233" s="144"/>
      <c r="C233" s="145" t="s">
        <v>283</v>
      </c>
      <c r="D233" s="145" t="s">
        <v>122</v>
      </c>
      <c r="E233" s="146" t="s">
        <v>284</v>
      </c>
      <c r="F233" s="147" t="s">
        <v>285</v>
      </c>
      <c r="G233" s="148" t="s">
        <v>213</v>
      </c>
      <c r="H233" s="149">
        <v>1274.4670000000001</v>
      </c>
      <c r="I233" s="150"/>
      <c r="J233" s="151">
        <f>ROUND(I233*H233,2)</f>
        <v>0</v>
      </c>
      <c r="K233" s="147" t="s">
        <v>126</v>
      </c>
      <c r="L233" s="34"/>
      <c r="M233" s="152" t="s">
        <v>1</v>
      </c>
      <c r="N233" s="153" t="s">
        <v>38</v>
      </c>
      <c r="O233" s="59"/>
      <c r="P233" s="154">
        <f>O233*H233</f>
        <v>0</v>
      </c>
      <c r="Q233" s="154">
        <v>1.39E-3</v>
      </c>
      <c r="R233" s="154">
        <f>Q233*H233</f>
        <v>1.7715091300000001</v>
      </c>
      <c r="S233" s="154">
        <v>0</v>
      </c>
      <c r="T233" s="15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6" t="s">
        <v>127</v>
      </c>
      <c r="AT233" s="156" t="s">
        <v>122</v>
      </c>
      <c r="AU233" s="156" t="s">
        <v>82</v>
      </c>
      <c r="AY233" s="18" t="s">
        <v>120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8" t="s">
        <v>30</v>
      </c>
      <c r="BK233" s="157">
        <f>ROUND(I233*H233,2)</f>
        <v>0</v>
      </c>
      <c r="BL233" s="18" t="s">
        <v>127</v>
      </c>
      <c r="BM233" s="156" t="s">
        <v>286</v>
      </c>
    </row>
    <row r="234" spans="1:65" s="13" customFormat="1">
      <c r="B234" s="158"/>
      <c r="D234" s="159" t="s">
        <v>128</v>
      </c>
      <c r="E234" s="160" t="s">
        <v>1</v>
      </c>
      <c r="F234" s="161" t="s">
        <v>242</v>
      </c>
      <c r="H234" s="162">
        <v>58.433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128</v>
      </c>
      <c r="AU234" s="160" t="s">
        <v>82</v>
      </c>
      <c r="AV234" s="13" t="s">
        <v>82</v>
      </c>
      <c r="AW234" s="13" t="s">
        <v>29</v>
      </c>
      <c r="AX234" s="13" t="s">
        <v>73</v>
      </c>
      <c r="AY234" s="160" t="s">
        <v>120</v>
      </c>
    </row>
    <row r="235" spans="1:65" s="13" customFormat="1">
      <c r="B235" s="158"/>
      <c r="D235" s="159" t="s">
        <v>128</v>
      </c>
      <c r="E235" s="160" t="s">
        <v>1</v>
      </c>
      <c r="F235" s="161" t="s">
        <v>222</v>
      </c>
      <c r="H235" s="162">
        <v>1216.0340000000001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128</v>
      </c>
      <c r="AU235" s="160" t="s">
        <v>82</v>
      </c>
      <c r="AV235" s="13" t="s">
        <v>82</v>
      </c>
      <c r="AW235" s="13" t="s">
        <v>29</v>
      </c>
      <c r="AX235" s="13" t="s">
        <v>73</v>
      </c>
      <c r="AY235" s="160" t="s">
        <v>120</v>
      </c>
    </row>
    <row r="236" spans="1:65" s="14" customFormat="1">
      <c r="B236" s="167"/>
      <c r="D236" s="159" t="s">
        <v>128</v>
      </c>
      <c r="E236" s="168" t="s">
        <v>1</v>
      </c>
      <c r="F236" s="169" t="s">
        <v>205</v>
      </c>
      <c r="H236" s="170">
        <v>1274.4670000000001</v>
      </c>
      <c r="I236" s="171"/>
      <c r="L236" s="167"/>
      <c r="M236" s="172"/>
      <c r="N236" s="173"/>
      <c r="O236" s="173"/>
      <c r="P236" s="173"/>
      <c r="Q236" s="173"/>
      <c r="R236" s="173"/>
      <c r="S236" s="173"/>
      <c r="T236" s="174"/>
      <c r="AT236" s="168" t="s">
        <v>128</v>
      </c>
      <c r="AU236" s="168" t="s">
        <v>82</v>
      </c>
      <c r="AV236" s="14" t="s">
        <v>127</v>
      </c>
      <c r="AW236" s="14" t="s">
        <v>29</v>
      </c>
      <c r="AX236" s="14" t="s">
        <v>30</v>
      </c>
      <c r="AY236" s="168" t="s">
        <v>120</v>
      </c>
    </row>
    <row r="237" spans="1:65" s="2" customFormat="1" ht="16.5" customHeight="1">
      <c r="A237" s="33"/>
      <c r="B237" s="144"/>
      <c r="C237" s="145" t="s">
        <v>287</v>
      </c>
      <c r="D237" s="145" t="s">
        <v>122</v>
      </c>
      <c r="E237" s="146" t="s">
        <v>288</v>
      </c>
      <c r="F237" s="147" t="s">
        <v>289</v>
      </c>
      <c r="G237" s="148" t="s">
        <v>213</v>
      </c>
      <c r="H237" s="149">
        <v>1274.4670000000001</v>
      </c>
      <c r="I237" s="150"/>
      <c r="J237" s="151">
        <f>ROUND(I237*H237,2)</f>
        <v>0</v>
      </c>
      <c r="K237" s="147" t="s">
        <v>126</v>
      </c>
      <c r="L237" s="34"/>
      <c r="M237" s="152" t="s">
        <v>1</v>
      </c>
      <c r="N237" s="153" t="s">
        <v>38</v>
      </c>
      <c r="O237" s="59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127</v>
      </c>
      <c r="AT237" s="156" t="s">
        <v>122</v>
      </c>
      <c r="AU237" s="156" t="s">
        <v>82</v>
      </c>
      <c r="AY237" s="18" t="s">
        <v>120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8" t="s">
        <v>30</v>
      </c>
      <c r="BK237" s="157">
        <f>ROUND(I237*H237,2)</f>
        <v>0</v>
      </c>
      <c r="BL237" s="18" t="s">
        <v>127</v>
      </c>
      <c r="BM237" s="156" t="s">
        <v>290</v>
      </c>
    </row>
    <row r="238" spans="1:65" s="13" customFormat="1">
      <c r="B238" s="158"/>
      <c r="D238" s="159" t="s">
        <v>128</v>
      </c>
      <c r="E238" s="160" t="s">
        <v>1</v>
      </c>
      <c r="F238" s="161" t="s">
        <v>291</v>
      </c>
      <c r="H238" s="162">
        <v>1274.4670000000001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128</v>
      </c>
      <c r="AU238" s="160" t="s">
        <v>82</v>
      </c>
      <c r="AV238" s="13" t="s">
        <v>82</v>
      </c>
      <c r="AW238" s="13" t="s">
        <v>29</v>
      </c>
      <c r="AX238" s="13" t="s">
        <v>30</v>
      </c>
      <c r="AY238" s="160" t="s">
        <v>120</v>
      </c>
    </row>
    <row r="239" spans="1:65" s="2" customFormat="1" ht="16.5" customHeight="1">
      <c r="A239" s="33"/>
      <c r="B239" s="144"/>
      <c r="C239" s="145" t="s">
        <v>292</v>
      </c>
      <c r="D239" s="145" t="s">
        <v>122</v>
      </c>
      <c r="E239" s="146" t="s">
        <v>293</v>
      </c>
      <c r="F239" s="147" t="s">
        <v>294</v>
      </c>
      <c r="G239" s="148" t="s">
        <v>213</v>
      </c>
      <c r="H239" s="149">
        <v>1527.951</v>
      </c>
      <c r="I239" s="150"/>
      <c r="J239" s="151">
        <f>ROUND(I239*H239,2)</f>
        <v>0</v>
      </c>
      <c r="K239" s="147" t="s">
        <v>126</v>
      </c>
      <c r="L239" s="34"/>
      <c r="M239" s="152" t="s">
        <v>1</v>
      </c>
      <c r="N239" s="153" t="s">
        <v>38</v>
      </c>
      <c r="O239" s="59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127</v>
      </c>
      <c r="AT239" s="156" t="s">
        <v>122</v>
      </c>
      <c r="AU239" s="156" t="s">
        <v>82</v>
      </c>
      <c r="AY239" s="18" t="s">
        <v>120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30</v>
      </c>
      <c r="BK239" s="157">
        <f>ROUND(I239*H239,2)</f>
        <v>0</v>
      </c>
      <c r="BL239" s="18" t="s">
        <v>127</v>
      </c>
      <c r="BM239" s="156" t="s">
        <v>295</v>
      </c>
    </row>
    <row r="240" spans="1:65" s="13" customFormat="1">
      <c r="B240" s="158"/>
      <c r="D240" s="159" t="s">
        <v>128</v>
      </c>
      <c r="E240" s="160" t="s">
        <v>1</v>
      </c>
      <c r="F240" s="161" t="s">
        <v>296</v>
      </c>
      <c r="H240" s="162">
        <v>1527.951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128</v>
      </c>
      <c r="AU240" s="160" t="s">
        <v>82</v>
      </c>
      <c r="AV240" s="13" t="s">
        <v>82</v>
      </c>
      <c r="AW240" s="13" t="s">
        <v>29</v>
      </c>
      <c r="AX240" s="13" t="s">
        <v>73</v>
      </c>
      <c r="AY240" s="160" t="s">
        <v>120</v>
      </c>
    </row>
    <row r="241" spans="1:65" s="14" customFormat="1">
      <c r="B241" s="167"/>
      <c r="D241" s="159" t="s">
        <v>128</v>
      </c>
      <c r="E241" s="168" t="s">
        <v>1</v>
      </c>
      <c r="F241" s="169" t="s">
        <v>205</v>
      </c>
      <c r="H241" s="170">
        <v>1527.951</v>
      </c>
      <c r="I241" s="171"/>
      <c r="L241" s="167"/>
      <c r="M241" s="172"/>
      <c r="N241" s="173"/>
      <c r="O241" s="173"/>
      <c r="P241" s="173"/>
      <c r="Q241" s="173"/>
      <c r="R241" s="173"/>
      <c r="S241" s="173"/>
      <c r="T241" s="174"/>
      <c r="AT241" s="168" t="s">
        <v>128</v>
      </c>
      <c r="AU241" s="168" t="s">
        <v>82</v>
      </c>
      <c r="AV241" s="14" t="s">
        <v>127</v>
      </c>
      <c r="AW241" s="14" t="s">
        <v>29</v>
      </c>
      <c r="AX241" s="14" t="s">
        <v>30</v>
      </c>
      <c r="AY241" s="168" t="s">
        <v>120</v>
      </c>
    </row>
    <row r="242" spans="1:65" s="2" customFormat="1" ht="16.5" customHeight="1">
      <c r="A242" s="33"/>
      <c r="B242" s="144"/>
      <c r="C242" s="145" t="s">
        <v>297</v>
      </c>
      <c r="D242" s="145" t="s">
        <v>122</v>
      </c>
      <c r="E242" s="146" t="s">
        <v>298</v>
      </c>
      <c r="F242" s="147" t="s">
        <v>299</v>
      </c>
      <c r="G242" s="148" t="s">
        <v>213</v>
      </c>
      <c r="H242" s="149">
        <v>381.988</v>
      </c>
      <c r="I242" s="150"/>
      <c r="J242" s="151">
        <f>ROUND(I242*H242,2)</f>
        <v>0</v>
      </c>
      <c r="K242" s="147" t="s">
        <v>126</v>
      </c>
      <c r="L242" s="34"/>
      <c r="M242" s="152" t="s">
        <v>1</v>
      </c>
      <c r="N242" s="153" t="s">
        <v>38</v>
      </c>
      <c r="O242" s="59"/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6" t="s">
        <v>127</v>
      </c>
      <c r="AT242" s="156" t="s">
        <v>122</v>
      </c>
      <c r="AU242" s="156" t="s">
        <v>82</v>
      </c>
      <c r="AY242" s="18" t="s">
        <v>120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8" t="s">
        <v>30</v>
      </c>
      <c r="BK242" s="157">
        <f>ROUND(I242*H242,2)</f>
        <v>0</v>
      </c>
      <c r="BL242" s="18" t="s">
        <v>127</v>
      </c>
      <c r="BM242" s="156" t="s">
        <v>300</v>
      </c>
    </row>
    <row r="243" spans="1:65" s="13" customFormat="1">
      <c r="B243" s="158"/>
      <c r="D243" s="159" t="s">
        <v>128</v>
      </c>
      <c r="E243" s="160" t="s">
        <v>1</v>
      </c>
      <c r="F243" s="161" t="s">
        <v>301</v>
      </c>
      <c r="H243" s="162">
        <v>381.988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128</v>
      </c>
      <c r="AU243" s="160" t="s">
        <v>82</v>
      </c>
      <c r="AV243" s="13" t="s">
        <v>82</v>
      </c>
      <c r="AW243" s="13" t="s">
        <v>29</v>
      </c>
      <c r="AX243" s="13" t="s">
        <v>73</v>
      </c>
      <c r="AY243" s="160" t="s">
        <v>120</v>
      </c>
    </row>
    <row r="244" spans="1:65" s="14" customFormat="1">
      <c r="B244" s="167"/>
      <c r="D244" s="159" t="s">
        <v>128</v>
      </c>
      <c r="E244" s="168" t="s">
        <v>1</v>
      </c>
      <c r="F244" s="169" t="s">
        <v>205</v>
      </c>
      <c r="H244" s="170">
        <v>381.988</v>
      </c>
      <c r="I244" s="171"/>
      <c r="L244" s="167"/>
      <c r="M244" s="172"/>
      <c r="N244" s="173"/>
      <c r="O244" s="173"/>
      <c r="P244" s="173"/>
      <c r="Q244" s="173"/>
      <c r="R244" s="173"/>
      <c r="S244" s="173"/>
      <c r="T244" s="174"/>
      <c r="AT244" s="168" t="s">
        <v>128</v>
      </c>
      <c r="AU244" s="168" t="s">
        <v>82</v>
      </c>
      <c r="AV244" s="14" t="s">
        <v>127</v>
      </c>
      <c r="AW244" s="14" t="s">
        <v>29</v>
      </c>
      <c r="AX244" s="14" t="s">
        <v>30</v>
      </c>
      <c r="AY244" s="168" t="s">
        <v>120</v>
      </c>
    </row>
    <row r="245" spans="1:65" s="2" customFormat="1" ht="21.75" customHeight="1">
      <c r="A245" s="33"/>
      <c r="B245" s="144"/>
      <c r="C245" s="145" t="s">
        <v>214</v>
      </c>
      <c r="D245" s="145" t="s">
        <v>122</v>
      </c>
      <c r="E245" s="146" t="s">
        <v>302</v>
      </c>
      <c r="F245" s="147" t="s">
        <v>303</v>
      </c>
      <c r="G245" s="148" t="s">
        <v>213</v>
      </c>
      <c r="H245" s="149">
        <v>1554.08</v>
      </c>
      <c r="I245" s="150"/>
      <c r="J245" s="151">
        <f>ROUND(I245*H245,2)</f>
        <v>0</v>
      </c>
      <c r="K245" s="147" t="s">
        <v>126</v>
      </c>
      <c r="L245" s="34"/>
      <c r="M245" s="152" t="s">
        <v>1</v>
      </c>
      <c r="N245" s="153" t="s">
        <v>38</v>
      </c>
      <c r="O245" s="59"/>
      <c r="P245" s="154">
        <f>O245*H245</f>
        <v>0</v>
      </c>
      <c r="Q245" s="154">
        <v>0</v>
      </c>
      <c r="R245" s="154">
        <f>Q245*H245</f>
        <v>0</v>
      </c>
      <c r="S245" s="154">
        <v>0</v>
      </c>
      <c r="T245" s="15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6" t="s">
        <v>127</v>
      </c>
      <c r="AT245" s="156" t="s">
        <v>122</v>
      </c>
      <c r="AU245" s="156" t="s">
        <v>82</v>
      </c>
      <c r="AY245" s="18" t="s">
        <v>120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8" t="s">
        <v>30</v>
      </c>
      <c r="BK245" s="157">
        <f>ROUND(I245*H245,2)</f>
        <v>0</v>
      </c>
      <c r="BL245" s="18" t="s">
        <v>127</v>
      </c>
      <c r="BM245" s="156" t="s">
        <v>304</v>
      </c>
    </row>
    <row r="246" spans="1:65" s="13" customFormat="1">
      <c r="B246" s="158"/>
      <c r="D246" s="159" t="s">
        <v>128</v>
      </c>
      <c r="E246" s="160" t="s">
        <v>1</v>
      </c>
      <c r="F246" s="161" t="s">
        <v>305</v>
      </c>
      <c r="H246" s="162">
        <v>1554.08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128</v>
      </c>
      <c r="AU246" s="160" t="s">
        <v>82</v>
      </c>
      <c r="AV246" s="13" t="s">
        <v>82</v>
      </c>
      <c r="AW246" s="13" t="s">
        <v>29</v>
      </c>
      <c r="AX246" s="13" t="s">
        <v>73</v>
      </c>
      <c r="AY246" s="160" t="s">
        <v>120</v>
      </c>
    </row>
    <row r="247" spans="1:65" s="14" customFormat="1">
      <c r="B247" s="167"/>
      <c r="D247" s="159" t="s">
        <v>128</v>
      </c>
      <c r="E247" s="168" t="s">
        <v>1</v>
      </c>
      <c r="F247" s="169" t="s">
        <v>205</v>
      </c>
      <c r="H247" s="170">
        <v>1554.08</v>
      </c>
      <c r="I247" s="171"/>
      <c r="L247" s="167"/>
      <c r="M247" s="172"/>
      <c r="N247" s="173"/>
      <c r="O247" s="173"/>
      <c r="P247" s="173"/>
      <c r="Q247" s="173"/>
      <c r="R247" s="173"/>
      <c r="S247" s="173"/>
      <c r="T247" s="174"/>
      <c r="AT247" s="168" t="s">
        <v>128</v>
      </c>
      <c r="AU247" s="168" t="s">
        <v>82</v>
      </c>
      <c r="AV247" s="14" t="s">
        <v>127</v>
      </c>
      <c r="AW247" s="14" t="s">
        <v>29</v>
      </c>
      <c r="AX247" s="14" t="s">
        <v>30</v>
      </c>
      <c r="AY247" s="168" t="s">
        <v>120</v>
      </c>
    </row>
    <row r="248" spans="1:65" s="2" customFormat="1" ht="21.75" customHeight="1">
      <c r="A248" s="33"/>
      <c r="B248" s="144"/>
      <c r="C248" s="145" t="s">
        <v>306</v>
      </c>
      <c r="D248" s="145" t="s">
        <v>122</v>
      </c>
      <c r="E248" s="146" t="s">
        <v>307</v>
      </c>
      <c r="F248" s="147" t="s">
        <v>308</v>
      </c>
      <c r="G248" s="148" t="s">
        <v>213</v>
      </c>
      <c r="H248" s="149">
        <v>388.52</v>
      </c>
      <c r="I248" s="150"/>
      <c r="J248" s="151">
        <f>ROUND(I248*H248,2)</f>
        <v>0</v>
      </c>
      <c r="K248" s="147" t="s">
        <v>126</v>
      </c>
      <c r="L248" s="34"/>
      <c r="M248" s="152" t="s">
        <v>1</v>
      </c>
      <c r="N248" s="153" t="s">
        <v>38</v>
      </c>
      <c r="O248" s="59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6" t="s">
        <v>127</v>
      </c>
      <c r="AT248" s="156" t="s">
        <v>122</v>
      </c>
      <c r="AU248" s="156" t="s">
        <v>82</v>
      </c>
      <c r="AY248" s="18" t="s">
        <v>120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8" t="s">
        <v>30</v>
      </c>
      <c r="BK248" s="157">
        <f>ROUND(I248*H248,2)</f>
        <v>0</v>
      </c>
      <c r="BL248" s="18" t="s">
        <v>127</v>
      </c>
      <c r="BM248" s="156" t="s">
        <v>309</v>
      </c>
    </row>
    <row r="249" spans="1:65" s="13" customFormat="1">
      <c r="B249" s="158"/>
      <c r="D249" s="159" t="s">
        <v>128</v>
      </c>
      <c r="E249" s="160" t="s">
        <v>1</v>
      </c>
      <c r="F249" s="161" t="s">
        <v>310</v>
      </c>
      <c r="H249" s="162">
        <v>388.52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128</v>
      </c>
      <c r="AU249" s="160" t="s">
        <v>82</v>
      </c>
      <c r="AV249" s="13" t="s">
        <v>82</v>
      </c>
      <c r="AW249" s="13" t="s">
        <v>29</v>
      </c>
      <c r="AX249" s="13" t="s">
        <v>73</v>
      </c>
      <c r="AY249" s="160" t="s">
        <v>120</v>
      </c>
    </row>
    <row r="250" spans="1:65" s="14" customFormat="1">
      <c r="B250" s="167"/>
      <c r="D250" s="159" t="s">
        <v>128</v>
      </c>
      <c r="E250" s="168" t="s">
        <v>1</v>
      </c>
      <c r="F250" s="169" t="s">
        <v>205</v>
      </c>
      <c r="H250" s="170">
        <v>388.52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8" t="s">
        <v>128</v>
      </c>
      <c r="AU250" s="168" t="s">
        <v>82</v>
      </c>
      <c r="AV250" s="14" t="s">
        <v>127</v>
      </c>
      <c r="AW250" s="14" t="s">
        <v>29</v>
      </c>
      <c r="AX250" s="14" t="s">
        <v>30</v>
      </c>
      <c r="AY250" s="168" t="s">
        <v>120</v>
      </c>
    </row>
    <row r="251" spans="1:65" s="2" customFormat="1" ht="16.5" customHeight="1">
      <c r="A251" s="33"/>
      <c r="B251" s="144"/>
      <c r="C251" s="145" t="s">
        <v>233</v>
      </c>
      <c r="D251" s="145" t="s">
        <v>122</v>
      </c>
      <c r="E251" s="146" t="s">
        <v>311</v>
      </c>
      <c r="F251" s="147" t="s">
        <v>312</v>
      </c>
      <c r="G251" s="148" t="s">
        <v>213</v>
      </c>
      <c r="H251" s="149">
        <v>1942.6</v>
      </c>
      <c r="I251" s="150"/>
      <c r="J251" s="151">
        <f>ROUND(I251*H251,2)</f>
        <v>0</v>
      </c>
      <c r="K251" s="147" t="s">
        <v>126</v>
      </c>
      <c r="L251" s="34"/>
      <c r="M251" s="152" t="s">
        <v>1</v>
      </c>
      <c r="N251" s="153" t="s">
        <v>38</v>
      </c>
      <c r="O251" s="59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6" t="s">
        <v>127</v>
      </c>
      <c r="AT251" s="156" t="s">
        <v>122</v>
      </c>
      <c r="AU251" s="156" t="s">
        <v>82</v>
      </c>
      <c r="AY251" s="18" t="s">
        <v>120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8" t="s">
        <v>30</v>
      </c>
      <c r="BK251" s="157">
        <f>ROUND(I251*H251,2)</f>
        <v>0</v>
      </c>
      <c r="BL251" s="18" t="s">
        <v>127</v>
      </c>
      <c r="BM251" s="156" t="s">
        <v>313</v>
      </c>
    </row>
    <row r="252" spans="1:65" s="13" customFormat="1">
      <c r="B252" s="158"/>
      <c r="D252" s="159" t="s">
        <v>128</v>
      </c>
      <c r="E252" s="160" t="s">
        <v>1</v>
      </c>
      <c r="F252" s="161" t="s">
        <v>314</v>
      </c>
      <c r="H252" s="162">
        <v>1942.6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128</v>
      </c>
      <c r="AU252" s="160" t="s">
        <v>82</v>
      </c>
      <c r="AV252" s="13" t="s">
        <v>82</v>
      </c>
      <c r="AW252" s="13" t="s">
        <v>29</v>
      </c>
      <c r="AX252" s="13" t="s">
        <v>73</v>
      </c>
      <c r="AY252" s="160" t="s">
        <v>120</v>
      </c>
    </row>
    <row r="253" spans="1:65" s="14" customFormat="1">
      <c r="B253" s="167"/>
      <c r="D253" s="159" t="s">
        <v>128</v>
      </c>
      <c r="E253" s="168" t="s">
        <v>1</v>
      </c>
      <c r="F253" s="169" t="s">
        <v>205</v>
      </c>
      <c r="H253" s="170">
        <v>1942.6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128</v>
      </c>
      <c r="AU253" s="168" t="s">
        <v>82</v>
      </c>
      <c r="AV253" s="14" t="s">
        <v>127</v>
      </c>
      <c r="AW253" s="14" t="s">
        <v>29</v>
      </c>
      <c r="AX253" s="14" t="s">
        <v>30</v>
      </c>
      <c r="AY253" s="168" t="s">
        <v>120</v>
      </c>
    </row>
    <row r="254" spans="1:65" s="2" customFormat="1" ht="16.5" customHeight="1">
      <c r="A254" s="33"/>
      <c r="B254" s="144"/>
      <c r="C254" s="145" t="s">
        <v>315</v>
      </c>
      <c r="D254" s="145" t="s">
        <v>122</v>
      </c>
      <c r="E254" s="146" t="s">
        <v>316</v>
      </c>
      <c r="F254" s="147" t="s">
        <v>317</v>
      </c>
      <c r="G254" s="148" t="s">
        <v>213</v>
      </c>
      <c r="H254" s="149">
        <v>1359.82</v>
      </c>
      <c r="I254" s="150"/>
      <c r="J254" s="151">
        <f>ROUND(I254*H254,2)</f>
        <v>0</v>
      </c>
      <c r="K254" s="147" t="s">
        <v>1</v>
      </c>
      <c r="L254" s="34"/>
      <c r="M254" s="152" t="s">
        <v>1</v>
      </c>
      <c r="N254" s="153" t="s">
        <v>38</v>
      </c>
      <c r="O254" s="59"/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6" t="s">
        <v>127</v>
      </c>
      <c r="AT254" s="156" t="s">
        <v>122</v>
      </c>
      <c r="AU254" s="156" t="s">
        <v>82</v>
      </c>
      <c r="AY254" s="18" t="s">
        <v>120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8" t="s">
        <v>30</v>
      </c>
      <c r="BK254" s="157">
        <f>ROUND(I254*H254,2)</f>
        <v>0</v>
      </c>
      <c r="BL254" s="18" t="s">
        <v>127</v>
      </c>
      <c r="BM254" s="156" t="s">
        <v>318</v>
      </c>
    </row>
    <row r="255" spans="1:65" s="13" customFormat="1">
      <c r="B255" s="158"/>
      <c r="D255" s="159" t="s">
        <v>128</v>
      </c>
      <c r="E255" s="160" t="s">
        <v>1</v>
      </c>
      <c r="F255" s="161" t="s">
        <v>319</v>
      </c>
      <c r="H255" s="162">
        <v>1359.82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128</v>
      </c>
      <c r="AU255" s="160" t="s">
        <v>82</v>
      </c>
      <c r="AV255" s="13" t="s">
        <v>82</v>
      </c>
      <c r="AW255" s="13" t="s">
        <v>29</v>
      </c>
      <c r="AX255" s="13" t="s">
        <v>30</v>
      </c>
      <c r="AY255" s="160" t="s">
        <v>120</v>
      </c>
    </row>
    <row r="256" spans="1:65" s="2" customFormat="1" ht="16.5" customHeight="1">
      <c r="A256" s="33"/>
      <c r="B256" s="144"/>
      <c r="C256" s="145" t="s">
        <v>320</v>
      </c>
      <c r="D256" s="145" t="s">
        <v>122</v>
      </c>
      <c r="E256" s="146" t="s">
        <v>321</v>
      </c>
      <c r="F256" s="147" t="s">
        <v>322</v>
      </c>
      <c r="G256" s="148" t="s">
        <v>213</v>
      </c>
      <c r="H256" s="149">
        <v>582.78</v>
      </c>
      <c r="I256" s="150"/>
      <c r="J256" s="151">
        <f>ROUND(I256*H256,2)</f>
        <v>0</v>
      </c>
      <c r="K256" s="147" t="s">
        <v>1</v>
      </c>
      <c r="L256" s="34"/>
      <c r="M256" s="152" t="s">
        <v>1</v>
      </c>
      <c r="N256" s="153" t="s">
        <v>38</v>
      </c>
      <c r="O256" s="59"/>
      <c r="P256" s="154">
        <f>O256*H256</f>
        <v>0</v>
      </c>
      <c r="Q256" s="154">
        <v>0</v>
      </c>
      <c r="R256" s="154">
        <f>Q256*H256</f>
        <v>0</v>
      </c>
      <c r="S256" s="154">
        <v>0</v>
      </c>
      <c r="T256" s="15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6" t="s">
        <v>127</v>
      </c>
      <c r="AT256" s="156" t="s">
        <v>122</v>
      </c>
      <c r="AU256" s="156" t="s">
        <v>82</v>
      </c>
      <c r="AY256" s="18" t="s">
        <v>120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8" t="s">
        <v>30</v>
      </c>
      <c r="BK256" s="157">
        <f>ROUND(I256*H256,2)</f>
        <v>0</v>
      </c>
      <c r="BL256" s="18" t="s">
        <v>127</v>
      </c>
      <c r="BM256" s="156" t="s">
        <v>323</v>
      </c>
    </row>
    <row r="257" spans="1:65" s="13" customFormat="1">
      <c r="B257" s="158"/>
      <c r="D257" s="159" t="s">
        <v>128</v>
      </c>
      <c r="E257" s="160" t="s">
        <v>1</v>
      </c>
      <c r="F257" s="161" t="s">
        <v>324</v>
      </c>
      <c r="H257" s="162">
        <v>582.78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128</v>
      </c>
      <c r="AU257" s="160" t="s">
        <v>82</v>
      </c>
      <c r="AV257" s="13" t="s">
        <v>82</v>
      </c>
      <c r="AW257" s="13" t="s">
        <v>29</v>
      </c>
      <c r="AX257" s="13" t="s">
        <v>30</v>
      </c>
      <c r="AY257" s="160" t="s">
        <v>120</v>
      </c>
    </row>
    <row r="258" spans="1:65" s="2" customFormat="1" ht="16.5" customHeight="1">
      <c r="A258" s="33"/>
      <c r="B258" s="144"/>
      <c r="C258" s="145" t="s">
        <v>325</v>
      </c>
      <c r="D258" s="145" t="s">
        <v>122</v>
      </c>
      <c r="E258" s="146" t="s">
        <v>326</v>
      </c>
      <c r="F258" s="147" t="s">
        <v>327</v>
      </c>
      <c r="G258" s="148" t="s">
        <v>213</v>
      </c>
      <c r="H258" s="149">
        <v>1665.62</v>
      </c>
      <c r="I258" s="150"/>
      <c r="J258" s="151">
        <f>ROUND(I258*H258,2)</f>
        <v>0</v>
      </c>
      <c r="K258" s="147" t="s">
        <v>126</v>
      </c>
      <c r="L258" s="34"/>
      <c r="M258" s="152" t="s">
        <v>1</v>
      </c>
      <c r="N258" s="153" t="s">
        <v>38</v>
      </c>
      <c r="O258" s="59"/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6" t="s">
        <v>127</v>
      </c>
      <c r="AT258" s="156" t="s">
        <v>122</v>
      </c>
      <c r="AU258" s="156" t="s">
        <v>82</v>
      </c>
      <c r="AY258" s="18" t="s">
        <v>120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8" t="s">
        <v>30</v>
      </c>
      <c r="BK258" s="157">
        <f>ROUND(I258*H258,2)</f>
        <v>0</v>
      </c>
      <c r="BL258" s="18" t="s">
        <v>127</v>
      </c>
      <c r="BM258" s="156" t="s">
        <v>328</v>
      </c>
    </row>
    <row r="259" spans="1:65" s="15" customFormat="1">
      <c r="B259" s="175"/>
      <c r="D259" s="159" t="s">
        <v>128</v>
      </c>
      <c r="E259" s="176" t="s">
        <v>1</v>
      </c>
      <c r="F259" s="177" t="s">
        <v>329</v>
      </c>
      <c r="H259" s="176" t="s">
        <v>1</v>
      </c>
      <c r="I259" s="178"/>
      <c r="L259" s="175"/>
      <c r="M259" s="179"/>
      <c r="N259" s="180"/>
      <c r="O259" s="180"/>
      <c r="P259" s="180"/>
      <c r="Q259" s="180"/>
      <c r="R259" s="180"/>
      <c r="S259" s="180"/>
      <c r="T259" s="181"/>
      <c r="AT259" s="176" t="s">
        <v>128</v>
      </c>
      <c r="AU259" s="176" t="s">
        <v>82</v>
      </c>
      <c r="AV259" s="15" t="s">
        <v>30</v>
      </c>
      <c r="AW259" s="15" t="s">
        <v>29</v>
      </c>
      <c r="AX259" s="15" t="s">
        <v>73</v>
      </c>
      <c r="AY259" s="176" t="s">
        <v>120</v>
      </c>
    </row>
    <row r="260" spans="1:65" s="13" customFormat="1">
      <c r="B260" s="158"/>
      <c r="D260" s="159" t="s">
        <v>128</v>
      </c>
      <c r="E260" s="160" t="s">
        <v>1</v>
      </c>
      <c r="F260" s="161" t="s">
        <v>242</v>
      </c>
      <c r="H260" s="162">
        <v>58.433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128</v>
      </c>
      <c r="AU260" s="160" t="s">
        <v>82</v>
      </c>
      <c r="AV260" s="13" t="s">
        <v>82</v>
      </c>
      <c r="AW260" s="13" t="s">
        <v>29</v>
      </c>
      <c r="AX260" s="13" t="s">
        <v>73</v>
      </c>
      <c r="AY260" s="160" t="s">
        <v>120</v>
      </c>
    </row>
    <row r="261" spans="1:65" s="15" customFormat="1">
      <c r="B261" s="175"/>
      <c r="D261" s="159" t="s">
        <v>128</v>
      </c>
      <c r="E261" s="176" t="s">
        <v>1</v>
      </c>
      <c r="F261" s="177" t="s">
        <v>221</v>
      </c>
      <c r="H261" s="176" t="s">
        <v>1</v>
      </c>
      <c r="I261" s="178"/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128</v>
      </c>
      <c r="AU261" s="176" t="s">
        <v>82</v>
      </c>
      <c r="AV261" s="15" t="s">
        <v>30</v>
      </c>
      <c r="AW261" s="15" t="s">
        <v>29</v>
      </c>
      <c r="AX261" s="15" t="s">
        <v>73</v>
      </c>
      <c r="AY261" s="176" t="s">
        <v>120</v>
      </c>
    </row>
    <row r="262" spans="1:65" s="13" customFormat="1">
      <c r="B262" s="158"/>
      <c r="D262" s="159" t="s">
        <v>128</v>
      </c>
      <c r="E262" s="160" t="s">
        <v>1</v>
      </c>
      <c r="F262" s="161" t="s">
        <v>222</v>
      </c>
      <c r="H262" s="162">
        <v>1216.0340000000001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128</v>
      </c>
      <c r="AU262" s="160" t="s">
        <v>82</v>
      </c>
      <c r="AV262" s="13" t="s">
        <v>82</v>
      </c>
      <c r="AW262" s="13" t="s">
        <v>29</v>
      </c>
      <c r="AX262" s="13" t="s">
        <v>73</v>
      </c>
      <c r="AY262" s="160" t="s">
        <v>120</v>
      </c>
    </row>
    <row r="263" spans="1:65" s="13" customFormat="1">
      <c r="B263" s="158"/>
      <c r="D263" s="159" t="s">
        <v>128</v>
      </c>
      <c r="E263" s="160" t="s">
        <v>1</v>
      </c>
      <c r="F263" s="161" t="s">
        <v>330</v>
      </c>
      <c r="H263" s="162">
        <v>1116.3879999999999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128</v>
      </c>
      <c r="AU263" s="160" t="s">
        <v>82</v>
      </c>
      <c r="AV263" s="13" t="s">
        <v>82</v>
      </c>
      <c r="AW263" s="13" t="s">
        <v>29</v>
      </c>
      <c r="AX263" s="13" t="s">
        <v>73</v>
      </c>
      <c r="AY263" s="160" t="s">
        <v>120</v>
      </c>
    </row>
    <row r="264" spans="1:65" s="13" customFormat="1">
      <c r="B264" s="158"/>
      <c r="D264" s="159" t="s">
        <v>128</v>
      </c>
      <c r="E264" s="160" t="s">
        <v>1</v>
      </c>
      <c r="F264" s="161" t="s">
        <v>331</v>
      </c>
      <c r="H264" s="162">
        <v>69.533000000000001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128</v>
      </c>
      <c r="AU264" s="160" t="s">
        <v>82</v>
      </c>
      <c r="AV264" s="13" t="s">
        <v>82</v>
      </c>
      <c r="AW264" s="13" t="s">
        <v>29</v>
      </c>
      <c r="AX264" s="13" t="s">
        <v>73</v>
      </c>
      <c r="AY264" s="160" t="s">
        <v>120</v>
      </c>
    </row>
    <row r="265" spans="1:65" s="13" customFormat="1">
      <c r="B265" s="158"/>
      <c r="D265" s="159" t="s">
        <v>128</v>
      </c>
      <c r="E265" s="160" t="s">
        <v>1</v>
      </c>
      <c r="F265" s="161" t="s">
        <v>332</v>
      </c>
      <c r="H265" s="162">
        <v>-35.484999999999999</v>
      </c>
      <c r="I265" s="163"/>
      <c r="L265" s="158"/>
      <c r="M265" s="164"/>
      <c r="N265" s="165"/>
      <c r="O265" s="165"/>
      <c r="P265" s="165"/>
      <c r="Q265" s="165"/>
      <c r="R265" s="165"/>
      <c r="S265" s="165"/>
      <c r="T265" s="166"/>
      <c r="AT265" s="160" t="s">
        <v>128</v>
      </c>
      <c r="AU265" s="160" t="s">
        <v>82</v>
      </c>
      <c r="AV265" s="13" t="s">
        <v>82</v>
      </c>
      <c r="AW265" s="13" t="s">
        <v>29</v>
      </c>
      <c r="AX265" s="13" t="s">
        <v>73</v>
      </c>
      <c r="AY265" s="160" t="s">
        <v>120</v>
      </c>
    </row>
    <row r="266" spans="1:65" s="13" customFormat="1">
      <c r="B266" s="158"/>
      <c r="D266" s="159" t="s">
        <v>128</v>
      </c>
      <c r="E266" s="160" t="s">
        <v>1</v>
      </c>
      <c r="F266" s="161" t="s">
        <v>333</v>
      </c>
      <c r="H266" s="162">
        <v>-44.959000000000003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128</v>
      </c>
      <c r="AU266" s="160" t="s">
        <v>82</v>
      </c>
      <c r="AV266" s="13" t="s">
        <v>82</v>
      </c>
      <c r="AW266" s="13" t="s">
        <v>29</v>
      </c>
      <c r="AX266" s="13" t="s">
        <v>73</v>
      </c>
      <c r="AY266" s="160" t="s">
        <v>120</v>
      </c>
    </row>
    <row r="267" spans="1:65" s="13" customFormat="1">
      <c r="B267" s="158"/>
      <c r="D267" s="159" t="s">
        <v>128</v>
      </c>
      <c r="E267" s="160" t="s">
        <v>1</v>
      </c>
      <c r="F267" s="161" t="s">
        <v>334</v>
      </c>
      <c r="H267" s="162">
        <v>-156.86000000000001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128</v>
      </c>
      <c r="AU267" s="160" t="s">
        <v>82</v>
      </c>
      <c r="AV267" s="13" t="s">
        <v>82</v>
      </c>
      <c r="AW267" s="13" t="s">
        <v>29</v>
      </c>
      <c r="AX267" s="13" t="s">
        <v>73</v>
      </c>
      <c r="AY267" s="160" t="s">
        <v>120</v>
      </c>
    </row>
    <row r="268" spans="1:65" s="13" customFormat="1">
      <c r="B268" s="158"/>
      <c r="D268" s="159" t="s">
        <v>128</v>
      </c>
      <c r="E268" s="160" t="s">
        <v>1</v>
      </c>
      <c r="F268" s="161" t="s">
        <v>335</v>
      </c>
      <c r="H268" s="162">
        <v>-138.56899999999999</v>
      </c>
      <c r="I268" s="163"/>
      <c r="L268" s="158"/>
      <c r="M268" s="164"/>
      <c r="N268" s="165"/>
      <c r="O268" s="165"/>
      <c r="P268" s="165"/>
      <c r="Q268" s="165"/>
      <c r="R268" s="165"/>
      <c r="S268" s="165"/>
      <c r="T268" s="166"/>
      <c r="AT268" s="160" t="s">
        <v>128</v>
      </c>
      <c r="AU268" s="160" t="s">
        <v>82</v>
      </c>
      <c r="AV268" s="13" t="s">
        <v>82</v>
      </c>
      <c r="AW268" s="13" t="s">
        <v>29</v>
      </c>
      <c r="AX268" s="13" t="s">
        <v>73</v>
      </c>
      <c r="AY268" s="160" t="s">
        <v>120</v>
      </c>
    </row>
    <row r="269" spans="1:65" s="13" customFormat="1">
      <c r="B269" s="158"/>
      <c r="D269" s="159" t="s">
        <v>128</v>
      </c>
      <c r="E269" s="160" t="s">
        <v>1</v>
      </c>
      <c r="F269" s="161" t="s">
        <v>336</v>
      </c>
      <c r="H269" s="162">
        <v>-150.79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128</v>
      </c>
      <c r="AU269" s="160" t="s">
        <v>82</v>
      </c>
      <c r="AV269" s="13" t="s">
        <v>82</v>
      </c>
      <c r="AW269" s="13" t="s">
        <v>29</v>
      </c>
      <c r="AX269" s="13" t="s">
        <v>73</v>
      </c>
      <c r="AY269" s="160" t="s">
        <v>120</v>
      </c>
    </row>
    <row r="270" spans="1:65" s="13" customFormat="1">
      <c r="B270" s="158"/>
      <c r="D270" s="159" t="s">
        <v>128</v>
      </c>
      <c r="E270" s="160" t="s">
        <v>1</v>
      </c>
      <c r="F270" s="161" t="s">
        <v>337</v>
      </c>
      <c r="H270" s="162">
        <v>-118.717</v>
      </c>
      <c r="I270" s="163"/>
      <c r="L270" s="158"/>
      <c r="M270" s="164"/>
      <c r="N270" s="165"/>
      <c r="O270" s="165"/>
      <c r="P270" s="165"/>
      <c r="Q270" s="165"/>
      <c r="R270" s="165"/>
      <c r="S270" s="165"/>
      <c r="T270" s="166"/>
      <c r="AT270" s="160" t="s">
        <v>128</v>
      </c>
      <c r="AU270" s="160" t="s">
        <v>82</v>
      </c>
      <c r="AV270" s="13" t="s">
        <v>82</v>
      </c>
      <c r="AW270" s="13" t="s">
        <v>29</v>
      </c>
      <c r="AX270" s="13" t="s">
        <v>73</v>
      </c>
      <c r="AY270" s="160" t="s">
        <v>120</v>
      </c>
    </row>
    <row r="271" spans="1:65" s="15" customFormat="1">
      <c r="B271" s="175"/>
      <c r="D271" s="159" t="s">
        <v>128</v>
      </c>
      <c r="E271" s="176" t="s">
        <v>1</v>
      </c>
      <c r="F271" s="177" t="s">
        <v>338</v>
      </c>
      <c r="H271" s="176" t="s">
        <v>1</v>
      </c>
      <c r="I271" s="178"/>
      <c r="L271" s="175"/>
      <c r="M271" s="179"/>
      <c r="N271" s="180"/>
      <c r="O271" s="180"/>
      <c r="P271" s="180"/>
      <c r="Q271" s="180"/>
      <c r="R271" s="180"/>
      <c r="S271" s="180"/>
      <c r="T271" s="181"/>
      <c r="AT271" s="176" t="s">
        <v>128</v>
      </c>
      <c r="AU271" s="176" t="s">
        <v>82</v>
      </c>
      <c r="AV271" s="15" t="s">
        <v>30</v>
      </c>
      <c r="AW271" s="15" t="s">
        <v>29</v>
      </c>
      <c r="AX271" s="15" t="s">
        <v>73</v>
      </c>
      <c r="AY271" s="176" t="s">
        <v>120</v>
      </c>
    </row>
    <row r="272" spans="1:65" s="13" customFormat="1">
      <c r="B272" s="158"/>
      <c r="D272" s="159" t="s">
        <v>128</v>
      </c>
      <c r="E272" s="160" t="s">
        <v>1</v>
      </c>
      <c r="F272" s="161" t="s">
        <v>339</v>
      </c>
      <c r="H272" s="162">
        <v>-17.838999999999999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128</v>
      </c>
      <c r="AU272" s="160" t="s">
        <v>82</v>
      </c>
      <c r="AV272" s="13" t="s">
        <v>82</v>
      </c>
      <c r="AW272" s="13" t="s">
        <v>29</v>
      </c>
      <c r="AX272" s="13" t="s">
        <v>73</v>
      </c>
      <c r="AY272" s="160" t="s">
        <v>120</v>
      </c>
    </row>
    <row r="273" spans="1:65" s="13" customFormat="1">
      <c r="B273" s="158"/>
      <c r="D273" s="159" t="s">
        <v>128</v>
      </c>
      <c r="E273" s="160" t="s">
        <v>1</v>
      </c>
      <c r="F273" s="161" t="s">
        <v>340</v>
      </c>
      <c r="H273" s="162">
        <v>-83.448999999999998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128</v>
      </c>
      <c r="AU273" s="160" t="s">
        <v>82</v>
      </c>
      <c r="AV273" s="13" t="s">
        <v>82</v>
      </c>
      <c r="AW273" s="13" t="s">
        <v>29</v>
      </c>
      <c r="AX273" s="13" t="s">
        <v>73</v>
      </c>
      <c r="AY273" s="160" t="s">
        <v>120</v>
      </c>
    </row>
    <row r="274" spans="1:65" s="13" customFormat="1">
      <c r="B274" s="158"/>
      <c r="D274" s="159" t="s">
        <v>128</v>
      </c>
      <c r="E274" s="160" t="s">
        <v>1</v>
      </c>
      <c r="F274" s="161" t="s">
        <v>341</v>
      </c>
      <c r="H274" s="162">
        <v>-48.1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128</v>
      </c>
      <c r="AU274" s="160" t="s">
        <v>82</v>
      </c>
      <c r="AV274" s="13" t="s">
        <v>82</v>
      </c>
      <c r="AW274" s="13" t="s">
        <v>29</v>
      </c>
      <c r="AX274" s="13" t="s">
        <v>73</v>
      </c>
      <c r="AY274" s="160" t="s">
        <v>120</v>
      </c>
    </row>
    <row r="275" spans="1:65" s="14" customFormat="1">
      <c r="B275" s="167"/>
      <c r="D275" s="159" t="s">
        <v>128</v>
      </c>
      <c r="E275" s="168" t="s">
        <v>1</v>
      </c>
      <c r="F275" s="169" t="s">
        <v>150</v>
      </c>
      <c r="H275" s="170">
        <v>1665.62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128</v>
      </c>
      <c r="AU275" s="168" t="s">
        <v>82</v>
      </c>
      <c r="AV275" s="14" t="s">
        <v>127</v>
      </c>
      <c r="AW275" s="14" t="s">
        <v>29</v>
      </c>
      <c r="AX275" s="14" t="s">
        <v>30</v>
      </c>
      <c r="AY275" s="168" t="s">
        <v>120</v>
      </c>
    </row>
    <row r="276" spans="1:65" s="2" customFormat="1" ht="16.5" customHeight="1">
      <c r="A276" s="33"/>
      <c r="B276" s="144"/>
      <c r="C276" s="145" t="s">
        <v>237</v>
      </c>
      <c r="D276" s="145" t="s">
        <v>122</v>
      </c>
      <c r="E276" s="146" t="s">
        <v>342</v>
      </c>
      <c r="F276" s="147" t="s">
        <v>343</v>
      </c>
      <c r="G276" s="148" t="s">
        <v>213</v>
      </c>
      <c r="H276" s="149">
        <v>150.79</v>
      </c>
      <c r="I276" s="150"/>
      <c r="J276" s="151">
        <f>ROUND(I276*H276,2)</f>
        <v>0</v>
      </c>
      <c r="K276" s="147" t="s">
        <v>126</v>
      </c>
      <c r="L276" s="34"/>
      <c r="M276" s="152" t="s">
        <v>1</v>
      </c>
      <c r="N276" s="153" t="s">
        <v>38</v>
      </c>
      <c r="O276" s="59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127</v>
      </c>
      <c r="AT276" s="156" t="s">
        <v>122</v>
      </c>
      <c r="AU276" s="156" t="s">
        <v>82</v>
      </c>
      <c r="AY276" s="18" t="s">
        <v>120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30</v>
      </c>
      <c r="BK276" s="157">
        <f>ROUND(I276*H276,2)</f>
        <v>0</v>
      </c>
      <c r="BL276" s="18" t="s">
        <v>127</v>
      </c>
      <c r="BM276" s="156" t="s">
        <v>344</v>
      </c>
    </row>
    <row r="277" spans="1:65" s="13" customFormat="1">
      <c r="B277" s="158"/>
      <c r="D277" s="159" t="s">
        <v>128</v>
      </c>
      <c r="E277" s="160" t="s">
        <v>1</v>
      </c>
      <c r="F277" s="161" t="s">
        <v>345</v>
      </c>
      <c r="H277" s="162">
        <v>196.98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128</v>
      </c>
      <c r="AU277" s="160" t="s">
        <v>82</v>
      </c>
      <c r="AV277" s="13" t="s">
        <v>82</v>
      </c>
      <c r="AW277" s="13" t="s">
        <v>29</v>
      </c>
      <c r="AX277" s="13" t="s">
        <v>73</v>
      </c>
      <c r="AY277" s="160" t="s">
        <v>120</v>
      </c>
    </row>
    <row r="278" spans="1:65" s="13" customFormat="1">
      <c r="B278" s="158"/>
      <c r="D278" s="159" t="s">
        <v>128</v>
      </c>
      <c r="E278" s="160" t="s">
        <v>1</v>
      </c>
      <c r="F278" s="161" t="s">
        <v>346</v>
      </c>
      <c r="H278" s="162">
        <v>-46.19</v>
      </c>
      <c r="I278" s="163"/>
      <c r="L278" s="158"/>
      <c r="M278" s="164"/>
      <c r="N278" s="165"/>
      <c r="O278" s="165"/>
      <c r="P278" s="165"/>
      <c r="Q278" s="165"/>
      <c r="R278" s="165"/>
      <c r="S278" s="165"/>
      <c r="T278" s="166"/>
      <c r="AT278" s="160" t="s">
        <v>128</v>
      </c>
      <c r="AU278" s="160" t="s">
        <v>82</v>
      </c>
      <c r="AV278" s="13" t="s">
        <v>82</v>
      </c>
      <c r="AW278" s="13" t="s">
        <v>29</v>
      </c>
      <c r="AX278" s="13" t="s">
        <v>73</v>
      </c>
      <c r="AY278" s="160" t="s">
        <v>120</v>
      </c>
    </row>
    <row r="279" spans="1:65" s="14" customFormat="1">
      <c r="B279" s="167"/>
      <c r="D279" s="159" t="s">
        <v>128</v>
      </c>
      <c r="E279" s="168" t="s">
        <v>1</v>
      </c>
      <c r="F279" s="169" t="s">
        <v>150</v>
      </c>
      <c r="H279" s="170">
        <v>150.79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128</v>
      </c>
      <c r="AU279" s="168" t="s">
        <v>82</v>
      </c>
      <c r="AV279" s="14" t="s">
        <v>127</v>
      </c>
      <c r="AW279" s="14" t="s">
        <v>29</v>
      </c>
      <c r="AX279" s="14" t="s">
        <v>30</v>
      </c>
      <c r="AY279" s="168" t="s">
        <v>120</v>
      </c>
    </row>
    <row r="280" spans="1:65" s="2" customFormat="1" ht="16.5" customHeight="1">
      <c r="A280" s="33"/>
      <c r="B280" s="144"/>
      <c r="C280" s="190" t="s">
        <v>347</v>
      </c>
      <c r="D280" s="190" t="s">
        <v>348</v>
      </c>
      <c r="E280" s="191" t="s">
        <v>349</v>
      </c>
      <c r="F280" s="192" t="s">
        <v>350</v>
      </c>
      <c r="G280" s="193" t="s">
        <v>351</v>
      </c>
      <c r="H280" s="194">
        <v>3776.3159999999998</v>
      </c>
      <c r="I280" s="195"/>
      <c r="J280" s="196">
        <f>ROUND(I280*H280,2)</f>
        <v>0</v>
      </c>
      <c r="K280" s="192" t="s">
        <v>1</v>
      </c>
      <c r="L280" s="197"/>
      <c r="M280" s="198" t="s">
        <v>1</v>
      </c>
      <c r="N280" s="199" t="s">
        <v>38</v>
      </c>
      <c r="O280" s="59"/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6" t="s">
        <v>140</v>
      </c>
      <c r="AT280" s="156" t="s">
        <v>348</v>
      </c>
      <c r="AU280" s="156" t="s">
        <v>82</v>
      </c>
      <c r="AY280" s="18" t="s">
        <v>120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8" t="s">
        <v>30</v>
      </c>
      <c r="BK280" s="157">
        <f>ROUND(I280*H280,2)</f>
        <v>0</v>
      </c>
      <c r="BL280" s="18" t="s">
        <v>127</v>
      </c>
      <c r="BM280" s="156" t="s">
        <v>352</v>
      </c>
    </row>
    <row r="281" spans="1:65" s="13" customFormat="1">
      <c r="B281" s="158"/>
      <c r="D281" s="159" t="s">
        <v>128</v>
      </c>
      <c r="E281" s="160" t="s">
        <v>1</v>
      </c>
      <c r="F281" s="161" t="s">
        <v>353</v>
      </c>
      <c r="H281" s="162">
        <v>313.49200000000002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128</v>
      </c>
      <c r="AU281" s="160" t="s">
        <v>82</v>
      </c>
      <c r="AV281" s="13" t="s">
        <v>82</v>
      </c>
      <c r="AW281" s="13" t="s">
        <v>29</v>
      </c>
      <c r="AX281" s="13" t="s">
        <v>73</v>
      </c>
      <c r="AY281" s="160" t="s">
        <v>120</v>
      </c>
    </row>
    <row r="282" spans="1:65" s="13" customFormat="1">
      <c r="B282" s="158"/>
      <c r="D282" s="159" t="s">
        <v>128</v>
      </c>
      <c r="E282" s="160" t="s">
        <v>1</v>
      </c>
      <c r="F282" s="161" t="s">
        <v>354</v>
      </c>
      <c r="H282" s="162">
        <v>3462.8240000000001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128</v>
      </c>
      <c r="AU282" s="160" t="s">
        <v>82</v>
      </c>
      <c r="AV282" s="13" t="s">
        <v>82</v>
      </c>
      <c r="AW282" s="13" t="s">
        <v>29</v>
      </c>
      <c r="AX282" s="13" t="s">
        <v>73</v>
      </c>
      <c r="AY282" s="160" t="s">
        <v>120</v>
      </c>
    </row>
    <row r="283" spans="1:65" s="14" customFormat="1">
      <c r="B283" s="167"/>
      <c r="D283" s="159" t="s">
        <v>128</v>
      </c>
      <c r="E283" s="168" t="s">
        <v>1</v>
      </c>
      <c r="F283" s="169" t="s">
        <v>150</v>
      </c>
      <c r="H283" s="170">
        <v>3776.3159999999998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8" t="s">
        <v>128</v>
      </c>
      <c r="AU283" s="168" t="s">
        <v>82</v>
      </c>
      <c r="AV283" s="14" t="s">
        <v>127</v>
      </c>
      <c r="AW283" s="14" t="s">
        <v>29</v>
      </c>
      <c r="AX283" s="14" t="s">
        <v>30</v>
      </c>
      <c r="AY283" s="168" t="s">
        <v>120</v>
      </c>
    </row>
    <row r="284" spans="1:65" s="2" customFormat="1" ht="16.5" customHeight="1">
      <c r="A284" s="33"/>
      <c r="B284" s="144"/>
      <c r="C284" s="145" t="s">
        <v>355</v>
      </c>
      <c r="D284" s="145" t="s">
        <v>122</v>
      </c>
      <c r="E284" s="146" t="s">
        <v>356</v>
      </c>
      <c r="F284" s="147" t="s">
        <v>357</v>
      </c>
      <c r="G284" s="148" t="s">
        <v>213</v>
      </c>
      <c r="H284" s="149">
        <v>2097.953</v>
      </c>
      <c r="I284" s="150"/>
      <c r="J284" s="151">
        <f>ROUND(I284*H284,2)</f>
        <v>0</v>
      </c>
      <c r="K284" s="147" t="s">
        <v>126</v>
      </c>
      <c r="L284" s="34"/>
      <c r="M284" s="152" t="s">
        <v>1</v>
      </c>
      <c r="N284" s="153" t="s">
        <v>38</v>
      </c>
      <c r="O284" s="59"/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6" t="s">
        <v>127</v>
      </c>
      <c r="AT284" s="156" t="s">
        <v>122</v>
      </c>
      <c r="AU284" s="156" t="s">
        <v>82</v>
      </c>
      <c r="AY284" s="18" t="s">
        <v>120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8" t="s">
        <v>30</v>
      </c>
      <c r="BK284" s="157">
        <f>ROUND(I284*H284,2)</f>
        <v>0</v>
      </c>
      <c r="BL284" s="18" t="s">
        <v>127</v>
      </c>
      <c r="BM284" s="156" t="s">
        <v>358</v>
      </c>
    </row>
    <row r="285" spans="1:65" s="13" customFormat="1">
      <c r="B285" s="158"/>
      <c r="D285" s="159" t="s">
        <v>128</v>
      </c>
      <c r="E285" s="160" t="s">
        <v>1</v>
      </c>
      <c r="F285" s="161" t="s">
        <v>359</v>
      </c>
      <c r="H285" s="162">
        <v>174.16200000000001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128</v>
      </c>
      <c r="AU285" s="160" t="s">
        <v>82</v>
      </c>
      <c r="AV285" s="13" t="s">
        <v>82</v>
      </c>
      <c r="AW285" s="13" t="s">
        <v>29</v>
      </c>
      <c r="AX285" s="13" t="s">
        <v>73</v>
      </c>
      <c r="AY285" s="160" t="s">
        <v>120</v>
      </c>
    </row>
    <row r="286" spans="1:65" s="13" customFormat="1">
      <c r="B286" s="158"/>
      <c r="D286" s="159" t="s">
        <v>128</v>
      </c>
      <c r="E286" s="160" t="s">
        <v>1</v>
      </c>
      <c r="F286" s="161" t="s">
        <v>360</v>
      </c>
      <c r="H286" s="162">
        <v>1923.7909999999999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128</v>
      </c>
      <c r="AU286" s="160" t="s">
        <v>82</v>
      </c>
      <c r="AV286" s="13" t="s">
        <v>82</v>
      </c>
      <c r="AW286" s="13" t="s">
        <v>29</v>
      </c>
      <c r="AX286" s="13" t="s">
        <v>73</v>
      </c>
      <c r="AY286" s="160" t="s">
        <v>120</v>
      </c>
    </row>
    <row r="287" spans="1:65" s="14" customFormat="1">
      <c r="B287" s="167"/>
      <c r="D287" s="159" t="s">
        <v>128</v>
      </c>
      <c r="E287" s="168" t="s">
        <v>1</v>
      </c>
      <c r="F287" s="169" t="s">
        <v>150</v>
      </c>
      <c r="H287" s="170">
        <v>2097.953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128</v>
      </c>
      <c r="AU287" s="168" t="s">
        <v>82</v>
      </c>
      <c r="AV287" s="14" t="s">
        <v>127</v>
      </c>
      <c r="AW287" s="14" t="s">
        <v>29</v>
      </c>
      <c r="AX287" s="14" t="s">
        <v>30</v>
      </c>
      <c r="AY287" s="168" t="s">
        <v>120</v>
      </c>
    </row>
    <row r="288" spans="1:65" s="2" customFormat="1" ht="21.75" customHeight="1">
      <c r="A288" s="33"/>
      <c r="B288" s="144"/>
      <c r="C288" s="145" t="s">
        <v>361</v>
      </c>
      <c r="D288" s="145" t="s">
        <v>122</v>
      </c>
      <c r="E288" s="146" t="s">
        <v>362</v>
      </c>
      <c r="F288" s="147" t="s">
        <v>363</v>
      </c>
      <c r="G288" s="148" t="s">
        <v>213</v>
      </c>
      <c r="H288" s="149">
        <v>2097.953</v>
      </c>
      <c r="I288" s="150"/>
      <c r="J288" s="151">
        <f>ROUND(I288*H288,2)</f>
        <v>0</v>
      </c>
      <c r="K288" s="147" t="s">
        <v>126</v>
      </c>
      <c r="L288" s="34"/>
      <c r="M288" s="152" t="s">
        <v>1</v>
      </c>
      <c r="N288" s="153" t="s">
        <v>38</v>
      </c>
      <c r="O288" s="59"/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127</v>
      </c>
      <c r="AT288" s="156" t="s">
        <v>122</v>
      </c>
      <c r="AU288" s="156" t="s">
        <v>82</v>
      </c>
      <c r="AY288" s="18" t="s">
        <v>120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8" t="s">
        <v>30</v>
      </c>
      <c r="BK288" s="157">
        <f>ROUND(I288*H288,2)</f>
        <v>0</v>
      </c>
      <c r="BL288" s="18" t="s">
        <v>127</v>
      </c>
      <c r="BM288" s="156" t="s">
        <v>364</v>
      </c>
    </row>
    <row r="289" spans="1:65" s="12" customFormat="1" ht="22.9" customHeight="1">
      <c r="B289" s="131"/>
      <c r="D289" s="132" t="s">
        <v>72</v>
      </c>
      <c r="E289" s="142" t="s">
        <v>82</v>
      </c>
      <c r="F289" s="142" t="s">
        <v>365</v>
      </c>
      <c r="I289" s="134"/>
      <c r="J289" s="143">
        <f>BK289</f>
        <v>0</v>
      </c>
      <c r="L289" s="131"/>
      <c r="M289" s="136"/>
      <c r="N289" s="137"/>
      <c r="O289" s="137"/>
      <c r="P289" s="138">
        <f>P290</f>
        <v>0</v>
      </c>
      <c r="Q289" s="137"/>
      <c r="R289" s="138">
        <f>R290</f>
        <v>58.013812999999999</v>
      </c>
      <c r="S289" s="137"/>
      <c r="T289" s="139">
        <f>T290</f>
        <v>0</v>
      </c>
      <c r="AR289" s="132" t="s">
        <v>30</v>
      </c>
      <c r="AT289" s="140" t="s">
        <v>72</v>
      </c>
      <c r="AU289" s="140" t="s">
        <v>30</v>
      </c>
      <c r="AY289" s="132" t="s">
        <v>120</v>
      </c>
      <c r="BK289" s="141">
        <f>BK290</f>
        <v>0</v>
      </c>
    </row>
    <row r="290" spans="1:65" s="2" customFormat="1" ht="24.2" customHeight="1">
      <c r="A290" s="33"/>
      <c r="B290" s="144"/>
      <c r="C290" s="145" t="s">
        <v>366</v>
      </c>
      <c r="D290" s="145" t="s">
        <v>122</v>
      </c>
      <c r="E290" s="146" t="s">
        <v>367</v>
      </c>
      <c r="F290" s="147" t="s">
        <v>368</v>
      </c>
      <c r="G290" s="148" t="s">
        <v>183</v>
      </c>
      <c r="H290" s="149">
        <v>283.7</v>
      </c>
      <c r="I290" s="150"/>
      <c r="J290" s="151">
        <f>ROUND(I290*H290,2)</f>
        <v>0</v>
      </c>
      <c r="K290" s="147" t="s">
        <v>126</v>
      </c>
      <c r="L290" s="34"/>
      <c r="M290" s="152" t="s">
        <v>1</v>
      </c>
      <c r="N290" s="153" t="s">
        <v>38</v>
      </c>
      <c r="O290" s="59"/>
      <c r="P290" s="154">
        <f>O290*H290</f>
        <v>0</v>
      </c>
      <c r="Q290" s="154">
        <v>0.20449000000000001</v>
      </c>
      <c r="R290" s="154">
        <f>Q290*H290</f>
        <v>58.013812999999999</v>
      </c>
      <c r="S290" s="154">
        <v>0</v>
      </c>
      <c r="T290" s="15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6" t="s">
        <v>127</v>
      </c>
      <c r="AT290" s="156" t="s">
        <v>122</v>
      </c>
      <c r="AU290" s="156" t="s">
        <v>82</v>
      </c>
      <c r="AY290" s="18" t="s">
        <v>120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8" t="s">
        <v>30</v>
      </c>
      <c r="BK290" s="157">
        <f>ROUND(I290*H290,2)</f>
        <v>0</v>
      </c>
      <c r="BL290" s="18" t="s">
        <v>127</v>
      </c>
      <c r="BM290" s="156" t="s">
        <v>369</v>
      </c>
    </row>
    <row r="291" spans="1:65" s="12" customFormat="1" ht="22.9" customHeight="1">
      <c r="B291" s="131"/>
      <c r="D291" s="132" t="s">
        <v>72</v>
      </c>
      <c r="E291" s="142" t="s">
        <v>133</v>
      </c>
      <c r="F291" s="142" t="s">
        <v>370</v>
      </c>
      <c r="I291" s="134"/>
      <c r="J291" s="143">
        <f>BK291</f>
        <v>0</v>
      </c>
      <c r="L291" s="131"/>
      <c r="M291" s="136"/>
      <c r="N291" s="137"/>
      <c r="O291" s="137"/>
      <c r="P291" s="138">
        <f>SUM(P292:P334)</f>
        <v>0</v>
      </c>
      <c r="Q291" s="137"/>
      <c r="R291" s="138">
        <f>SUM(R292:R334)</f>
        <v>0</v>
      </c>
      <c r="S291" s="137"/>
      <c r="T291" s="139">
        <f>SUM(T292:T334)</f>
        <v>0</v>
      </c>
      <c r="AR291" s="132" t="s">
        <v>30</v>
      </c>
      <c r="AT291" s="140" t="s">
        <v>72</v>
      </c>
      <c r="AU291" s="140" t="s">
        <v>30</v>
      </c>
      <c r="AY291" s="132" t="s">
        <v>120</v>
      </c>
      <c r="BK291" s="141">
        <f>SUM(BK292:BK334)</f>
        <v>0</v>
      </c>
    </row>
    <row r="292" spans="1:65" s="2" customFormat="1" ht="16.5" customHeight="1">
      <c r="A292" s="33"/>
      <c r="B292" s="144"/>
      <c r="C292" s="145" t="s">
        <v>371</v>
      </c>
      <c r="D292" s="145" t="s">
        <v>122</v>
      </c>
      <c r="E292" s="146" t="s">
        <v>372</v>
      </c>
      <c r="F292" s="147" t="s">
        <v>373</v>
      </c>
      <c r="G292" s="148" t="s">
        <v>213</v>
      </c>
      <c r="H292" s="149">
        <v>6.1239999999999997</v>
      </c>
      <c r="I292" s="150"/>
      <c r="J292" s="151">
        <f>ROUND(I292*H292,2)</f>
        <v>0</v>
      </c>
      <c r="K292" s="147" t="s">
        <v>126</v>
      </c>
      <c r="L292" s="34"/>
      <c r="M292" s="152" t="s">
        <v>1</v>
      </c>
      <c r="N292" s="153" t="s">
        <v>38</v>
      </c>
      <c r="O292" s="59"/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127</v>
      </c>
      <c r="AT292" s="156" t="s">
        <v>122</v>
      </c>
      <c r="AU292" s="156" t="s">
        <v>82</v>
      </c>
      <c r="AY292" s="18" t="s">
        <v>120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8" t="s">
        <v>30</v>
      </c>
      <c r="BK292" s="157">
        <f>ROUND(I292*H292,2)</f>
        <v>0</v>
      </c>
      <c r="BL292" s="18" t="s">
        <v>127</v>
      </c>
      <c r="BM292" s="156" t="s">
        <v>374</v>
      </c>
    </row>
    <row r="293" spans="1:65" s="13" customFormat="1">
      <c r="B293" s="158"/>
      <c r="D293" s="159" t="s">
        <v>128</v>
      </c>
      <c r="E293" s="160" t="s">
        <v>1</v>
      </c>
      <c r="F293" s="161" t="s">
        <v>375</v>
      </c>
      <c r="H293" s="162">
        <v>4.8000000000000001E-2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128</v>
      </c>
      <c r="AU293" s="160" t="s">
        <v>82</v>
      </c>
      <c r="AV293" s="13" t="s">
        <v>82</v>
      </c>
      <c r="AW293" s="13" t="s">
        <v>29</v>
      </c>
      <c r="AX293" s="13" t="s">
        <v>73</v>
      </c>
      <c r="AY293" s="160" t="s">
        <v>120</v>
      </c>
    </row>
    <row r="294" spans="1:65" s="13" customFormat="1">
      <c r="B294" s="158"/>
      <c r="D294" s="159" t="s">
        <v>128</v>
      </c>
      <c r="E294" s="160" t="s">
        <v>1</v>
      </c>
      <c r="F294" s="161" t="s">
        <v>376</v>
      </c>
      <c r="H294" s="162">
        <v>0.98799999999999999</v>
      </c>
      <c r="I294" s="163"/>
      <c r="L294" s="158"/>
      <c r="M294" s="164"/>
      <c r="N294" s="165"/>
      <c r="O294" s="165"/>
      <c r="P294" s="165"/>
      <c r="Q294" s="165"/>
      <c r="R294" s="165"/>
      <c r="S294" s="165"/>
      <c r="T294" s="166"/>
      <c r="AT294" s="160" t="s">
        <v>128</v>
      </c>
      <c r="AU294" s="160" t="s">
        <v>82</v>
      </c>
      <c r="AV294" s="13" t="s">
        <v>82</v>
      </c>
      <c r="AW294" s="13" t="s">
        <v>29</v>
      </c>
      <c r="AX294" s="13" t="s">
        <v>73</v>
      </c>
      <c r="AY294" s="160" t="s">
        <v>120</v>
      </c>
    </row>
    <row r="295" spans="1:65" s="13" customFormat="1">
      <c r="B295" s="158"/>
      <c r="D295" s="159" t="s">
        <v>128</v>
      </c>
      <c r="E295" s="160" t="s">
        <v>1</v>
      </c>
      <c r="F295" s="161" t="s">
        <v>377</v>
      </c>
      <c r="H295" s="162">
        <v>1.6879999999999999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128</v>
      </c>
      <c r="AU295" s="160" t="s">
        <v>82</v>
      </c>
      <c r="AV295" s="13" t="s">
        <v>82</v>
      </c>
      <c r="AW295" s="13" t="s">
        <v>29</v>
      </c>
      <c r="AX295" s="13" t="s">
        <v>73</v>
      </c>
      <c r="AY295" s="160" t="s">
        <v>120</v>
      </c>
    </row>
    <row r="296" spans="1:65" s="13" customFormat="1">
      <c r="B296" s="158"/>
      <c r="D296" s="159" t="s">
        <v>128</v>
      </c>
      <c r="E296" s="160" t="s">
        <v>1</v>
      </c>
      <c r="F296" s="161" t="s">
        <v>378</v>
      </c>
      <c r="H296" s="162">
        <v>3.4</v>
      </c>
      <c r="I296" s="163"/>
      <c r="L296" s="158"/>
      <c r="M296" s="164"/>
      <c r="N296" s="165"/>
      <c r="O296" s="165"/>
      <c r="P296" s="165"/>
      <c r="Q296" s="165"/>
      <c r="R296" s="165"/>
      <c r="S296" s="165"/>
      <c r="T296" s="166"/>
      <c r="AT296" s="160" t="s">
        <v>128</v>
      </c>
      <c r="AU296" s="160" t="s">
        <v>82</v>
      </c>
      <c r="AV296" s="13" t="s">
        <v>82</v>
      </c>
      <c r="AW296" s="13" t="s">
        <v>29</v>
      </c>
      <c r="AX296" s="13" t="s">
        <v>73</v>
      </c>
      <c r="AY296" s="160" t="s">
        <v>120</v>
      </c>
    </row>
    <row r="297" spans="1:65" s="14" customFormat="1">
      <c r="B297" s="167"/>
      <c r="D297" s="159" t="s">
        <v>128</v>
      </c>
      <c r="E297" s="168" t="s">
        <v>1</v>
      </c>
      <c r="F297" s="169" t="s">
        <v>150</v>
      </c>
      <c r="H297" s="170">
        <v>6.1239999999999997</v>
      </c>
      <c r="I297" s="171"/>
      <c r="L297" s="167"/>
      <c r="M297" s="172"/>
      <c r="N297" s="173"/>
      <c r="O297" s="173"/>
      <c r="P297" s="173"/>
      <c r="Q297" s="173"/>
      <c r="R297" s="173"/>
      <c r="S297" s="173"/>
      <c r="T297" s="174"/>
      <c r="AT297" s="168" t="s">
        <v>128</v>
      </c>
      <c r="AU297" s="168" t="s">
        <v>82</v>
      </c>
      <c r="AV297" s="14" t="s">
        <v>127</v>
      </c>
      <c r="AW297" s="14" t="s">
        <v>29</v>
      </c>
      <c r="AX297" s="14" t="s">
        <v>30</v>
      </c>
      <c r="AY297" s="168" t="s">
        <v>120</v>
      </c>
    </row>
    <row r="298" spans="1:65" s="2" customFormat="1" ht="16.5" customHeight="1">
      <c r="A298" s="33"/>
      <c r="B298" s="144"/>
      <c r="C298" s="145" t="s">
        <v>379</v>
      </c>
      <c r="D298" s="145" t="s">
        <v>122</v>
      </c>
      <c r="E298" s="146" t="s">
        <v>380</v>
      </c>
      <c r="F298" s="147" t="s">
        <v>381</v>
      </c>
      <c r="G298" s="148" t="s">
        <v>213</v>
      </c>
      <c r="H298" s="149">
        <v>215.80500000000001</v>
      </c>
      <c r="I298" s="150"/>
      <c r="J298" s="151">
        <f>ROUND(I298*H298,2)</f>
        <v>0</v>
      </c>
      <c r="K298" s="147" t="s">
        <v>126</v>
      </c>
      <c r="L298" s="34"/>
      <c r="M298" s="152" t="s">
        <v>1</v>
      </c>
      <c r="N298" s="153" t="s">
        <v>38</v>
      </c>
      <c r="O298" s="59"/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127</v>
      </c>
      <c r="AT298" s="156" t="s">
        <v>122</v>
      </c>
      <c r="AU298" s="156" t="s">
        <v>82</v>
      </c>
      <c r="AY298" s="18" t="s">
        <v>120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8" t="s">
        <v>30</v>
      </c>
      <c r="BK298" s="157">
        <f>ROUND(I298*H298,2)</f>
        <v>0</v>
      </c>
      <c r="BL298" s="18" t="s">
        <v>127</v>
      </c>
      <c r="BM298" s="156" t="s">
        <v>382</v>
      </c>
    </row>
    <row r="299" spans="1:65" s="15" customFormat="1">
      <c r="B299" s="175"/>
      <c r="D299" s="159" t="s">
        <v>128</v>
      </c>
      <c r="E299" s="176" t="s">
        <v>1</v>
      </c>
      <c r="F299" s="177" t="s">
        <v>383</v>
      </c>
      <c r="H299" s="176" t="s">
        <v>1</v>
      </c>
      <c r="I299" s="178"/>
      <c r="L299" s="175"/>
      <c r="M299" s="179"/>
      <c r="N299" s="180"/>
      <c r="O299" s="180"/>
      <c r="P299" s="180"/>
      <c r="Q299" s="180"/>
      <c r="R299" s="180"/>
      <c r="S299" s="180"/>
      <c r="T299" s="181"/>
      <c r="AT299" s="176" t="s">
        <v>128</v>
      </c>
      <c r="AU299" s="176" t="s">
        <v>82</v>
      </c>
      <c r="AV299" s="15" t="s">
        <v>30</v>
      </c>
      <c r="AW299" s="15" t="s">
        <v>29</v>
      </c>
      <c r="AX299" s="15" t="s">
        <v>73</v>
      </c>
      <c r="AY299" s="176" t="s">
        <v>120</v>
      </c>
    </row>
    <row r="300" spans="1:65" s="13" customFormat="1">
      <c r="B300" s="158"/>
      <c r="D300" s="159" t="s">
        <v>128</v>
      </c>
      <c r="E300" s="160" t="s">
        <v>1</v>
      </c>
      <c r="F300" s="161" t="s">
        <v>384</v>
      </c>
      <c r="H300" s="162">
        <v>363.12</v>
      </c>
      <c r="I300" s="163"/>
      <c r="L300" s="158"/>
      <c r="M300" s="164"/>
      <c r="N300" s="165"/>
      <c r="O300" s="165"/>
      <c r="P300" s="165"/>
      <c r="Q300" s="165"/>
      <c r="R300" s="165"/>
      <c r="S300" s="165"/>
      <c r="T300" s="166"/>
      <c r="AT300" s="160" t="s">
        <v>128</v>
      </c>
      <c r="AU300" s="160" t="s">
        <v>82</v>
      </c>
      <c r="AV300" s="13" t="s">
        <v>82</v>
      </c>
      <c r="AW300" s="13" t="s">
        <v>29</v>
      </c>
      <c r="AX300" s="13" t="s">
        <v>73</v>
      </c>
      <c r="AY300" s="160" t="s">
        <v>120</v>
      </c>
    </row>
    <row r="301" spans="1:65" s="13" customFormat="1">
      <c r="B301" s="158"/>
      <c r="D301" s="159" t="s">
        <v>128</v>
      </c>
      <c r="E301" s="160" t="s">
        <v>1</v>
      </c>
      <c r="F301" s="161" t="s">
        <v>385</v>
      </c>
      <c r="H301" s="162">
        <v>-176.846</v>
      </c>
      <c r="I301" s="163"/>
      <c r="L301" s="158"/>
      <c r="M301" s="164"/>
      <c r="N301" s="165"/>
      <c r="O301" s="165"/>
      <c r="P301" s="165"/>
      <c r="Q301" s="165"/>
      <c r="R301" s="165"/>
      <c r="S301" s="165"/>
      <c r="T301" s="166"/>
      <c r="AT301" s="160" t="s">
        <v>128</v>
      </c>
      <c r="AU301" s="160" t="s">
        <v>82</v>
      </c>
      <c r="AV301" s="13" t="s">
        <v>82</v>
      </c>
      <c r="AW301" s="13" t="s">
        <v>29</v>
      </c>
      <c r="AX301" s="13" t="s">
        <v>73</v>
      </c>
      <c r="AY301" s="160" t="s">
        <v>120</v>
      </c>
    </row>
    <row r="302" spans="1:65" s="15" customFormat="1">
      <c r="B302" s="175"/>
      <c r="D302" s="159" t="s">
        <v>128</v>
      </c>
      <c r="E302" s="176" t="s">
        <v>1</v>
      </c>
      <c r="F302" s="177" t="s">
        <v>386</v>
      </c>
      <c r="H302" s="176" t="s">
        <v>1</v>
      </c>
      <c r="I302" s="178"/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128</v>
      </c>
      <c r="AU302" s="176" t="s">
        <v>82</v>
      </c>
      <c r="AV302" s="15" t="s">
        <v>30</v>
      </c>
      <c r="AW302" s="15" t="s">
        <v>29</v>
      </c>
      <c r="AX302" s="15" t="s">
        <v>73</v>
      </c>
      <c r="AY302" s="176" t="s">
        <v>120</v>
      </c>
    </row>
    <row r="303" spans="1:65" s="13" customFormat="1">
      <c r="B303" s="158"/>
      <c r="D303" s="159" t="s">
        <v>128</v>
      </c>
      <c r="E303" s="160" t="s">
        <v>1</v>
      </c>
      <c r="F303" s="161" t="s">
        <v>387</v>
      </c>
      <c r="H303" s="162">
        <v>7.6479999999999997</v>
      </c>
      <c r="I303" s="163"/>
      <c r="L303" s="158"/>
      <c r="M303" s="164"/>
      <c r="N303" s="165"/>
      <c r="O303" s="165"/>
      <c r="P303" s="165"/>
      <c r="Q303" s="165"/>
      <c r="R303" s="165"/>
      <c r="S303" s="165"/>
      <c r="T303" s="166"/>
      <c r="AT303" s="160" t="s">
        <v>128</v>
      </c>
      <c r="AU303" s="160" t="s">
        <v>82</v>
      </c>
      <c r="AV303" s="13" t="s">
        <v>82</v>
      </c>
      <c r="AW303" s="13" t="s">
        <v>29</v>
      </c>
      <c r="AX303" s="13" t="s">
        <v>73</v>
      </c>
      <c r="AY303" s="160" t="s">
        <v>120</v>
      </c>
    </row>
    <row r="304" spans="1:65" s="13" customFormat="1">
      <c r="B304" s="158"/>
      <c r="D304" s="159" t="s">
        <v>128</v>
      </c>
      <c r="E304" s="160" t="s">
        <v>1</v>
      </c>
      <c r="F304" s="161" t="s">
        <v>388</v>
      </c>
      <c r="H304" s="162">
        <v>-0.98899999999999999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128</v>
      </c>
      <c r="AU304" s="160" t="s">
        <v>82</v>
      </c>
      <c r="AV304" s="13" t="s">
        <v>82</v>
      </c>
      <c r="AW304" s="13" t="s">
        <v>29</v>
      </c>
      <c r="AX304" s="13" t="s">
        <v>73</v>
      </c>
      <c r="AY304" s="160" t="s">
        <v>120</v>
      </c>
    </row>
    <row r="305" spans="1:65" s="15" customFormat="1">
      <c r="B305" s="175"/>
      <c r="D305" s="159" t="s">
        <v>128</v>
      </c>
      <c r="E305" s="176" t="s">
        <v>1</v>
      </c>
      <c r="F305" s="177" t="s">
        <v>389</v>
      </c>
      <c r="H305" s="176" t="s">
        <v>1</v>
      </c>
      <c r="I305" s="178"/>
      <c r="L305" s="175"/>
      <c r="M305" s="179"/>
      <c r="N305" s="180"/>
      <c r="O305" s="180"/>
      <c r="P305" s="180"/>
      <c r="Q305" s="180"/>
      <c r="R305" s="180"/>
      <c r="S305" s="180"/>
      <c r="T305" s="181"/>
      <c r="AT305" s="176" t="s">
        <v>128</v>
      </c>
      <c r="AU305" s="176" t="s">
        <v>82</v>
      </c>
      <c r="AV305" s="15" t="s">
        <v>30</v>
      </c>
      <c r="AW305" s="15" t="s">
        <v>29</v>
      </c>
      <c r="AX305" s="15" t="s">
        <v>73</v>
      </c>
      <c r="AY305" s="176" t="s">
        <v>120</v>
      </c>
    </row>
    <row r="306" spans="1:65" s="13" customFormat="1">
      <c r="B306" s="158"/>
      <c r="D306" s="159" t="s">
        <v>128</v>
      </c>
      <c r="E306" s="160" t="s">
        <v>1</v>
      </c>
      <c r="F306" s="161" t="s">
        <v>390</v>
      </c>
      <c r="H306" s="162">
        <v>7.36</v>
      </c>
      <c r="I306" s="163"/>
      <c r="L306" s="158"/>
      <c r="M306" s="164"/>
      <c r="N306" s="165"/>
      <c r="O306" s="165"/>
      <c r="P306" s="165"/>
      <c r="Q306" s="165"/>
      <c r="R306" s="165"/>
      <c r="S306" s="165"/>
      <c r="T306" s="166"/>
      <c r="AT306" s="160" t="s">
        <v>128</v>
      </c>
      <c r="AU306" s="160" t="s">
        <v>82</v>
      </c>
      <c r="AV306" s="13" t="s">
        <v>82</v>
      </c>
      <c r="AW306" s="13" t="s">
        <v>29</v>
      </c>
      <c r="AX306" s="13" t="s">
        <v>73</v>
      </c>
      <c r="AY306" s="160" t="s">
        <v>120</v>
      </c>
    </row>
    <row r="307" spans="1:65" s="13" customFormat="1">
      <c r="B307" s="158"/>
      <c r="D307" s="159" t="s">
        <v>128</v>
      </c>
      <c r="E307" s="160" t="s">
        <v>1</v>
      </c>
      <c r="F307" s="161" t="s">
        <v>391</v>
      </c>
      <c r="H307" s="162">
        <v>6.4</v>
      </c>
      <c r="I307" s="163"/>
      <c r="L307" s="158"/>
      <c r="M307" s="164"/>
      <c r="N307" s="165"/>
      <c r="O307" s="165"/>
      <c r="P307" s="165"/>
      <c r="Q307" s="165"/>
      <c r="R307" s="165"/>
      <c r="S307" s="165"/>
      <c r="T307" s="166"/>
      <c r="AT307" s="160" t="s">
        <v>128</v>
      </c>
      <c r="AU307" s="160" t="s">
        <v>82</v>
      </c>
      <c r="AV307" s="13" t="s">
        <v>82</v>
      </c>
      <c r="AW307" s="13" t="s">
        <v>29</v>
      </c>
      <c r="AX307" s="13" t="s">
        <v>73</v>
      </c>
      <c r="AY307" s="160" t="s">
        <v>120</v>
      </c>
    </row>
    <row r="308" spans="1:65" s="13" customFormat="1">
      <c r="B308" s="158"/>
      <c r="D308" s="159" t="s">
        <v>128</v>
      </c>
      <c r="E308" s="160" t="s">
        <v>1</v>
      </c>
      <c r="F308" s="161" t="s">
        <v>392</v>
      </c>
      <c r="H308" s="162">
        <v>3.008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128</v>
      </c>
      <c r="AU308" s="160" t="s">
        <v>82</v>
      </c>
      <c r="AV308" s="13" t="s">
        <v>82</v>
      </c>
      <c r="AW308" s="13" t="s">
        <v>29</v>
      </c>
      <c r="AX308" s="13" t="s">
        <v>73</v>
      </c>
      <c r="AY308" s="160" t="s">
        <v>120</v>
      </c>
    </row>
    <row r="309" spans="1:65" s="13" customFormat="1">
      <c r="B309" s="158"/>
      <c r="D309" s="159" t="s">
        <v>128</v>
      </c>
      <c r="E309" s="160" t="s">
        <v>1</v>
      </c>
      <c r="F309" s="161" t="s">
        <v>393</v>
      </c>
      <c r="H309" s="162">
        <v>6.1040000000000001</v>
      </c>
      <c r="I309" s="163"/>
      <c r="L309" s="158"/>
      <c r="M309" s="164"/>
      <c r="N309" s="165"/>
      <c r="O309" s="165"/>
      <c r="P309" s="165"/>
      <c r="Q309" s="165"/>
      <c r="R309" s="165"/>
      <c r="S309" s="165"/>
      <c r="T309" s="166"/>
      <c r="AT309" s="160" t="s">
        <v>128</v>
      </c>
      <c r="AU309" s="160" t="s">
        <v>82</v>
      </c>
      <c r="AV309" s="13" t="s">
        <v>82</v>
      </c>
      <c r="AW309" s="13" t="s">
        <v>29</v>
      </c>
      <c r="AX309" s="13" t="s">
        <v>73</v>
      </c>
      <c r="AY309" s="160" t="s">
        <v>120</v>
      </c>
    </row>
    <row r="310" spans="1:65" s="14" customFormat="1">
      <c r="B310" s="167"/>
      <c r="D310" s="159" t="s">
        <v>128</v>
      </c>
      <c r="E310" s="168" t="s">
        <v>1</v>
      </c>
      <c r="F310" s="169" t="s">
        <v>150</v>
      </c>
      <c r="H310" s="170">
        <v>215.80500000000001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8" t="s">
        <v>128</v>
      </c>
      <c r="AU310" s="168" t="s">
        <v>82</v>
      </c>
      <c r="AV310" s="14" t="s">
        <v>127</v>
      </c>
      <c r="AW310" s="14" t="s">
        <v>29</v>
      </c>
      <c r="AX310" s="14" t="s">
        <v>30</v>
      </c>
      <c r="AY310" s="168" t="s">
        <v>120</v>
      </c>
    </row>
    <row r="311" spans="1:65" s="2" customFormat="1" ht="16.5" customHeight="1">
      <c r="A311" s="33"/>
      <c r="B311" s="144"/>
      <c r="C311" s="145" t="s">
        <v>394</v>
      </c>
      <c r="D311" s="145" t="s">
        <v>122</v>
      </c>
      <c r="E311" s="146" t="s">
        <v>395</v>
      </c>
      <c r="F311" s="147" t="s">
        <v>396</v>
      </c>
      <c r="G311" s="148" t="s">
        <v>397</v>
      </c>
      <c r="H311" s="149">
        <v>4</v>
      </c>
      <c r="I311" s="150"/>
      <c r="J311" s="151">
        <f>ROUND(I311*H311,2)</f>
        <v>0</v>
      </c>
      <c r="K311" s="147" t="s">
        <v>126</v>
      </c>
      <c r="L311" s="34"/>
      <c r="M311" s="152" t="s">
        <v>1</v>
      </c>
      <c r="N311" s="153" t="s">
        <v>38</v>
      </c>
      <c r="O311" s="59"/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6" t="s">
        <v>127</v>
      </c>
      <c r="AT311" s="156" t="s">
        <v>122</v>
      </c>
      <c r="AU311" s="156" t="s">
        <v>82</v>
      </c>
      <c r="AY311" s="18" t="s">
        <v>120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8" t="s">
        <v>30</v>
      </c>
      <c r="BK311" s="157">
        <f>ROUND(I311*H311,2)</f>
        <v>0</v>
      </c>
      <c r="BL311" s="18" t="s">
        <v>127</v>
      </c>
      <c r="BM311" s="156" t="s">
        <v>398</v>
      </c>
    </row>
    <row r="312" spans="1:65" s="13" customFormat="1">
      <c r="B312" s="158"/>
      <c r="D312" s="159" t="s">
        <v>128</v>
      </c>
      <c r="E312" s="160" t="s">
        <v>1</v>
      </c>
      <c r="F312" s="161" t="s">
        <v>127</v>
      </c>
      <c r="H312" s="162">
        <v>4</v>
      </c>
      <c r="I312" s="163"/>
      <c r="L312" s="158"/>
      <c r="M312" s="164"/>
      <c r="N312" s="165"/>
      <c r="O312" s="165"/>
      <c r="P312" s="165"/>
      <c r="Q312" s="165"/>
      <c r="R312" s="165"/>
      <c r="S312" s="165"/>
      <c r="T312" s="166"/>
      <c r="AT312" s="160" t="s">
        <v>128</v>
      </c>
      <c r="AU312" s="160" t="s">
        <v>82</v>
      </c>
      <c r="AV312" s="13" t="s">
        <v>82</v>
      </c>
      <c r="AW312" s="13" t="s">
        <v>29</v>
      </c>
      <c r="AX312" s="13" t="s">
        <v>30</v>
      </c>
      <c r="AY312" s="160" t="s">
        <v>120</v>
      </c>
    </row>
    <row r="313" spans="1:65" s="2" customFormat="1" ht="24.2" customHeight="1">
      <c r="A313" s="33"/>
      <c r="B313" s="144"/>
      <c r="C313" s="145" t="s">
        <v>399</v>
      </c>
      <c r="D313" s="145" t="s">
        <v>122</v>
      </c>
      <c r="E313" s="146" t="s">
        <v>400</v>
      </c>
      <c r="F313" s="147" t="s">
        <v>401</v>
      </c>
      <c r="G313" s="148" t="s">
        <v>351</v>
      </c>
      <c r="H313" s="149">
        <v>531.80499999999995</v>
      </c>
      <c r="I313" s="150"/>
      <c r="J313" s="151">
        <f>ROUND(I313*H313,2)</f>
        <v>0</v>
      </c>
      <c r="K313" s="147" t="s">
        <v>126</v>
      </c>
      <c r="L313" s="34"/>
      <c r="M313" s="152" t="s">
        <v>1</v>
      </c>
      <c r="N313" s="153" t="s">
        <v>38</v>
      </c>
      <c r="O313" s="59"/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127</v>
      </c>
      <c r="AT313" s="156" t="s">
        <v>122</v>
      </c>
      <c r="AU313" s="156" t="s">
        <v>82</v>
      </c>
      <c r="AY313" s="18" t="s">
        <v>120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8" t="s">
        <v>30</v>
      </c>
      <c r="BK313" s="157">
        <f>ROUND(I313*H313,2)</f>
        <v>0</v>
      </c>
      <c r="BL313" s="18" t="s">
        <v>127</v>
      </c>
      <c r="BM313" s="156" t="s">
        <v>402</v>
      </c>
    </row>
    <row r="314" spans="1:65" s="13" customFormat="1">
      <c r="B314" s="158"/>
      <c r="D314" s="159" t="s">
        <v>128</v>
      </c>
      <c r="E314" s="160" t="s">
        <v>1</v>
      </c>
      <c r="F314" s="161" t="s">
        <v>403</v>
      </c>
      <c r="H314" s="162">
        <v>13.473000000000001</v>
      </c>
      <c r="I314" s="163"/>
      <c r="L314" s="158"/>
      <c r="M314" s="164"/>
      <c r="N314" s="165"/>
      <c r="O314" s="165"/>
      <c r="P314" s="165"/>
      <c r="Q314" s="165"/>
      <c r="R314" s="165"/>
      <c r="S314" s="165"/>
      <c r="T314" s="166"/>
      <c r="AT314" s="160" t="s">
        <v>128</v>
      </c>
      <c r="AU314" s="160" t="s">
        <v>82</v>
      </c>
      <c r="AV314" s="13" t="s">
        <v>82</v>
      </c>
      <c r="AW314" s="13" t="s">
        <v>29</v>
      </c>
      <c r="AX314" s="13" t="s">
        <v>73</v>
      </c>
      <c r="AY314" s="160" t="s">
        <v>120</v>
      </c>
    </row>
    <row r="315" spans="1:65" s="13" customFormat="1">
      <c r="B315" s="158"/>
      <c r="D315" s="159" t="s">
        <v>128</v>
      </c>
      <c r="E315" s="160" t="s">
        <v>1</v>
      </c>
      <c r="F315" s="161" t="s">
        <v>404</v>
      </c>
      <c r="H315" s="162">
        <v>517.93200000000002</v>
      </c>
      <c r="I315" s="163"/>
      <c r="L315" s="158"/>
      <c r="M315" s="164"/>
      <c r="N315" s="165"/>
      <c r="O315" s="165"/>
      <c r="P315" s="165"/>
      <c r="Q315" s="165"/>
      <c r="R315" s="165"/>
      <c r="S315" s="165"/>
      <c r="T315" s="166"/>
      <c r="AT315" s="160" t="s">
        <v>128</v>
      </c>
      <c r="AU315" s="160" t="s">
        <v>82</v>
      </c>
      <c r="AV315" s="13" t="s">
        <v>82</v>
      </c>
      <c r="AW315" s="13" t="s">
        <v>29</v>
      </c>
      <c r="AX315" s="13" t="s">
        <v>73</v>
      </c>
      <c r="AY315" s="160" t="s">
        <v>120</v>
      </c>
    </row>
    <row r="316" spans="1:65" s="13" customFormat="1">
      <c r="B316" s="158"/>
      <c r="D316" s="159" t="s">
        <v>128</v>
      </c>
      <c r="E316" s="160" t="s">
        <v>1</v>
      </c>
      <c r="F316" s="161" t="s">
        <v>405</v>
      </c>
      <c r="H316" s="162">
        <v>0.4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128</v>
      </c>
      <c r="AU316" s="160" t="s">
        <v>82</v>
      </c>
      <c r="AV316" s="13" t="s">
        <v>82</v>
      </c>
      <c r="AW316" s="13" t="s">
        <v>29</v>
      </c>
      <c r="AX316" s="13" t="s">
        <v>73</v>
      </c>
      <c r="AY316" s="160" t="s">
        <v>120</v>
      </c>
    </row>
    <row r="317" spans="1:65" s="14" customFormat="1">
      <c r="B317" s="167"/>
      <c r="D317" s="159" t="s">
        <v>128</v>
      </c>
      <c r="E317" s="168" t="s">
        <v>1</v>
      </c>
      <c r="F317" s="169" t="s">
        <v>205</v>
      </c>
      <c r="H317" s="170">
        <v>531.80499999999995</v>
      </c>
      <c r="I317" s="171"/>
      <c r="L317" s="167"/>
      <c r="M317" s="172"/>
      <c r="N317" s="173"/>
      <c r="O317" s="173"/>
      <c r="P317" s="173"/>
      <c r="Q317" s="173"/>
      <c r="R317" s="173"/>
      <c r="S317" s="173"/>
      <c r="T317" s="174"/>
      <c r="AT317" s="168" t="s">
        <v>128</v>
      </c>
      <c r="AU317" s="168" t="s">
        <v>82</v>
      </c>
      <c r="AV317" s="14" t="s">
        <v>127</v>
      </c>
      <c r="AW317" s="14" t="s">
        <v>29</v>
      </c>
      <c r="AX317" s="14" t="s">
        <v>30</v>
      </c>
      <c r="AY317" s="168" t="s">
        <v>120</v>
      </c>
    </row>
    <row r="318" spans="1:65" s="2" customFormat="1" ht="16.5" customHeight="1">
      <c r="A318" s="33"/>
      <c r="B318" s="144"/>
      <c r="C318" s="145" t="s">
        <v>406</v>
      </c>
      <c r="D318" s="145" t="s">
        <v>122</v>
      </c>
      <c r="E318" s="146" t="s">
        <v>407</v>
      </c>
      <c r="F318" s="147" t="s">
        <v>408</v>
      </c>
      <c r="G318" s="148" t="s">
        <v>351</v>
      </c>
      <c r="H318" s="149">
        <v>531.80499999999995</v>
      </c>
      <c r="I318" s="150"/>
      <c r="J318" s="151">
        <f>ROUND(I318*H318,2)</f>
        <v>0</v>
      </c>
      <c r="K318" s="147" t="s">
        <v>126</v>
      </c>
      <c r="L318" s="34"/>
      <c r="M318" s="152" t="s">
        <v>1</v>
      </c>
      <c r="N318" s="153" t="s">
        <v>38</v>
      </c>
      <c r="O318" s="59"/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6" t="s">
        <v>127</v>
      </c>
      <c r="AT318" s="156" t="s">
        <v>122</v>
      </c>
      <c r="AU318" s="156" t="s">
        <v>82</v>
      </c>
      <c r="AY318" s="18" t="s">
        <v>120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8" t="s">
        <v>30</v>
      </c>
      <c r="BK318" s="157">
        <f>ROUND(I318*H318,2)</f>
        <v>0</v>
      </c>
      <c r="BL318" s="18" t="s">
        <v>127</v>
      </c>
      <c r="BM318" s="156" t="s">
        <v>409</v>
      </c>
    </row>
    <row r="319" spans="1:65" s="13" customFormat="1">
      <c r="B319" s="158"/>
      <c r="D319" s="159" t="s">
        <v>128</v>
      </c>
      <c r="E319" s="160" t="s">
        <v>1</v>
      </c>
      <c r="F319" s="161" t="s">
        <v>410</v>
      </c>
      <c r="H319" s="162">
        <v>531.80499999999995</v>
      </c>
      <c r="I319" s="163"/>
      <c r="L319" s="158"/>
      <c r="M319" s="164"/>
      <c r="N319" s="165"/>
      <c r="O319" s="165"/>
      <c r="P319" s="165"/>
      <c r="Q319" s="165"/>
      <c r="R319" s="165"/>
      <c r="S319" s="165"/>
      <c r="T319" s="166"/>
      <c r="AT319" s="160" t="s">
        <v>128</v>
      </c>
      <c r="AU319" s="160" t="s">
        <v>82</v>
      </c>
      <c r="AV319" s="13" t="s">
        <v>82</v>
      </c>
      <c r="AW319" s="13" t="s">
        <v>29</v>
      </c>
      <c r="AX319" s="13" t="s">
        <v>30</v>
      </c>
      <c r="AY319" s="160" t="s">
        <v>120</v>
      </c>
    </row>
    <row r="320" spans="1:65" s="2" customFormat="1" ht="16.5" customHeight="1">
      <c r="A320" s="33"/>
      <c r="B320" s="144"/>
      <c r="C320" s="145" t="s">
        <v>411</v>
      </c>
      <c r="D320" s="145" t="s">
        <v>122</v>
      </c>
      <c r="E320" s="146" t="s">
        <v>412</v>
      </c>
      <c r="F320" s="147" t="s">
        <v>413</v>
      </c>
      <c r="G320" s="148" t="s">
        <v>351</v>
      </c>
      <c r="H320" s="149">
        <v>2127.2199999999998</v>
      </c>
      <c r="I320" s="150"/>
      <c r="J320" s="151">
        <f>ROUND(I320*H320,2)</f>
        <v>0</v>
      </c>
      <c r="K320" s="147" t="s">
        <v>126</v>
      </c>
      <c r="L320" s="34"/>
      <c r="M320" s="152" t="s">
        <v>1</v>
      </c>
      <c r="N320" s="153" t="s">
        <v>38</v>
      </c>
      <c r="O320" s="59"/>
      <c r="P320" s="154">
        <f>O320*H320</f>
        <v>0</v>
      </c>
      <c r="Q320" s="154">
        <v>0</v>
      </c>
      <c r="R320" s="154">
        <f>Q320*H320</f>
        <v>0</v>
      </c>
      <c r="S320" s="154">
        <v>0</v>
      </c>
      <c r="T320" s="15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56" t="s">
        <v>127</v>
      </c>
      <c r="AT320" s="156" t="s">
        <v>122</v>
      </c>
      <c r="AU320" s="156" t="s">
        <v>82</v>
      </c>
      <c r="AY320" s="18" t="s">
        <v>120</v>
      </c>
      <c r="BE320" s="157">
        <f>IF(N320="základní",J320,0)</f>
        <v>0</v>
      </c>
      <c r="BF320" s="157">
        <f>IF(N320="snížená",J320,0)</f>
        <v>0</v>
      </c>
      <c r="BG320" s="157">
        <f>IF(N320="zákl. přenesená",J320,0)</f>
        <v>0</v>
      </c>
      <c r="BH320" s="157">
        <f>IF(N320="sníž. přenesená",J320,0)</f>
        <v>0</v>
      </c>
      <c r="BI320" s="157">
        <f>IF(N320="nulová",J320,0)</f>
        <v>0</v>
      </c>
      <c r="BJ320" s="18" t="s">
        <v>30</v>
      </c>
      <c r="BK320" s="157">
        <f>ROUND(I320*H320,2)</f>
        <v>0</v>
      </c>
      <c r="BL320" s="18" t="s">
        <v>127</v>
      </c>
      <c r="BM320" s="156" t="s">
        <v>414</v>
      </c>
    </row>
    <row r="321" spans="1:65" s="13" customFormat="1">
      <c r="B321" s="158"/>
      <c r="D321" s="159" t="s">
        <v>128</v>
      </c>
      <c r="E321" s="160" t="s">
        <v>1</v>
      </c>
      <c r="F321" s="161" t="s">
        <v>415</v>
      </c>
      <c r="H321" s="162">
        <v>2127.2199999999998</v>
      </c>
      <c r="I321" s="163"/>
      <c r="L321" s="158"/>
      <c r="M321" s="164"/>
      <c r="N321" s="165"/>
      <c r="O321" s="165"/>
      <c r="P321" s="165"/>
      <c r="Q321" s="165"/>
      <c r="R321" s="165"/>
      <c r="S321" s="165"/>
      <c r="T321" s="166"/>
      <c r="AT321" s="160" t="s">
        <v>128</v>
      </c>
      <c r="AU321" s="160" t="s">
        <v>82</v>
      </c>
      <c r="AV321" s="13" t="s">
        <v>82</v>
      </c>
      <c r="AW321" s="13" t="s">
        <v>29</v>
      </c>
      <c r="AX321" s="13" t="s">
        <v>73</v>
      </c>
      <c r="AY321" s="160" t="s">
        <v>120</v>
      </c>
    </row>
    <row r="322" spans="1:65" s="14" customFormat="1">
      <c r="B322" s="167"/>
      <c r="D322" s="159" t="s">
        <v>128</v>
      </c>
      <c r="E322" s="168" t="s">
        <v>1</v>
      </c>
      <c r="F322" s="169" t="s">
        <v>205</v>
      </c>
      <c r="H322" s="170">
        <v>2127.2199999999998</v>
      </c>
      <c r="I322" s="171"/>
      <c r="L322" s="167"/>
      <c r="M322" s="172"/>
      <c r="N322" s="173"/>
      <c r="O322" s="173"/>
      <c r="P322" s="173"/>
      <c r="Q322" s="173"/>
      <c r="R322" s="173"/>
      <c r="S322" s="173"/>
      <c r="T322" s="174"/>
      <c r="AT322" s="168" t="s">
        <v>128</v>
      </c>
      <c r="AU322" s="168" t="s">
        <v>82</v>
      </c>
      <c r="AV322" s="14" t="s">
        <v>127</v>
      </c>
      <c r="AW322" s="14" t="s">
        <v>29</v>
      </c>
      <c r="AX322" s="14" t="s">
        <v>30</v>
      </c>
      <c r="AY322" s="168" t="s">
        <v>120</v>
      </c>
    </row>
    <row r="323" spans="1:65" s="2" customFormat="1" ht="16.5" customHeight="1">
      <c r="A323" s="33"/>
      <c r="B323" s="144"/>
      <c r="C323" s="145" t="s">
        <v>416</v>
      </c>
      <c r="D323" s="145" t="s">
        <v>122</v>
      </c>
      <c r="E323" s="146" t="s">
        <v>417</v>
      </c>
      <c r="F323" s="147" t="s">
        <v>418</v>
      </c>
      <c r="G323" s="148" t="s">
        <v>351</v>
      </c>
      <c r="H323" s="149">
        <v>531.80499999999995</v>
      </c>
      <c r="I323" s="150"/>
      <c r="J323" s="151">
        <f>ROUND(I323*H323,2)</f>
        <v>0</v>
      </c>
      <c r="K323" s="147" t="s">
        <v>1</v>
      </c>
      <c r="L323" s="34"/>
      <c r="M323" s="152" t="s">
        <v>1</v>
      </c>
      <c r="N323" s="153" t="s">
        <v>38</v>
      </c>
      <c r="O323" s="59"/>
      <c r="P323" s="154">
        <f>O323*H323</f>
        <v>0</v>
      </c>
      <c r="Q323" s="154">
        <v>0</v>
      </c>
      <c r="R323" s="154">
        <f>Q323*H323</f>
        <v>0</v>
      </c>
      <c r="S323" s="154">
        <v>0</v>
      </c>
      <c r="T323" s="15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6" t="s">
        <v>127</v>
      </c>
      <c r="AT323" s="156" t="s">
        <v>122</v>
      </c>
      <c r="AU323" s="156" t="s">
        <v>82</v>
      </c>
      <c r="AY323" s="18" t="s">
        <v>120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8" t="s">
        <v>30</v>
      </c>
      <c r="BK323" s="157">
        <f>ROUND(I323*H323,2)</f>
        <v>0</v>
      </c>
      <c r="BL323" s="18" t="s">
        <v>127</v>
      </c>
      <c r="BM323" s="156" t="s">
        <v>419</v>
      </c>
    </row>
    <row r="324" spans="1:65" s="13" customFormat="1">
      <c r="B324" s="158"/>
      <c r="D324" s="159" t="s">
        <v>128</v>
      </c>
      <c r="E324" s="160" t="s">
        <v>1</v>
      </c>
      <c r="F324" s="161" t="s">
        <v>410</v>
      </c>
      <c r="H324" s="162">
        <v>531.80499999999995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128</v>
      </c>
      <c r="AU324" s="160" t="s">
        <v>82</v>
      </c>
      <c r="AV324" s="13" t="s">
        <v>82</v>
      </c>
      <c r="AW324" s="13" t="s">
        <v>29</v>
      </c>
      <c r="AX324" s="13" t="s">
        <v>30</v>
      </c>
      <c r="AY324" s="160" t="s">
        <v>120</v>
      </c>
    </row>
    <row r="325" spans="1:65" s="2" customFormat="1" ht="16.5" customHeight="1">
      <c r="A325" s="33"/>
      <c r="B325" s="144"/>
      <c r="C325" s="145" t="s">
        <v>258</v>
      </c>
      <c r="D325" s="145" t="s">
        <v>122</v>
      </c>
      <c r="E325" s="146" t="s">
        <v>420</v>
      </c>
      <c r="F325" s="147" t="s">
        <v>421</v>
      </c>
      <c r="G325" s="148" t="s">
        <v>213</v>
      </c>
      <c r="H325" s="149">
        <v>253.23099999999999</v>
      </c>
      <c r="I325" s="150"/>
      <c r="J325" s="151">
        <f>ROUND(I325*H325,2)</f>
        <v>0</v>
      </c>
      <c r="K325" s="147" t="s">
        <v>1</v>
      </c>
      <c r="L325" s="34"/>
      <c r="M325" s="152" t="s">
        <v>1</v>
      </c>
      <c r="N325" s="153" t="s">
        <v>38</v>
      </c>
      <c r="O325" s="59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127</v>
      </c>
      <c r="AT325" s="156" t="s">
        <v>122</v>
      </c>
      <c r="AU325" s="156" t="s">
        <v>82</v>
      </c>
      <c r="AY325" s="18" t="s">
        <v>120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30</v>
      </c>
      <c r="BK325" s="157">
        <f>ROUND(I325*H325,2)</f>
        <v>0</v>
      </c>
      <c r="BL325" s="18" t="s">
        <v>127</v>
      </c>
      <c r="BM325" s="156" t="s">
        <v>422</v>
      </c>
    </row>
    <row r="326" spans="1:65" s="15" customFormat="1">
      <c r="B326" s="175"/>
      <c r="D326" s="159" t="s">
        <v>128</v>
      </c>
      <c r="E326" s="176" t="s">
        <v>1</v>
      </c>
      <c r="F326" s="177" t="s">
        <v>423</v>
      </c>
      <c r="H326" s="176" t="s">
        <v>1</v>
      </c>
      <c r="I326" s="178"/>
      <c r="L326" s="175"/>
      <c r="M326" s="179"/>
      <c r="N326" s="180"/>
      <c r="O326" s="180"/>
      <c r="P326" s="180"/>
      <c r="Q326" s="180"/>
      <c r="R326" s="180"/>
      <c r="S326" s="180"/>
      <c r="T326" s="181"/>
      <c r="AT326" s="176" t="s">
        <v>128</v>
      </c>
      <c r="AU326" s="176" t="s">
        <v>82</v>
      </c>
      <c r="AV326" s="15" t="s">
        <v>30</v>
      </c>
      <c r="AW326" s="15" t="s">
        <v>29</v>
      </c>
      <c r="AX326" s="15" t="s">
        <v>73</v>
      </c>
      <c r="AY326" s="176" t="s">
        <v>120</v>
      </c>
    </row>
    <row r="327" spans="1:65" s="15" customFormat="1">
      <c r="B327" s="175"/>
      <c r="D327" s="159" t="s">
        <v>128</v>
      </c>
      <c r="E327" s="176" t="s">
        <v>1</v>
      </c>
      <c r="F327" s="177" t="s">
        <v>383</v>
      </c>
      <c r="H327" s="176" t="s">
        <v>1</v>
      </c>
      <c r="I327" s="178"/>
      <c r="L327" s="175"/>
      <c r="M327" s="179"/>
      <c r="N327" s="180"/>
      <c r="O327" s="180"/>
      <c r="P327" s="180"/>
      <c r="Q327" s="180"/>
      <c r="R327" s="180"/>
      <c r="S327" s="180"/>
      <c r="T327" s="181"/>
      <c r="AT327" s="176" t="s">
        <v>128</v>
      </c>
      <c r="AU327" s="176" t="s">
        <v>82</v>
      </c>
      <c r="AV327" s="15" t="s">
        <v>30</v>
      </c>
      <c r="AW327" s="15" t="s">
        <v>29</v>
      </c>
      <c r="AX327" s="15" t="s">
        <v>73</v>
      </c>
      <c r="AY327" s="176" t="s">
        <v>120</v>
      </c>
    </row>
    <row r="328" spans="1:65" s="13" customFormat="1">
      <c r="B328" s="158"/>
      <c r="D328" s="159" t="s">
        <v>128</v>
      </c>
      <c r="E328" s="160" t="s">
        <v>1</v>
      </c>
      <c r="F328" s="161" t="s">
        <v>424</v>
      </c>
      <c r="H328" s="162">
        <v>96.370999999999995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128</v>
      </c>
      <c r="AU328" s="160" t="s">
        <v>82</v>
      </c>
      <c r="AV328" s="13" t="s">
        <v>82</v>
      </c>
      <c r="AW328" s="13" t="s">
        <v>29</v>
      </c>
      <c r="AX328" s="13" t="s">
        <v>73</v>
      </c>
      <c r="AY328" s="160" t="s">
        <v>120</v>
      </c>
    </row>
    <row r="329" spans="1:65" s="16" customFormat="1">
      <c r="B329" s="182"/>
      <c r="D329" s="159" t="s">
        <v>128</v>
      </c>
      <c r="E329" s="183" t="s">
        <v>1</v>
      </c>
      <c r="F329" s="184" t="s">
        <v>243</v>
      </c>
      <c r="H329" s="185">
        <v>96.370999999999995</v>
      </c>
      <c r="I329" s="186"/>
      <c r="L329" s="182"/>
      <c r="M329" s="187"/>
      <c r="N329" s="188"/>
      <c r="O329" s="188"/>
      <c r="P329" s="188"/>
      <c r="Q329" s="188"/>
      <c r="R329" s="188"/>
      <c r="S329" s="188"/>
      <c r="T329" s="189"/>
      <c r="AT329" s="183" t="s">
        <v>128</v>
      </c>
      <c r="AU329" s="183" t="s">
        <v>82</v>
      </c>
      <c r="AV329" s="16" t="s">
        <v>133</v>
      </c>
      <c r="AW329" s="16" t="s">
        <v>29</v>
      </c>
      <c r="AX329" s="16" t="s">
        <v>73</v>
      </c>
      <c r="AY329" s="183" t="s">
        <v>120</v>
      </c>
    </row>
    <row r="330" spans="1:65" s="15" customFormat="1">
      <c r="B330" s="175"/>
      <c r="D330" s="159" t="s">
        <v>128</v>
      </c>
      <c r="E330" s="176" t="s">
        <v>1</v>
      </c>
      <c r="F330" s="177" t="s">
        <v>425</v>
      </c>
      <c r="H330" s="176" t="s">
        <v>1</v>
      </c>
      <c r="I330" s="178"/>
      <c r="L330" s="175"/>
      <c r="M330" s="179"/>
      <c r="N330" s="180"/>
      <c r="O330" s="180"/>
      <c r="P330" s="180"/>
      <c r="Q330" s="180"/>
      <c r="R330" s="180"/>
      <c r="S330" s="180"/>
      <c r="T330" s="181"/>
      <c r="AT330" s="176" t="s">
        <v>128</v>
      </c>
      <c r="AU330" s="176" t="s">
        <v>82</v>
      </c>
      <c r="AV330" s="15" t="s">
        <v>30</v>
      </c>
      <c r="AW330" s="15" t="s">
        <v>29</v>
      </c>
      <c r="AX330" s="15" t="s">
        <v>73</v>
      </c>
      <c r="AY330" s="176" t="s">
        <v>120</v>
      </c>
    </row>
    <row r="331" spans="1:65" s="13" customFormat="1">
      <c r="B331" s="158"/>
      <c r="D331" s="159" t="s">
        <v>128</v>
      </c>
      <c r="E331" s="160" t="s">
        <v>1</v>
      </c>
      <c r="F331" s="161" t="s">
        <v>426</v>
      </c>
      <c r="H331" s="162">
        <v>249.24</v>
      </c>
      <c r="I331" s="163"/>
      <c r="L331" s="158"/>
      <c r="M331" s="164"/>
      <c r="N331" s="165"/>
      <c r="O331" s="165"/>
      <c r="P331" s="165"/>
      <c r="Q331" s="165"/>
      <c r="R331" s="165"/>
      <c r="S331" s="165"/>
      <c r="T331" s="166"/>
      <c r="AT331" s="160" t="s">
        <v>128</v>
      </c>
      <c r="AU331" s="160" t="s">
        <v>82</v>
      </c>
      <c r="AV331" s="13" t="s">
        <v>82</v>
      </c>
      <c r="AW331" s="13" t="s">
        <v>29</v>
      </c>
      <c r="AX331" s="13" t="s">
        <v>73</v>
      </c>
      <c r="AY331" s="160" t="s">
        <v>120</v>
      </c>
    </row>
    <row r="332" spans="1:65" s="13" customFormat="1">
      <c r="B332" s="158"/>
      <c r="D332" s="159" t="s">
        <v>128</v>
      </c>
      <c r="E332" s="160" t="s">
        <v>1</v>
      </c>
      <c r="F332" s="161" t="s">
        <v>427</v>
      </c>
      <c r="H332" s="162">
        <v>-92.38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128</v>
      </c>
      <c r="AU332" s="160" t="s">
        <v>82</v>
      </c>
      <c r="AV332" s="13" t="s">
        <v>82</v>
      </c>
      <c r="AW332" s="13" t="s">
        <v>29</v>
      </c>
      <c r="AX332" s="13" t="s">
        <v>73</v>
      </c>
      <c r="AY332" s="160" t="s">
        <v>120</v>
      </c>
    </row>
    <row r="333" spans="1:65" s="16" customFormat="1">
      <c r="B333" s="182"/>
      <c r="D333" s="159" t="s">
        <v>128</v>
      </c>
      <c r="E333" s="183" t="s">
        <v>1</v>
      </c>
      <c r="F333" s="184" t="s">
        <v>243</v>
      </c>
      <c r="H333" s="185">
        <v>156.86000000000001</v>
      </c>
      <c r="I333" s="186"/>
      <c r="L333" s="182"/>
      <c r="M333" s="187"/>
      <c r="N333" s="188"/>
      <c r="O333" s="188"/>
      <c r="P333" s="188"/>
      <c r="Q333" s="188"/>
      <c r="R333" s="188"/>
      <c r="S333" s="188"/>
      <c r="T333" s="189"/>
      <c r="AT333" s="183" t="s">
        <v>128</v>
      </c>
      <c r="AU333" s="183" t="s">
        <v>82</v>
      </c>
      <c r="AV333" s="16" t="s">
        <v>133</v>
      </c>
      <c r="AW333" s="16" t="s">
        <v>29</v>
      </c>
      <c r="AX333" s="16" t="s">
        <v>73</v>
      </c>
      <c r="AY333" s="183" t="s">
        <v>120</v>
      </c>
    </row>
    <row r="334" spans="1:65" s="14" customFormat="1">
      <c r="B334" s="167"/>
      <c r="D334" s="159" t="s">
        <v>128</v>
      </c>
      <c r="E334" s="168" t="s">
        <v>1</v>
      </c>
      <c r="F334" s="169" t="s">
        <v>150</v>
      </c>
      <c r="H334" s="170">
        <v>253.23099999999999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8" t="s">
        <v>128</v>
      </c>
      <c r="AU334" s="168" t="s">
        <v>82</v>
      </c>
      <c r="AV334" s="14" t="s">
        <v>127</v>
      </c>
      <c r="AW334" s="14" t="s">
        <v>29</v>
      </c>
      <c r="AX334" s="14" t="s">
        <v>30</v>
      </c>
      <c r="AY334" s="168" t="s">
        <v>120</v>
      </c>
    </row>
    <row r="335" spans="1:65" s="12" customFormat="1" ht="22.9" customHeight="1">
      <c r="B335" s="131"/>
      <c r="D335" s="132" t="s">
        <v>72</v>
      </c>
      <c r="E335" s="142" t="s">
        <v>127</v>
      </c>
      <c r="F335" s="142" t="s">
        <v>428</v>
      </c>
      <c r="I335" s="134"/>
      <c r="J335" s="143">
        <f>BK335</f>
        <v>0</v>
      </c>
      <c r="L335" s="131"/>
      <c r="M335" s="136"/>
      <c r="N335" s="137"/>
      <c r="O335" s="137"/>
      <c r="P335" s="138">
        <f>SUM(P336:P375)</f>
        <v>0</v>
      </c>
      <c r="Q335" s="137"/>
      <c r="R335" s="138">
        <f>SUM(R336:R375)</f>
        <v>111.95758618000002</v>
      </c>
      <c r="S335" s="137"/>
      <c r="T335" s="139">
        <f>SUM(T336:T375)</f>
        <v>0</v>
      </c>
      <c r="AR335" s="132" t="s">
        <v>30</v>
      </c>
      <c r="AT335" s="140" t="s">
        <v>72</v>
      </c>
      <c r="AU335" s="140" t="s">
        <v>30</v>
      </c>
      <c r="AY335" s="132" t="s">
        <v>120</v>
      </c>
      <c r="BK335" s="141">
        <f>SUM(BK336:BK375)</f>
        <v>0</v>
      </c>
    </row>
    <row r="336" spans="1:65" s="2" customFormat="1" ht="16.5" customHeight="1">
      <c r="A336" s="33"/>
      <c r="B336" s="144"/>
      <c r="C336" s="145" t="s">
        <v>429</v>
      </c>
      <c r="D336" s="145" t="s">
        <v>122</v>
      </c>
      <c r="E336" s="146" t="s">
        <v>430</v>
      </c>
      <c r="F336" s="147" t="s">
        <v>431</v>
      </c>
      <c r="G336" s="148" t="s">
        <v>213</v>
      </c>
      <c r="H336" s="149">
        <v>35.484999999999999</v>
      </c>
      <c r="I336" s="150"/>
      <c r="J336" s="151">
        <f>ROUND(I336*H336,2)</f>
        <v>0</v>
      </c>
      <c r="K336" s="147" t="s">
        <v>126</v>
      </c>
      <c r="L336" s="34"/>
      <c r="M336" s="152" t="s">
        <v>1</v>
      </c>
      <c r="N336" s="153" t="s">
        <v>38</v>
      </c>
      <c r="O336" s="59"/>
      <c r="P336" s="154">
        <f>O336*H336</f>
        <v>0</v>
      </c>
      <c r="Q336" s="154">
        <v>0</v>
      </c>
      <c r="R336" s="154">
        <f>Q336*H336</f>
        <v>0</v>
      </c>
      <c r="S336" s="154">
        <v>0</v>
      </c>
      <c r="T336" s="15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6" t="s">
        <v>127</v>
      </c>
      <c r="AT336" s="156" t="s">
        <v>122</v>
      </c>
      <c r="AU336" s="156" t="s">
        <v>82</v>
      </c>
      <c r="AY336" s="18" t="s">
        <v>120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8" t="s">
        <v>30</v>
      </c>
      <c r="BK336" s="157">
        <f>ROUND(I336*H336,2)</f>
        <v>0</v>
      </c>
      <c r="BL336" s="18" t="s">
        <v>127</v>
      </c>
      <c r="BM336" s="156" t="s">
        <v>432</v>
      </c>
    </row>
    <row r="337" spans="1:65" s="13" customFormat="1">
      <c r="B337" s="158"/>
      <c r="D337" s="159" t="s">
        <v>128</v>
      </c>
      <c r="E337" s="160" t="s">
        <v>1</v>
      </c>
      <c r="F337" s="161" t="s">
        <v>433</v>
      </c>
      <c r="H337" s="162">
        <v>24.12</v>
      </c>
      <c r="I337" s="163"/>
      <c r="L337" s="158"/>
      <c r="M337" s="164"/>
      <c r="N337" s="165"/>
      <c r="O337" s="165"/>
      <c r="P337" s="165"/>
      <c r="Q337" s="165"/>
      <c r="R337" s="165"/>
      <c r="S337" s="165"/>
      <c r="T337" s="166"/>
      <c r="AT337" s="160" t="s">
        <v>128</v>
      </c>
      <c r="AU337" s="160" t="s">
        <v>82</v>
      </c>
      <c r="AV337" s="13" t="s">
        <v>82</v>
      </c>
      <c r="AW337" s="13" t="s">
        <v>29</v>
      </c>
      <c r="AX337" s="13" t="s">
        <v>73</v>
      </c>
      <c r="AY337" s="160" t="s">
        <v>120</v>
      </c>
    </row>
    <row r="338" spans="1:65" s="13" customFormat="1">
      <c r="B338" s="158"/>
      <c r="D338" s="159" t="s">
        <v>128</v>
      </c>
      <c r="E338" s="160" t="s">
        <v>1</v>
      </c>
      <c r="F338" s="161" t="s">
        <v>434</v>
      </c>
      <c r="H338" s="162">
        <v>10.682</v>
      </c>
      <c r="I338" s="163"/>
      <c r="L338" s="158"/>
      <c r="M338" s="164"/>
      <c r="N338" s="165"/>
      <c r="O338" s="165"/>
      <c r="P338" s="165"/>
      <c r="Q338" s="165"/>
      <c r="R338" s="165"/>
      <c r="S338" s="165"/>
      <c r="T338" s="166"/>
      <c r="AT338" s="160" t="s">
        <v>128</v>
      </c>
      <c r="AU338" s="160" t="s">
        <v>82</v>
      </c>
      <c r="AV338" s="13" t="s">
        <v>82</v>
      </c>
      <c r="AW338" s="13" t="s">
        <v>29</v>
      </c>
      <c r="AX338" s="13" t="s">
        <v>73</v>
      </c>
      <c r="AY338" s="160" t="s">
        <v>120</v>
      </c>
    </row>
    <row r="339" spans="1:65" s="13" customFormat="1">
      <c r="B339" s="158"/>
      <c r="D339" s="159" t="s">
        <v>128</v>
      </c>
      <c r="E339" s="160" t="s">
        <v>1</v>
      </c>
      <c r="F339" s="161" t="s">
        <v>435</v>
      </c>
      <c r="H339" s="162">
        <v>0.68300000000000005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128</v>
      </c>
      <c r="AU339" s="160" t="s">
        <v>82</v>
      </c>
      <c r="AV339" s="13" t="s">
        <v>82</v>
      </c>
      <c r="AW339" s="13" t="s">
        <v>29</v>
      </c>
      <c r="AX339" s="13" t="s">
        <v>73</v>
      </c>
      <c r="AY339" s="160" t="s">
        <v>120</v>
      </c>
    </row>
    <row r="340" spans="1:65" s="14" customFormat="1">
      <c r="B340" s="167"/>
      <c r="D340" s="159" t="s">
        <v>128</v>
      </c>
      <c r="E340" s="168" t="s">
        <v>1</v>
      </c>
      <c r="F340" s="169" t="s">
        <v>150</v>
      </c>
      <c r="H340" s="170">
        <v>35.484999999999999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8" t="s">
        <v>128</v>
      </c>
      <c r="AU340" s="168" t="s">
        <v>82</v>
      </c>
      <c r="AV340" s="14" t="s">
        <v>127</v>
      </c>
      <c r="AW340" s="14" t="s">
        <v>29</v>
      </c>
      <c r="AX340" s="14" t="s">
        <v>30</v>
      </c>
      <c r="AY340" s="168" t="s">
        <v>120</v>
      </c>
    </row>
    <row r="341" spans="1:65" s="2" customFormat="1" ht="16.5" customHeight="1">
      <c r="A341" s="33"/>
      <c r="B341" s="144"/>
      <c r="C341" s="145" t="s">
        <v>263</v>
      </c>
      <c r="D341" s="145" t="s">
        <v>122</v>
      </c>
      <c r="E341" s="146" t="s">
        <v>436</v>
      </c>
      <c r="F341" s="147" t="s">
        <v>437</v>
      </c>
      <c r="G341" s="148" t="s">
        <v>213</v>
      </c>
      <c r="H341" s="149">
        <v>35.484999999999999</v>
      </c>
      <c r="I341" s="150"/>
      <c r="J341" s="151">
        <f>ROUND(I341*H341,2)</f>
        <v>0</v>
      </c>
      <c r="K341" s="147" t="s">
        <v>126</v>
      </c>
      <c r="L341" s="34"/>
      <c r="M341" s="152" t="s">
        <v>1</v>
      </c>
      <c r="N341" s="153" t="s">
        <v>38</v>
      </c>
      <c r="O341" s="59"/>
      <c r="P341" s="154">
        <f>O341*H341</f>
        <v>0</v>
      </c>
      <c r="Q341" s="154">
        <v>0</v>
      </c>
      <c r="R341" s="154">
        <f>Q341*H341</f>
        <v>0</v>
      </c>
      <c r="S341" s="154">
        <v>0</v>
      </c>
      <c r="T341" s="155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6" t="s">
        <v>127</v>
      </c>
      <c r="AT341" s="156" t="s">
        <v>122</v>
      </c>
      <c r="AU341" s="156" t="s">
        <v>82</v>
      </c>
      <c r="AY341" s="18" t="s">
        <v>120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8" t="s">
        <v>30</v>
      </c>
      <c r="BK341" s="157">
        <f>ROUND(I341*H341,2)</f>
        <v>0</v>
      </c>
      <c r="BL341" s="18" t="s">
        <v>127</v>
      </c>
      <c r="BM341" s="156" t="s">
        <v>438</v>
      </c>
    </row>
    <row r="342" spans="1:65" s="13" customFormat="1">
      <c r="B342" s="158"/>
      <c r="D342" s="159" t="s">
        <v>128</v>
      </c>
      <c r="E342" s="160" t="s">
        <v>1</v>
      </c>
      <c r="F342" s="161" t="s">
        <v>439</v>
      </c>
      <c r="H342" s="162">
        <v>35.484999999999999</v>
      </c>
      <c r="I342" s="163"/>
      <c r="L342" s="158"/>
      <c r="M342" s="164"/>
      <c r="N342" s="165"/>
      <c r="O342" s="165"/>
      <c r="P342" s="165"/>
      <c r="Q342" s="165"/>
      <c r="R342" s="165"/>
      <c r="S342" s="165"/>
      <c r="T342" s="166"/>
      <c r="AT342" s="160" t="s">
        <v>128</v>
      </c>
      <c r="AU342" s="160" t="s">
        <v>82</v>
      </c>
      <c r="AV342" s="13" t="s">
        <v>82</v>
      </c>
      <c r="AW342" s="13" t="s">
        <v>29</v>
      </c>
      <c r="AX342" s="13" t="s">
        <v>30</v>
      </c>
      <c r="AY342" s="160" t="s">
        <v>120</v>
      </c>
    </row>
    <row r="343" spans="1:65" s="2" customFormat="1" ht="21.75" customHeight="1">
      <c r="A343" s="33"/>
      <c r="B343" s="144"/>
      <c r="C343" s="145" t="s">
        <v>440</v>
      </c>
      <c r="D343" s="145" t="s">
        <v>122</v>
      </c>
      <c r="E343" s="146" t="s">
        <v>362</v>
      </c>
      <c r="F343" s="147" t="s">
        <v>363</v>
      </c>
      <c r="G343" s="148" t="s">
        <v>213</v>
      </c>
      <c r="H343" s="149">
        <v>35.484999999999999</v>
      </c>
      <c r="I343" s="150"/>
      <c r="J343" s="151">
        <f>ROUND(I343*H343,2)</f>
        <v>0</v>
      </c>
      <c r="K343" s="147" t="s">
        <v>126</v>
      </c>
      <c r="L343" s="34"/>
      <c r="M343" s="152" t="s">
        <v>1</v>
      </c>
      <c r="N343" s="153" t="s">
        <v>38</v>
      </c>
      <c r="O343" s="59"/>
      <c r="P343" s="154">
        <f>O343*H343</f>
        <v>0</v>
      </c>
      <c r="Q343" s="154">
        <v>0</v>
      </c>
      <c r="R343" s="154">
        <f>Q343*H343</f>
        <v>0</v>
      </c>
      <c r="S343" s="154">
        <v>0</v>
      </c>
      <c r="T343" s="15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6" t="s">
        <v>127</v>
      </c>
      <c r="AT343" s="156" t="s">
        <v>122</v>
      </c>
      <c r="AU343" s="156" t="s">
        <v>82</v>
      </c>
      <c r="AY343" s="18" t="s">
        <v>120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8" t="s">
        <v>30</v>
      </c>
      <c r="BK343" s="157">
        <f>ROUND(I343*H343,2)</f>
        <v>0</v>
      </c>
      <c r="BL343" s="18" t="s">
        <v>127</v>
      </c>
      <c r="BM343" s="156" t="s">
        <v>441</v>
      </c>
    </row>
    <row r="344" spans="1:65" s="13" customFormat="1">
      <c r="B344" s="158"/>
      <c r="D344" s="159" t="s">
        <v>128</v>
      </c>
      <c r="E344" s="160" t="s">
        <v>1</v>
      </c>
      <c r="F344" s="161" t="s">
        <v>439</v>
      </c>
      <c r="H344" s="162">
        <v>35.484999999999999</v>
      </c>
      <c r="I344" s="163"/>
      <c r="L344" s="158"/>
      <c r="M344" s="164"/>
      <c r="N344" s="165"/>
      <c r="O344" s="165"/>
      <c r="P344" s="165"/>
      <c r="Q344" s="165"/>
      <c r="R344" s="165"/>
      <c r="S344" s="165"/>
      <c r="T344" s="166"/>
      <c r="AT344" s="160" t="s">
        <v>128</v>
      </c>
      <c r="AU344" s="160" t="s">
        <v>82</v>
      </c>
      <c r="AV344" s="13" t="s">
        <v>82</v>
      </c>
      <c r="AW344" s="13" t="s">
        <v>29</v>
      </c>
      <c r="AX344" s="13" t="s">
        <v>30</v>
      </c>
      <c r="AY344" s="160" t="s">
        <v>120</v>
      </c>
    </row>
    <row r="345" spans="1:65" s="2" customFormat="1" ht="21.75" customHeight="1">
      <c r="A345" s="33"/>
      <c r="B345" s="144"/>
      <c r="C345" s="145" t="s">
        <v>267</v>
      </c>
      <c r="D345" s="145" t="s">
        <v>122</v>
      </c>
      <c r="E345" s="146" t="s">
        <v>442</v>
      </c>
      <c r="F345" s="147" t="s">
        <v>443</v>
      </c>
      <c r="G345" s="148" t="s">
        <v>213</v>
      </c>
      <c r="H345" s="149">
        <v>44.959000000000003</v>
      </c>
      <c r="I345" s="150"/>
      <c r="J345" s="151">
        <f>ROUND(I345*H345,2)</f>
        <v>0</v>
      </c>
      <c r="K345" s="147" t="s">
        <v>126</v>
      </c>
      <c r="L345" s="34"/>
      <c r="M345" s="152" t="s">
        <v>1</v>
      </c>
      <c r="N345" s="153" t="s">
        <v>38</v>
      </c>
      <c r="O345" s="59"/>
      <c r="P345" s="154">
        <f>O345*H345</f>
        <v>0</v>
      </c>
      <c r="Q345" s="154">
        <v>2.3010199999999998</v>
      </c>
      <c r="R345" s="154">
        <f>Q345*H345</f>
        <v>103.45155818000001</v>
      </c>
      <c r="S345" s="154">
        <v>0</v>
      </c>
      <c r="T345" s="155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6" t="s">
        <v>127</v>
      </c>
      <c r="AT345" s="156" t="s">
        <v>122</v>
      </c>
      <c r="AU345" s="156" t="s">
        <v>82</v>
      </c>
      <c r="AY345" s="18" t="s">
        <v>120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8" t="s">
        <v>30</v>
      </c>
      <c r="BK345" s="157">
        <f>ROUND(I345*H345,2)</f>
        <v>0</v>
      </c>
      <c r="BL345" s="18" t="s">
        <v>127</v>
      </c>
      <c r="BM345" s="156" t="s">
        <v>444</v>
      </c>
    </row>
    <row r="346" spans="1:65" s="13" customFormat="1">
      <c r="B346" s="158"/>
      <c r="D346" s="159" t="s">
        <v>128</v>
      </c>
      <c r="E346" s="160" t="s">
        <v>1</v>
      </c>
      <c r="F346" s="161" t="s">
        <v>433</v>
      </c>
      <c r="H346" s="162">
        <v>24.12</v>
      </c>
      <c r="I346" s="163"/>
      <c r="L346" s="158"/>
      <c r="M346" s="164"/>
      <c r="N346" s="165"/>
      <c r="O346" s="165"/>
      <c r="P346" s="165"/>
      <c r="Q346" s="165"/>
      <c r="R346" s="165"/>
      <c r="S346" s="165"/>
      <c r="T346" s="166"/>
      <c r="AT346" s="160" t="s">
        <v>128</v>
      </c>
      <c r="AU346" s="160" t="s">
        <v>82</v>
      </c>
      <c r="AV346" s="13" t="s">
        <v>82</v>
      </c>
      <c r="AW346" s="13" t="s">
        <v>29</v>
      </c>
      <c r="AX346" s="13" t="s">
        <v>73</v>
      </c>
      <c r="AY346" s="160" t="s">
        <v>120</v>
      </c>
    </row>
    <row r="347" spans="1:65" s="13" customFormat="1">
      <c r="B347" s="158"/>
      <c r="D347" s="159" t="s">
        <v>128</v>
      </c>
      <c r="E347" s="160" t="s">
        <v>1</v>
      </c>
      <c r="F347" s="161" t="s">
        <v>445</v>
      </c>
      <c r="H347" s="162">
        <v>17.091000000000001</v>
      </c>
      <c r="I347" s="163"/>
      <c r="L347" s="158"/>
      <c r="M347" s="164"/>
      <c r="N347" s="165"/>
      <c r="O347" s="165"/>
      <c r="P347" s="165"/>
      <c r="Q347" s="165"/>
      <c r="R347" s="165"/>
      <c r="S347" s="165"/>
      <c r="T347" s="166"/>
      <c r="AT347" s="160" t="s">
        <v>128</v>
      </c>
      <c r="AU347" s="160" t="s">
        <v>82</v>
      </c>
      <c r="AV347" s="13" t="s">
        <v>82</v>
      </c>
      <c r="AW347" s="13" t="s">
        <v>29</v>
      </c>
      <c r="AX347" s="13" t="s">
        <v>73</v>
      </c>
      <c r="AY347" s="160" t="s">
        <v>120</v>
      </c>
    </row>
    <row r="348" spans="1:65" s="13" customFormat="1">
      <c r="B348" s="158"/>
      <c r="D348" s="159" t="s">
        <v>128</v>
      </c>
      <c r="E348" s="160" t="s">
        <v>1</v>
      </c>
      <c r="F348" s="161" t="s">
        <v>446</v>
      </c>
      <c r="H348" s="162">
        <v>1.0920000000000001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128</v>
      </c>
      <c r="AU348" s="160" t="s">
        <v>82</v>
      </c>
      <c r="AV348" s="13" t="s">
        <v>82</v>
      </c>
      <c r="AW348" s="13" t="s">
        <v>29</v>
      </c>
      <c r="AX348" s="13" t="s">
        <v>73</v>
      </c>
      <c r="AY348" s="160" t="s">
        <v>120</v>
      </c>
    </row>
    <row r="349" spans="1:65" s="13" customFormat="1">
      <c r="B349" s="158"/>
      <c r="D349" s="159" t="s">
        <v>128</v>
      </c>
      <c r="E349" s="160" t="s">
        <v>1</v>
      </c>
      <c r="F349" s="161" t="s">
        <v>447</v>
      </c>
      <c r="H349" s="162">
        <v>0.52900000000000003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128</v>
      </c>
      <c r="AU349" s="160" t="s">
        <v>82</v>
      </c>
      <c r="AV349" s="13" t="s">
        <v>82</v>
      </c>
      <c r="AW349" s="13" t="s">
        <v>29</v>
      </c>
      <c r="AX349" s="13" t="s">
        <v>73</v>
      </c>
      <c r="AY349" s="160" t="s">
        <v>120</v>
      </c>
    </row>
    <row r="350" spans="1:65" s="13" customFormat="1">
      <c r="B350" s="158"/>
      <c r="D350" s="159" t="s">
        <v>128</v>
      </c>
      <c r="E350" s="160" t="s">
        <v>1</v>
      </c>
      <c r="F350" s="161" t="s">
        <v>448</v>
      </c>
      <c r="H350" s="162">
        <v>1.452</v>
      </c>
      <c r="I350" s="163"/>
      <c r="L350" s="158"/>
      <c r="M350" s="164"/>
      <c r="N350" s="165"/>
      <c r="O350" s="165"/>
      <c r="P350" s="165"/>
      <c r="Q350" s="165"/>
      <c r="R350" s="165"/>
      <c r="S350" s="165"/>
      <c r="T350" s="166"/>
      <c r="AT350" s="160" t="s">
        <v>128</v>
      </c>
      <c r="AU350" s="160" t="s">
        <v>82</v>
      </c>
      <c r="AV350" s="13" t="s">
        <v>82</v>
      </c>
      <c r="AW350" s="13" t="s">
        <v>29</v>
      </c>
      <c r="AX350" s="13" t="s">
        <v>73</v>
      </c>
      <c r="AY350" s="160" t="s">
        <v>120</v>
      </c>
    </row>
    <row r="351" spans="1:65" s="13" customFormat="1">
      <c r="B351" s="158"/>
      <c r="D351" s="159" t="s">
        <v>128</v>
      </c>
      <c r="E351" s="160" t="s">
        <v>1</v>
      </c>
      <c r="F351" s="161" t="s">
        <v>449</v>
      </c>
      <c r="H351" s="162">
        <v>0.67500000000000004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128</v>
      </c>
      <c r="AU351" s="160" t="s">
        <v>82</v>
      </c>
      <c r="AV351" s="13" t="s">
        <v>82</v>
      </c>
      <c r="AW351" s="13" t="s">
        <v>29</v>
      </c>
      <c r="AX351" s="13" t="s">
        <v>73</v>
      </c>
      <c r="AY351" s="160" t="s">
        <v>120</v>
      </c>
    </row>
    <row r="352" spans="1:65" s="14" customFormat="1">
      <c r="B352" s="167"/>
      <c r="D352" s="159" t="s">
        <v>128</v>
      </c>
      <c r="E352" s="168" t="s">
        <v>1</v>
      </c>
      <c r="F352" s="169" t="s">
        <v>150</v>
      </c>
      <c r="H352" s="170">
        <v>44.959000000000003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128</v>
      </c>
      <c r="AU352" s="168" t="s">
        <v>82</v>
      </c>
      <c r="AV352" s="14" t="s">
        <v>127</v>
      </c>
      <c r="AW352" s="14" t="s">
        <v>29</v>
      </c>
      <c r="AX352" s="14" t="s">
        <v>30</v>
      </c>
      <c r="AY352" s="168" t="s">
        <v>120</v>
      </c>
    </row>
    <row r="353" spans="1:65" s="2" customFormat="1" ht="16.5" customHeight="1">
      <c r="A353" s="33"/>
      <c r="B353" s="144"/>
      <c r="C353" s="145" t="s">
        <v>450</v>
      </c>
      <c r="D353" s="145" t="s">
        <v>122</v>
      </c>
      <c r="E353" s="146" t="s">
        <v>451</v>
      </c>
      <c r="F353" s="147" t="s">
        <v>452</v>
      </c>
      <c r="G353" s="148" t="s">
        <v>397</v>
      </c>
      <c r="H353" s="149">
        <v>130.47999999999999</v>
      </c>
      <c r="I353" s="150"/>
      <c r="J353" s="151">
        <f>ROUND(I353*H353,2)</f>
        <v>0</v>
      </c>
      <c r="K353" s="147" t="s">
        <v>126</v>
      </c>
      <c r="L353" s="34"/>
      <c r="M353" s="152" t="s">
        <v>1</v>
      </c>
      <c r="N353" s="153" t="s">
        <v>38</v>
      </c>
      <c r="O353" s="59"/>
      <c r="P353" s="154">
        <f>O353*H353</f>
        <v>0</v>
      </c>
      <c r="Q353" s="154">
        <v>1.65E-3</v>
      </c>
      <c r="R353" s="154">
        <f>Q353*H353</f>
        <v>0.21529199999999998</v>
      </c>
      <c r="S353" s="154">
        <v>0</v>
      </c>
      <c r="T353" s="155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6" t="s">
        <v>127</v>
      </c>
      <c r="AT353" s="156" t="s">
        <v>122</v>
      </c>
      <c r="AU353" s="156" t="s">
        <v>82</v>
      </c>
      <c r="AY353" s="18" t="s">
        <v>120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8" t="s">
        <v>30</v>
      </c>
      <c r="BK353" s="157">
        <f>ROUND(I353*H353,2)</f>
        <v>0</v>
      </c>
      <c r="BL353" s="18" t="s">
        <v>127</v>
      </c>
      <c r="BM353" s="156" t="s">
        <v>453</v>
      </c>
    </row>
    <row r="354" spans="1:65" s="13" customFormat="1">
      <c r="B354" s="158"/>
      <c r="D354" s="159" t="s">
        <v>128</v>
      </c>
      <c r="E354" s="160" t="s">
        <v>1</v>
      </c>
      <c r="F354" s="161" t="s">
        <v>454</v>
      </c>
      <c r="H354" s="162">
        <v>122.08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128</v>
      </c>
      <c r="AU354" s="160" t="s">
        <v>82</v>
      </c>
      <c r="AV354" s="13" t="s">
        <v>82</v>
      </c>
      <c r="AW354" s="13" t="s">
        <v>29</v>
      </c>
      <c r="AX354" s="13" t="s">
        <v>73</v>
      </c>
      <c r="AY354" s="160" t="s">
        <v>120</v>
      </c>
    </row>
    <row r="355" spans="1:65" s="13" customFormat="1">
      <c r="B355" s="158"/>
      <c r="D355" s="159" t="s">
        <v>128</v>
      </c>
      <c r="E355" s="160" t="s">
        <v>1</v>
      </c>
      <c r="F355" s="161" t="s">
        <v>455</v>
      </c>
      <c r="H355" s="162">
        <v>8.4</v>
      </c>
      <c r="I355" s="163"/>
      <c r="L355" s="158"/>
      <c r="M355" s="164"/>
      <c r="N355" s="165"/>
      <c r="O355" s="165"/>
      <c r="P355" s="165"/>
      <c r="Q355" s="165"/>
      <c r="R355" s="165"/>
      <c r="S355" s="165"/>
      <c r="T355" s="166"/>
      <c r="AT355" s="160" t="s">
        <v>128</v>
      </c>
      <c r="AU355" s="160" t="s">
        <v>82</v>
      </c>
      <c r="AV355" s="13" t="s">
        <v>82</v>
      </c>
      <c r="AW355" s="13" t="s">
        <v>29</v>
      </c>
      <c r="AX355" s="13" t="s">
        <v>73</v>
      </c>
      <c r="AY355" s="160" t="s">
        <v>120</v>
      </c>
    </row>
    <row r="356" spans="1:65" s="14" customFormat="1">
      <c r="B356" s="167"/>
      <c r="D356" s="159" t="s">
        <v>128</v>
      </c>
      <c r="E356" s="168" t="s">
        <v>1</v>
      </c>
      <c r="F356" s="169" t="s">
        <v>150</v>
      </c>
      <c r="H356" s="170">
        <v>130.47999999999999</v>
      </c>
      <c r="I356" s="171"/>
      <c r="L356" s="167"/>
      <c r="M356" s="172"/>
      <c r="N356" s="173"/>
      <c r="O356" s="173"/>
      <c r="P356" s="173"/>
      <c r="Q356" s="173"/>
      <c r="R356" s="173"/>
      <c r="S356" s="173"/>
      <c r="T356" s="174"/>
      <c r="AT356" s="168" t="s">
        <v>128</v>
      </c>
      <c r="AU356" s="168" t="s">
        <v>82</v>
      </c>
      <c r="AV356" s="14" t="s">
        <v>127</v>
      </c>
      <c r="AW356" s="14" t="s">
        <v>29</v>
      </c>
      <c r="AX356" s="14" t="s">
        <v>30</v>
      </c>
      <c r="AY356" s="168" t="s">
        <v>120</v>
      </c>
    </row>
    <row r="357" spans="1:65" s="2" customFormat="1" ht="16.5" customHeight="1">
      <c r="A357" s="33"/>
      <c r="B357" s="144"/>
      <c r="C357" s="190" t="s">
        <v>272</v>
      </c>
      <c r="D357" s="190" t="s">
        <v>348</v>
      </c>
      <c r="E357" s="191" t="s">
        <v>456</v>
      </c>
      <c r="F357" s="192" t="s">
        <v>457</v>
      </c>
      <c r="G357" s="193" t="s">
        <v>397</v>
      </c>
      <c r="H357" s="194">
        <v>65.891999999999996</v>
      </c>
      <c r="I357" s="195"/>
      <c r="J357" s="196">
        <f>ROUND(I357*H357,2)</f>
        <v>0</v>
      </c>
      <c r="K357" s="192" t="s">
        <v>1</v>
      </c>
      <c r="L357" s="197"/>
      <c r="M357" s="198" t="s">
        <v>1</v>
      </c>
      <c r="N357" s="199" t="s">
        <v>38</v>
      </c>
      <c r="O357" s="59"/>
      <c r="P357" s="154">
        <f>O357*H357</f>
        <v>0</v>
      </c>
      <c r="Q357" s="154">
        <v>8.3000000000000004E-2</v>
      </c>
      <c r="R357" s="154">
        <f>Q357*H357</f>
        <v>5.469036</v>
      </c>
      <c r="S357" s="154">
        <v>0</v>
      </c>
      <c r="T357" s="155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6" t="s">
        <v>140</v>
      </c>
      <c r="AT357" s="156" t="s">
        <v>348</v>
      </c>
      <c r="AU357" s="156" t="s">
        <v>82</v>
      </c>
      <c r="AY357" s="18" t="s">
        <v>120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8" t="s">
        <v>30</v>
      </c>
      <c r="BK357" s="157">
        <f>ROUND(I357*H357,2)</f>
        <v>0</v>
      </c>
      <c r="BL357" s="18" t="s">
        <v>127</v>
      </c>
      <c r="BM357" s="156" t="s">
        <v>458</v>
      </c>
    </row>
    <row r="358" spans="1:65" s="13" customFormat="1">
      <c r="B358" s="158"/>
      <c r="D358" s="159" t="s">
        <v>128</v>
      </c>
      <c r="E358" s="160" t="s">
        <v>1</v>
      </c>
      <c r="F358" s="161" t="s">
        <v>459</v>
      </c>
      <c r="H358" s="162">
        <v>65.891999999999996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128</v>
      </c>
      <c r="AU358" s="160" t="s">
        <v>82</v>
      </c>
      <c r="AV358" s="13" t="s">
        <v>82</v>
      </c>
      <c r="AW358" s="13" t="s">
        <v>29</v>
      </c>
      <c r="AX358" s="13" t="s">
        <v>30</v>
      </c>
      <c r="AY358" s="160" t="s">
        <v>120</v>
      </c>
    </row>
    <row r="359" spans="1:65" s="2" customFormat="1" ht="16.5" customHeight="1">
      <c r="A359" s="33"/>
      <c r="B359" s="144"/>
      <c r="C359" s="145" t="s">
        <v>460</v>
      </c>
      <c r="D359" s="145" t="s">
        <v>122</v>
      </c>
      <c r="E359" s="146" t="s">
        <v>461</v>
      </c>
      <c r="F359" s="147" t="s">
        <v>462</v>
      </c>
      <c r="G359" s="148" t="s">
        <v>397</v>
      </c>
      <c r="H359" s="149">
        <v>15</v>
      </c>
      <c r="I359" s="150"/>
      <c r="J359" s="151">
        <f>ROUND(I359*H359,2)</f>
        <v>0</v>
      </c>
      <c r="K359" s="147" t="s">
        <v>126</v>
      </c>
      <c r="L359" s="34"/>
      <c r="M359" s="152" t="s">
        <v>1</v>
      </c>
      <c r="N359" s="153" t="s">
        <v>38</v>
      </c>
      <c r="O359" s="59"/>
      <c r="P359" s="154">
        <f>O359*H359</f>
        <v>0</v>
      </c>
      <c r="Q359" s="154">
        <v>8.7419999999999998E-2</v>
      </c>
      <c r="R359" s="154">
        <f>Q359*H359</f>
        <v>1.3112999999999999</v>
      </c>
      <c r="S359" s="154">
        <v>0</v>
      </c>
      <c r="T359" s="15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6" t="s">
        <v>127</v>
      </c>
      <c r="AT359" s="156" t="s">
        <v>122</v>
      </c>
      <c r="AU359" s="156" t="s">
        <v>82</v>
      </c>
      <c r="AY359" s="18" t="s">
        <v>120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30</v>
      </c>
      <c r="BK359" s="157">
        <f>ROUND(I359*H359,2)</f>
        <v>0</v>
      </c>
      <c r="BL359" s="18" t="s">
        <v>127</v>
      </c>
      <c r="BM359" s="156" t="s">
        <v>463</v>
      </c>
    </row>
    <row r="360" spans="1:65" s="13" customFormat="1">
      <c r="B360" s="158"/>
      <c r="D360" s="159" t="s">
        <v>128</v>
      </c>
      <c r="E360" s="160" t="s">
        <v>1</v>
      </c>
      <c r="F360" s="161" t="s">
        <v>464</v>
      </c>
      <c r="H360" s="162">
        <v>15</v>
      </c>
      <c r="I360" s="163"/>
      <c r="L360" s="158"/>
      <c r="M360" s="164"/>
      <c r="N360" s="165"/>
      <c r="O360" s="165"/>
      <c r="P360" s="165"/>
      <c r="Q360" s="165"/>
      <c r="R360" s="165"/>
      <c r="S360" s="165"/>
      <c r="T360" s="166"/>
      <c r="AT360" s="160" t="s">
        <v>128</v>
      </c>
      <c r="AU360" s="160" t="s">
        <v>82</v>
      </c>
      <c r="AV360" s="13" t="s">
        <v>82</v>
      </c>
      <c r="AW360" s="13" t="s">
        <v>29</v>
      </c>
      <c r="AX360" s="13" t="s">
        <v>73</v>
      </c>
      <c r="AY360" s="160" t="s">
        <v>120</v>
      </c>
    </row>
    <row r="361" spans="1:65" s="14" customFormat="1">
      <c r="B361" s="167"/>
      <c r="D361" s="159" t="s">
        <v>128</v>
      </c>
      <c r="E361" s="168" t="s">
        <v>1</v>
      </c>
      <c r="F361" s="169" t="s">
        <v>205</v>
      </c>
      <c r="H361" s="170">
        <v>15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8" t="s">
        <v>128</v>
      </c>
      <c r="AU361" s="168" t="s">
        <v>82</v>
      </c>
      <c r="AV361" s="14" t="s">
        <v>127</v>
      </c>
      <c r="AW361" s="14" t="s">
        <v>29</v>
      </c>
      <c r="AX361" s="14" t="s">
        <v>30</v>
      </c>
      <c r="AY361" s="168" t="s">
        <v>120</v>
      </c>
    </row>
    <row r="362" spans="1:65" s="2" customFormat="1" ht="16.5" customHeight="1">
      <c r="A362" s="33"/>
      <c r="B362" s="144"/>
      <c r="C362" s="190" t="s">
        <v>275</v>
      </c>
      <c r="D362" s="190" t="s">
        <v>348</v>
      </c>
      <c r="E362" s="191" t="s">
        <v>465</v>
      </c>
      <c r="F362" s="192" t="s">
        <v>466</v>
      </c>
      <c r="G362" s="193" t="s">
        <v>397</v>
      </c>
      <c r="H362" s="194">
        <v>1.01</v>
      </c>
      <c r="I362" s="195"/>
      <c r="J362" s="196">
        <f>ROUND(I362*H362,2)</f>
        <v>0</v>
      </c>
      <c r="K362" s="192" t="s">
        <v>1</v>
      </c>
      <c r="L362" s="197"/>
      <c r="M362" s="198" t="s">
        <v>1</v>
      </c>
      <c r="N362" s="199" t="s">
        <v>38</v>
      </c>
      <c r="O362" s="59"/>
      <c r="P362" s="154">
        <f>O362*H362</f>
        <v>0</v>
      </c>
      <c r="Q362" s="154">
        <v>0.04</v>
      </c>
      <c r="R362" s="154">
        <f>Q362*H362</f>
        <v>4.0399999999999998E-2</v>
      </c>
      <c r="S362" s="154">
        <v>0</v>
      </c>
      <c r="T362" s="15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6" t="s">
        <v>140</v>
      </c>
      <c r="AT362" s="156" t="s">
        <v>348</v>
      </c>
      <c r="AU362" s="156" t="s">
        <v>82</v>
      </c>
      <c r="AY362" s="18" t="s">
        <v>120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8" t="s">
        <v>30</v>
      </c>
      <c r="BK362" s="157">
        <f>ROUND(I362*H362,2)</f>
        <v>0</v>
      </c>
      <c r="BL362" s="18" t="s">
        <v>127</v>
      </c>
      <c r="BM362" s="156" t="s">
        <v>467</v>
      </c>
    </row>
    <row r="363" spans="1:65" s="13" customFormat="1">
      <c r="B363" s="158"/>
      <c r="D363" s="159" t="s">
        <v>128</v>
      </c>
      <c r="E363" s="160" t="s">
        <v>1</v>
      </c>
      <c r="F363" s="161" t="s">
        <v>468</v>
      </c>
      <c r="H363" s="162">
        <v>1.01</v>
      </c>
      <c r="I363" s="163"/>
      <c r="L363" s="158"/>
      <c r="M363" s="164"/>
      <c r="N363" s="165"/>
      <c r="O363" s="165"/>
      <c r="P363" s="165"/>
      <c r="Q363" s="165"/>
      <c r="R363" s="165"/>
      <c r="S363" s="165"/>
      <c r="T363" s="166"/>
      <c r="AT363" s="160" t="s">
        <v>128</v>
      </c>
      <c r="AU363" s="160" t="s">
        <v>82</v>
      </c>
      <c r="AV363" s="13" t="s">
        <v>82</v>
      </c>
      <c r="AW363" s="13" t="s">
        <v>29</v>
      </c>
      <c r="AX363" s="13" t="s">
        <v>73</v>
      </c>
      <c r="AY363" s="160" t="s">
        <v>120</v>
      </c>
    </row>
    <row r="364" spans="1:65" s="14" customFormat="1">
      <c r="B364" s="167"/>
      <c r="D364" s="159" t="s">
        <v>128</v>
      </c>
      <c r="E364" s="168" t="s">
        <v>1</v>
      </c>
      <c r="F364" s="169" t="s">
        <v>205</v>
      </c>
      <c r="H364" s="170">
        <v>1.01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8" t="s">
        <v>128</v>
      </c>
      <c r="AU364" s="168" t="s">
        <v>82</v>
      </c>
      <c r="AV364" s="14" t="s">
        <v>127</v>
      </c>
      <c r="AW364" s="14" t="s">
        <v>29</v>
      </c>
      <c r="AX364" s="14" t="s">
        <v>30</v>
      </c>
      <c r="AY364" s="168" t="s">
        <v>120</v>
      </c>
    </row>
    <row r="365" spans="1:65" s="2" customFormat="1" ht="16.5" customHeight="1">
      <c r="A365" s="33"/>
      <c r="B365" s="144"/>
      <c r="C365" s="190" t="s">
        <v>469</v>
      </c>
      <c r="D365" s="190" t="s">
        <v>348</v>
      </c>
      <c r="E365" s="191" t="s">
        <v>470</v>
      </c>
      <c r="F365" s="192" t="s">
        <v>471</v>
      </c>
      <c r="G365" s="193" t="s">
        <v>397</v>
      </c>
      <c r="H365" s="194">
        <v>6.06</v>
      </c>
      <c r="I365" s="195"/>
      <c r="J365" s="196">
        <f>ROUND(I365*H365,2)</f>
        <v>0</v>
      </c>
      <c r="K365" s="192" t="s">
        <v>1</v>
      </c>
      <c r="L365" s="197"/>
      <c r="M365" s="198" t="s">
        <v>1</v>
      </c>
      <c r="N365" s="199" t="s">
        <v>38</v>
      </c>
      <c r="O365" s="59"/>
      <c r="P365" s="154">
        <f>O365*H365</f>
        <v>0</v>
      </c>
      <c r="Q365" s="154">
        <v>5.0999999999999997E-2</v>
      </c>
      <c r="R365" s="154">
        <f>Q365*H365</f>
        <v>0.30905999999999995</v>
      </c>
      <c r="S365" s="154">
        <v>0</v>
      </c>
      <c r="T365" s="155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6" t="s">
        <v>140</v>
      </c>
      <c r="AT365" s="156" t="s">
        <v>348</v>
      </c>
      <c r="AU365" s="156" t="s">
        <v>82</v>
      </c>
      <c r="AY365" s="18" t="s">
        <v>120</v>
      </c>
      <c r="BE365" s="157">
        <f>IF(N365="základní",J365,0)</f>
        <v>0</v>
      </c>
      <c r="BF365" s="157">
        <f>IF(N365="snížená",J365,0)</f>
        <v>0</v>
      </c>
      <c r="BG365" s="157">
        <f>IF(N365="zákl. přenesená",J365,0)</f>
        <v>0</v>
      </c>
      <c r="BH365" s="157">
        <f>IF(N365="sníž. přenesená",J365,0)</f>
        <v>0</v>
      </c>
      <c r="BI365" s="157">
        <f>IF(N365="nulová",J365,0)</f>
        <v>0</v>
      </c>
      <c r="BJ365" s="18" t="s">
        <v>30</v>
      </c>
      <c r="BK365" s="157">
        <f>ROUND(I365*H365,2)</f>
        <v>0</v>
      </c>
      <c r="BL365" s="18" t="s">
        <v>127</v>
      </c>
      <c r="BM365" s="156" t="s">
        <v>472</v>
      </c>
    </row>
    <row r="366" spans="1:65" s="13" customFormat="1">
      <c r="B366" s="158"/>
      <c r="D366" s="159" t="s">
        <v>128</v>
      </c>
      <c r="E366" s="160" t="s">
        <v>1</v>
      </c>
      <c r="F366" s="161" t="s">
        <v>473</v>
      </c>
      <c r="H366" s="162">
        <v>6.06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128</v>
      </c>
      <c r="AU366" s="160" t="s">
        <v>82</v>
      </c>
      <c r="AV366" s="13" t="s">
        <v>82</v>
      </c>
      <c r="AW366" s="13" t="s">
        <v>29</v>
      </c>
      <c r="AX366" s="13" t="s">
        <v>73</v>
      </c>
      <c r="AY366" s="160" t="s">
        <v>120</v>
      </c>
    </row>
    <row r="367" spans="1:65" s="14" customFormat="1">
      <c r="B367" s="167"/>
      <c r="D367" s="159" t="s">
        <v>128</v>
      </c>
      <c r="E367" s="168" t="s">
        <v>1</v>
      </c>
      <c r="F367" s="169" t="s">
        <v>205</v>
      </c>
      <c r="H367" s="170">
        <v>6.06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4"/>
      <c r="AT367" s="168" t="s">
        <v>128</v>
      </c>
      <c r="AU367" s="168" t="s">
        <v>82</v>
      </c>
      <c r="AV367" s="14" t="s">
        <v>127</v>
      </c>
      <c r="AW367" s="14" t="s">
        <v>29</v>
      </c>
      <c r="AX367" s="14" t="s">
        <v>30</v>
      </c>
      <c r="AY367" s="168" t="s">
        <v>120</v>
      </c>
    </row>
    <row r="368" spans="1:65" s="2" customFormat="1" ht="16.5" customHeight="1">
      <c r="A368" s="33"/>
      <c r="B368" s="144"/>
      <c r="C368" s="190" t="s">
        <v>281</v>
      </c>
      <c r="D368" s="190" t="s">
        <v>348</v>
      </c>
      <c r="E368" s="191" t="s">
        <v>474</v>
      </c>
      <c r="F368" s="192" t="s">
        <v>475</v>
      </c>
      <c r="G368" s="193" t="s">
        <v>397</v>
      </c>
      <c r="H368" s="194">
        <v>8.08</v>
      </c>
      <c r="I368" s="195"/>
      <c r="J368" s="196">
        <f>ROUND(I368*H368,2)</f>
        <v>0</v>
      </c>
      <c r="K368" s="192" t="s">
        <v>1</v>
      </c>
      <c r="L368" s="197"/>
      <c r="M368" s="198" t="s">
        <v>1</v>
      </c>
      <c r="N368" s="199" t="s">
        <v>38</v>
      </c>
      <c r="O368" s="59"/>
      <c r="P368" s="154">
        <f>O368*H368</f>
        <v>0</v>
      </c>
      <c r="Q368" s="154">
        <v>6.8000000000000005E-2</v>
      </c>
      <c r="R368" s="154">
        <f>Q368*H368</f>
        <v>0.54944000000000004</v>
      </c>
      <c r="S368" s="154">
        <v>0</v>
      </c>
      <c r="T368" s="15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6" t="s">
        <v>140</v>
      </c>
      <c r="AT368" s="156" t="s">
        <v>348</v>
      </c>
      <c r="AU368" s="156" t="s">
        <v>82</v>
      </c>
      <c r="AY368" s="18" t="s">
        <v>120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8" t="s">
        <v>30</v>
      </c>
      <c r="BK368" s="157">
        <f>ROUND(I368*H368,2)</f>
        <v>0</v>
      </c>
      <c r="BL368" s="18" t="s">
        <v>127</v>
      </c>
      <c r="BM368" s="156" t="s">
        <v>476</v>
      </c>
    </row>
    <row r="369" spans="1:65" s="13" customFormat="1">
      <c r="B369" s="158"/>
      <c r="D369" s="159" t="s">
        <v>128</v>
      </c>
      <c r="E369" s="160" t="s">
        <v>1</v>
      </c>
      <c r="F369" s="161" t="s">
        <v>477</v>
      </c>
      <c r="H369" s="162">
        <v>8.08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128</v>
      </c>
      <c r="AU369" s="160" t="s">
        <v>82</v>
      </c>
      <c r="AV369" s="13" t="s">
        <v>82</v>
      </c>
      <c r="AW369" s="13" t="s">
        <v>29</v>
      </c>
      <c r="AX369" s="13" t="s">
        <v>73</v>
      </c>
      <c r="AY369" s="160" t="s">
        <v>120</v>
      </c>
    </row>
    <row r="370" spans="1:65" s="14" customFormat="1">
      <c r="B370" s="167"/>
      <c r="D370" s="159" t="s">
        <v>128</v>
      </c>
      <c r="E370" s="168" t="s">
        <v>1</v>
      </c>
      <c r="F370" s="169" t="s">
        <v>205</v>
      </c>
      <c r="H370" s="170">
        <v>8.08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8" t="s">
        <v>128</v>
      </c>
      <c r="AU370" s="168" t="s">
        <v>82</v>
      </c>
      <c r="AV370" s="14" t="s">
        <v>127</v>
      </c>
      <c r="AW370" s="14" t="s">
        <v>29</v>
      </c>
      <c r="AX370" s="14" t="s">
        <v>30</v>
      </c>
      <c r="AY370" s="168" t="s">
        <v>120</v>
      </c>
    </row>
    <row r="371" spans="1:65" s="2" customFormat="1" ht="16.5" customHeight="1">
      <c r="A371" s="33"/>
      <c r="B371" s="144"/>
      <c r="C371" s="145" t="s">
        <v>478</v>
      </c>
      <c r="D371" s="145" t="s">
        <v>122</v>
      </c>
      <c r="E371" s="146" t="s">
        <v>479</v>
      </c>
      <c r="F371" s="147" t="s">
        <v>480</v>
      </c>
      <c r="G371" s="148" t="s">
        <v>397</v>
      </c>
      <c r="H371" s="149">
        <v>2</v>
      </c>
      <c r="I371" s="150"/>
      <c r="J371" s="151">
        <f>ROUND(I371*H371,2)</f>
        <v>0</v>
      </c>
      <c r="K371" s="147" t="s">
        <v>126</v>
      </c>
      <c r="L371" s="34"/>
      <c r="M371" s="152" t="s">
        <v>1</v>
      </c>
      <c r="N371" s="153" t="s">
        <v>38</v>
      </c>
      <c r="O371" s="59"/>
      <c r="P371" s="154">
        <f>O371*H371</f>
        <v>0</v>
      </c>
      <c r="Q371" s="154">
        <v>0.22394</v>
      </c>
      <c r="R371" s="154">
        <f>Q371*H371</f>
        <v>0.44788</v>
      </c>
      <c r="S371" s="154">
        <v>0</v>
      </c>
      <c r="T371" s="15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6" t="s">
        <v>127</v>
      </c>
      <c r="AT371" s="156" t="s">
        <v>122</v>
      </c>
      <c r="AU371" s="156" t="s">
        <v>82</v>
      </c>
      <c r="AY371" s="18" t="s">
        <v>120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8" t="s">
        <v>30</v>
      </c>
      <c r="BK371" s="157">
        <f>ROUND(I371*H371,2)</f>
        <v>0</v>
      </c>
      <c r="BL371" s="18" t="s">
        <v>127</v>
      </c>
      <c r="BM371" s="156" t="s">
        <v>481</v>
      </c>
    </row>
    <row r="372" spans="1:65" s="13" customFormat="1">
      <c r="B372" s="158"/>
      <c r="D372" s="159" t="s">
        <v>128</v>
      </c>
      <c r="E372" s="160" t="s">
        <v>1</v>
      </c>
      <c r="F372" s="161" t="s">
        <v>82</v>
      </c>
      <c r="H372" s="162">
        <v>2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128</v>
      </c>
      <c r="AU372" s="160" t="s">
        <v>82</v>
      </c>
      <c r="AV372" s="13" t="s">
        <v>82</v>
      </c>
      <c r="AW372" s="13" t="s">
        <v>29</v>
      </c>
      <c r="AX372" s="13" t="s">
        <v>30</v>
      </c>
      <c r="AY372" s="160" t="s">
        <v>120</v>
      </c>
    </row>
    <row r="373" spans="1:65" s="2" customFormat="1" ht="16.5" customHeight="1">
      <c r="A373" s="33"/>
      <c r="B373" s="144"/>
      <c r="C373" s="190" t="s">
        <v>286</v>
      </c>
      <c r="D373" s="190" t="s">
        <v>348</v>
      </c>
      <c r="E373" s="191" t="s">
        <v>482</v>
      </c>
      <c r="F373" s="192" t="s">
        <v>483</v>
      </c>
      <c r="G373" s="193" t="s">
        <v>397</v>
      </c>
      <c r="H373" s="194">
        <v>2.02</v>
      </c>
      <c r="I373" s="195"/>
      <c r="J373" s="196">
        <f>ROUND(I373*H373,2)</f>
        <v>0</v>
      </c>
      <c r="K373" s="192" t="s">
        <v>1</v>
      </c>
      <c r="L373" s="197"/>
      <c r="M373" s="198" t="s">
        <v>1</v>
      </c>
      <c r="N373" s="199" t="s">
        <v>38</v>
      </c>
      <c r="O373" s="59"/>
      <c r="P373" s="154">
        <f>O373*H373</f>
        <v>0</v>
      </c>
      <c r="Q373" s="154">
        <v>8.1000000000000003E-2</v>
      </c>
      <c r="R373" s="154">
        <f>Q373*H373</f>
        <v>0.16362000000000002</v>
      </c>
      <c r="S373" s="154">
        <v>0</v>
      </c>
      <c r="T373" s="155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6" t="s">
        <v>140</v>
      </c>
      <c r="AT373" s="156" t="s">
        <v>348</v>
      </c>
      <c r="AU373" s="156" t="s">
        <v>82</v>
      </c>
      <c r="AY373" s="18" t="s">
        <v>120</v>
      </c>
      <c r="BE373" s="157">
        <f>IF(N373="základní",J373,0)</f>
        <v>0</v>
      </c>
      <c r="BF373" s="157">
        <f>IF(N373="snížená",J373,0)</f>
        <v>0</v>
      </c>
      <c r="BG373" s="157">
        <f>IF(N373="zákl. přenesená",J373,0)</f>
        <v>0</v>
      </c>
      <c r="BH373" s="157">
        <f>IF(N373="sníž. přenesená",J373,0)</f>
        <v>0</v>
      </c>
      <c r="BI373" s="157">
        <f>IF(N373="nulová",J373,0)</f>
        <v>0</v>
      </c>
      <c r="BJ373" s="18" t="s">
        <v>30</v>
      </c>
      <c r="BK373" s="157">
        <f>ROUND(I373*H373,2)</f>
        <v>0</v>
      </c>
      <c r="BL373" s="18" t="s">
        <v>127</v>
      </c>
      <c r="BM373" s="156" t="s">
        <v>484</v>
      </c>
    </row>
    <row r="374" spans="1:65" s="13" customFormat="1">
      <c r="B374" s="158"/>
      <c r="D374" s="159" t="s">
        <v>128</v>
      </c>
      <c r="E374" s="160" t="s">
        <v>1</v>
      </c>
      <c r="F374" s="161" t="s">
        <v>485</v>
      </c>
      <c r="H374" s="162">
        <v>2.02</v>
      </c>
      <c r="I374" s="163"/>
      <c r="L374" s="158"/>
      <c r="M374" s="164"/>
      <c r="N374" s="165"/>
      <c r="O374" s="165"/>
      <c r="P374" s="165"/>
      <c r="Q374" s="165"/>
      <c r="R374" s="165"/>
      <c r="S374" s="165"/>
      <c r="T374" s="166"/>
      <c r="AT374" s="160" t="s">
        <v>128</v>
      </c>
      <c r="AU374" s="160" t="s">
        <v>82</v>
      </c>
      <c r="AV374" s="13" t="s">
        <v>82</v>
      </c>
      <c r="AW374" s="13" t="s">
        <v>29</v>
      </c>
      <c r="AX374" s="13" t="s">
        <v>73</v>
      </c>
      <c r="AY374" s="160" t="s">
        <v>120</v>
      </c>
    </row>
    <row r="375" spans="1:65" s="14" customFormat="1">
      <c r="B375" s="167"/>
      <c r="D375" s="159" t="s">
        <v>128</v>
      </c>
      <c r="E375" s="168" t="s">
        <v>1</v>
      </c>
      <c r="F375" s="169" t="s">
        <v>205</v>
      </c>
      <c r="H375" s="170">
        <v>2.02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128</v>
      </c>
      <c r="AU375" s="168" t="s">
        <v>82</v>
      </c>
      <c r="AV375" s="14" t="s">
        <v>127</v>
      </c>
      <c r="AW375" s="14" t="s">
        <v>29</v>
      </c>
      <c r="AX375" s="14" t="s">
        <v>30</v>
      </c>
      <c r="AY375" s="168" t="s">
        <v>120</v>
      </c>
    </row>
    <row r="376" spans="1:65" s="12" customFormat="1" ht="22.9" customHeight="1">
      <c r="B376" s="131"/>
      <c r="D376" s="132" t="s">
        <v>72</v>
      </c>
      <c r="E376" s="142" t="s">
        <v>136</v>
      </c>
      <c r="F376" s="142" t="s">
        <v>486</v>
      </c>
      <c r="I376" s="134"/>
      <c r="J376" s="143">
        <f>BK376</f>
        <v>0</v>
      </c>
      <c r="L376" s="131"/>
      <c r="M376" s="136"/>
      <c r="N376" s="137"/>
      <c r="O376" s="137"/>
      <c r="P376" s="138">
        <f>SUM(P377:P379)</f>
        <v>0</v>
      </c>
      <c r="Q376" s="137"/>
      <c r="R376" s="138">
        <f>SUM(R377:R379)</f>
        <v>0.63547497999999991</v>
      </c>
      <c r="S376" s="137"/>
      <c r="T376" s="139">
        <f>SUM(T377:T379)</f>
        <v>0</v>
      </c>
      <c r="AR376" s="132" t="s">
        <v>30</v>
      </c>
      <c r="AT376" s="140" t="s">
        <v>72</v>
      </c>
      <c r="AU376" s="140" t="s">
        <v>30</v>
      </c>
      <c r="AY376" s="132" t="s">
        <v>120</v>
      </c>
      <c r="BK376" s="141">
        <f>SUM(BK377:BK379)</f>
        <v>0</v>
      </c>
    </row>
    <row r="377" spans="1:65" s="2" customFormat="1" ht="21.75" customHeight="1">
      <c r="A377" s="33"/>
      <c r="B377" s="144"/>
      <c r="C377" s="145" t="s">
        <v>487</v>
      </c>
      <c r="D377" s="145" t="s">
        <v>122</v>
      </c>
      <c r="E377" s="146" t="s">
        <v>488</v>
      </c>
      <c r="F377" s="147" t="s">
        <v>489</v>
      </c>
      <c r="G377" s="148" t="s">
        <v>213</v>
      </c>
      <c r="H377" s="149">
        <v>0.254</v>
      </c>
      <c r="I377" s="150"/>
      <c r="J377" s="151">
        <f>ROUND(I377*H377,2)</f>
        <v>0</v>
      </c>
      <c r="K377" s="147" t="s">
        <v>126</v>
      </c>
      <c r="L377" s="34"/>
      <c r="M377" s="152" t="s">
        <v>1</v>
      </c>
      <c r="N377" s="153" t="s">
        <v>38</v>
      </c>
      <c r="O377" s="59"/>
      <c r="P377" s="154">
        <f>O377*H377</f>
        <v>0</v>
      </c>
      <c r="Q377" s="154">
        <v>2.5018699999999998</v>
      </c>
      <c r="R377" s="154">
        <f>Q377*H377</f>
        <v>0.63547497999999991</v>
      </c>
      <c r="S377" s="154">
        <v>0</v>
      </c>
      <c r="T377" s="155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6" t="s">
        <v>127</v>
      </c>
      <c r="AT377" s="156" t="s">
        <v>122</v>
      </c>
      <c r="AU377" s="156" t="s">
        <v>82</v>
      </c>
      <c r="AY377" s="18" t="s">
        <v>120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18" t="s">
        <v>30</v>
      </c>
      <c r="BK377" s="157">
        <f>ROUND(I377*H377,2)</f>
        <v>0</v>
      </c>
      <c r="BL377" s="18" t="s">
        <v>127</v>
      </c>
      <c r="BM377" s="156" t="s">
        <v>490</v>
      </c>
    </row>
    <row r="378" spans="1:65" s="13" customFormat="1">
      <c r="B378" s="158"/>
      <c r="D378" s="159" t="s">
        <v>128</v>
      </c>
      <c r="E378" s="160" t="s">
        <v>1</v>
      </c>
      <c r="F378" s="161" t="s">
        <v>491</v>
      </c>
      <c r="H378" s="162">
        <v>0.254</v>
      </c>
      <c r="I378" s="163"/>
      <c r="L378" s="158"/>
      <c r="M378" s="164"/>
      <c r="N378" s="165"/>
      <c r="O378" s="165"/>
      <c r="P378" s="165"/>
      <c r="Q378" s="165"/>
      <c r="R378" s="165"/>
      <c r="S378" s="165"/>
      <c r="T378" s="166"/>
      <c r="AT378" s="160" t="s">
        <v>128</v>
      </c>
      <c r="AU378" s="160" t="s">
        <v>82</v>
      </c>
      <c r="AV378" s="13" t="s">
        <v>82</v>
      </c>
      <c r="AW378" s="13" t="s">
        <v>29</v>
      </c>
      <c r="AX378" s="13" t="s">
        <v>73</v>
      </c>
      <c r="AY378" s="160" t="s">
        <v>120</v>
      </c>
    </row>
    <row r="379" spans="1:65" s="14" customFormat="1">
      <c r="B379" s="167"/>
      <c r="D379" s="159" t="s">
        <v>128</v>
      </c>
      <c r="E379" s="168" t="s">
        <v>1</v>
      </c>
      <c r="F379" s="169" t="s">
        <v>205</v>
      </c>
      <c r="H379" s="170">
        <v>0.254</v>
      </c>
      <c r="I379" s="171"/>
      <c r="L379" s="167"/>
      <c r="M379" s="172"/>
      <c r="N379" s="173"/>
      <c r="O379" s="173"/>
      <c r="P379" s="173"/>
      <c r="Q379" s="173"/>
      <c r="R379" s="173"/>
      <c r="S379" s="173"/>
      <c r="T379" s="174"/>
      <c r="AT379" s="168" t="s">
        <v>128</v>
      </c>
      <c r="AU379" s="168" t="s">
        <v>82</v>
      </c>
      <c r="AV379" s="14" t="s">
        <v>127</v>
      </c>
      <c r="AW379" s="14" t="s">
        <v>29</v>
      </c>
      <c r="AX379" s="14" t="s">
        <v>30</v>
      </c>
      <c r="AY379" s="168" t="s">
        <v>120</v>
      </c>
    </row>
    <row r="380" spans="1:65" s="12" customFormat="1" ht="22.9" customHeight="1">
      <c r="B380" s="131"/>
      <c r="D380" s="132" t="s">
        <v>72</v>
      </c>
      <c r="E380" s="142" t="s">
        <v>140</v>
      </c>
      <c r="F380" s="142" t="s">
        <v>492</v>
      </c>
      <c r="I380" s="134"/>
      <c r="J380" s="143">
        <f>BK380</f>
        <v>0</v>
      </c>
      <c r="L380" s="131"/>
      <c r="M380" s="136"/>
      <c r="N380" s="137"/>
      <c r="O380" s="137"/>
      <c r="P380" s="138">
        <f>SUM(P381:P521)</f>
        <v>0</v>
      </c>
      <c r="Q380" s="137"/>
      <c r="R380" s="138">
        <f>SUM(R381:R521)</f>
        <v>577.63357295000003</v>
      </c>
      <c r="S380" s="137"/>
      <c r="T380" s="139">
        <f>SUM(T381:T521)</f>
        <v>0</v>
      </c>
      <c r="AR380" s="132" t="s">
        <v>30</v>
      </c>
      <c r="AT380" s="140" t="s">
        <v>72</v>
      </c>
      <c r="AU380" s="140" t="s">
        <v>30</v>
      </c>
      <c r="AY380" s="132" t="s">
        <v>120</v>
      </c>
      <c r="BK380" s="141">
        <f>SUM(BK381:BK521)</f>
        <v>0</v>
      </c>
    </row>
    <row r="381" spans="1:65" s="2" customFormat="1" ht="24.2" customHeight="1">
      <c r="A381" s="33"/>
      <c r="B381" s="144"/>
      <c r="C381" s="145" t="s">
        <v>290</v>
      </c>
      <c r="D381" s="145" t="s">
        <v>122</v>
      </c>
      <c r="E381" s="146" t="s">
        <v>493</v>
      </c>
      <c r="F381" s="147" t="s">
        <v>494</v>
      </c>
      <c r="G381" s="148" t="s">
        <v>183</v>
      </c>
      <c r="H381" s="149">
        <v>120.6</v>
      </c>
      <c r="I381" s="150"/>
      <c r="J381" s="151">
        <f>ROUND(I381*H381,2)</f>
        <v>0</v>
      </c>
      <c r="K381" s="147" t="s">
        <v>126</v>
      </c>
      <c r="L381" s="34"/>
      <c r="M381" s="152" t="s">
        <v>1</v>
      </c>
      <c r="N381" s="153" t="s">
        <v>38</v>
      </c>
      <c r="O381" s="59"/>
      <c r="P381" s="154">
        <f>O381*H381</f>
        <v>0</v>
      </c>
      <c r="Q381" s="154">
        <v>4.0000000000000002E-4</v>
      </c>
      <c r="R381" s="154">
        <f>Q381*H381</f>
        <v>4.8239999999999998E-2</v>
      </c>
      <c r="S381" s="154">
        <v>0</v>
      </c>
      <c r="T381" s="15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6" t="s">
        <v>127</v>
      </c>
      <c r="AT381" s="156" t="s">
        <v>122</v>
      </c>
      <c r="AU381" s="156" t="s">
        <v>82</v>
      </c>
      <c r="AY381" s="18" t="s">
        <v>120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8" t="s">
        <v>30</v>
      </c>
      <c r="BK381" s="157">
        <f>ROUND(I381*H381,2)</f>
        <v>0</v>
      </c>
      <c r="BL381" s="18" t="s">
        <v>127</v>
      </c>
      <c r="BM381" s="156" t="s">
        <v>495</v>
      </c>
    </row>
    <row r="382" spans="1:65" s="13" customFormat="1">
      <c r="B382" s="158"/>
      <c r="D382" s="159" t="s">
        <v>128</v>
      </c>
      <c r="E382" s="160" t="s">
        <v>1</v>
      </c>
      <c r="F382" s="161" t="s">
        <v>496</v>
      </c>
      <c r="H382" s="162">
        <v>120.6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128</v>
      </c>
      <c r="AU382" s="160" t="s">
        <v>82</v>
      </c>
      <c r="AV382" s="13" t="s">
        <v>82</v>
      </c>
      <c r="AW382" s="13" t="s">
        <v>29</v>
      </c>
      <c r="AX382" s="13" t="s">
        <v>30</v>
      </c>
      <c r="AY382" s="160" t="s">
        <v>120</v>
      </c>
    </row>
    <row r="383" spans="1:65" s="2" customFormat="1" ht="16.5" customHeight="1">
      <c r="A383" s="33"/>
      <c r="B383" s="144"/>
      <c r="C383" s="190" t="s">
        <v>497</v>
      </c>
      <c r="D383" s="190" t="s">
        <v>348</v>
      </c>
      <c r="E383" s="191" t="s">
        <v>498</v>
      </c>
      <c r="F383" s="192" t="s">
        <v>499</v>
      </c>
      <c r="G383" s="193" t="s">
        <v>183</v>
      </c>
      <c r="H383" s="194">
        <v>121.806</v>
      </c>
      <c r="I383" s="195"/>
      <c r="J383" s="196">
        <f>ROUND(I383*H383,2)</f>
        <v>0</v>
      </c>
      <c r="K383" s="192" t="s">
        <v>126</v>
      </c>
      <c r="L383" s="197"/>
      <c r="M383" s="198" t="s">
        <v>1</v>
      </c>
      <c r="N383" s="199" t="s">
        <v>38</v>
      </c>
      <c r="O383" s="59"/>
      <c r="P383" s="154">
        <f>O383*H383</f>
        <v>0</v>
      </c>
      <c r="Q383" s="154">
        <v>1.452</v>
      </c>
      <c r="R383" s="154">
        <f>Q383*H383</f>
        <v>176.862312</v>
      </c>
      <c r="S383" s="154">
        <v>0</v>
      </c>
      <c r="T383" s="15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6" t="s">
        <v>140</v>
      </c>
      <c r="AT383" s="156" t="s">
        <v>348</v>
      </c>
      <c r="AU383" s="156" t="s">
        <v>82</v>
      </c>
      <c r="AY383" s="18" t="s">
        <v>120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30</v>
      </c>
      <c r="BK383" s="157">
        <f>ROUND(I383*H383,2)</f>
        <v>0</v>
      </c>
      <c r="BL383" s="18" t="s">
        <v>127</v>
      </c>
      <c r="BM383" s="156" t="s">
        <v>500</v>
      </c>
    </row>
    <row r="384" spans="1:65" s="13" customFormat="1">
      <c r="B384" s="158"/>
      <c r="D384" s="159" t="s">
        <v>128</v>
      </c>
      <c r="E384" s="160" t="s">
        <v>1</v>
      </c>
      <c r="F384" s="161" t="s">
        <v>501</v>
      </c>
      <c r="H384" s="162">
        <v>121.806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128</v>
      </c>
      <c r="AU384" s="160" t="s">
        <v>82</v>
      </c>
      <c r="AV384" s="13" t="s">
        <v>82</v>
      </c>
      <c r="AW384" s="13" t="s">
        <v>29</v>
      </c>
      <c r="AX384" s="13" t="s">
        <v>73</v>
      </c>
      <c r="AY384" s="160" t="s">
        <v>120</v>
      </c>
    </row>
    <row r="385" spans="1:65" s="14" customFormat="1">
      <c r="B385" s="167"/>
      <c r="D385" s="159" t="s">
        <v>128</v>
      </c>
      <c r="E385" s="168" t="s">
        <v>1</v>
      </c>
      <c r="F385" s="169" t="s">
        <v>205</v>
      </c>
      <c r="H385" s="170">
        <v>121.806</v>
      </c>
      <c r="I385" s="171"/>
      <c r="L385" s="167"/>
      <c r="M385" s="172"/>
      <c r="N385" s="173"/>
      <c r="O385" s="173"/>
      <c r="P385" s="173"/>
      <c r="Q385" s="173"/>
      <c r="R385" s="173"/>
      <c r="S385" s="173"/>
      <c r="T385" s="174"/>
      <c r="AT385" s="168" t="s">
        <v>128</v>
      </c>
      <c r="AU385" s="168" t="s">
        <v>82</v>
      </c>
      <c r="AV385" s="14" t="s">
        <v>127</v>
      </c>
      <c r="AW385" s="14" t="s">
        <v>29</v>
      </c>
      <c r="AX385" s="14" t="s">
        <v>30</v>
      </c>
      <c r="AY385" s="168" t="s">
        <v>120</v>
      </c>
    </row>
    <row r="386" spans="1:65" s="2" customFormat="1" ht="16.5" customHeight="1">
      <c r="A386" s="33"/>
      <c r="B386" s="144"/>
      <c r="C386" s="145" t="s">
        <v>502</v>
      </c>
      <c r="D386" s="145" t="s">
        <v>122</v>
      </c>
      <c r="E386" s="146" t="s">
        <v>503</v>
      </c>
      <c r="F386" s="147" t="s">
        <v>504</v>
      </c>
      <c r="G386" s="148" t="s">
        <v>183</v>
      </c>
      <c r="H386" s="149">
        <v>150.72</v>
      </c>
      <c r="I386" s="150"/>
      <c r="J386" s="151">
        <f>ROUND(I386*H386,2)</f>
        <v>0</v>
      </c>
      <c r="K386" s="147" t="s">
        <v>1</v>
      </c>
      <c r="L386" s="34"/>
      <c r="M386" s="152" t="s">
        <v>1</v>
      </c>
      <c r="N386" s="153" t="s">
        <v>38</v>
      </c>
      <c r="O386" s="59"/>
      <c r="P386" s="154">
        <f>O386*H386</f>
        <v>0</v>
      </c>
      <c r="Q386" s="154">
        <v>0</v>
      </c>
      <c r="R386" s="154">
        <f>Q386*H386</f>
        <v>0</v>
      </c>
      <c r="S386" s="154">
        <v>0</v>
      </c>
      <c r="T386" s="155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56" t="s">
        <v>127</v>
      </c>
      <c r="AT386" s="156" t="s">
        <v>122</v>
      </c>
      <c r="AU386" s="156" t="s">
        <v>82</v>
      </c>
      <c r="AY386" s="18" t="s">
        <v>120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8" t="s">
        <v>30</v>
      </c>
      <c r="BK386" s="157">
        <f>ROUND(I386*H386,2)</f>
        <v>0</v>
      </c>
      <c r="BL386" s="18" t="s">
        <v>127</v>
      </c>
      <c r="BM386" s="156" t="s">
        <v>505</v>
      </c>
    </row>
    <row r="387" spans="1:65" s="15" customFormat="1">
      <c r="B387" s="175"/>
      <c r="D387" s="159" t="s">
        <v>128</v>
      </c>
      <c r="E387" s="176" t="s">
        <v>1</v>
      </c>
      <c r="F387" s="177" t="s">
        <v>506</v>
      </c>
      <c r="H387" s="176" t="s">
        <v>1</v>
      </c>
      <c r="I387" s="178"/>
      <c r="L387" s="175"/>
      <c r="M387" s="179"/>
      <c r="N387" s="180"/>
      <c r="O387" s="180"/>
      <c r="P387" s="180"/>
      <c r="Q387" s="180"/>
      <c r="R387" s="180"/>
      <c r="S387" s="180"/>
      <c r="T387" s="181"/>
      <c r="AT387" s="176" t="s">
        <v>128</v>
      </c>
      <c r="AU387" s="176" t="s">
        <v>82</v>
      </c>
      <c r="AV387" s="15" t="s">
        <v>30</v>
      </c>
      <c r="AW387" s="15" t="s">
        <v>29</v>
      </c>
      <c r="AX387" s="15" t="s">
        <v>73</v>
      </c>
      <c r="AY387" s="176" t="s">
        <v>120</v>
      </c>
    </row>
    <row r="388" spans="1:65" s="15" customFormat="1">
      <c r="B388" s="175"/>
      <c r="D388" s="159" t="s">
        <v>128</v>
      </c>
      <c r="E388" s="176" t="s">
        <v>1</v>
      </c>
      <c r="F388" s="177" t="s">
        <v>507</v>
      </c>
      <c r="H388" s="176" t="s">
        <v>1</v>
      </c>
      <c r="I388" s="178"/>
      <c r="L388" s="175"/>
      <c r="M388" s="179"/>
      <c r="N388" s="180"/>
      <c r="O388" s="180"/>
      <c r="P388" s="180"/>
      <c r="Q388" s="180"/>
      <c r="R388" s="180"/>
      <c r="S388" s="180"/>
      <c r="T388" s="181"/>
      <c r="AT388" s="176" t="s">
        <v>128</v>
      </c>
      <c r="AU388" s="176" t="s">
        <v>82</v>
      </c>
      <c r="AV388" s="15" t="s">
        <v>30</v>
      </c>
      <c r="AW388" s="15" t="s">
        <v>29</v>
      </c>
      <c r="AX388" s="15" t="s">
        <v>73</v>
      </c>
      <c r="AY388" s="176" t="s">
        <v>120</v>
      </c>
    </row>
    <row r="389" spans="1:65" s="13" customFormat="1">
      <c r="B389" s="158"/>
      <c r="D389" s="159" t="s">
        <v>128</v>
      </c>
      <c r="E389" s="160" t="s">
        <v>1</v>
      </c>
      <c r="F389" s="161" t="s">
        <v>508</v>
      </c>
      <c r="H389" s="162">
        <v>150.72</v>
      </c>
      <c r="I389" s="163"/>
      <c r="L389" s="158"/>
      <c r="M389" s="164"/>
      <c r="N389" s="165"/>
      <c r="O389" s="165"/>
      <c r="P389" s="165"/>
      <c r="Q389" s="165"/>
      <c r="R389" s="165"/>
      <c r="S389" s="165"/>
      <c r="T389" s="166"/>
      <c r="AT389" s="160" t="s">
        <v>128</v>
      </c>
      <c r="AU389" s="160" t="s">
        <v>82</v>
      </c>
      <c r="AV389" s="13" t="s">
        <v>82</v>
      </c>
      <c r="AW389" s="13" t="s">
        <v>29</v>
      </c>
      <c r="AX389" s="13" t="s">
        <v>73</v>
      </c>
      <c r="AY389" s="160" t="s">
        <v>120</v>
      </c>
    </row>
    <row r="390" spans="1:65" s="14" customFormat="1">
      <c r="B390" s="167"/>
      <c r="D390" s="159" t="s">
        <v>128</v>
      </c>
      <c r="E390" s="168" t="s">
        <v>1</v>
      </c>
      <c r="F390" s="169" t="s">
        <v>205</v>
      </c>
      <c r="H390" s="170">
        <v>150.72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8" t="s">
        <v>128</v>
      </c>
      <c r="AU390" s="168" t="s">
        <v>82</v>
      </c>
      <c r="AV390" s="14" t="s">
        <v>127</v>
      </c>
      <c r="AW390" s="14" t="s">
        <v>29</v>
      </c>
      <c r="AX390" s="14" t="s">
        <v>30</v>
      </c>
      <c r="AY390" s="168" t="s">
        <v>120</v>
      </c>
    </row>
    <row r="391" spans="1:65" s="2" customFormat="1" ht="16.5" customHeight="1">
      <c r="A391" s="33"/>
      <c r="B391" s="144"/>
      <c r="C391" s="145" t="s">
        <v>509</v>
      </c>
      <c r="D391" s="145" t="s">
        <v>122</v>
      </c>
      <c r="E391" s="146" t="s">
        <v>510</v>
      </c>
      <c r="F391" s="147" t="s">
        <v>511</v>
      </c>
      <c r="G391" s="148" t="s">
        <v>397</v>
      </c>
      <c r="H391" s="149">
        <v>96</v>
      </c>
      <c r="I391" s="150"/>
      <c r="J391" s="151">
        <f>ROUND(I391*H391,2)</f>
        <v>0</v>
      </c>
      <c r="K391" s="147" t="s">
        <v>1</v>
      </c>
      <c r="L391" s="34"/>
      <c r="M391" s="152" t="s">
        <v>1</v>
      </c>
      <c r="N391" s="153" t="s">
        <v>38</v>
      </c>
      <c r="O391" s="59"/>
      <c r="P391" s="154">
        <f>O391*H391</f>
        <v>0</v>
      </c>
      <c r="Q391" s="154">
        <v>1.0000000000000001E-5</v>
      </c>
      <c r="R391" s="154">
        <f>Q391*H391</f>
        <v>9.6000000000000013E-4</v>
      </c>
      <c r="S391" s="154">
        <v>0</v>
      </c>
      <c r="T391" s="155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6" t="s">
        <v>127</v>
      </c>
      <c r="AT391" s="156" t="s">
        <v>122</v>
      </c>
      <c r="AU391" s="156" t="s">
        <v>82</v>
      </c>
      <c r="AY391" s="18" t="s">
        <v>120</v>
      </c>
      <c r="BE391" s="157">
        <f>IF(N391="základní",J391,0)</f>
        <v>0</v>
      </c>
      <c r="BF391" s="157">
        <f>IF(N391="snížená",J391,0)</f>
        <v>0</v>
      </c>
      <c r="BG391" s="157">
        <f>IF(N391="zákl. přenesená",J391,0)</f>
        <v>0</v>
      </c>
      <c r="BH391" s="157">
        <f>IF(N391="sníž. přenesená",J391,0)</f>
        <v>0</v>
      </c>
      <c r="BI391" s="157">
        <f>IF(N391="nulová",J391,0)</f>
        <v>0</v>
      </c>
      <c r="BJ391" s="18" t="s">
        <v>30</v>
      </c>
      <c r="BK391" s="157">
        <f>ROUND(I391*H391,2)</f>
        <v>0</v>
      </c>
      <c r="BL391" s="18" t="s">
        <v>127</v>
      </c>
      <c r="BM391" s="156" t="s">
        <v>512</v>
      </c>
    </row>
    <row r="392" spans="1:65" s="13" customFormat="1">
      <c r="B392" s="158"/>
      <c r="D392" s="159" t="s">
        <v>128</v>
      </c>
      <c r="E392" s="160" t="s">
        <v>1</v>
      </c>
      <c r="F392" s="161" t="s">
        <v>513</v>
      </c>
      <c r="H392" s="162">
        <v>96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128</v>
      </c>
      <c r="AU392" s="160" t="s">
        <v>82</v>
      </c>
      <c r="AV392" s="13" t="s">
        <v>82</v>
      </c>
      <c r="AW392" s="13" t="s">
        <v>29</v>
      </c>
      <c r="AX392" s="13" t="s">
        <v>73</v>
      </c>
      <c r="AY392" s="160" t="s">
        <v>120</v>
      </c>
    </row>
    <row r="393" spans="1:65" s="2" customFormat="1" ht="21.75" customHeight="1">
      <c r="A393" s="33"/>
      <c r="B393" s="144"/>
      <c r="C393" s="145" t="s">
        <v>514</v>
      </c>
      <c r="D393" s="145" t="s">
        <v>122</v>
      </c>
      <c r="E393" s="146" t="s">
        <v>515</v>
      </c>
      <c r="F393" s="147" t="s">
        <v>516</v>
      </c>
      <c r="G393" s="148" t="s">
        <v>183</v>
      </c>
      <c r="H393" s="149">
        <v>152.6</v>
      </c>
      <c r="I393" s="150"/>
      <c r="J393" s="151">
        <f>ROUND(I393*H393,2)</f>
        <v>0</v>
      </c>
      <c r="K393" s="147" t="s">
        <v>126</v>
      </c>
      <c r="L393" s="34"/>
      <c r="M393" s="152" t="s">
        <v>1</v>
      </c>
      <c r="N393" s="153" t="s">
        <v>38</v>
      </c>
      <c r="O393" s="59"/>
      <c r="P393" s="154">
        <f>O393*H393</f>
        <v>0</v>
      </c>
      <c r="Q393" s="154">
        <v>1.4999999999999999E-4</v>
      </c>
      <c r="R393" s="154">
        <f>Q393*H393</f>
        <v>2.2889999999999997E-2</v>
      </c>
      <c r="S393" s="154">
        <v>0</v>
      </c>
      <c r="T393" s="155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6" t="s">
        <v>127</v>
      </c>
      <c r="AT393" s="156" t="s">
        <v>122</v>
      </c>
      <c r="AU393" s="156" t="s">
        <v>82</v>
      </c>
      <c r="AY393" s="18" t="s">
        <v>120</v>
      </c>
      <c r="BE393" s="157">
        <f>IF(N393="základní",J393,0)</f>
        <v>0</v>
      </c>
      <c r="BF393" s="157">
        <f>IF(N393="snížená",J393,0)</f>
        <v>0</v>
      </c>
      <c r="BG393" s="157">
        <f>IF(N393="zákl. přenesená",J393,0)</f>
        <v>0</v>
      </c>
      <c r="BH393" s="157">
        <f>IF(N393="sníž. přenesená",J393,0)</f>
        <v>0</v>
      </c>
      <c r="BI393" s="157">
        <f>IF(N393="nulová",J393,0)</f>
        <v>0</v>
      </c>
      <c r="BJ393" s="18" t="s">
        <v>30</v>
      </c>
      <c r="BK393" s="157">
        <f>ROUND(I393*H393,2)</f>
        <v>0</v>
      </c>
      <c r="BL393" s="18" t="s">
        <v>127</v>
      </c>
      <c r="BM393" s="156" t="s">
        <v>517</v>
      </c>
    </row>
    <row r="394" spans="1:65" s="13" customFormat="1">
      <c r="B394" s="158"/>
      <c r="D394" s="159" t="s">
        <v>128</v>
      </c>
      <c r="E394" s="160" t="s">
        <v>1</v>
      </c>
      <c r="F394" s="161" t="s">
        <v>518</v>
      </c>
      <c r="H394" s="162">
        <v>152.6</v>
      </c>
      <c r="I394" s="163"/>
      <c r="L394" s="158"/>
      <c r="M394" s="164"/>
      <c r="N394" s="165"/>
      <c r="O394" s="165"/>
      <c r="P394" s="165"/>
      <c r="Q394" s="165"/>
      <c r="R394" s="165"/>
      <c r="S394" s="165"/>
      <c r="T394" s="166"/>
      <c r="AT394" s="160" t="s">
        <v>128</v>
      </c>
      <c r="AU394" s="160" t="s">
        <v>82</v>
      </c>
      <c r="AV394" s="13" t="s">
        <v>82</v>
      </c>
      <c r="AW394" s="13" t="s">
        <v>29</v>
      </c>
      <c r="AX394" s="13" t="s">
        <v>30</v>
      </c>
      <c r="AY394" s="160" t="s">
        <v>120</v>
      </c>
    </row>
    <row r="395" spans="1:65" s="2" customFormat="1" ht="16.5" customHeight="1">
      <c r="A395" s="33"/>
      <c r="B395" s="144"/>
      <c r="C395" s="190" t="s">
        <v>519</v>
      </c>
      <c r="D395" s="190" t="s">
        <v>348</v>
      </c>
      <c r="E395" s="191" t="s">
        <v>520</v>
      </c>
      <c r="F395" s="192" t="s">
        <v>521</v>
      </c>
      <c r="G395" s="193" t="s">
        <v>183</v>
      </c>
      <c r="H395" s="194">
        <v>154.88900000000001</v>
      </c>
      <c r="I395" s="195"/>
      <c r="J395" s="196">
        <f>ROUND(I395*H395,2)</f>
        <v>0</v>
      </c>
      <c r="K395" s="192" t="s">
        <v>126</v>
      </c>
      <c r="L395" s="197"/>
      <c r="M395" s="198" t="s">
        <v>1</v>
      </c>
      <c r="N395" s="199" t="s">
        <v>38</v>
      </c>
      <c r="O395" s="59"/>
      <c r="P395" s="154">
        <f>O395*H395</f>
        <v>0</v>
      </c>
      <c r="Q395" s="154">
        <v>0.32600000000000001</v>
      </c>
      <c r="R395" s="154">
        <f>Q395*H395</f>
        <v>50.493814000000008</v>
      </c>
      <c r="S395" s="154">
        <v>0</v>
      </c>
      <c r="T395" s="155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6" t="s">
        <v>140</v>
      </c>
      <c r="AT395" s="156" t="s">
        <v>348</v>
      </c>
      <c r="AU395" s="156" t="s">
        <v>82</v>
      </c>
      <c r="AY395" s="18" t="s">
        <v>120</v>
      </c>
      <c r="BE395" s="157">
        <f>IF(N395="základní",J395,0)</f>
        <v>0</v>
      </c>
      <c r="BF395" s="157">
        <f>IF(N395="snížená",J395,0)</f>
        <v>0</v>
      </c>
      <c r="BG395" s="157">
        <f>IF(N395="zákl. přenesená",J395,0)</f>
        <v>0</v>
      </c>
      <c r="BH395" s="157">
        <f>IF(N395="sníž. přenesená",J395,0)</f>
        <v>0</v>
      </c>
      <c r="BI395" s="157">
        <f>IF(N395="nulová",J395,0)</f>
        <v>0</v>
      </c>
      <c r="BJ395" s="18" t="s">
        <v>30</v>
      </c>
      <c r="BK395" s="157">
        <f>ROUND(I395*H395,2)</f>
        <v>0</v>
      </c>
      <c r="BL395" s="18" t="s">
        <v>127</v>
      </c>
      <c r="BM395" s="156" t="s">
        <v>522</v>
      </c>
    </row>
    <row r="396" spans="1:65" s="13" customFormat="1">
      <c r="B396" s="158"/>
      <c r="D396" s="159" t="s">
        <v>128</v>
      </c>
      <c r="E396" s="160" t="s">
        <v>1</v>
      </c>
      <c r="F396" s="161" t="s">
        <v>523</v>
      </c>
      <c r="H396" s="162">
        <v>154.88900000000001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128</v>
      </c>
      <c r="AU396" s="160" t="s">
        <v>82</v>
      </c>
      <c r="AV396" s="13" t="s">
        <v>82</v>
      </c>
      <c r="AW396" s="13" t="s">
        <v>29</v>
      </c>
      <c r="AX396" s="13" t="s">
        <v>73</v>
      </c>
      <c r="AY396" s="160" t="s">
        <v>120</v>
      </c>
    </row>
    <row r="397" spans="1:65" s="14" customFormat="1">
      <c r="B397" s="167"/>
      <c r="D397" s="159" t="s">
        <v>128</v>
      </c>
      <c r="E397" s="168" t="s">
        <v>1</v>
      </c>
      <c r="F397" s="169" t="s">
        <v>205</v>
      </c>
      <c r="H397" s="170">
        <v>154.88900000000001</v>
      </c>
      <c r="I397" s="171"/>
      <c r="L397" s="167"/>
      <c r="M397" s="172"/>
      <c r="N397" s="173"/>
      <c r="O397" s="173"/>
      <c r="P397" s="173"/>
      <c r="Q397" s="173"/>
      <c r="R397" s="173"/>
      <c r="S397" s="173"/>
      <c r="T397" s="174"/>
      <c r="AT397" s="168" t="s">
        <v>128</v>
      </c>
      <c r="AU397" s="168" t="s">
        <v>82</v>
      </c>
      <c r="AV397" s="14" t="s">
        <v>127</v>
      </c>
      <c r="AW397" s="14" t="s">
        <v>29</v>
      </c>
      <c r="AX397" s="14" t="s">
        <v>30</v>
      </c>
      <c r="AY397" s="168" t="s">
        <v>120</v>
      </c>
    </row>
    <row r="398" spans="1:65" s="2" customFormat="1" ht="21.75" customHeight="1">
      <c r="A398" s="33"/>
      <c r="B398" s="144"/>
      <c r="C398" s="145" t="s">
        <v>524</v>
      </c>
      <c r="D398" s="145" t="s">
        <v>122</v>
      </c>
      <c r="E398" s="146" t="s">
        <v>525</v>
      </c>
      <c r="F398" s="147" t="s">
        <v>526</v>
      </c>
      <c r="G398" s="148" t="s">
        <v>183</v>
      </c>
      <c r="H398" s="149">
        <v>10.5</v>
      </c>
      <c r="I398" s="150"/>
      <c r="J398" s="151">
        <f>ROUND(I398*H398,2)</f>
        <v>0</v>
      </c>
      <c r="K398" s="147" t="s">
        <v>126</v>
      </c>
      <c r="L398" s="34"/>
      <c r="M398" s="152" t="s">
        <v>1</v>
      </c>
      <c r="N398" s="153" t="s">
        <v>38</v>
      </c>
      <c r="O398" s="59"/>
      <c r="P398" s="154">
        <f>O398*H398</f>
        <v>0</v>
      </c>
      <c r="Q398" s="154">
        <v>1.3999999999999999E-4</v>
      </c>
      <c r="R398" s="154">
        <f>Q398*H398</f>
        <v>1.47E-3</v>
      </c>
      <c r="S398" s="154">
        <v>0</v>
      </c>
      <c r="T398" s="15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6" t="s">
        <v>127</v>
      </c>
      <c r="AT398" s="156" t="s">
        <v>122</v>
      </c>
      <c r="AU398" s="156" t="s">
        <v>82</v>
      </c>
      <c r="AY398" s="18" t="s">
        <v>120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18" t="s">
        <v>30</v>
      </c>
      <c r="BK398" s="157">
        <f>ROUND(I398*H398,2)</f>
        <v>0</v>
      </c>
      <c r="BL398" s="18" t="s">
        <v>127</v>
      </c>
      <c r="BM398" s="156" t="s">
        <v>527</v>
      </c>
    </row>
    <row r="399" spans="1:65" s="13" customFormat="1">
      <c r="B399" s="158"/>
      <c r="D399" s="159" t="s">
        <v>128</v>
      </c>
      <c r="E399" s="160" t="s">
        <v>1</v>
      </c>
      <c r="F399" s="161" t="s">
        <v>528</v>
      </c>
      <c r="H399" s="162">
        <v>10.5</v>
      </c>
      <c r="I399" s="163"/>
      <c r="L399" s="158"/>
      <c r="M399" s="164"/>
      <c r="N399" s="165"/>
      <c r="O399" s="165"/>
      <c r="P399" s="165"/>
      <c r="Q399" s="165"/>
      <c r="R399" s="165"/>
      <c r="S399" s="165"/>
      <c r="T399" s="166"/>
      <c r="AT399" s="160" t="s">
        <v>128</v>
      </c>
      <c r="AU399" s="160" t="s">
        <v>82</v>
      </c>
      <c r="AV399" s="13" t="s">
        <v>82</v>
      </c>
      <c r="AW399" s="13" t="s">
        <v>29</v>
      </c>
      <c r="AX399" s="13" t="s">
        <v>30</v>
      </c>
      <c r="AY399" s="160" t="s">
        <v>120</v>
      </c>
    </row>
    <row r="400" spans="1:65" s="2" customFormat="1" ht="16.5" customHeight="1">
      <c r="A400" s="33"/>
      <c r="B400" s="144"/>
      <c r="C400" s="190" t="s">
        <v>529</v>
      </c>
      <c r="D400" s="190" t="s">
        <v>348</v>
      </c>
      <c r="E400" s="191" t="s">
        <v>530</v>
      </c>
      <c r="F400" s="192" t="s">
        <v>531</v>
      </c>
      <c r="G400" s="193" t="s">
        <v>183</v>
      </c>
      <c r="H400" s="194">
        <v>10.657999999999999</v>
      </c>
      <c r="I400" s="195"/>
      <c r="J400" s="196">
        <f>ROUND(I400*H400,2)</f>
        <v>0</v>
      </c>
      <c r="K400" s="192" t="s">
        <v>126</v>
      </c>
      <c r="L400" s="197"/>
      <c r="M400" s="198" t="s">
        <v>1</v>
      </c>
      <c r="N400" s="199" t="s">
        <v>38</v>
      </c>
      <c r="O400" s="59"/>
      <c r="P400" s="154">
        <f>O400*H400</f>
        <v>0</v>
      </c>
      <c r="Q400" s="154">
        <v>0.23</v>
      </c>
      <c r="R400" s="154">
        <f>Q400*H400</f>
        <v>2.4513400000000001</v>
      </c>
      <c r="S400" s="154">
        <v>0</v>
      </c>
      <c r="T400" s="15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6" t="s">
        <v>140</v>
      </c>
      <c r="AT400" s="156" t="s">
        <v>348</v>
      </c>
      <c r="AU400" s="156" t="s">
        <v>82</v>
      </c>
      <c r="AY400" s="18" t="s">
        <v>120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30</v>
      </c>
      <c r="BK400" s="157">
        <f>ROUND(I400*H400,2)</f>
        <v>0</v>
      </c>
      <c r="BL400" s="18" t="s">
        <v>127</v>
      </c>
      <c r="BM400" s="156" t="s">
        <v>532</v>
      </c>
    </row>
    <row r="401" spans="1:65" s="13" customFormat="1">
      <c r="B401" s="158"/>
      <c r="D401" s="159" t="s">
        <v>128</v>
      </c>
      <c r="E401" s="160" t="s">
        <v>1</v>
      </c>
      <c r="F401" s="161" t="s">
        <v>533</v>
      </c>
      <c r="H401" s="162">
        <v>10.657999999999999</v>
      </c>
      <c r="I401" s="163"/>
      <c r="L401" s="158"/>
      <c r="M401" s="164"/>
      <c r="N401" s="165"/>
      <c r="O401" s="165"/>
      <c r="P401" s="165"/>
      <c r="Q401" s="165"/>
      <c r="R401" s="165"/>
      <c r="S401" s="165"/>
      <c r="T401" s="166"/>
      <c r="AT401" s="160" t="s">
        <v>128</v>
      </c>
      <c r="AU401" s="160" t="s">
        <v>82</v>
      </c>
      <c r="AV401" s="13" t="s">
        <v>82</v>
      </c>
      <c r="AW401" s="13" t="s">
        <v>29</v>
      </c>
      <c r="AX401" s="13" t="s">
        <v>30</v>
      </c>
      <c r="AY401" s="160" t="s">
        <v>120</v>
      </c>
    </row>
    <row r="402" spans="1:65" s="2" customFormat="1" ht="16.5" customHeight="1">
      <c r="A402" s="33"/>
      <c r="B402" s="144"/>
      <c r="C402" s="145" t="s">
        <v>313</v>
      </c>
      <c r="D402" s="145" t="s">
        <v>122</v>
      </c>
      <c r="E402" s="146" t="s">
        <v>534</v>
      </c>
      <c r="F402" s="147" t="s">
        <v>535</v>
      </c>
      <c r="G402" s="148" t="s">
        <v>397</v>
      </c>
      <c r="H402" s="149">
        <v>1</v>
      </c>
      <c r="I402" s="150"/>
      <c r="J402" s="151">
        <f>ROUND(I402*H402,2)</f>
        <v>0</v>
      </c>
      <c r="K402" s="147" t="s">
        <v>126</v>
      </c>
      <c r="L402" s="34"/>
      <c r="M402" s="152" t="s">
        <v>1</v>
      </c>
      <c r="N402" s="153" t="s">
        <v>38</v>
      </c>
      <c r="O402" s="59"/>
      <c r="P402" s="154">
        <f>O402*H402</f>
        <v>0</v>
      </c>
      <c r="Q402" s="154">
        <v>1.8000000000000001E-4</v>
      </c>
      <c r="R402" s="154">
        <f>Q402*H402</f>
        <v>1.8000000000000001E-4</v>
      </c>
      <c r="S402" s="154">
        <v>0</v>
      </c>
      <c r="T402" s="155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6" t="s">
        <v>127</v>
      </c>
      <c r="AT402" s="156" t="s">
        <v>122</v>
      </c>
      <c r="AU402" s="156" t="s">
        <v>82</v>
      </c>
      <c r="AY402" s="18" t="s">
        <v>120</v>
      </c>
      <c r="BE402" s="157">
        <f>IF(N402="základní",J402,0)</f>
        <v>0</v>
      </c>
      <c r="BF402" s="157">
        <f>IF(N402="snížená",J402,0)</f>
        <v>0</v>
      </c>
      <c r="BG402" s="157">
        <f>IF(N402="zákl. přenesená",J402,0)</f>
        <v>0</v>
      </c>
      <c r="BH402" s="157">
        <f>IF(N402="sníž. přenesená",J402,0)</f>
        <v>0</v>
      </c>
      <c r="BI402" s="157">
        <f>IF(N402="nulová",J402,0)</f>
        <v>0</v>
      </c>
      <c r="BJ402" s="18" t="s">
        <v>30</v>
      </c>
      <c r="BK402" s="157">
        <f>ROUND(I402*H402,2)</f>
        <v>0</v>
      </c>
      <c r="BL402" s="18" t="s">
        <v>127</v>
      </c>
      <c r="BM402" s="156" t="s">
        <v>536</v>
      </c>
    </row>
    <row r="403" spans="1:65" s="2" customFormat="1" ht="21.75" customHeight="1">
      <c r="A403" s="33"/>
      <c r="B403" s="144"/>
      <c r="C403" s="190" t="s">
        <v>537</v>
      </c>
      <c r="D403" s="190" t="s">
        <v>348</v>
      </c>
      <c r="E403" s="191" t="s">
        <v>538</v>
      </c>
      <c r="F403" s="192" t="s">
        <v>539</v>
      </c>
      <c r="G403" s="193" t="s">
        <v>397</v>
      </c>
      <c r="H403" s="194">
        <v>1.0149999999999999</v>
      </c>
      <c r="I403" s="195"/>
      <c r="J403" s="196">
        <f>ROUND(I403*H403,2)</f>
        <v>0</v>
      </c>
      <c r="K403" s="192" t="s">
        <v>126</v>
      </c>
      <c r="L403" s="197"/>
      <c r="M403" s="198" t="s">
        <v>1</v>
      </c>
      <c r="N403" s="199" t="s">
        <v>38</v>
      </c>
      <c r="O403" s="59"/>
      <c r="P403" s="154">
        <f>O403*H403</f>
        <v>0</v>
      </c>
      <c r="Q403" s="154">
        <v>0.27</v>
      </c>
      <c r="R403" s="154">
        <f>Q403*H403</f>
        <v>0.27405000000000002</v>
      </c>
      <c r="S403" s="154">
        <v>0</v>
      </c>
      <c r="T403" s="155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6" t="s">
        <v>140</v>
      </c>
      <c r="AT403" s="156" t="s">
        <v>348</v>
      </c>
      <c r="AU403" s="156" t="s">
        <v>82</v>
      </c>
      <c r="AY403" s="18" t="s">
        <v>120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8" t="s">
        <v>30</v>
      </c>
      <c r="BK403" s="157">
        <f>ROUND(I403*H403,2)</f>
        <v>0</v>
      </c>
      <c r="BL403" s="18" t="s">
        <v>127</v>
      </c>
      <c r="BM403" s="156" t="s">
        <v>540</v>
      </c>
    </row>
    <row r="404" spans="1:65" s="13" customFormat="1">
      <c r="B404" s="158"/>
      <c r="D404" s="159" t="s">
        <v>128</v>
      </c>
      <c r="E404" s="160" t="s">
        <v>1</v>
      </c>
      <c r="F404" s="161" t="s">
        <v>541</v>
      </c>
      <c r="H404" s="162">
        <v>1.0149999999999999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128</v>
      </c>
      <c r="AU404" s="160" t="s">
        <v>82</v>
      </c>
      <c r="AV404" s="13" t="s">
        <v>82</v>
      </c>
      <c r="AW404" s="13" t="s">
        <v>29</v>
      </c>
      <c r="AX404" s="13" t="s">
        <v>30</v>
      </c>
      <c r="AY404" s="160" t="s">
        <v>120</v>
      </c>
    </row>
    <row r="405" spans="1:65" s="2" customFormat="1" ht="16.5" customHeight="1">
      <c r="A405" s="33"/>
      <c r="B405" s="144"/>
      <c r="C405" s="145" t="s">
        <v>542</v>
      </c>
      <c r="D405" s="145" t="s">
        <v>122</v>
      </c>
      <c r="E405" s="146" t="s">
        <v>543</v>
      </c>
      <c r="F405" s="147" t="s">
        <v>544</v>
      </c>
      <c r="G405" s="148" t="s">
        <v>397</v>
      </c>
      <c r="H405" s="149">
        <v>18</v>
      </c>
      <c r="I405" s="150"/>
      <c r="J405" s="151">
        <f>ROUND(I405*H405,2)</f>
        <v>0</v>
      </c>
      <c r="K405" s="147" t="s">
        <v>126</v>
      </c>
      <c r="L405" s="34"/>
      <c r="M405" s="152" t="s">
        <v>1</v>
      </c>
      <c r="N405" s="153" t="s">
        <v>38</v>
      </c>
      <c r="O405" s="59"/>
      <c r="P405" s="154">
        <f>O405*H405</f>
        <v>0</v>
      </c>
      <c r="Q405" s="154">
        <v>1.9000000000000001E-4</v>
      </c>
      <c r="R405" s="154">
        <f>Q405*H405</f>
        <v>3.4200000000000003E-3</v>
      </c>
      <c r="S405" s="154">
        <v>0</v>
      </c>
      <c r="T405" s="155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56" t="s">
        <v>127</v>
      </c>
      <c r="AT405" s="156" t="s">
        <v>122</v>
      </c>
      <c r="AU405" s="156" t="s">
        <v>82</v>
      </c>
      <c r="AY405" s="18" t="s">
        <v>120</v>
      </c>
      <c r="BE405" s="157">
        <f>IF(N405="základní",J405,0)</f>
        <v>0</v>
      </c>
      <c r="BF405" s="157">
        <f>IF(N405="snížená",J405,0)</f>
        <v>0</v>
      </c>
      <c r="BG405" s="157">
        <f>IF(N405="zákl. přenesená",J405,0)</f>
        <v>0</v>
      </c>
      <c r="BH405" s="157">
        <f>IF(N405="sníž. přenesená",J405,0)</f>
        <v>0</v>
      </c>
      <c r="BI405" s="157">
        <f>IF(N405="nulová",J405,0)</f>
        <v>0</v>
      </c>
      <c r="BJ405" s="18" t="s">
        <v>30</v>
      </c>
      <c r="BK405" s="157">
        <f>ROUND(I405*H405,2)</f>
        <v>0</v>
      </c>
      <c r="BL405" s="18" t="s">
        <v>127</v>
      </c>
      <c r="BM405" s="156" t="s">
        <v>545</v>
      </c>
    </row>
    <row r="406" spans="1:65" s="13" customFormat="1">
      <c r="B406" s="158"/>
      <c r="D406" s="159" t="s">
        <v>128</v>
      </c>
      <c r="E406" s="160" t="s">
        <v>1</v>
      </c>
      <c r="F406" s="161" t="s">
        <v>546</v>
      </c>
      <c r="H406" s="162">
        <v>18</v>
      </c>
      <c r="I406" s="163"/>
      <c r="L406" s="158"/>
      <c r="M406" s="164"/>
      <c r="N406" s="165"/>
      <c r="O406" s="165"/>
      <c r="P406" s="165"/>
      <c r="Q406" s="165"/>
      <c r="R406" s="165"/>
      <c r="S406" s="165"/>
      <c r="T406" s="166"/>
      <c r="AT406" s="160" t="s">
        <v>128</v>
      </c>
      <c r="AU406" s="160" t="s">
        <v>82</v>
      </c>
      <c r="AV406" s="13" t="s">
        <v>82</v>
      </c>
      <c r="AW406" s="13" t="s">
        <v>29</v>
      </c>
      <c r="AX406" s="13" t="s">
        <v>73</v>
      </c>
      <c r="AY406" s="160" t="s">
        <v>120</v>
      </c>
    </row>
    <row r="407" spans="1:65" s="14" customFormat="1">
      <c r="B407" s="167"/>
      <c r="D407" s="159" t="s">
        <v>128</v>
      </c>
      <c r="E407" s="168" t="s">
        <v>1</v>
      </c>
      <c r="F407" s="169" t="s">
        <v>205</v>
      </c>
      <c r="H407" s="170">
        <v>18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128</v>
      </c>
      <c r="AU407" s="168" t="s">
        <v>82</v>
      </c>
      <c r="AV407" s="14" t="s">
        <v>127</v>
      </c>
      <c r="AW407" s="14" t="s">
        <v>29</v>
      </c>
      <c r="AX407" s="14" t="s">
        <v>30</v>
      </c>
      <c r="AY407" s="168" t="s">
        <v>120</v>
      </c>
    </row>
    <row r="408" spans="1:65" s="2" customFormat="1" ht="21.75" customHeight="1">
      <c r="A408" s="33"/>
      <c r="B408" s="144"/>
      <c r="C408" s="190" t="s">
        <v>547</v>
      </c>
      <c r="D408" s="190" t="s">
        <v>348</v>
      </c>
      <c r="E408" s="191" t="s">
        <v>548</v>
      </c>
      <c r="F408" s="192" t="s">
        <v>549</v>
      </c>
      <c r="G408" s="193" t="s">
        <v>397</v>
      </c>
      <c r="H408" s="194">
        <v>9.1349999999999998</v>
      </c>
      <c r="I408" s="195"/>
      <c r="J408" s="196">
        <f>ROUND(I408*H408,2)</f>
        <v>0</v>
      </c>
      <c r="K408" s="192" t="s">
        <v>126</v>
      </c>
      <c r="L408" s="197"/>
      <c r="M408" s="198" t="s">
        <v>1</v>
      </c>
      <c r="N408" s="199" t="s">
        <v>38</v>
      </c>
      <c r="O408" s="59"/>
      <c r="P408" s="154">
        <f>O408*H408</f>
        <v>0</v>
      </c>
      <c r="Q408" s="154">
        <v>0.36</v>
      </c>
      <c r="R408" s="154">
        <f>Q408*H408</f>
        <v>3.2885999999999997</v>
      </c>
      <c r="S408" s="154">
        <v>0</v>
      </c>
      <c r="T408" s="15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6" t="s">
        <v>140</v>
      </c>
      <c r="AT408" s="156" t="s">
        <v>348</v>
      </c>
      <c r="AU408" s="156" t="s">
        <v>82</v>
      </c>
      <c r="AY408" s="18" t="s">
        <v>120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8" t="s">
        <v>30</v>
      </c>
      <c r="BK408" s="157">
        <f>ROUND(I408*H408,2)</f>
        <v>0</v>
      </c>
      <c r="BL408" s="18" t="s">
        <v>127</v>
      </c>
      <c r="BM408" s="156" t="s">
        <v>550</v>
      </c>
    </row>
    <row r="409" spans="1:65" s="13" customFormat="1">
      <c r="B409" s="158"/>
      <c r="D409" s="159" t="s">
        <v>128</v>
      </c>
      <c r="E409" s="160" t="s">
        <v>1</v>
      </c>
      <c r="F409" s="161" t="s">
        <v>541</v>
      </c>
      <c r="H409" s="162">
        <v>1.0149999999999999</v>
      </c>
      <c r="I409" s="163"/>
      <c r="L409" s="158"/>
      <c r="M409" s="164"/>
      <c r="N409" s="165"/>
      <c r="O409" s="165"/>
      <c r="P409" s="165"/>
      <c r="Q409" s="165"/>
      <c r="R409" s="165"/>
      <c r="S409" s="165"/>
      <c r="T409" s="166"/>
      <c r="AT409" s="160" t="s">
        <v>128</v>
      </c>
      <c r="AU409" s="160" t="s">
        <v>82</v>
      </c>
      <c r="AV409" s="13" t="s">
        <v>82</v>
      </c>
      <c r="AW409" s="13" t="s">
        <v>29</v>
      </c>
      <c r="AX409" s="13" t="s">
        <v>73</v>
      </c>
      <c r="AY409" s="160" t="s">
        <v>120</v>
      </c>
    </row>
    <row r="410" spans="1:65" s="13" customFormat="1">
      <c r="B410" s="158"/>
      <c r="D410" s="159" t="s">
        <v>128</v>
      </c>
      <c r="E410" s="160" t="s">
        <v>1</v>
      </c>
      <c r="F410" s="161" t="s">
        <v>551</v>
      </c>
      <c r="H410" s="162">
        <v>8.1199999999999992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128</v>
      </c>
      <c r="AU410" s="160" t="s">
        <v>82</v>
      </c>
      <c r="AV410" s="13" t="s">
        <v>82</v>
      </c>
      <c r="AW410" s="13" t="s">
        <v>29</v>
      </c>
      <c r="AX410" s="13" t="s">
        <v>73</v>
      </c>
      <c r="AY410" s="160" t="s">
        <v>120</v>
      </c>
    </row>
    <row r="411" spans="1:65" s="14" customFormat="1">
      <c r="B411" s="167"/>
      <c r="D411" s="159" t="s">
        <v>128</v>
      </c>
      <c r="E411" s="168" t="s">
        <v>1</v>
      </c>
      <c r="F411" s="169" t="s">
        <v>150</v>
      </c>
      <c r="H411" s="170">
        <v>9.1349999999999998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8" t="s">
        <v>128</v>
      </c>
      <c r="AU411" s="168" t="s">
        <v>82</v>
      </c>
      <c r="AV411" s="14" t="s">
        <v>127</v>
      </c>
      <c r="AW411" s="14" t="s">
        <v>29</v>
      </c>
      <c r="AX411" s="14" t="s">
        <v>30</v>
      </c>
      <c r="AY411" s="168" t="s">
        <v>120</v>
      </c>
    </row>
    <row r="412" spans="1:65" s="2" customFormat="1" ht="21.75" customHeight="1">
      <c r="A412" s="33"/>
      <c r="B412" s="144"/>
      <c r="C412" s="190" t="s">
        <v>552</v>
      </c>
      <c r="D412" s="190" t="s">
        <v>348</v>
      </c>
      <c r="E412" s="191" t="s">
        <v>553</v>
      </c>
      <c r="F412" s="192" t="s">
        <v>554</v>
      </c>
      <c r="G412" s="193" t="s">
        <v>397</v>
      </c>
      <c r="H412" s="194">
        <v>9.1349999999999998</v>
      </c>
      <c r="I412" s="195"/>
      <c r="J412" s="196">
        <f>ROUND(I412*H412,2)</f>
        <v>0</v>
      </c>
      <c r="K412" s="192" t="s">
        <v>1</v>
      </c>
      <c r="L412" s="197"/>
      <c r="M412" s="198" t="s">
        <v>1</v>
      </c>
      <c r="N412" s="199" t="s">
        <v>38</v>
      </c>
      <c r="O412" s="59"/>
      <c r="P412" s="154">
        <f>O412*H412</f>
        <v>0</v>
      </c>
      <c r="Q412" s="154">
        <v>0.36</v>
      </c>
      <c r="R412" s="154">
        <f>Q412*H412</f>
        <v>3.2885999999999997</v>
      </c>
      <c r="S412" s="154">
        <v>0</v>
      </c>
      <c r="T412" s="15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6" t="s">
        <v>140</v>
      </c>
      <c r="AT412" s="156" t="s">
        <v>348</v>
      </c>
      <c r="AU412" s="156" t="s">
        <v>82</v>
      </c>
      <c r="AY412" s="18" t="s">
        <v>120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30</v>
      </c>
      <c r="BK412" s="157">
        <f>ROUND(I412*H412,2)</f>
        <v>0</v>
      </c>
      <c r="BL412" s="18" t="s">
        <v>127</v>
      </c>
      <c r="BM412" s="156" t="s">
        <v>555</v>
      </c>
    </row>
    <row r="413" spans="1:65" s="13" customFormat="1">
      <c r="B413" s="158"/>
      <c r="D413" s="159" t="s">
        <v>128</v>
      </c>
      <c r="E413" s="160" t="s">
        <v>1</v>
      </c>
      <c r="F413" s="161" t="s">
        <v>556</v>
      </c>
      <c r="H413" s="162">
        <v>9.1349999999999998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128</v>
      </c>
      <c r="AU413" s="160" t="s">
        <v>82</v>
      </c>
      <c r="AV413" s="13" t="s">
        <v>82</v>
      </c>
      <c r="AW413" s="13" t="s">
        <v>29</v>
      </c>
      <c r="AX413" s="13" t="s">
        <v>30</v>
      </c>
      <c r="AY413" s="160" t="s">
        <v>120</v>
      </c>
    </row>
    <row r="414" spans="1:65" s="2" customFormat="1" ht="21.75" customHeight="1">
      <c r="A414" s="33"/>
      <c r="B414" s="144"/>
      <c r="C414" s="145" t="s">
        <v>557</v>
      </c>
      <c r="D414" s="145" t="s">
        <v>122</v>
      </c>
      <c r="E414" s="146" t="s">
        <v>558</v>
      </c>
      <c r="F414" s="147" t="s">
        <v>559</v>
      </c>
      <c r="G414" s="148" t="s">
        <v>178</v>
      </c>
      <c r="H414" s="149">
        <v>14</v>
      </c>
      <c r="I414" s="150"/>
      <c r="J414" s="151">
        <f>ROUND(I414*H414,2)</f>
        <v>0</v>
      </c>
      <c r="K414" s="147" t="s">
        <v>1</v>
      </c>
      <c r="L414" s="34"/>
      <c r="M414" s="152" t="s">
        <v>1</v>
      </c>
      <c r="N414" s="153" t="s">
        <v>38</v>
      </c>
      <c r="O414" s="59"/>
      <c r="P414" s="154">
        <f>O414*H414</f>
        <v>0</v>
      </c>
      <c r="Q414" s="154">
        <v>0</v>
      </c>
      <c r="R414" s="154">
        <f>Q414*H414</f>
        <v>0</v>
      </c>
      <c r="S414" s="154">
        <v>0</v>
      </c>
      <c r="T414" s="155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6" t="s">
        <v>127</v>
      </c>
      <c r="AT414" s="156" t="s">
        <v>122</v>
      </c>
      <c r="AU414" s="156" t="s">
        <v>82</v>
      </c>
      <c r="AY414" s="18" t="s">
        <v>120</v>
      </c>
      <c r="BE414" s="157">
        <f>IF(N414="základní",J414,0)</f>
        <v>0</v>
      </c>
      <c r="BF414" s="157">
        <f>IF(N414="snížená",J414,0)</f>
        <v>0</v>
      </c>
      <c r="BG414" s="157">
        <f>IF(N414="zákl. přenesená",J414,0)</f>
        <v>0</v>
      </c>
      <c r="BH414" s="157">
        <f>IF(N414="sníž. přenesená",J414,0)</f>
        <v>0</v>
      </c>
      <c r="BI414" s="157">
        <f>IF(N414="nulová",J414,0)</f>
        <v>0</v>
      </c>
      <c r="BJ414" s="18" t="s">
        <v>30</v>
      </c>
      <c r="BK414" s="157">
        <f>ROUND(I414*H414,2)</f>
        <v>0</v>
      </c>
      <c r="BL414" s="18" t="s">
        <v>127</v>
      </c>
      <c r="BM414" s="156" t="s">
        <v>560</v>
      </c>
    </row>
    <row r="415" spans="1:65" s="13" customFormat="1">
      <c r="B415" s="158"/>
      <c r="D415" s="159" t="s">
        <v>128</v>
      </c>
      <c r="E415" s="160" t="s">
        <v>1</v>
      </c>
      <c r="F415" s="161" t="s">
        <v>561</v>
      </c>
      <c r="H415" s="162">
        <v>14</v>
      </c>
      <c r="I415" s="163"/>
      <c r="L415" s="158"/>
      <c r="M415" s="164"/>
      <c r="N415" s="165"/>
      <c r="O415" s="165"/>
      <c r="P415" s="165"/>
      <c r="Q415" s="165"/>
      <c r="R415" s="165"/>
      <c r="S415" s="165"/>
      <c r="T415" s="166"/>
      <c r="AT415" s="160" t="s">
        <v>128</v>
      </c>
      <c r="AU415" s="160" t="s">
        <v>82</v>
      </c>
      <c r="AV415" s="13" t="s">
        <v>82</v>
      </c>
      <c r="AW415" s="13" t="s">
        <v>29</v>
      </c>
      <c r="AX415" s="13" t="s">
        <v>30</v>
      </c>
      <c r="AY415" s="160" t="s">
        <v>120</v>
      </c>
    </row>
    <row r="416" spans="1:65" s="2" customFormat="1" ht="21.75" customHeight="1">
      <c r="A416" s="33"/>
      <c r="B416" s="144"/>
      <c r="C416" s="145" t="s">
        <v>328</v>
      </c>
      <c r="D416" s="145" t="s">
        <v>122</v>
      </c>
      <c r="E416" s="146" t="s">
        <v>562</v>
      </c>
      <c r="F416" s="147" t="s">
        <v>563</v>
      </c>
      <c r="G416" s="148" t="s">
        <v>178</v>
      </c>
      <c r="H416" s="149">
        <v>19</v>
      </c>
      <c r="I416" s="150"/>
      <c r="J416" s="151">
        <f>ROUND(I416*H416,2)</f>
        <v>0</v>
      </c>
      <c r="K416" s="147" t="s">
        <v>1</v>
      </c>
      <c r="L416" s="34"/>
      <c r="M416" s="152" t="s">
        <v>1</v>
      </c>
      <c r="N416" s="153" t="s">
        <v>38</v>
      </c>
      <c r="O416" s="59"/>
      <c r="P416" s="154">
        <f>O416*H416</f>
        <v>0</v>
      </c>
      <c r="Q416" s="154">
        <v>0</v>
      </c>
      <c r="R416" s="154">
        <f>Q416*H416</f>
        <v>0</v>
      </c>
      <c r="S416" s="154">
        <v>0</v>
      </c>
      <c r="T416" s="15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6" t="s">
        <v>127</v>
      </c>
      <c r="AT416" s="156" t="s">
        <v>122</v>
      </c>
      <c r="AU416" s="156" t="s">
        <v>82</v>
      </c>
      <c r="AY416" s="18" t="s">
        <v>120</v>
      </c>
      <c r="BE416" s="157">
        <f>IF(N416="základní",J416,0)</f>
        <v>0</v>
      </c>
      <c r="BF416" s="157">
        <f>IF(N416="snížená",J416,0)</f>
        <v>0</v>
      </c>
      <c r="BG416" s="157">
        <f>IF(N416="zákl. přenesená",J416,0)</f>
        <v>0</v>
      </c>
      <c r="BH416" s="157">
        <f>IF(N416="sníž. přenesená",J416,0)</f>
        <v>0</v>
      </c>
      <c r="BI416" s="157">
        <f>IF(N416="nulová",J416,0)</f>
        <v>0</v>
      </c>
      <c r="BJ416" s="18" t="s">
        <v>30</v>
      </c>
      <c r="BK416" s="157">
        <f>ROUND(I416*H416,2)</f>
        <v>0</v>
      </c>
      <c r="BL416" s="18" t="s">
        <v>127</v>
      </c>
      <c r="BM416" s="156" t="s">
        <v>564</v>
      </c>
    </row>
    <row r="417" spans="1:65" s="13" customFormat="1">
      <c r="B417" s="158"/>
      <c r="D417" s="159" t="s">
        <v>128</v>
      </c>
      <c r="E417" s="160" t="s">
        <v>1</v>
      </c>
      <c r="F417" s="161" t="s">
        <v>565</v>
      </c>
      <c r="H417" s="162">
        <v>19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128</v>
      </c>
      <c r="AU417" s="160" t="s">
        <v>82</v>
      </c>
      <c r="AV417" s="13" t="s">
        <v>82</v>
      </c>
      <c r="AW417" s="13" t="s">
        <v>29</v>
      </c>
      <c r="AX417" s="13" t="s">
        <v>30</v>
      </c>
      <c r="AY417" s="160" t="s">
        <v>120</v>
      </c>
    </row>
    <row r="418" spans="1:65" s="2" customFormat="1" ht="21.75" customHeight="1">
      <c r="A418" s="33"/>
      <c r="B418" s="144"/>
      <c r="C418" s="145" t="s">
        <v>566</v>
      </c>
      <c r="D418" s="145" t="s">
        <v>122</v>
      </c>
      <c r="E418" s="146" t="s">
        <v>567</v>
      </c>
      <c r="F418" s="147" t="s">
        <v>568</v>
      </c>
      <c r="G418" s="148" t="s">
        <v>178</v>
      </c>
      <c r="H418" s="149">
        <v>2</v>
      </c>
      <c r="I418" s="150"/>
      <c r="J418" s="151">
        <f>ROUND(I418*H418,2)</f>
        <v>0</v>
      </c>
      <c r="K418" s="147" t="s">
        <v>1</v>
      </c>
      <c r="L418" s="34"/>
      <c r="M418" s="152" t="s">
        <v>1</v>
      </c>
      <c r="N418" s="153" t="s">
        <v>38</v>
      </c>
      <c r="O418" s="59"/>
      <c r="P418" s="154">
        <f>O418*H418</f>
        <v>0</v>
      </c>
      <c r="Q418" s="154">
        <v>0</v>
      </c>
      <c r="R418" s="154">
        <f>Q418*H418</f>
        <v>0</v>
      </c>
      <c r="S418" s="154">
        <v>0</v>
      </c>
      <c r="T418" s="155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6" t="s">
        <v>127</v>
      </c>
      <c r="AT418" s="156" t="s">
        <v>122</v>
      </c>
      <c r="AU418" s="156" t="s">
        <v>82</v>
      </c>
      <c r="AY418" s="18" t="s">
        <v>120</v>
      </c>
      <c r="BE418" s="157">
        <f>IF(N418="základní",J418,0)</f>
        <v>0</v>
      </c>
      <c r="BF418" s="157">
        <f>IF(N418="snížená",J418,0)</f>
        <v>0</v>
      </c>
      <c r="BG418" s="157">
        <f>IF(N418="zákl. přenesená",J418,0)</f>
        <v>0</v>
      </c>
      <c r="BH418" s="157">
        <f>IF(N418="sníž. přenesená",J418,0)</f>
        <v>0</v>
      </c>
      <c r="BI418" s="157">
        <f>IF(N418="nulová",J418,0)</f>
        <v>0</v>
      </c>
      <c r="BJ418" s="18" t="s">
        <v>30</v>
      </c>
      <c r="BK418" s="157">
        <f>ROUND(I418*H418,2)</f>
        <v>0</v>
      </c>
      <c r="BL418" s="18" t="s">
        <v>127</v>
      </c>
      <c r="BM418" s="156" t="s">
        <v>569</v>
      </c>
    </row>
    <row r="419" spans="1:65" s="13" customFormat="1">
      <c r="B419" s="158"/>
      <c r="D419" s="159" t="s">
        <v>128</v>
      </c>
      <c r="E419" s="160" t="s">
        <v>1</v>
      </c>
      <c r="F419" s="161" t="s">
        <v>570</v>
      </c>
      <c r="H419" s="162">
        <v>2</v>
      </c>
      <c r="I419" s="163"/>
      <c r="L419" s="158"/>
      <c r="M419" s="164"/>
      <c r="N419" s="165"/>
      <c r="O419" s="165"/>
      <c r="P419" s="165"/>
      <c r="Q419" s="165"/>
      <c r="R419" s="165"/>
      <c r="S419" s="165"/>
      <c r="T419" s="166"/>
      <c r="AT419" s="160" t="s">
        <v>128</v>
      </c>
      <c r="AU419" s="160" t="s">
        <v>82</v>
      </c>
      <c r="AV419" s="13" t="s">
        <v>82</v>
      </c>
      <c r="AW419" s="13" t="s">
        <v>29</v>
      </c>
      <c r="AX419" s="13" t="s">
        <v>73</v>
      </c>
      <c r="AY419" s="160" t="s">
        <v>120</v>
      </c>
    </row>
    <row r="420" spans="1:65" s="14" customFormat="1">
      <c r="B420" s="167"/>
      <c r="D420" s="159" t="s">
        <v>128</v>
      </c>
      <c r="E420" s="168" t="s">
        <v>1</v>
      </c>
      <c r="F420" s="169" t="s">
        <v>205</v>
      </c>
      <c r="H420" s="170">
        <v>2</v>
      </c>
      <c r="I420" s="171"/>
      <c r="L420" s="167"/>
      <c r="M420" s="172"/>
      <c r="N420" s="173"/>
      <c r="O420" s="173"/>
      <c r="P420" s="173"/>
      <c r="Q420" s="173"/>
      <c r="R420" s="173"/>
      <c r="S420" s="173"/>
      <c r="T420" s="174"/>
      <c r="AT420" s="168" t="s">
        <v>128</v>
      </c>
      <c r="AU420" s="168" t="s">
        <v>82</v>
      </c>
      <c r="AV420" s="14" t="s">
        <v>127</v>
      </c>
      <c r="AW420" s="14" t="s">
        <v>29</v>
      </c>
      <c r="AX420" s="14" t="s">
        <v>30</v>
      </c>
      <c r="AY420" s="168" t="s">
        <v>120</v>
      </c>
    </row>
    <row r="421" spans="1:65" s="2" customFormat="1" ht="16.5" customHeight="1">
      <c r="A421" s="33"/>
      <c r="B421" s="144"/>
      <c r="C421" s="145" t="s">
        <v>344</v>
      </c>
      <c r="D421" s="145" t="s">
        <v>122</v>
      </c>
      <c r="E421" s="146" t="s">
        <v>571</v>
      </c>
      <c r="F421" s="147" t="s">
        <v>572</v>
      </c>
      <c r="G421" s="148" t="s">
        <v>397</v>
      </c>
      <c r="H421" s="149">
        <v>7</v>
      </c>
      <c r="I421" s="150"/>
      <c r="J421" s="151">
        <f>ROUND(I421*H421,2)</f>
        <v>0</v>
      </c>
      <c r="K421" s="147" t="s">
        <v>126</v>
      </c>
      <c r="L421" s="34"/>
      <c r="M421" s="152" t="s">
        <v>1</v>
      </c>
      <c r="N421" s="153" t="s">
        <v>38</v>
      </c>
      <c r="O421" s="59"/>
      <c r="P421" s="154">
        <f>O421*H421</f>
        <v>0</v>
      </c>
      <c r="Q421" s="154">
        <v>1.248E-2</v>
      </c>
      <c r="R421" s="154">
        <f>Q421*H421</f>
        <v>8.7359999999999993E-2</v>
      </c>
      <c r="S421" s="154">
        <v>0</v>
      </c>
      <c r="T421" s="15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6" t="s">
        <v>127</v>
      </c>
      <c r="AT421" s="156" t="s">
        <v>122</v>
      </c>
      <c r="AU421" s="156" t="s">
        <v>82</v>
      </c>
      <c r="AY421" s="18" t="s">
        <v>120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8" t="s">
        <v>30</v>
      </c>
      <c r="BK421" s="157">
        <f>ROUND(I421*H421,2)</f>
        <v>0</v>
      </c>
      <c r="BL421" s="18" t="s">
        <v>127</v>
      </c>
      <c r="BM421" s="156" t="s">
        <v>573</v>
      </c>
    </row>
    <row r="422" spans="1:65" s="13" customFormat="1">
      <c r="B422" s="158"/>
      <c r="D422" s="159" t="s">
        <v>128</v>
      </c>
      <c r="E422" s="160" t="s">
        <v>1</v>
      </c>
      <c r="F422" s="161" t="s">
        <v>153</v>
      </c>
      <c r="H422" s="162">
        <v>7</v>
      </c>
      <c r="I422" s="163"/>
      <c r="L422" s="158"/>
      <c r="M422" s="164"/>
      <c r="N422" s="165"/>
      <c r="O422" s="165"/>
      <c r="P422" s="165"/>
      <c r="Q422" s="165"/>
      <c r="R422" s="165"/>
      <c r="S422" s="165"/>
      <c r="T422" s="166"/>
      <c r="AT422" s="160" t="s">
        <v>128</v>
      </c>
      <c r="AU422" s="160" t="s">
        <v>82</v>
      </c>
      <c r="AV422" s="13" t="s">
        <v>82</v>
      </c>
      <c r="AW422" s="13" t="s">
        <v>29</v>
      </c>
      <c r="AX422" s="13" t="s">
        <v>30</v>
      </c>
      <c r="AY422" s="160" t="s">
        <v>120</v>
      </c>
    </row>
    <row r="423" spans="1:65" s="2" customFormat="1" ht="21.75" customHeight="1">
      <c r="A423" s="33"/>
      <c r="B423" s="144"/>
      <c r="C423" s="190" t="s">
        <v>574</v>
      </c>
      <c r="D423" s="190" t="s">
        <v>348</v>
      </c>
      <c r="E423" s="191" t="s">
        <v>575</v>
      </c>
      <c r="F423" s="192" t="s">
        <v>576</v>
      </c>
      <c r="G423" s="193" t="s">
        <v>397</v>
      </c>
      <c r="H423" s="194">
        <v>7.07</v>
      </c>
      <c r="I423" s="195"/>
      <c r="J423" s="196">
        <f>ROUND(I423*H423,2)</f>
        <v>0</v>
      </c>
      <c r="K423" s="192" t="s">
        <v>1</v>
      </c>
      <c r="L423" s="197"/>
      <c r="M423" s="198" t="s">
        <v>1</v>
      </c>
      <c r="N423" s="199" t="s">
        <v>38</v>
      </c>
      <c r="O423" s="59"/>
      <c r="P423" s="154">
        <f>O423*H423</f>
        <v>0</v>
      </c>
      <c r="Q423" s="154">
        <v>0.505</v>
      </c>
      <c r="R423" s="154">
        <f>Q423*H423</f>
        <v>3.5703500000000004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140</v>
      </c>
      <c r="AT423" s="156" t="s">
        <v>348</v>
      </c>
      <c r="AU423" s="156" t="s">
        <v>82</v>
      </c>
      <c r="AY423" s="18" t="s">
        <v>120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30</v>
      </c>
      <c r="BK423" s="157">
        <f>ROUND(I423*H423,2)</f>
        <v>0</v>
      </c>
      <c r="BL423" s="18" t="s">
        <v>127</v>
      </c>
      <c r="BM423" s="156" t="s">
        <v>577</v>
      </c>
    </row>
    <row r="424" spans="1:65" s="13" customFormat="1">
      <c r="B424" s="158"/>
      <c r="D424" s="159" t="s">
        <v>128</v>
      </c>
      <c r="E424" s="160" t="s">
        <v>1</v>
      </c>
      <c r="F424" s="161" t="s">
        <v>578</v>
      </c>
      <c r="H424" s="162">
        <v>7.07</v>
      </c>
      <c r="I424" s="163"/>
      <c r="L424" s="158"/>
      <c r="M424" s="164"/>
      <c r="N424" s="165"/>
      <c r="O424" s="165"/>
      <c r="P424" s="165"/>
      <c r="Q424" s="165"/>
      <c r="R424" s="165"/>
      <c r="S424" s="165"/>
      <c r="T424" s="166"/>
      <c r="AT424" s="160" t="s">
        <v>128</v>
      </c>
      <c r="AU424" s="160" t="s">
        <v>82</v>
      </c>
      <c r="AV424" s="13" t="s">
        <v>82</v>
      </c>
      <c r="AW424" s="13" t="s">
        <v>29</v>
      </c>
      <c r="AX424" s="13" t="s">
        <v>73</v>
      </c>
      <c r="AY424" s="160" t="s">
        <v>120</v>
      </c>
    </row>
    <row r="425" spans="1:65" s="14" customFormat="1">
      <c r="B425" s="167"/>
      <c r="D425" s="159" t="s">
        <v>128</v>
      </c>
      <c r="E425" s="168" t="s">
        <v>1</v>
      </c>
      <c r="F425" s="169" t="s">
        <v>205</v>
      </c>
      <c r="H425" s="170">
        <v>7.07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8" t="s">
        <v>128</v>
      </c>
      <c r="AU425" s="168" t="s">
        <v>82</v>
      </c>
      <c r="AV425" s="14" t="s">
        <v>127</v>
      </c>
      <c r="AW425" s="14" t="s">
        <v>29</v>
      </c>
      <c r="AX425" s="14" t="s">
        <v>30</v>
      </c>
      <c r="AY425" s="168" t="s">
        <v>120</v>
      </c>
    </row>
    <row r="426" spans="1:65" s="2" customFormat="1" ht="16.5" customHeight="1">
      <c r="A426" s="33"/>
      <c r="B426" s="144"/>
      <c r="C426" s="145" t="s">
        <v>579</v>
      </c>
      <c r="D426" s="145" t="s">
        <v>122</v>
      </c>
      <c r="E426" s="146" t="s">
        <v>580</v>
      </c>
      <c r="F426" s="147" t="s">
        <v>581</v>
      </c>
      <c r="G426" s="148" t="s">
        <v>397</v>
      </c>
      <c r="H426" s="149">
        <v>17</v>
      </c>
      <c r="I426" s="150"/>
      <c r="J426" s="151">
        <f>ROUND(I426*H426,2)</f>
        <v>0</v>
      </c>
      <c r="K426" s="147" t="s">
        <v>126</v>
      </c>
      <c r="L426" s="34"/>
      <c r="M426" s="152" t="s">
        <v>1</v>
      </c>
      <c r="N426" s="153" t="s">
        <v>38</v>
      </c>
      <c r="O426" s="59"/>
      <c r="P426" s="154">
        <f>O426*H426</f>
        <v>0</v>
      </c>
      <c r="Q426" s="154">
        <v>1.0189999999999999E-2</v>
      </c>
      <c r="R426" s="154">
        <f>Q426*H426</f>
        <v>0.17323</v>
      </c>
      <c r="S426" s="154">
        <v>0</v>
      </c>
      <c r="T426" s="155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6" t="s">
        <v>127</v>
      </c>
      <c r="AT426" s="156" t="s">
        <v>122</v>
      </c>
      <c r="AU426" s="156" t="s">
        <v>82</v>
      </c>
      <c r="AY426" s="18" t="s">
        <v>120</v>
      </c>
      <c r="BE426" s="157">
        <f>IF(N426="základní",J426,0)</f>
        <v>0</v>
      </c>
      <c r="BF426" s="157">
        <f>IF(N426="snížená",J426,0)</f>
        <v>0</v>
      </c>
      <c r="BG426" s="157">
        <f>IF(N426="zákl. přenesená",J426,0)</f>
        <v>0</v>
      </c>
      <c r="BH426" s="157">
        <f>IF(N426="sníž. přenesená",J426,0)</f>
        <v>0</v>
      </c>
      <c r="BI426" s="157">
        <f>IF(N426="nulová",J426,0)</f>
        <v>0</v>
      </c>
      <c r="BJ426" s="18" t="s">
        <v>30</v>
      </c>
      <c r="BK426" s="157">
        <f>ROUND(I426*H426,2)</f>
        <v>0</v>
      </c>
      <c r="BL426" s="18" t="s">
        <v>127</v>
      </c>
      <c r="BM426" s="156" t="s">
        <v>582</v>
      </c>
    </row>
    <row r="427" spans="1:65" s="13" customFormat="1">
      <c r="B427" s="158"/>
      <c r="D427" s="159" t="s">
        <v>128</v>
      </c>
      <c r="E427" s="160" t="s">
        <v>1</v>
      </c>
      <c r="F427" s="161" t="s">
        <v>583</v>
      </c>
      <c r="H427" s="162">
        <v>17</v>
      </c>
      <c r="I427" s="163"/>
      <c r="L427" s="158"/>
      <c r="M427" s="164"/>
      <c r="N427" s="165"/>
      <c r="O427" s="165"/>
      <c r="P427" s="165"/>
      <c r="Q427" s="165"/>
      <c r="R427" s="165"/>
      <c r="S427" s="165"/>
      <c r="T427" s="166"/>
      <c r="AT427" s="160" t="s">
        <v>128</v>
      </c>
      <c r="AU427" s="160" t="s">
        <v>82</v>
      </c>
      <c r="AV427" s="13" t="s">
        <v>82</v>
      </c>
      <c r="AW427" s="13" t="s">
        <v>29</v>
      </c>
      <c r="AX427" s="13" t="s">
        <v>30</v>
      </c>
      <c r="AY427" s="160" t="s">
        <v>120</v>
      </c>
    </row>
    <row r="428" spans="1:65" s="2" customFormat="1" ht="16.5" customHeight="1">
      <c r="A428" s="33"/>
      <c r="B428" s="144"/>
      <c r="C428" s="190" t="s">
        <v>584</v>
      </c>
      <c r="D428" s="190" t="s">
        <v>348</v>
      </c>
      <c r="E428" s="191" t="s">
        <v>585</v>
      </c>
      <c r="F428" s="192" t="s">
        <v>586</v>
      </c>
      <c r="G428" s="193" t="s">
        <v>397</v>
      </c>
      <c r="H428" s="194">
        <v>6.06</v>
      </c>
      <c r="I428" s="195"/>
      <c r="J428" s="196">
        <f>ROUND(I428*H428,2)</f>
        <v>0</v>
      </c>
      <c r="K428" s="192" t="s">
        <v>1</v>
      </c>
      <c r="L428" s="197"/>
      <c r="M428" s="198" t="s">
        <v>1</v>
      </c>
      <c r="N428" s="199" t="s">
        <v>38</v>
      </c>
      <c r="O428" s="59"/>
      <c r="P428" s="154">
        <f>O428*H428</f>
        <v>0</v>
      </c>
      <c r="Q428" s="154">
        <v>0.215</v>
      </c>
      <c r="R428" s="154">
        <f>Q428*H428</f>
        <v>1.3028999999999999</v>
      </c>
      <c r="S428" s="154">
        <v>0</v>
      </c>
      <c r="T428" s="155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6" t="s">
        <v>140</v>
      </c>
      <c r="AT428" s="156" t="s">
        <v>348</v>
      </c>
      <c r="AU428" s="156" t="s">
        <v>82</v>
      </c>
      <c r="AY428" s="18" t="s">
        <v>120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8" t="s">
        <v>30</v>
      </c>
      <c r="BK428" s="157">
        <f>ROUND(I428*H428,2)</f>
        <v>0</v>
      </c>
      <c r="BL428" s="18" t="s">
        <v>127</v>
      </c>
      <c r="BM428" s="156" t="s">
        <v>587</v>
      </c>
    </row>
    <row r="429" spans="1:65" s="13" customFormat="1">
      <c r="B429" s="158"/>
      <c r="D429" s="159" t="s">
        <v>128</v>
      </c>
      <c r="E429" s="160" t="s">
        <v>1</v>
      </c>
      <c r="F429" s="161" t="s">
        <v>588</v>
      </c>
      <c r="H429" s="162">
        <v>6.06</v>
      </c>
      <c r="I429" s="163"/>
      <c r="L429" s="158"/>
      <c r="M429" s="164"/>
      <c r="N429" s="165"/>
      <c r="O429" s="165"/>
      <c r="P429" s="165"/>
      <c r="Q429" s="165"/>
      <c r="R429" s="165"/>
      <c r="S429" s="165"/>
      <c r="T429" s="166"/>
      <c r="AT429" s="160" t="s">
        <v>128</v>
      </c>
      <c r="AU429" s="160" t="s">
        <v>82</v>
      </c>
      <c r="AV429" s="13" t="s">
        <v>82</v>
      </c>
      <c r="AW429" s="13" t="s">
        <v>29</v>
      </c>
      <c r="AX429" s="13" t="s">
        <v>73</v>
      </c>
      <c r="AY429" s="160" t="s">
        <v>120</v>
      </c>
    </row>
    <row r="430" spans="1:65" s="14" customFormat="1">
      <c r="B430" s="167"/>
      <c r="D430" s="159" t="s">
        <v>128</v>
      </c>
      <c r="E430" s="168" t="s">
        <v>1</v>
      </c>
      <c r="F430" s="169" t="s">
        <v>205</v>
      </c>
      <c r="H430" s="170">
        <v>6.06</v>
      </c>
      <c r="I430" s="171"/>
      <c r="L430" s="167"/>
      <c r="M430" s="172"/>
      <c r="N430" s="173"/>
      <c r="O430" s="173"/>
      <c r="P430" s="173"/>
      <c r="Q430" s="173"/>
      <c r="R430" s="173"/>
      <c r="S430" s="173"/>
      <c r="T430" s="174"/>
      <c r="AT430" s="168" t="s">
        <v>128</v>
      </c>
      <c r="AU430" s="168" t="s">
        <v>82</v>
      </c>
      <c r="AV430" s="14" t="s">
        <v>127</v>
      </c>
      <c r="AW430" s="14" t="s">
        <v>29</v>
      </c>
      <c r="AX430" s="14" t="s">
        <v>30</v>
      </c>
      <c r="AY430" s="168" t="s">
        <v>120</v>
      </c>
    </row>
    <row r="431" spans="1:65" s="2" customFormat="1" ht="16.5" customHeight="1">
      <c r="A431" s="33"/>
      <c r="B431" s="144"/>
      <c r="C431" s="190" t="s">
        <v>358</v>
      </c>
      <c r="D431" s="190" t="s">
        <v>348</v>
      </c>
      <c r="E431" s="191" t="s">
        <v>589</v>
      </c>
      <c r="F431" s="192" t="s">
        <v>590</v>
      </c>
      <c r="G431" s="193" t="s">
        <v>397</v>
      </c>
      <c r="H431" s="194">
        <v>1.01</v>
      </c>
      <c r="I431" s="195"/>
      <c r="J431" s="196">
        <f>ROUND(I431*H431,2)</f>
        <v>0</v>
      </c>
      <c r="K431" s="192" t="s">
        <v>1</v>
      </c>
      <c r="L431" s="197"/>
      <c r="M431" s="198" t="s">
        <v>1</v>
      </c>
      <c r="N431" s="199" t="s">
        <v>38</v>
      </c>
      <c r="O431" s="59"/>
      <c r="P431" s="154">
        <f>O431*H431</f>
        <v>0</v>
      </c>
      <c r="Q431" s="154">
        <v>0.43</v>
      </c>
      <c r="R431" s="154">
        <f>Q431*H431</f>
        <v>0.43430000000000002</v>
      </c>
      <c r="S431" s="154">
        <v>0</v>
      </c>
      <c r="T431" s="155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6" t="s">
        <v>140</v>
      </c>
      <c r="AT431" s="156" t="s">
        <v>348</v>
      </c>
      <c r="AU431" s="156" t="s">
        <v>82</v>
      </c>
      <c r="AY431" s="18" t="s">
        <v>120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8" t="s">
        <v>30</v>
      </c>
      <c r="BK431" s="157">
        <f>ROUND(I431*H431,2)</f>
        <v>0</v>
      </c>
      <c r="BL431" s="18" t="s">
        <v>127</v>
      </c>
      <c r="BM431" s="156" t="s">
        <v>591</v>
      </c>
    </row>
    <row r="432" spans="1:65" s="13" customFormat="1">
      <c r="B432" s="158"/>
      <c r="D432" s="159" t="s">
        <v>128</v>
      </c>
      <c r="E432" s="160" t="s">
        <v>1</v>
      </c>
      <c r="F432" s="161" t="s">
        <v>468</v>
      </c>
      <c r="H432" s="162">
        <v>1.01</v>
      </c>
      <c r="I432" s="163"/>
      <c r="L432" s="158"/>
      <c r="M432" s="164"/>
      <c r="N432" s="165"/>
      <c r="O432" s="165"/>
      <c r="P432" s="165"/>
      <c r="Q432" s="165"/>
      <c r="R432" s="165"/>
      <c r="S432" s="165"/>
      <c r="T432" s="166"/>
      <c r="AT432" s="160" t="s">
        <v>128</v>
      </c>
      <c r="AU432" s="160" t="s">
        <v>82</v>
      </c>
      <c r="AV432" s="13" t="s">
        <v>82</v>
      </c>
      <c r="AW432" s="13" t="s">
        <v>29</v>
      </c>
      <c r="AX432" s="13" t="s">
        <v>73</v>
      </c>
      <c r="AY432" s="160" t="s">
        <v>120</v>
      </c>
    </row>
    <row r="433" spans="1:65" s="14" customFormat="1">
      <c r="B433" s="167"/>
      <c r="D433" s="159" t="s">
        <v>128</v>
      </c>
      <c r="E433" s="168" t="s">
        <v>1</v>
      </c>
      <c r="F433" s="169" t="s">
        <v>205</v>
      </c>
      <c r="H433" s="170">
        <v>1.01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8" t="s">
        <v>128</v>
      </c>
      <c r="AU433" s="168" t="s">
        <v>82</v>
      </c>
      <c r="AV433" s="14" t="s">
        <v>127</v>
      </c>
      <c r="AW433" s="14" t="s">
        <v>29</v>
      </c>
      <c r="AX433" s="14" t="s">
        <v>30</v>
      </c>
      <c r="AY433" s="168" t="s">
        <v>120</v>
      </c>
    </row>
    <row r="434" spans="1:65" s="2" customFormat="1" ht="16.5" customHeight="1">
      <c r="A434" s="33"/>
      <c r="B434" s="144"/>
      <c r="C434" s="190" t="s">
        <v>592</v>
      </c>
      <c r="D434" s="190" t="s">
        <v>348</v>
      </c>
      <c r="E434" s="191" t="s">
        <v>593</v>
      </c>
      <c r="F434" s="192" t="s">
        <v>594</v>
      </c>
      <c r="G434" s="193" t="s">
        <v>397</v>
      </c>
      <c r="H434" s="194">
        <v>10.1</v>
      </c>
      <c r="I434" s="195"/>
      <c r="J434" s="196">
        <f>ROUND(I434*H434,2)</f>
        <v>0</v>
      </c>
      <c r="K434" s="192" t="s">
        <v>1</v>
      </c>
      <c r="L434" s="197"/>
      <c r="M434" s="198" t="s">
        <v>1</v>
      </c>
      <c r="N434" s="199" t="s">
        <v>38</v>
      </c>
      <c r="O434" s="59"/>
      <c r="P434" s="154">
        <f>O434*H434</f>
        <v>0</v>
      </c>
      <c r="Q434" s="154">
        <v>0.86</v>
      </c>
      <c r="R434" s="154">
        <f>Q434*H434</f>
        <v>8.6859999999999999</v>
      </c>
      <c r="S434" s="154">
        <v>0</v>
      </c>
      <c r="T434" s="155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6" t="s">
        <v>140</v>
      </c>
      <c r="AT434" s="156" t="s">
        <v>348</v>
      </c>
      <c r="AU434" s="156" t="s">
        <v>82</v>
      </c>
      <c r="AY434" s="18" t="s">
        <v>120</v>
      </c>
      <c r="BE434" s="157">
        <f>IF(N434="základní",J434,0)</f>
        <v>0</v>
      </c>
      <c r="BF434" s="157">
        <f>IF(N434="snížená",J434,0)</f>
        <v>0</v>
      </c>
      <c r="BG434" s="157">
        <f>IF(N434="zákl. přenesená",J434,0)</f>
        <v>0</v>
      </c>
      <c r="BH434" s="157">
        <f>IF(N434="sníž. přenesená",J434,0)</f>
        <v>0</v>
      </c>
      <c r="BI434" s="157">
        <f>IF(N434="nulová",J434,0)</f>
        <v>0</v>
      </c>
      <c r="BJ434" s="18" t="s">
        <v>30</v>
      </c>
      <c r="BK434" s="157">
        <f>ROUND(I434*H434,2)</f>
        <v>0</v>
      </c>
      <c r="BL434" s="18" t="s">
        <v>127</v>
      </c>
      <c r="BM434" s="156" t="s">
        <v>595</v>
      </c>
    </row>
    <row r="435" spans="1:65" s="13" customFormat="1">
      <c r="B435" s="158"/>
      <c r="D435" s="159" t="s">
        <v>128</v>
      </c>
      <c r="E435" s="160" t="s">
        <v>1</v>
      </c>
      <c r="F435" s="161" t="s">
        <v>596</v>
      </c>
      <c r="H435" s="162">
        <v>10.1</v>
      </c>
      <c r="I435" s="163"/>
      <c r="L435" s="158"/>
      <c r="M435" s="164"/>
      <c r="N435" s="165"/>
      <c r="O435" s="165"/>
      <c r="P435" s="165"/>
      <c r="Q435" s="165"/>
      <c r="R435" s="165"/>
      <c r="S435" s="165"/>
      <c r="T435" s="166"/>
      <c r="AT435" s="160" t="s">
        <v>128</v>
      </c>
      <c r="AU435" s="160" t="s">
        <v>82</v>
      </c>
      <c r="AV435" s="13" t="s">
        <v>82</v>
      </c>
      <c r="AW435" s="13" t="s">
        <v>29</v>
      </c>
      <c r="AX435" s="13" t="s">
        <v>73</v>
      </c>
      <c r="AY435" s="160" t="s">
        <v>120</v>
      </c>
    </row>
    <row r="436" spans="1:65" s="14" customFormat="1">
      <c r="B436" s="167"/>
      <c r="D436" s="159" t="s">
        <v>128</v>
      </c>
      <c r="E436" s="168" t="s">
        <v>1</v>
      </c>
      <c r="F436" s="169" t="s">
        <v>205</v>
      </c>
      <c r="H436" s="170">
        <v>10.1</v>
      </c>
      <c r="I436" s="171"/>
      <c r="L436" s="167"/>
      <c r="M436" s="172"/>
      <c r="N436" s="173"/>
      <c r="O436" s="173"/>
      <c r="P436" s="173"/>
      <c r="Q436" s="173"/>
      <c r="R436" s="173"/>
      <c r="S436" s="173"/>
      <c r="T436" s="174"/>
      <c r="AT436" s="168" t="s">
        <v>128</v>
      </c>
      <c r="AU436" s="168" t="s">
        <v>82</v>
      </c>
      <c r="AV436" s="14" t="s">
        <v>127</v>
      </c>
      <c r="AW436" s="14" t="s">
        <v>29</v>
      </c>
      <c r="AX436" s="14" t="s">
        <v>30</v>
      </c>
      <c r="AY436" s="168" t="s">
        <v>120</v>
      </c>
    </row>
    <row r="437" spans="1:65" s="2" customFormat="1" ht="16.5" customHeight="1">
      <c r="A437" s="33"/>
      <c r="B437" s="144"/>
      <c r="C437" s="145" t="s">
        <v>364</v>
      </c>
      <c r="D437" s="145" t="s">
        <v>122</v>
      </c>
      <c r="E437" s="146" t="s">
        <v>597</v>
      </c>
      <c r="F437" s="147" t="s">
        <v>598</v>
      </c>
      <c r="G437" s="148" t="s">
        <v>397</v>
      </c>
      <c r="H437" s="149">
        <v>3</v>
      </c>
      <c r="I437" s="150"/>
      <c r="J437" s="151">
        <f>ROUND(I437*H437,2)</f>
        <v>0</v>
      </c>
      <c r="K437" s="147" t="s">
        <v>126</v>
      </c>
      <c r="L437" s="34"/>
      <c r="M437" s="152" t="s">
        <v>1</v>
      </c>
      <c r="N437" s="153" t="s">
        <v>38</v>
      </c>
      <c r="O437" s="59"/>
      <c r="P437" s="154">
        <f>O437*H437</f>
        <v>0</v>
      </c>
      <c r="Q437" s="154">
        <v>9.8899999999999995E-3</v>
      </c>
      <c r="R437" s="154">
        <f>Q437*H437</f>
        <v>2.9669999999999998E-2</v>
      </c>
      <c r="S437" s="154">
        <v>0</v>
      </c>
      <c r="T437" s="155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6" t="s">
        <v>127</v>
      </c>
      <c r="AT437" s="156" t="s">
        <v>122</v>
      </c>
      <c r="AU437" s="156" t="s">
        <v>82</v>
      </c>
      <c r="AY437" s="18" t="s">
        <v>120</v>
      </c>
      <c r="BE437" s="157">
        <f>IF(N437="základní",J437,0)</f>
        <v>0</v>
      </c>
      <c r="BF437" s="157">
        <f>IF(N437="snížená",J437,0)</f>
        <v>0</v>
      </c>
      <c r="BG437" s="157">
        <f>IF(N437="zákl. přenesená",J437,0)</f>
        <v>0</v>
      </c>
      <c r="BH437" s="157">
        <f>IF(N437="sníž. přenesená",J437,0)</f>
        <v>0</v>
      </c>
      <c r="BI437" s="157">
        <f>IF(N437="nulová",J437,0)</f>
        <v>0</v>
      </c>
      <c r="BJ437" s="18" t="s">
        <v>30</v>
      </c>
      <c r="BK437" s="157">
        <f>ROUND(I437*H437,2)</f>
        <v>0</v>
      </c>
      <c r="BL437" s="18" t="s">
        <v>127</v>
      </c>
      <c r="BM437" s="156" t="s">
        <v>599</v>
      </c>
    </row>
    <row r="438" spans="1:65" s="13" customFormat="1">
      <c r="B438" s="158"/>
      <c r="D438" s="159" t="s">
        <v>128</v>
      </c>
      <c r="E438" s="160" t="s">
        <v>1</v>
      </c>
      <c r="F438" s="161" t="s">
        <v>600</v>
      </c>
      <c r="H438" s="162">
        <v>3</v>
      </c>
      <c r="I438" s="163"/>
      <c r="L438" s="158"/>
      <c r="M438" s="164"/>
      <c r="N438" s="165"/>
      <c r="O438" s="165"/>
      <c r="P438" s="165"/>
      <c r="Q438" s="165"/>
      <c r="R438" s="165"/>
      <c r="S438" s="165"/>
      <c r="T438" s="166"/>
      <c r="AT438" s="160" t="s">
        <v>128</v>
      </c>
      <c r="AU438" s="160" t="s">
        <v>82</v>
      </c>
      <c r="AV438" s="13" t="s">
        <v>82</v>
      </c>
      <c r="AW438" s="13" t="s">
        <v>29</v>
      </c>
      <c r="AX438" s="13" t="s">
        <v>30</v>
      </c>
      <c r="AY438" s="160" t="s">
        <v>120</v>
      </c>
    </row>
    <row r="439" spans="1:65" s="2" customFormat="1" ht="16.5" customHeight="1">
      <c r="A439" s="33"/>
      <c r="B439" s="144"/>
      <c r="C439" s="190" t="s">
        <v>601</v>
      </c>
      <c r="D439" s="190" t="s">
        <v>348</v>
      </c>
      <c r="E439" s="191" t="s">
        <v>602</v>
      </c>
      <c r="F439" s="192" t="s">
        <v>603</v>
      </c>
      <c r="G439" s="193" t="s">
        <v>397</v>
      </c>
      <c r="H439" s="194">
        <v>3.03</v>
      </c>
      <c r="I439" s="195"/>
      <c r="J439" s="196">
        <f>ROUND(I439*H439,2)</f>
        <v>0</v>
      </c>
      <c r="K439" s="192" t="s">
        <v>1</v>
      </c>
      <c r="L439" s="197"/>
      <c r="M439" s="198" t="s">
        <v>1</v>
      </c>
      <c r="N439" s="199" t="s">
        <v>38</v>
      </c>
      <c r="O439" s="59"/>
      <c r="P439" s="154">
        <f>O439*H439</f>
        <v>0</v>
      </c>
      <c r="Q439" s="154">
        <v>0.92</v>
      </c>
      <c r="R439" s="154">
        <f>Q439*H439</f>
        <v>2.7875999999999999</v>
      </c>
      <c r="S439" s="154">
        <v>0</v>
      </c>
      <c r="T439" s="155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6" t="s">
        <v>140</v>
      </c>
      <c r="AT439" s="156" t="s">
        <v>348</v>
      </c>
      <c r="AU439" s="156" t="s">
        <v>82</v>
      </c>
      <c r="AY439" s="18" t="s">
        <v>120</v>
      </c>
      <c r="BE439" s="157">
        <f>IF(N439="základní",J439,0)</f>
        <v>0</v>
      </c>
      <c r="BF439" s="157">
        <f>IF(N439="snížená",J439,0)</f>
        <v>0</v>
      </c>
      <c r="BG439" s="157">
        <f>IF(N439="zákl. přenesená",J439,0)</f>
        <v>0</v>
      </c>
      <c r="BH439" s="157">
        <f>IF(N439="sníž. přenesená",J439,0)</f>
        <v>0</v>
      </c>
      <c r="BI439" s="157">
        <f>IF(N439="nulová",J439,0)</f>
        <v>0</v>
      </c>
      <c r="BJ439" s="18" t="s">
        <v>30</v>
      </c>
      <c r="BK439" s="157">
        <f>ROUND(I439*H439,2)</f>
        <v>0</v>
      </c>
      <c r="BL439" s="18" t="s">
        <v>127</v>
      </c>
      <c r="BM439" s="156" t="s">
        <v>604</v>
      </c>
    </row>
    <row r="440" spans="1:65" s="13" customFormat="1">
      <c r="B440" s="158"/>
      <c r="D440" s="159" t="s">
        <v>128</v>
      </c>
      <c r="E440" s="160" t="s">
        <v>1</v>
      </c>
      <c r="F440" s="161" t="s">
        <v>605</v>
      </c>
      <c r="H440" s="162">
        <v>3.03</v>
      </c>
      <c r="I440" s="163"/>
      <c r="L440" s="158"/>
      <c r="M440" s="164"/>
      <c r="N440" s="165"/>
      <c r="O440" s="165"/>
      <c r="P440" s="165"/>
      <c r="Q440" s="165"/>
      <c r="R440" s="165"/>
      <c r="S440" s="165"/>
      <c r="T440" s="166"/>
      <c r="AT440" s="160" t="s">
        <v>128</v>
      </c>
      <c r="AU440" s="160" t="s">
        <v>82</v>
      </c>
      <c r="AV440" s="13" t="s">
        <v>82</v>
      </c>
      <c r="AW440" s="13" t="s">
        <v>29</v>
      </c>
      <c r="AX440" s="13" t="s">
        <v>73</v>
      </c>
      <c r="AY440" s="160" t="s">
        <v>120</v>
      </c>
    </row>
    <row r="441" spans="1:65" s="14" customFormat="1">
      <c r="B441" s="167"/>
      <c r="D441" s="159" t="s">
        <v>128</v>
      </c>
      <c r="E441" s="168" t="s">
        <v>1</v>
      </c>
      <c r="F441" s="169" t="s">
        <v>205</v>
      </c>
      <c r="H441" s="170">
        <v>3.03</v>
      </c>
      <c r="I441" s="171"/>
      <c r="L441" s="167"/>
      <c r="M441" s="172"/>
      <c r="N441" s="173"/>
      <c r="O441" s="173"/>
      <c r="P441" s="173"/>
      <c r="Q441" s="173"/>
      <c r="R441" s="173"/>
      <c r="S441" s="173"/>
      <c r="T441" s="174"/>
      <c r="AT441" s="168" t="s">
        <v>128</v>
      </c>
      <c r="AU441" s="168" t="s">
        <v>82</v>
      </c>
      <c r="AV441" s="14" t="s">
        <v>127</v>
      </c>
      <c r="AW441" s="14" t="s">
        <v>29</v>
      </c>
      <c r="AX441" s="14" t="s">
        <v>30</v>
      </c>
      <c r="AY441" s="168" t="s">
        <v>120</v>
      </c>
    </row>
    <row r="442" spans="1:65" s="2" customFormat="1" ht="16.5" customHeight="1">
      <c r="A442" s="33"/>
      <c r="B442" s="144"/>
      <c r="C442" s="190" t="s">
        <v>422</v>
      </c>
      <c r="D442" s="190" t="s">
        <v>348</v>
      </c>
      <c r="E442" s="191" t="s">
        <v>606</v>
      </c>
      <c r="F442" s="192" t="s">
        <v>607</v>
      </c>
      <c r="G442" s="193" t="s">
        <v>397</v>
      </c>
      <c r="H442" s="194">
        <v>24.24</v>
      </c>
      <c r="I442" s="195"/>
      <c r="J442" s="196">
        <f>ROUND(I442*H442,2)</f>
        <v>0</v>
      </c>
      <c r="K442" s="192" t="s">
        <v>126</v>
      </c>
      <c r="L442" s="197"/>
      <c r="M442" s="198" t="s">
        <v>1</v>
      </c>
      <c r="N442" s="199" t="s">
        <v>38</v>
      </c>
      <c r="O442" s="59"/>
      <c r="P442" s="154">
        <f>O442*H442</f>
        <v>0</v>
      </c>
      <c r="Q442" s="154">
        <v>2E-3</v>
      </c>
      <c r="R442" s="154">
        <f>Q442*H442</f>
        <v>4.8479999999999995E-2</v>
      </c>
      <c r="S442" s="154">
        <v>0</v>
      </c>
      <c r="T442" s="155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6" t="s">
        <v>140</v>
      </c>
      <c r="AT442" s="156" t="s">
        <v>348</v>
      </c>
      <c r="AU442" s="156" t="s">
        <v>82</v>
      </c>
      <c r="AY442" s="18" t="s">
        <v>120</v>
      </c>
      <c r="BE442" s="157">
        <f>IF(N442="základní",J442,0)</f>
        <v>0</v>
      </c>
      <c r="BF442" s="157">
        <f>IF(N442="snížená",J442,0)</f>
        <v>0</v>
      </c>
      <c r="BG442" s="157">
        <f>IF(N442="zákl. přenesená",J442,0)</f>
        <v>0</v>
      </c>
      <c r="BH442" s="157">
        <f>IF(N442="sníž. přenesená",J442,0)</f>
        <v>0</v>
      </c>
      <c r="BI442" s="157">
        <f>IF(N442="nulová",J442,0)</f>
        <v>0</v>
      </c>
      <c r="BJ442" s="18" t="s">
        <v>30</v>
      </c>
      <c r="BK442" s="157">
        <f>ROUND(I442*H442,2)</f>
        <v>0</v>
      </c>
      <c r="BL442" s="18" t="s">
        <v>127</v>
      </c>
      <c r="BM442" s="156" t="s">
        <v>608</v>
      </c>
    </row>
    <row r="443" spans="1:65" s="13" customFormat="1">
      <c r="B443" s="158"/>
      <c r="D443" s="159" t="s">
        <v>128</v>
      </c>
      <c r="E443" s="160" t="s">
        <v>1</v>
      </c>
      <c r="F443" s="161" t="s">
        <v>609</v>
      </c>
      <c r="H443" s="162">
        <v>24.24</v>
      </c>
      <c r="I443" s="163"/>
      <c r="L443" s="158"/>
      <c r="M443" s="164"/>
      <c r="N443" s="165"/>
      <c r="O443" s="165"/>
      <c r="P443" s="165"/>
      <c r="Q443" s="165"/>
      <c r="R443" s="165"/>
      <c r="S443" s="165"/>
      <c r="T443" s="166"/>
      <c r="AT443" s="160" t="s">
        <v>128</v>
      </c>
      <c r="AU443" s="160" t="s">
        <v>82</v>
      </c>
      <c r="AV443" s="13" t="s">
        <v>82</v>
      </c>
      <c r="AW443" s="13" t="s">
        <v>29</v>
      </c>
      <c r="AX443" s="13" t="s">
        <v>30</v>
      </c>
      <c r="AY443" s="160" t="s">
        <v>120</v>
      </c>
    </row>
    <row r="444" spans="1:65" s="2" customFormat="1" ht="16.5" customHeight="1">
      <c r="A444" s="33"/>
      <c r="B444" s="144"/>
      <c r="C444" s="190" t="s">
        <v>610</v>
      </c>
      <c r="D444" s="190" t="s">
        <v>348</v>
      </c>
      <c r="E444" s="191" t="s">
        <v>611</v>
      </c>
      <c r="F444" s="192" t="s">
        <v>612</v>
      </c>
      <c r="G444" s="193" t="s">
        <v>397</v>
      </c>
      <c r="H444" s="194">
        <v>3.03</v>
      </c>
      <c r="I444" s="195"/>
      <c r="J444" s="196">
        <f>ROUND(I444*H444,2)</f>
        <v>0</v>
      </c>
      <c r="K444" s="192" t="s">
        <v>126</v>
      </c>
      <c r="L444" s="197"/>
      <c r="M444" s="198" t="s">
        <v>1</v>
      </c>
      <c r="N444" s="199" t="s">
        <v>38</v>
      </c>
      <c r="O444" s="59"/>
      <c r="P444" s="154">
        <f>O444*H444</f>
        <v>0</v>
      </c>
      <c r="Q444" s="154">
        <v>4.0000000000000001E-3</v>
      </c>
      <c r="R444" s="154">
        <f>Q444*H444</f>
        <v>1.2119999999999999E-2</v>
      </c>
      <c r="S444" s="154">
        <v>0</v>
      </c>
      <c r="T444" s="15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6" t="s">
        <v>140</v>
      </c>
      <c r="AT444" s="156" t="s">
        <v>348</v>
      </c>
      <c r="AU444" s="156" t="s">
        <v>82</v>
      </c>
      <c r="AY444" s="18" t="s">
        <v>120</v>
      </c>
      <c r="BE444" s="157">
        <f>IF(N444="základní",J444,0)</f>
        <v>0</v>
      </c>
      <c r="BF444" s="157">
        <f>IF(N444="snížená",J444,0)</f>
        <v>0</v>
      </c>
      <c r="BG444" s="157">
        <f>IF(N444="zákl. přenesená",J444,0)</f>
        <v>0</v>
      </c>
      <c r="BH444" s="157">
        <f>IF(N444="sníž. přenesená",J444,0)</f>
        <v>0</v>
      </c>
      <c r="BI444" s="157">
        <f>IF(N444="nulová",J444,0)</f>
        <v>0</v>
      </c>
      <c r="BJ444" s="18" t="s">
        <v>30</v>
      </c>
      <c r="BK444" s="157">
        <f>ROUND(I444*H444,2)</f>
        <v>0</v>
      </c>
      <c r="BL444" s="18" t="s">
        <v>127</v>
      </c>
      <c r="BM444" s="156" t="s">
        <v>613</v>
      </c>
    </row>
    <row r="445" spans="1:65" s="13" customFormat="1">
      <c r="B445" s="158"/>
      <c r="D445" s="159" t="s">
        <v>128</v>
      </c>
      <c r="E445" s="160" t="s">
        <v>1</v>
      </c>
      <c r="F445" s="161" t="s">
        <v>614</v>
      </c>
      <c r="H445" s="162">
        <v>3.03</v>
      </c>
      <c r="I445" s="163"/>
      <c r="L445" s="158"/>
      <c r="M445" s="164"/>
      <c r="N445" s="165"/>
      <c r="O445" s="165"/>
      <c r="P445" s="165"/>
      <c r="Q445" s="165"/>
      <c r="R445" s="165"/>
      <c r="S445" s="165"/>
      <c r="T445" s="166"/>
      <c r="AT445" s="160" t="s">
        <v>128</v>
      </c>
      <c r="AU445" s="160" t="s">
        <v>82</v>
      </c>
      <c r="AV445" s="13" t="s">
        <v>82</v>
      </c>
      <c r="AW445" s="13" t="s">
        <v>29</v>
      </c>
      <c r="AX445" s="13" t="s">
        <v>30</v>
      </c>
      <c r="AY445" s="160" t="s">
        <v>120</v>
      </c>
    </row>
    <row r="446" spans="1:65" s="2" customFormat="1" ht="16.5" customHeight="1">
      <c r="A446" s="33"/>
      <c r="B446" s="144"/>
      <c r="C446" s="145" t="s">
        <v>615</v>
      </c>
      <c r="D446" s="145" t="s">
        <v>122</v>
      </c>
      <c r="E446" s="146" t="s">
        <v>616</v>
      </c>
      <c r="F446" s="147" t="s">
        <v>617</v>
      </c>
      <c r="G446" s="148" t="s">
        <v>183</v>
      </c>
      <c r="H446" s="149">
        <v>89.49</v>
      </c>
      <c r="I446" s="150"/>
      <c r="J446" s="151">
        <f>ROUND(I446*H446,2)</f>
        <v>0</v>
      </c>
      <c r="K446" s="147" t="s">
        <v>1</v>
      </c>
      <c r="L446" s="34"/>
      <c r="M446" s="152" t="s">
        <v>1</v>
      </c>
      <c r="N446" s="153" t="s">
        <v>38</v>
      </c>
      <c r="O446" s="59"/>
      <c r="P446" s="154">
        <f>O446*H446</f>
        <v>0</v>
      </c>
      <c r="Q446" s="154">
        <v>0</v>
      </c>
      <c r="R446" s="154">
        <f>Q446*H446</f>
        <v>0</v>
      </c>
      <c r="S446" s="154">
        <v>0</v>
      </c>
      <c r="T446" s="155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6" t="s">
        <v>127</v>
      </c>
      <c r="AT446" s="156" t="s">
        <v>122</v>
      </c>
      <c r="AU446" s="156" t="s">
        <v>82</v>
      </c>
      <c r="AY446" s="18" t="s">
        <v>120</v>
      </c>
      <c r="BE446" s="157">
        <f>IF(N446="základní",J446,0)</f>
        <v>0</v>
      </c>
      <c r="BF446" s="157">
        <f>IF(N446="snížená",J446,0)</f>
        <v>0</v>
      </c>
      <c r="BG446" s="157">
        <f>IF(N446="zákl. přenesená",J446,0)</f>
        <v>0</v>
      </c>
      <c r="BH446" s="157">
        <f>IF(N446="sníž. přenesená",J446,0)</f>
        <v>0</v>
      </c>
      <c r="BI446" s="157">
        <f>IF(N446="nulová",J446,0)</f>
        <v>0</v>
      </c>
      <c r="BJ446" s="18" t="s">
        <v>30</v>
      </c>
      <c r="BK446" s="157">
        <f>ROUND(I446*H446,2)</f>
        <v>0</v>
      </c>
      <c r="BL446" s="18" t="s">
        <v>127</v>
      </c>
      <c r="BM446" s="156" t="s">
        <v>618</v>
      </c>
    </row>
    <row r="447" spans="1:65" s="13" customFormat="1">
      <c r="B447" s="158"/>
      <c r="D447" s="159" t="s">
        <v>128</v>
      </c>
      <c r="E447" s="160" t="s">
        <v>1</v>
      </c>
      <c r="F447" s="161" t="s">
        <v>619</v>
      </c>
      <c r="H447" s="162">
        <v>75.36</v>
      </c>
      <c r="I447" s="163"/>
      <c r="L447" s="158"/>
      <c r="M447" s="164"/>
      <c r="N447" s="165"/>
      <c r="O447" s="165"/>
      <c r="P447" s="165"/>
      <c r="Q447" s="165"/>
      <c r="R447" s="165"/>
      <c r="S447" s="165"/>
      <c r="T447" s="166"/>
      <c r="AT447" s="160" t="s">
        <v>128</v>
      </c>
      <c r="AU447" s="160" t="s">
        <v>82</v>
      </c>
      <c r="AV447" s="13" t="s">
        <v>82</v>
      </c>
      <c r="AW447" s="13" t="s">
        <v>29</v>
      </c>
      <c r="AX447" s="13" t="s">
        <v>73</v>
      </c>
      <c r="AY447" s="160" t="s">
        <v>120</v>
      </c>
    </row>
    <row r="448" spans="1:65" s="13" customFormat="1">
      <c r="B448" s="158"/>
      <c r="D448" s="159" t="s">
        <v>128</v>
      </c>
      <c r="E448" s="160" t="s">
        <v>1</v>
      </c>
      <c r="F448" s="161" t="s">
        <v>620</v>
      </c>
      <c r="H448" s="162">
        <v>14.13</v>
      </c>
      <c r="I448" s="163"/>
      <c r="L448" s="158"/>
      <c r="M448" s="164"/>
      <c r="N448" s="165"/>
      <c r="O448" s="165"/>
      <c r="P448" s="165"/>
      <c r="Q448" s="165"/>
      <c r="R448" s="165"/>
      <c r="S448" s="165"/>
      <c r="T448" s="166"/>
      <c r="AT448" s="160" t="s">
        <v>128</v>
      </c>
      <c r="AU448" s="160" t="s">
        <v>82</v>
      </c>
      <c r="AV448" s="13" t="s">
        <v>82</v>
      </c>
      <c r="AW448" s="13" t="s">
        <v>29</v>
      </c>
      <c r="AX448" s="13" t="s">
        <v>73</v>
      </c>
      <c r="AY448" s="160" t="s">
        <v>120</v>
      </c>
    </row>
    <row r="449" spans="1:65" s="14" customFormat="1">
      <c r="B449" s="167"/>
      <c r="D449" s="159" t="s">
        <v>128</v>
      </c>
      <c r="E449" s="168" t="s">
        <v>1</v>
      </c>
      <c r="F449" s="169" t="s">
        <v>205</v>
      </c>
      <c r="H449" s="170">
        <v>89.49</v>
      </c>
      <c r="I449" s="171"/>
      <c r="L449" s="167"/>
      <c r="M449" s="172"/>
      <c r="N449" s="173"/>
      <c r="O449" s="173"/>
      <c r="P449" s="173"/>
      <c r="Q449" s="173"/>
      <c r="R449" s="173"/>
      <c r="S449" s="173"/>
      <c r="T449" s="174"/>
      <c r="AT449" s="168" t="s">
        <v>128</v>
      </c>
      <c r="AU449" s="168" t="s">
        <v>82</v>
      </c>
      <c r="AV449" s="14" t="s">
        <v>127</v>
      </c>
      <c r="AW449" s="14" t="s">
        <v>29</v>
      </c>
      <c r="AX449" s="14" t="s">
        <v>30</v>
      </c>
      <c r="AY449" s="168" t="s">
        <v>120</v>
      </c>
    </row>
    <row r="450" spans="1:65" s="2" customFormat="1" ht="16.5" customHeight="1">
      <c r="A450" s="33"/>
      <c r="B450" s="144"/>
      <c r="C450" s="145" t="s">
        <v>621</v>
      </c>
      <c r="D450" s="145" t="s">
        <v>122</v>
      </c>
      <c r="E450" s="146" t="s">
        <v>622</v>
      </c>
      <c r="F450" s="147" t="s">
        <v>623</v>
      </c>
      <c r="G450" s="148" t="s">
        <v>397</v>
      </c>
      <c r="H450" s="149">
        <v>6</v>
      </c>
      <c r="I450" s="150"/>
      <c r="J450" s="151">
        <f>ROUND(I450*H450,2)</f>
        <v>0</v>
      </c>
      <c r="K450" s="147" t="s">
        <v>126</v>
      </c>
      <c r="L450" s="34"/>
      <c r="M450" s="152" t="s">
        <v>1</v>
      </c>
      <c r="N450" s="153" t="s">
        <v>38</v>
      </c>
      <c r="O450" s="59"/>
      <c r="P450" s="154">
        <f>O450*H450</f>
        <v>0</v>
      </c>
      <c r="Q450" s="154">
        <v>2.8539999999999999E-2</v>
      </c>
      <c r="R450" s="154">
        <f>Q450*H450</f>
        <v>0.17124</v>
      </c>
      <c r="S450" s="154">
        <v>0</v>
      </c>
      <c r="T450" s="155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6" t="s">
        <v>127</v>
      </c>
      <c r="AT450" s="156" t="s">
        <v>122</v>
      </c>
      <c r="AU450" s="156" t="s">
        <v>82</v>
      </c>
      <c r="AY450" s="18" t="s">
        <v>120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8" t="s">
        <v>30</v>
      </c>
      <c r="BK450" s="157">
        <f>ROUND(I450*H450,2)</f>
        <v>0</v>
      </c>
      <c r="BL450" s="18" t="s">
        <v>127</v>
      </c>
      <c r="BM450" s="156" t="s">
        <v>624</v>
      </c>
    </row>
    <row r="451" spans="1:65" s="13" customFormat="1">
      <c r="B451" s="158"/>
      <c r="D451" s="159" t="s">
        <v>128</v>
      </c>
      <c r="E451" s="160" t="s">
        <v>1</v>
      </c>
      <c r="F451" s="161" t="s">
        <v>625</v>
      </c>
      <c r="H451" s="162">
        <v>6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128</v>
      </c>
      <c r="AU451" s="160" t="s">
        <v>82</v>
      </c>
      <c r="AV451" s="13" t="s">
        <v>82</v>
      </c>
      <c r="AW451" s="13" t="s">
        <v>29</v>
      </c>
      <c r="AX451" s="13" t="s">
        <v>73</v>
      </c>
      <c r="AY451" s="160" t="s">
        <v>120</v>
      </c>
    </row>
    <row r="452" spans="1:65" s="14" customFormat="1">
      <c r="B452" s="167"/>
      <c r="D452" s="159" t="s">
        <v>128</v>
      </c>
      <c r="E452" s="168" t="s">
        <v>1</v>
      </c>
      <c r="F452" s="169" t="s">
        <v>205</v>
      </c>
      <c r="H452" s="170">
        <v>6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128</v>
      </c>
      <c r="AU452" s="168" t="s">
        <v>82</v>
      </c>
      <c r="AV452" s="14" t="s">
        <v>127</v>
      </c>
      <c r="AW452" s="14" t="s">
        <v>29</v>
      </c>
      <c r="AX452" s="14" t="s">
        <v>30</v>
      </c>
      <c r="AY452" s="168" t="s">
        <v>120</v>
      </c>
    </row>
    <row r="453" spans="1:65" s="2" customFormat="1" ht="16.5" customHeight="1">
      <c r="A453" s="33"/>
      <c r="B453" s="144"/>
      <c r="C453" s="190" t="s">
        <v>626</v>
      </c>
      <c r="D453" s="190" t="s">
        <v>348</v>
      </c>
      <c r="E453" s="191" t="s">
        <v>627</v>
      </c>
      <c r="F453" s="192" t="s">
        <v>628</v>
      </c>
      <c r="G453" s="193" t="s">
        <v>397</v>
      </c>
      <c r="H453" s="194">
        <v>3.03</v>
      </c>
      <c r="I453" s="195"/>
      <c r="J453" s="196">
        <f>ROUND(I453*H453,2)</f>
        <v>0</v>
      </c>
      <c r="K453" s="192" t="s">
        <v>1</v>
      </c>
      <c r="L453" s="197"/>
      <c r="M453" s="198" t="s">
        <v>1</v>
      </c>
      <c r="N453" s="199" t="s">
        <v>38</v>
      </c>
      <c r="O453" s="59"/>
      <c r="P453" s="154">
        <f>O453*H453</f>
        <v>0</v>
      </c>
      <c r="Q453" s="154">
        <v>2.1</v>
      </c>
      <c r="R453" s="154">
        <f>Q453*H453</f>
        <v>6.3629999999999995</v>
      </c>
      <c r="S453" s="154">
        <v>0</v>
      </c>
      <c r="T453" s="15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6" t="s">
        <v>140</v>
      </c>
      <c r="AT453" s="156" t="s">
        <v>348</v>
      </c>
      <c r="AU453" s="156" t="s">
        <v>82</v>
      </c>
      <c r="AY453" s="18" t="s">
        <v>120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8" t="s">
        <v>30</v>
      </c>
      <c r="BK453" s="157">
        <f>ROUND(I453*H453,2)</f>
        <v>0</v>
      </c>
      <c r="BL453" s="18" t="s">
        <v>127</v>
      </c>
      <c r="BM453" s="156" t="s">
        <v>629</v>
      </c>
    </row>
    <row r="454" spans="1:65" s="13" customFormat="1">
      <c r="B454" s="158"/>
      <c r="D454" s="159" t="s">
        <v>128</v>
      </c>
      <c r="E454" s="160" t="s">
        <v>1</v>
      </c>
      <c r="F454" s="161" t="s">
        <v>614</v>
      </c>
      <c r="H454" s="162">
        <v>3.03</v>
      </c>
      <c r="I454" s="163"/>
      <c r="L454" s="158"/>
      <c r="M454" s="164"/>
      <c r="N454" s="165"/>
      <c r="O454" s="165"/>
      <c r="P454" s="165"/>
      <c r="Q454" s="165"/>
      <c r="R454" s="165"/>
      <c r="S454" s="165"/>
      <c r="T454" s="166"/>
      <c r="AT454" s="160" t="s">
        <v>128</v>
      </c>
      <c r="AU454" s="160" t="s">
        <v>82</v>
      </c>
      <c r="AV454" s="13" t="s">
        <v>82</v>
      </c>
      <c r="AW454" s="13" t="s">
        <v>29</v>
      </c>
      <c r="AX454" s="13" t="s">
        <v>73</v>
      </c>
      <c r="AY454" s="160" t="s">
        <v>120</v>
      </c>
    </row>
    <row r="455" spans="1:65" s="14" customFormat="1">
      <c r="B455" s="167"/>
      <c r="D455" s="159" t="s">
        <v>128</v>
      </c>
      <c r="E455" s="168" t="s">
        <v>1</v>
      </c>
      <c r="F455" s="169" t="s">
        <v>205</v>
      </c>
      <c r="H455" s="170">
        <v>3.03</v>
      </c>
      <c r="I455" s="171"/>
      <c r="L455" s="167"/>
      <c r="M455" s="172"/>
      <c r="N455" s="173"/>
      <c r="O455" s="173"/>
      <c r="P455" s="173"/>
      <c r="Q455" s="173"/>
      <c r="R455" s="173"/>
      <c r="S455" s="173"/>
      <c r="T455" s="174"/>
      <c r="AT455" s="168" t="s">
        <v>128</v>
      </c>
      <c r="AU455" s="168" t="s">
        <v>82</v>
      </c>
      <c r="AV455" s="14" t="s">
        <v>127</v>
      </c>
      <c r="AW455" s="14" t="s">
        <v>29</v>
      </c>
      <c r="AX455" s="14" t="s">
        <v>30</v>
      </c>
      <c r="AY455" s="168" t="s">
        <v>120</v>
      </c>
    </row>
    <row r="456" spans="1:65" s="2" customFormat="1" ht="16.5" customHeight="1">
      <c r="A456" s="33"/>
      <c r="B456" s="144"/>
      <c r="C456" s="190" t="s">
        <v>630</v>
      </c>
      <c r="D456" s="190" t="s">
        <v>348</v>
      </c>
      <c r="E456" s="191" t="s">
        <v>631</v>
      </c>
      <c r="F456" s="192" t="s">
        <v>632</v>
      </c>
      <c r="G456" s="193" t="s">
        <v>397</v>
      </c>
      <c r="H456" s="194">
        <v>3.03</v>
      </c>
      <c r="I456" s="195"/>
      <c r="J456" s="196">
        <f>ROUND(I456*H456,2)</f>
        <v>0</v>
      </c>
      <c r="K456" s="192" t="s">
        <v>1</v>
      </c>
      <c r="L456" s="197"/>
      <c r="M456" s="198" t="s">
        <v>1</v>
      </c>
      <c r="N456" s="199" t="s">
        <v>38</v>
      </c>
      <c r="O456" s="59"/>
      <c r="P456" s="154">
        <f>O456*H456</f>
        <v>0</v>
      </c>
      <c r="Q456" s="154">
        <v>9.1839999999999993</v>
      </c>
      <c r="R456" s="154">
        <f>Q456*H456</f>
        <v>27.827519999999996</v>
      </c>
      <c r="S456" s="154">
        <v>0</v>
      </c>
      <c r="T456" s="155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6" t="s">
        <v>140</v>
      </c>
      <c r="AT456" s="156" t="s">
        <v>348</v>
      </c>
      <c r="AU456" s="156" t="s">
        <v>82</v>
      </c>
      <c r="AY456" s="18" t="s">
        <v>120</v>
      </c>
      <c r="BE456" s="157">
        <f>IF(N456="základní",J456,0)</f>
        <v>0</v>
      </c>
      <c r="BF456" s="157">
        <f>IF(N456="snížená",J456,0)</f>
        <v>0</v>
      </c>
      <c r="BG456" s="157">
        <f>IF(N456="zákl. přenesená",J456,0)</f>
        <v>0</v>
      </c>
      <c r="BH456" s="157">
        <f>IF(N456="sníž. přenesená",J456,0)</f>
        <v>0</v>
      </c>
      <c r="BI456" s="157">
        <f>IF(N456="nulová",J456,0)</f>
        <v>0</v>
      </c>
      <c r="BJ456" s="18" t="s">
        <v>30</v>
      </c>
      <c r="BK456" s="157">
        <f>ROUND(I456*H456,2)</f>
        <v>0</v>
      </c>
      <c r="BL456" s="18" t="s">
        <v>127</v>
      </c>
      <c r="BM456" s="156" t="s">
        <v>633</v>
      </c>
    </row>
    <row r="457" spans="1:65" s="13" customFormat="1">
      <c r="B457" s="158"/>
      <c r="D457" s="159" t="s">
        <v>128</v>
      </c>
      <c r="E457" s="160" t="s">
        <v>1</v>
      </c>
      <c r="F457" s="161" t="s">
        <v>614</v>
      </c>
      <c r="H457" s="162">
        <v>3.03</v>
      </c>
      <c r="I457" s="163"/>
      <c r="L457" s="158"/>
      <c r="M457" s="164"/>
      <c r="N457" s="165"/>
      <c r="O457" s="165"/>
      <c r="P457" s="165"/>
      <c r="Q457" s="165"/>
      <c r="R457" s="165"/>
      <c r="S457" s="165"/>
      <c r="T457" s="166"/>
      <c r="AT457" s="160" t="s">
        <v>128</v>
      </c>
      <c r="AU457" s="160" t="s">
        <v>82</v>
      </c>
      <c r="AV457" s="13" t="s">
        <v>82</v>
      </c>
      <c r="AW457" s="13" t="s">
        <v>29</v>
      </c>
      <c r="AX457" s="13" t="s">
        <v>73</v>
      </c>
      <c r="AY457" s="160" t="s">
        <v>120</v>
      </c>
    </row>
    <row r="458" spans="1:65" s="14" customFormat="1">
      <c r="B458" s="167"/>
      <c r="D458" s="159" t="s">
        <v>128</v>
      </c>
      <c r="E458" s="168" t="s">
        <v>1</v>
      </c>
      <c r="F458" s="169" t="s">
        <v>205</v>
      </c>
      <c r="H458" s="170">
        <v>3.03</v>
      </c>
      <c r="I458" s="171"/>
      <c r="L458" s="167"/>
      <c r="M458" s="172"/>
      <c r="N458" s="173"/>
      <c r="O458" s="173"/>
      <c r="P458" s="173"/>
      <c r="Q458" s="173"/>
      <c r="R458" s="173"/>
      <c r="S458" s="173"/>
      <c r="T458" s="174"/>
      <c r="AT458" s="168" t="s">
        <v>128</v>
      </c>
      <c r="AU458" s="168" t="s">
        <v>82</v>
      </c>
      <c r="AV458" s="14" t="s">
        <v>127</v>
      </c>
      <c r="AW458" s="14" t="s">
        <v>29</v>
      </c>
      <c r="AX458" s="14" t="s">
        <v>30</v>
      </c>
      <c r="AY458" s="168" t="s">
        <v>120</v>
      </c>
    </row>
    <row r="459" spans="1:65" s="2" customFormat="1" ht="16.5" customHeight="1">
      <c r="A459" s="33"/>
      <c r="B459" s="144"/>
      <c r="C459" s="145" t="s">
        <v>634</v>
      </c>
      <c r="D459" s="145" t="s">
        <v>122</v>
      </c>
      <c r="E459" s="146" t="s">
        <v>635</v>
      </c>
      <c r="F459" s="147" t="s">
        <v>636</v>
      </c>
      <c r="G459" s="148" t="s">
        <v>397</v>
      </c>
      <c r="H459" s="149">
        <v>7</v>
      </c>
      <c r="I459" s="150"/>
      <c r="J459" s="151">
        <f>ROUND(I459*H459,2)</f>
        <v>0</v>
      </c>
      <c r="K459" s="147" t="s">
        <v>126</v>
      </c>
      <c r="L459" s="34"/>
      <c r="M459" s="152" t="s">
        <v>1</v>
      </c>
      <c r="N459" s="153" t="s">
        <v>38</v>
      </c>
      <c r="O459" s="59"/>
      <c r="P459" s="154">
        <f>O459*H459</f>
        <v>0</v>
      </c>
      <c r="Q459" s="154">
        <v>0.21734000000000001</v>
      </c>
      <c r="R459" s="154">
        <f>Q459*H459</f>
        <v>1.52138</v>
      </c>
      <c r="S459" s="154">
        <v>0</v>
      </c>
      <c r="T459" s="155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6" t="s">
        <v>127</v>
      </c>
      <c r="AT459" s="156" t="s">
        <v>122</v>
      </c>
      <c r="AU459" s="156" t="s">
        <v>82</v>
      </c>
      <c r="AY459" s="18" t="s">
        <v>120</v>
      </c>
      <c r="BE459" s="157">
        <f>IF(N459="základní",J459,0)</f>
        <v>0</v>
      </c>
      <c r="BF459" s="157">
        <f>IF(N459="snížená",J459,0)</f>
        <v>0</v>
      </c>
      <c r="BG459" s="157">
        <f>IF(N459="zákl. přenesená",J459,0)</f>
        <v>0</v>
      </c>
      <c r="BH459" s="157">
        <f>IF(N459="sníž. přenesená",J459,0)</f>
        <v>0</v>
      </c>
      <c r="BI459" s="157">
        <f>IF(N459="nulová",J459,0)</f>
        <v>0</v>
      </c>
      <c r="BJ459" s="18" t="s">
        <v>30</v>
      </c>
      <c r="BK459" s="157">
        <f>ROUND(I459*H459,2)</f>
        <v>0</v>
      </c>
      <c r="BL459" s="18" t="s">
        <v>127</v>
      </c>
      <c r="BM459" s="156" t="s">
        <v>637</v>
      </c>
    </row>
    <row r="460" spans="1:65" s="13" customFormat="1">
      <c r="B460" s="158"/>
      <c r="D460" s="159" t="s">
        <v>128</v>
      </c>
      <c r="E460" s="160" t="s">
        <v>1</v>
      </c>
      <c r="F460" s="161" t="s">
        <v>153</v>
      </c>
      <c r="H460" s="162">
        <v>7</v>
      </c>
      <c r="I460" s="163"/>
      <c r="L460" s="158"/>
      <c r="M460" s="164"/>
      <c r="N460" s="165"/>
      <c r="O460" s="165"/>
      <c r="P460" s="165"/>
      <c r="Q460" s="165"/>
      <c r="R460" s="165"/>
      <c r="S460" s="165"/>
      <c r="T460" s="166"/>
      <c r="AT460" s="160" t="s">
        <v>128</v>
      </c>
      <c r="AU460" s="160" t="s">
        <v>82</v>
      </c>
      <c r="AV460" s="13" t="s">
        <v>82</v>
      </c>
      <c r="AW460" s="13" t="s">
        <v>29</v>
      </c>
      <c r="AX460" s="13" t="s">
        <v>30</v>
      </c>
      <c r="AY460" s="160" t="s">
        <v>120</v>
      </c>
    </row>
    <row r="461" spans="1:65" s="2" customFormat="1" ht="16.5" customHeight="1">
      <c r="A461" s="33"/>
      <c r="B461" s="144"/>
      <c r="C461" s="190" t="s">
        <v>638</v>
      </c>
      <c r="D461" s="190" t="s">
        <v>348</v>
      </c>
      <c r="E461" s="191" t="s">
        <v>639</v>
      </c>
      <c r="F461" s="192" t="s">
        <v>640</v>
      </c>
      <c r="G461" s="193" t="s">
        <v>397</v>
      </c>
      <c r="H461" s="194">
        <v>7</v>
      </c>
      <c r="I461" s="195"/>
      <c r="J461" s="196">
        <f>ROUND(I461*H461,2)</f>
        <v>0</v>
      </c>
      <c r="K461" s="192" t="s">
        <v>1</v>
      </c>
      <c r="L461" s="197"/>
      <c r="M461" s="198" t="s">
        <v>1</v>
      </c>
      <c r="N461" s="199" t="s">
        <v>38</v>
      </c>
      <c r="O461" s="59"/>
      <c r="P461" s="154">
        <f>O461*H461</f>
        <v>0</v>
      </c>
      <c r="Q461" s="154">
        <v>5.6300000000000003E-2</v>
      </c>
      <c r="R461" s="154">
        <f>Q461*H461</f>
        <v>0.39410000000000001</v>
      </c>
      <c r="S461" s="154">
        <v>0</v>
      </c>
      <c r="T461" s="155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6" t="s">
        <v>140</v>
      </c>
      <c r="AT461" s="156" t="s">
        <v>348</v>
      </c>
      <c r="AU461" s="156" t="s">
        <v>82</v>
      </c>
      <c r="AY461" s="18" t="s">
        <v>120</v>
      </c>
      <c r="BE461" s="157">
        <f>IF(N461="základní",J461,0)</f>
        <v>0</v>
      </c>
      <c r="BF461" s="157">
        <f>IF(N461="snížená",J461,0)</f>
        <v>0</v>
      </c>
      <c r="BG461" s="157">
        <f>IF(N461="zákl. přenesená",J461,0)</f>
        <v>0</v>
      </c>
      <c r="BH461" s="157">
        <f>IF(N461="sníž. přenesená",J461,0)</f>
        <v>0</v>
      </c>
      <c r="BI461" s="157">
        <f>IF(N461="nulová",J461,0)</f>
        <v>0</v>
      </c>
      <c r="BJ461" s="18" t="s">
        <v>30</v>
      </c>
      <c r="BK461" s="157">
        <f>ROUND(I461*H461,2)</f>
        <v>0</v>
      </c>
      <c r="BL461" s="18" t="s">
        <v>127</v>
      </c>
      <c r="BM461" s="156" t="s">
        <v>641</v>
      </c>
    </row>
    <row r="462" spans="1:65" s="13" customFormat="1">
      <c r="B462" s="158"/>
      <c r="D462" s="159" t="s">
        <v>128</v>
      </c>
      <c r="E462" s="160" t="s">
        <v>1</v>
      </c>
      <c r="F462" s="161" t="s">
        <v>153</v>
      </c>
      <c r="H462" s="162">
        <v>7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128</v>
      </c>
      <c r="AU462" s="160" t="s">
        <v>82</v>
      </c>
      <c r="AV462" s="13" t="s">
        <v>82</v>
      </c>
      <c r="AW462" s="13" t="s">
        <v>29</v>
      </c>
      <c r="AX462" s="13" t="s">
        <v>30</v>
      </c>
      <c r="AY462" s="160" t="s">
        <v>120</v>
      </c>
    </row>
    <row r="463" spans="1:65" s="2" customFormat="1" ht="24.2" customHeight="1">
      <c r="A463" s="33"/>
      <c r="B463" s="144"/>
      <c r="C463" s="145" t="s">
        <v>642</v>
      </c>
      <c r="D463" s="145" t="s">
        <v>122</v>
      </c>
      <c r="E463" s="146" t="s">
        <v>643</v>
      </c>
      <c r="F463" s="147" t="s">
        <v>644</v>
      </c>
      <c r="G463" s="148" t="s">
        <v>178</v>
      </c>
      <c r="H463" s="149">
        <v>1</v>
      </c>
      <c r="I463" s="150"/>
      <c r="J463" s="151">
        <f>ROUND(I463*H463,2)</f>
        <v>0</v>
      </c>
      <c r="K463" s="147" t="s">
        <v>1</v>
      </c>
      <c r="L463" s="34"/>
      <c r="M463" s="152" t="s">
        <v>1</v>
      </c>
      <c r="N463" s="153" t="s">
        <v>38</v>
      </c>
      <c r="O463" s="59"/>
      <c r="P463" s="154">
        <f>O463*H463</f>
        <v>0</v>
      </c>
      <c r="Q463" s="154">
        <v>0</v>
      </c>
      <c r="R463" s="154">
        <f>Q463*H463</f>
        <v>0</v>
      </c>
      <c r="S463" s="154">
        <v>0</v>
      </c>
      <c r="T463" s="155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6" t="s">
        <v>127</v>
      </c>
      <c r="AT463" s="156" t="s">
        <v>122</v>
      </c>
      <c r="AU463" s="156" t="s">
        <v>82</v>
      </c>
      <c r="AY463" s="18" t="s">
        <v>120</v>
      </c>
      <c r="BE463" s="157">
        <f>IF(N463="základní",J463,0)</f>
        <v>0</v>
      </c>
      <c r="BF463" s="157">
        <f>IF(N463="snížená",J463,0)</f>
        <v>0</v>
      </c>
      <c r="BG463" s="157">
        <f>IF(N463="zákl. přenesená",J463,0)</f>
        <v>0</v>
      </c>
      <c r="BH463" s="157">
        <f>IF(N463="sníž. přenesená",J463,0)</f>
        <v>0</v>
      </c>
      <c r="BI463" s="157">
        <f>IF(N463="nulová",J463,0)</f>
        <v>0</v>
      </c>
      <c r="BJ463" s="18" t="s">
        <v>30</v>
      </c>
      <c r="BK463" s="157">
        <f>ROUND(I463*H463,2)</f>
        <v>0</v>
      </c>
      <c r="BL463" s="18" t="s">
        <v>127</v>
      </c>
      <c r="BM463" s="156" t="s">
        <v>645</v>
      </c>
    </row>
    <row r="464" spans="1:65" s="13" customFormat="1">
      <c r="B464" s="158"/>
      <c r="D464" s="159" t="s">
        <v>128</v>
      </c>
      <c r="E464" s="160" t="s">
        <v>1</v>
      </c>
      <c r="F464" s="161" t="s">
        <v>646</v>
      </c>
      <c r="H464" s="162">
        <v>1</v>
      </c>
      <c r="I464" s="163"/>
      <c r="L464" s="158"/>
      <c r="M464" s="164"/>
      <c r="N464" s="165"/>
      <c r="O464" s="165"/>
      <c r="P464" s="165"/>
      <c r="Q464" s="165"/>
      <c r="R464" s="165"/>
      <c r="S464" s="165"/>
      <c r="T464" s="166"/>
      <c r="AT464" s="160" t="s">
        <v>128</v>
      </c>
      <c r="AU464" s="160" t="s">
        <v>82</v>
      </c>
      <c r="AV464" s="13" t="s">
        <v>82</v>
      </c>
      <c r="AW464" s="13" t="s">
        <v>29</v>
      </c>
      <c r="AX464" s="13" t="s">
        <v>73</v>
      </c>
      <c r="AY464" s="160" t="s">
        <v>120</v>
      </c>
    </row>
    <row r="465" spans="1:65" s="14" customFormat="1">
      <c r="B465" s="167"/>
      <c r="D465" s="159" t="s">
        <v>128</v>
      </c>
      <c r="E465" s="168" t="s">
        <v>1</v>
      </c>
      <c r="F465" s="169" t="s">
        <v>205</v>
      </c>
      <c r="H465" s="170">
        <v>1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8" t="s">
        <v>128</v>
      </c>
      <c r="AU465" s="168" t="s">
        <v>82</v>
      </c>
      <c r="AV465" s="14" t="s">
        <v>127</v>
      </c>
      <c r="AW465" s="14" t="s">
        <v>29</v>
      </c>
      <c r="AX465" s="14" t="s">
        <v>30</v>
      </c>
      <c r="AY465" s="168" t="s">
        <v>120</v>
      </c>
    </row>
    <row r="466" spans="1:65" s="2" customFormat="1" ht="21.75" customHeight="1">
      <c r="A466" s="33"/>
      <c r="B466" s="144"/>
      <c r="C466" s="145" t="s">
        <v>647</v>
      </c>
      <c r="D466" s="145" t="s">
        <v>122</v>
      </c>
      <c r="E466" s="146" t="s">
        <v>648</v>
      </c>
      <c r="F466" s="147" t="s">
        <v>649</v>
      </c>
      <c r="G466" s="148" t="s">
        <v>178</v>
      </c>
      <c r="H466" s="149">
        <v>1</v>
      </c>
      <c r="I466" s="150"/>
      <c r="J466" s="151">
        <f>ROUND(I466*H466,2)</f>
        <v>0</v>
      </c>
      <c r="K466" s="147" t="s">
        <v>1</v>
      </c>
      <c r="L466" s="34"/>
      <c r="M466" s="152" t="s">
        <v>1</v>
      </c>
      <c r="N466" s="153" t="s">
        <v>38</v>
      </c>
      <c r="O466" s="59"/>
      <c r="P466" s="154">
        <f>O466*H466</f>
        <v>0</v>
      </c>
      <c r="Q466" s="154">
        <v>0</v>
      </c>
      <c r="R466" s="154">
        <f>Q466*H466</f>
        <v>0</v>
      </c>
      <c r="S466" s="154">
        <v>0</v>
      </c>
      <c r="T466" s="15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6" t="s">
        <v>127</v>
      </c>
      <c r="AT466" s="156" t="s">
        <v>122</v>
      </c>
      <c r="AU466" s="156" t="s">
        <v>82</v>
      </c>
      <c r="AY466" s="18" t="s">
        <v>120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8" t="s">
        <v>30</v>
      </c>
      <c r="BK466" s="157">
        <f>ROUND(I466*H466,2)</f>
        <v>0</v>
      </c>
      <c r="BL466" s="18" t="s">
        <v>127</v>
      </c>
      <c r="BM466" s="156" t="s">
        <v>650</v>
      </c>
    </row>
    <row r="467" spans="1:65" s="13" customFormat="1">
      <c r="B467" s="158"/>
      <c r="D467" s="159" t="s">
        <v>128</v>
      </c>
      <c r="E467" s="160" t="s">
        <v>1</v>
      </c>
      <c r="F467" s="161" t="s">
        <v>646</v>
      </c>
      <c r="H467" s="162">
        <v>1</v>
      </c>
      <c r="I467" s="163"/>
      <c r="L467" s="158"/>
      <c r="M467" s="164"/>
      <c r="N467" s="165"/>
      <c r="O467" s="165"/>
      <c r="P467" s="165"/>
      <c r="Q467" s="165"/>
      <c r="R467" s="165"/>
      <c r="S467" s="165"/>
      <c r="T467" s="166"/>
      <c r="AT467" s="160" t="s">
        <v>128</v>
      </c>
      <c r="AU467" s="160" t="s">
        <v>82</v>
      </c>
      <c r="AV467" s="13" t="s">
        <v>82</v>
      </c>
      <c r="AW467" s="13" t="s">
        <v>29</v>
      </c>
      <c r="AX467" s="13" t="s">
        <v>30</v>
      </c>
      <c r="AY467" s="160" t="s">
        <v>120</v>
      </c>
    </row>
    <row r="468" spans="1:65" s="2" customFormat="1" ht="21.75" customHeight="1">
      <c r="A468" s="33"/>
      <c r="B468" s="144"/>
      <c r="C468" s="145" t="s">
        <v>369</v>
      </c>
      <c r="D468" s="145" t="s">
        <v>122</v>
      </c>
      <c r="E468" s="146" t="s">
        <v>651</v>
      </c>
      <c r="F468" s="147" t="s">
        <v>652</v>
      </c>
      <c r="G468" s="148" t="s">
        <v>213</v>
      </c>
      <c r="H468" s="149">
        <v>1.323</v>
      </c>
      <c r="I468" s="150"/>
      <c r="J468" s="151">
        <f>ROUND(I468*H468,2)</f>
        <v>0</v>
      </c>
      <c r="K468" s="147" t="s">
        <v>1</v>
      </c>
      <c r="L468" s="34"/>
      <c r="M468" s="152" t="s">
        <v>1</v>
      </c>
      <c r="N468" s="153" t="s">
        <v>38</v>
      </c>
      <c r="O468" s="59"/>
      <c r="P468" s="154">
        <f>O468*H468</f>
        <v>0</v>
      </c>
      <c r="Q468" s="154">
        <v>2.5018699999999998</v>
      </c>
      <c r="R468" s="154">
        <f>Q468*H468</f>
        <v>3.3099740099999995</v>
      </c>
      <c r="S468" s="154">
        <v>0</v>
      </c>
      <c r="T468" s="15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6" t="s">
        <v>127</v>
      </c>
      <c r="AT468" s="156" t="s">
        <v>122</v>
      </c>
      <c r="AU468" s="156" t="s">
        <v>82</v>
      </c>
      <c r="AY468" s="18" t="s">
        <v>120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18" t="s">
        <v>30</v>
      </c>
      <c r="BK468" s="157">
        <f>ROUND(I468*H468,2)</f>
        <v>0</v>
      </c>
      <c r="BL468" s="18" t="s">
        <v>127</v>
      </c>
      <c r="BM468" s="156" t="s">
        <v>653</v>
      </c>
    </row>
    <row r="469" spans="1:65" s="13" customFormat="1">
      <c r="B469" s="158"/>
      <c r="D469" s="159" t="s">
        <v>128</v>
      </c>
      <c r="E469" s="160" t="s">
        <v>1</v>
      </c>
      <c r="F469" s="161" t="s">
        <v>654</v>
      </c>
      <c r="H469" s="162">
        <v>1.323</v>
      </c>
      <c r="I469" s="163"/>
      <c r="L469" s="158"/>
      <c r="M469" s="164"/>
      <c r="N469" s="165"/>
      <c r="O469" s="165"/>
      <c r="P469" s="165"/>
      <c r="Q469" s="165"/>
      <c r="R469" s="165"/>
      <c r="S469" s="165"/>
      <c r="T469" s="166"/>
      <c r="AT469" s="160" t="s">
        <v>128</v>
      </c>
      <c r="AU469" s="160" t="s">
        <v>82</v>
      </c>
      <c r="AV469" s="13" t="s">
        <v>82</v>
      </c>
      <c r="AW469" s="13" t="s">
        <v>29</v>
      </c>
      <c r="AX469" s="13" t="s">
        <v>73</v>
      </c>
      <c r="AY469" s="160" t="s">
        <v>120</v>
      </c>
    </row>
    <row r="470" spans="1:65" s="14" customFormat="1">
      <c r="B470" s="167"/>
      <c r="D470" s="159" t="s">
        <v>128</v>
      </c>
      <c r="E470" s="168" t="s">
        <v>1</v>
      </c>
      <c r="F470" s="169" t="s">
        <v>205</v>
      </c>
      <c r="H470" s="170">
        <v>1.323</v>
      </c>
      <c r="I470" s="171"/>
      <c r="L470" s="167"/>
      <c r="M470" s="172"/>
      <c r="N470" s="173"/>
      <c r="O470" s="173"/>
      <c r="P470" s="173"/>
      <c r="Q470" s="173"/>
      <c r="R470" s="173"/>
      <c r="S470" s="173"/>
      <c r="T470" s="174"/>
      <c r="AT470" s="168" t="s">
        <v>128</v>
      </c>
      <c r="AU470" s="168" t="s">
        <v>82</v>
      </c>
      <c r="AV470" s="14" t="s">
        <v>127</v>
      </c>
      <c r="AW470" s="14" t="s">
        <v>29</v>
      </c>
      <c r="AX470" s="14" t="s">
        <v>30</v>
      </c>
      <c r="AY470" s="168" t="s">
        <v>120</v>
      </c>
    </row>
    <row r="471" spans="1:65" s="2" customFormat="1" ht="21.75" customHeight="1">
      <c r="A471" s="33"/>
      <c r="B471" s="144"/>
      <c r="C471" s="145" t="s">
        <v>655</v>
      </c>
      <c r="D471" s="145" t="s">
        <v>122</v>
      </c>
      <c r="E471" s="146" t="s">
        <v>656</v>
      </c>
      <c r="F471" s="147" t="s">
        <v>657</v>
      </c>
      <c r="G471" s="148" t="s">
        <v>213</v>
      </c>
      <c r="H471" s="149">
        <v>4.32</v>
      </c>
      <c r="I471" s="150"/>
      <c r="J471" s="151">
        <f>ROUND(I471*H471,2)</f>
        <v>0</v>
      </c>
      <c r="K471" s="147" t="s">
        <v>1</v>
      </c>
      <c r="L471" s="34"/>
      <c r="M471" s="152" t="s">
        <v>1</v>
      </c>
      <c r="N471" s="153" t="s">
        <v>38</v>
      </c>
      <c r="O471" s="59"/>
      <c r="P471" s="154">
        <f>O471*H471</f>
        <v>0</v>
      </c>
      <c r="Q471" s="154">
        <v>2.5018699999999998</v>
      </c>
      <c r="R471" s="154">
        <f>Q471*H471</f>
        <v>10.808078399999999</v>
      </c>
      <c r="S471" s="154">
        <v>0</v>
      </c>
      <c r="T471" s="155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6" t="s">
        <v>127</v>
      </c>
      <c r="AT471" s="156" t="s">
        <v>122</v>
      </c>
      <c r="AU471" s="156" t="s">
        <v>82</v>
      </c>
      <c r="AY471" s="18" t="s">
        <v>120</v>
      </c>
      <c r="BE471" s="157">
        <f>IF(N471="základní",J471,0)</f>
        <v>0</v>
      </c>
      <c r="BF471" s="157">
        <f>IF(N471="snížená",J471,0)</f>
        <v>0</v>
      </c>
      <c r="BG471" s="157">
        <f>IF(N471="zákl. přenesená",J471,0)</f>
        <v>0</v>
      </c>
      <c r="BH471" s="157">
        <f>IF(N471="sníž. přenesená",J471,0)</f>
        <v>0</v>
      </c>
      <c r="BI471" s="157">
        <f>IF(N471="nulová",J471,0)</f>
        <v>0</v>
      </c>
      <c r="BJ471" s="18" t="s">
        <v>30</v>
      </c>
      <c r="BK471" s="157">
        <f>ROUND(I471*H471,2)</f>
        <v>0</v>
      </c>
      <c r="BL471" s="18" t="s">
        <v>127</v>
      </c>
      <c r="BM471" s="156" t="s">
        <v>658</v>
      </c>
    </row>
    <row r="472" spans="1:65" s="13" customFormat="1">
      <c r="B472" s="158"/>
      <c r="D472" s="159" t="s">
        <v>128</v>
      </c>
      <c r="E472" s="160" t="s">
        <v>1</v>
      </c>
      <c r="F472" s="161" t="s">
        <v>659</v>
      </c>
      <c r="H472" s="162">
        <v>2.52</v>
      </c>
      <c r="I472" s="163"/>
      <c r="L472" s="158"/>
      <c r="M472" s="164"/>
      <c r="N472" s="165"/>
      <c r="O472" s="165"/>
      <c r="P472" s="165"/>
      <c r="Q472" s="165"/>
      <c r="R472" s="165"/>
      <c r="S472" s="165"/>
      <c r="T472" s="166"/>
      <c r="AT472" s="160" t="s">
        <v>128</v>
      </c>
      <c r="AU472" s="160" t="s">
        <v>82</v>
      </c>
      <c r="AV472" s="13" t="s">
        <v>82</v>
      </c>
      <c r="AW472" s="13" t="s">
        <v>29</v>
      </c>
      <c r="AX472" s="13" t="s">
        <v>73</v>
      </c>
      <c r="AY472" s="160" t="s">
        <v>120</v>
      </c>
    </row>
    <row r="473" spans="1:65" s="13" customFormat="1">
      <c r="B473" s="158"/>
      <c r="D473" s="159" t="s">
        <v>128</v>
      </c>
      <c r="E473" s="160" t="s">
        <v>1</v>
      </c>
      <c r="F473" s="161" t="s">
        <v>660</v>
      </c>
      <c r="H473" s="162">
        <v>1.8</v>
      </c>
      <c r="I473" s="163"/>
      <c r="L473" s="158"/>
      <c r="M473" s="164"/>
      <c r="N473" s="165"/>
      <c r="O473" s="165"/>
      <c r="P473" s="165"/>
      <c r="Q473" s="165"/>
      <c r="R473" s="165"/>
      <c r="S473" s="165"/>
      <c r="T473" s="166"/>
      <c r="AT473" s="160" t="s">
        <v>128</v>
      </c>
      <c r="AU473" s="160" t="s">
        <v>82</v>
      </c>
      <c r="AV473" s="13" t="s">
        <v>82</v>
      </c>
      <c r="AW473" s="13" t="s">
        <v>29</v>
      </c>
      <c r="AX473" s="13" t="s">
        <v>73</v>
      </c>
      <c r="AY473" s="160" t="s">
        <v>120</v>
      </c>
    </row>
    <row r="474" spans="1:65" s="14" customFormat="1">
      <c r="B474" s="167"/>
      <c r="D474" s="159" t="s">
        <v>128</v>
      </c>
      <c r="E474" s="168" t="s">
        <v>1</v>
      </c>
      <c r="F474" s="169" t="s">
        <v>150</v>
      </c>
      <c r="H474" s="170">
        <v>4.32</v>
      </c>
      <c r="I474" s="171"/>
      <c r="L474" s="167"/>
      <c r="M474" s="172"/>
      <c r="N474" s="173"/>
      <c r="O474" s="173"/>
      <c r="P474" s="173"/>
      <c r="Q474" s="173"/>
      <c r="R474" s="173"/>
      <c r="S474" s="173"/>
      <c r="T474" s="174"/>
      <c r="AT474" s="168" t="s">
        <v>128</v>
      </c>
      <c r="AU474" s="168" t="s">
        <v>82</v>
      </c>
      <c r="AV474" s="14" t="s">
        <v>127</v>
      </c>
      <c r="AW474" s="14" t="s">
        <v>29</v>
      </c>
      <c r="AX474" s="14" t="s">
        <v>30</v>
      </c>
      <c r="AY474" s="168" t="s">
        <v>120</v>
      </c>
    </row>
    <row r="475" spans="1:65" s="2" customFormat="1" ht="16.5" customHeight="1">
      <c r="A475" s="33"/>
      <c r="B475" s="144"/>
      <c r="C475" s="145" t="s">
        <v>661</v>
      </c>
      <c r="D475" s="145" t="s">
        <v>122</v>
      </c>
      <c r="E475" s="146" t="s">
        <v>662</v>
      </c>
      <c r="F475" s="147" t="s">
        <v>663</v>
      </c>
      <c r="G475" s="148" t="s">
        <v>125</v>
      </c>
      <c r="H475" s="149">
        <v>28.8</v>
      </c>
      <c r="I475" s="150"/>
      <c r="J475" s="151">
        <f>ROUND(I475*H475,2)</f>
        <v>0</v>
      </c>
      <c r="K475" s="147" t="s">
        <v>126</v>
      </c>
      <c r="L475" s="34"/>
      <c r="M475" s="152" t="s">
        <v>1</v>
      </c>
      <c r="N475" s="153" t="s">
        <v>38</v>
      </c>
      <c r="O475" s="59"/>
      <c r="P475" s="154">
        <f>O475*H475</f>
        <v>0</v>
      </c>
      <c r="Q475" s="154">
        <v>5.45E-3</v>
      </c>
      <c r="R475" s="154">
        <f>Q475*H475</f>
        <v>0.15696000000000002</v>
      </c>
      <c r="S475" s="154">
        <v>0</v>
      </c>
      <c r="T475" s="155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56" t="s">
        <v>127</v>
      </c>
      <c r="AT475" s="156" t="s">
        <v>122</v>
      </c>
      <c r="AU475" s="156" t="s">
        <v>82</v>
      </c>
      <c r="AY475" s="18" t="s">
        <v>120</v>
      </c>
      <c r="BE475" s="157">
        <f>IF(N475="základní",J475,0)</f>
        <v>0</v>
      </c>
      <c r="BF475" s="157">
        <f>IF(N475="snížená",J475,0)</f>
        <v>0</v>
      </c>
      <c r="BG475" s="157">
        <f>IF(N475="zákl. přenesená",J475,0)</f>
        <v>0</v>
      </c>
      <c r="BH475" s="157">
        <f>IF(N475="sníž. přenesená",J475,0)</f>
        <v>0</v>
      </c>
      <c r="BI475" s="157">
        <f>IF(N475="nulová",J475,0)</f>
        <v>0</v>
      </c>
      <c r="BJ475" s="18" t="s">
        <v>30</v>
      </c>
      <c r="BK475" s="157">
        <f>ROUND(I475*H475,2)</f>
        <v>0</v>
      </c>
      <c r="BL475" s="18" t="s">
        <v>127</v>
      </c>
      <c r="BM475" s="156" t="s">
        <v>664</v>
      </c>
    </row>
    <row r="476" spans="1:65" s="13" customFormat="1">
      <c r="B476" s="158"/>
      <c r="D476" s="159" t="s">
        <v>128</v>
      </c>
      <c r="E476" s="160" t="s">
        <v>1</v>
      </c>
      <c r="F476" s="161" t="s">
        <v>665</v>
      </c>
      <c r="H476" s="162">
        <v>16.8</v>
      </c>
      <c r="I476" s="163"/>
      <c r="L476" s="158"/>
      <c r="M476" s="164"/>
      <c r="N476" s="165"/>
      <c r="O476" s="165"/>
      <c r="P476" s="165"/>
      <c r="Q476" s="165"/>
      <c r="R476" s="165"/>
      <c r="S476" s="165"/>
      <c r="T476" s="166"/>
      <c r="AT476" s="160" t="s">
        <v>128</v>
      </c>
      <c r="AU476" s="160" t="s">
        <v>82</v>
      </c>
      <c r="AV476" s="13" t="s">
        <v>82</v>
      </c>
      <c r="AW476" s="13" t="s">
        <v>29</v>
      </c>
      <c r="AX476" s="13" t="s">
        <v>73</v>
      </c>
      <c r="AY476" s="160" t="s">
        <v>120</v>
      </c>
    </row>
    <row r="477" spans="1:65" s="13" customFormat="1">
      <c r="B477" s="158"/>
      <c r="D477" s="159" t="s">
        <v>128</v>
      </c>
      <c r="E477" s="160" t="s">
        <v>1</v>
      </c>
      <c r="F477" s="161" t="s">
        <v>666</v>
      </c>
      <c r="H477" s="162">
        <v>12</v>
      </c>
      <c r="I477" s="163"/>
      <c r="L477" s="158"/>
      <c r="M477" s="164"/>
      <c r="N477" s="165"/>
      <c r="O477" s="165"/>
      <c r="P477" s="165"/>
      <c r="Q477" s="165"/>
      <c r="R477" s="165"/>
      <c r="S477" s="165"/>
      <c r="T477" s="166"/>
      <c r="AT477" s="160" t="s">
        <v>128</v>
      </c>
      <c r="AU477" s="160" t="s">
        <v>82</v>
      </c>
      <c r="AV477" s="13" t="s">
        <v>82</v>
      </c>
      <c r="AW477" s="13" t="s">
        <v>29</v>
      </c>
      <c r="AX477" s="13" t="s">
        <v>73</v>
      </c>
      <c r="AY477" s="160" t="s">
        <v>120</v>
      </c>
    </row>
    <row r="478" spans="1:65" s="14" customFormat="1">
      <c r="B478" s="167"/>
      <c r="D478" s="159" t="s">
        <v>128</v>
      </c>
      <c r="E478" s="168" t="s">
        <v>1</v>
      </c>
      <c r="F478" s="169" t="s">
        <v>205</v>
      </c>
      <c r="H478" s="170">
        <v>28.8</v>
      </c>
      <c r="I478" s="171"/>
      <c r="L478" s="167"/>
      <c r="M478" s="172"/>
      <c r="N478" s="173"/>
      <c r="O478" s="173"/>
      <c r="P478" s="173"/>
      <c r="Q478" s="173"/>
      <c r="R478" s="173"/>
      <c r="S478" s="173"/>
      <c r="T478" s="174"/>
      <c r="AT478" s="168" t="s">
        <v>128</v>
      </c>
      <c r="AU478" s="168" t="s">
        <v>82</v>
      </c>
      <c r="AV478" s="14" t="s">
        <v>127</v>
      </c>
      <c r="AW478" s="14" t="s">
        <v>29</v>
      </c>
      <c r="AX478" s="14" t="s">
        <v>30</v>
      </c>
      <c r="AY478" s="168" t="s">
        <v>120</v>
      </c>
    </row>
    <row r="479" spans="1:65" s="2" customFormat="1" ht="16.5" customHeight="1">
      <c r="A479" s="33"/>
      <c r="B479" s="144"/>
      <c r="C479" s="145" t="s">
        <v>667</v>
      </c>
      <c r="D479" s="145" t="s">
        <v>122</v>
      </c>
      <c r="E479" s="146" t="s">
        <v>668</v>
      </c>
      <c r="F479" s="147" t="s">
        <v>669</v>
      </c>
      <c r="G479" s="148" t="s">
        <v>125</v>
      </c>
      <c r="H479" s="149">
        <v>28.8</v>
      </c>
      <c r="I479" s="150"/>
      <c r="J479" s="151">
        <f>ROUND(I479*H479,2)</f>
        <v>0</v>
      </c>
      <c r="K479" s="147" t="s">
        <v>126</v>
      </c>
      <c r="L479" s="34"/>
      <c r="M479" s="152" t="s">
        <v>1</v>
      </c>
      <c r="N479" s="153" t="s">
        <v>38</v>
      </c>
      <c r="O479" s="59"/>
      <c r="P479" s="154">
        <f>O479*H479</f>
        <v>0</v>
      </c>
      <c r="Q479" s="154">
        <v>0</v>
      </c>
      <c r="R479" s="154">
        <f>Q479*H479</f>
        <v>0</v>
      </c>
      <c r="S479" s="154">
        <v>0</v>
      </c>
      <c r="T479" s="155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6" t="s">
        <v>127</v>
      </c>
      <c r="AT479" s="156" t="s">
        <v>122</v>
      </c>
      <c r="AU479" s="156" t="s">
        <v>82</v>
      </c>
      <c r="AY479" s="18" t="s">
        <v>120</v>
      </c>
      <c r="BE479" s="157">
        <f>IF(N479="základní",J479,0)</f>
        <v>0</v>
      </c>
      <c r="BF479" s="157">
        <f>IF(N479="snížená",J479,0)</f>
        <v>0</v>
      </c>
      <c r="BG479" s="157">
        <f>IF(N479="zákl. přenesená",J479,0)</f>
        <v>0</v>
      </c>
      <c r="BH479" s="157">
        <f>IF(N479="sníž. přenesená",J479,0)</f>
        <v>0</v>
      </c>
      <c r="BI479" s="157">
        <f>IF(N479="nulová",J479,0)</f>
        <v>0</v>
      </c>
      <c r="BJ479" s="18" t="s">
        <v>30</v>
      </c>
      <c r="BK479" s="157">
        <f>ROUND(I479*H479,2)</f>
        <v>0</v>
      </c>
      <c r="BL479" s="18" t="s">
        <v>127</v>
      </c>
      <c r="BM479" s="156" t="s">
        <v>670</v>
      </c>
    </row>
    <row r="480" spans="1:65" s="13" customFormat="1">
      <c r="B480" s="158"/>
      <c r="D480" s="159" t="s">
        <v>128</v>
      </c>
      <c r="E480" s="160" t="s">
        <v>1</v>
      </c>
      <c r="F480" s="161" t="s">
        <v>671</v>
      </c>
      <c r="H480" s="162">
        <v>28.8</v>
      </c>
      <c r="I480" s="163"/>
      <c r="L480" s="158"/>
      <c r="M480" s="164"/>
      <c r="N480" s="165"/>
      <c r="O480" s="165"/>
      <c r="P480" s="165"/>
      <c r="Q480" s="165"/>
      <c r="R480" s="165"/>
      <c r="S480" s="165"/>
      <c r="T480" s="166"/>
      <c r="AT480" s="160" t="s">
        <v>128</v>
      </c>
      <c r="AU480" s="160" t="s">
        <v>82</v>
      </c>
      <c r="AV480" s="13" t="s">
        <v>82</v>
      </c>
      <c r="AW480" s="13" t="s">
        <v>29</v>
      </c>
      <c r="AX480" s="13" t="s">
        <v>30</v>
      </c>
      <c r="AY480" s="160" t="s">
        <v>120</v>
      </c>
    </row>
    <row r="481" spans="1:65" s="2" customFormat="1" ht="16.5" customHeight="1">
      <c r="A481" s="33"/>
      <c r="B481" s="144"/>
      <c r="C481" s="145" t="s">
        <v>672</v>
      </c>
      <c r="D481" s="145" t="s">
        <v>122</v>
      </c>
      <c r="E481" s="146" t="s">
        <v>673</v>
      </c>
      <c r="F481" s="147" t="s">
        <v>674</v>
      </c>
      <c r="G481" s="148" t="s">
        <v>125</v>
      </c>
      <c r="H481" s="149">
        <v>2.52</v>
      </c>
      <c r="I481" s="150"/>
      <c r="J481" s="151">
        <f>ROUND(I481*H481,2)</f>
        <v>0</v>
      </c>
      <c r="K481" s="147" t="s">
        <v>126</v>
      </c>
      <c r="L481" s="34"/>
      <c r="M481" s="152" t="s">
        <v>1</v>
      </c>
      <c r="N481" s="153" t="s">
        <v>38</v>
      </c>
      <c r="O481" s="59"/>
      <c r="P481" s="154">
        <f>O481*H481</f>
        <v>0</v>
      </c>
      <c r="Q481" s="154">
        <v>1.7160000000000002E-2</v>
      </c>
      <c r="R481" s="154">
        <f>Q481*H481</f>
        <v>4.3243200000000002E-2</v>
      </c>
      <c r="S481" s="154">
        <v>0</v>
      </c>
      <c r="T481" s="155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6" t="s">
        <v>127</v>
      </c>
      <c r="AT481" s="156" t="s">
        <v>122</v>
      </c>
      <c r="AU481" s="156" t="s">
        <v>82</v>
      </c>
      <c r="AY481" s="18" t="s">
        <v>120</v>
      </c>
      <c r="BE481" s="157">
        <f>IF(N481="základní",J481,0)</f>
        <v>0</v>
      </c>
      <c r="BF481" s="157">
        <f>IF(N481="snížená",J481,0)</f>
        <v>0</v>
      </c>
      <c r="BG481" s="157">
        <f>IF(N481="zákl. přenesená",J481,0)</f>
        <v>0</v>
      </c>
      <c r="BH481" s="157">
        <f>IF(N481="sníž. přenesená",J481,0)</f>
        <v>0</v>
      </c>
      <c r="BI481" s="157">
        <f>IF(N481="nulová",J481,0)</f>
        <v>0</v>
      </c>
      <c r="BJ481" s="18" t="s">
        <v>30</v>
      </c>
      <c r="BK481" s="157">
        <f>ROUND(I481*H481,2)</f>
        <v>0</v>
      </c>
      <c r="BL481" s="18" t="s">
        <v>127</v>
      </c>
      <c r="BM481" s="156" t="s">
        <v>675</v>
      </c>
    </row>
    <row r="482" spans="1:65" s="13" customFormat="1">
      <c r="B482" s="158"/>
      <c r="D482" s="159" t="s">
        <v>128</v>
      </c>
      <c r="E482" s="160" t="s">
        <v>1</v>
      </c>
      <c r="F482" s="161" t="s">
        <v>676</v>
      </c>
      <c r="H482" s="162">
        <v>2.52</v>
      </c>
      <c r="I482" s="163"/>
      <c r="L482" s="158"/>
      <c r="M482" s="164"/>
      <c r="N482" s="165"/>
      <c r="O482" s="165"/>
      <c r="P482" s="165"/>
      <c r="Q482" s="165"/>
      <c r="R482" s="165"/>
      <c r="S482" s="165"/>
      <c r="T482" s="166"/>
      <c r="AT482" s="160" t="s">
        <v>128</v>
      </c>
      <c r="AU482" s="160" t="s">
        <v>82</v>
      </c>
      <c r="AV482" s="13" t="s">
        <v>82</v>
      </c>
      <c r="AW482" s="13" t="s">
        <v>29</v>
      </c>
      <c r="AX482" s="13" t="s">
        <v>73</v>
      </c>
      <c r="AY482" s="160" t="s">
        <v>120</v>
      </c>
    </row>
    <row r="483" spans="1:65" s="14" customFormat="1">
      <c r="B483" s="167"/>
      <c r="D483" s="159" t="s">
        <v>128</v>
      </c>
      <c r="E483" s="168" t="s">
        <v>1</v>
      </c>
      <c r="F483" s="169" t="s">
        <v>205</v>
      </c>
      <c r="H483" s="170">
        <v>2.52</v>
      </c>
      <c r="I483" s="171"/>
      <c r="L483" s="167"/>
      <c r="M483" s="172"/>
      <c r="N483" s="173"/>
      <c r="O483" s="173"/>
      <c r="P483" s="173"/>
      <c r="Q483" s="173"/>
      <c r="R483" s="173"/>
      <c r="S483" s="173"/>
      <c r="T483" s="174"/>
      <c r="AT483" s="168" t="s">
        <v>128</v>
      </c>
      <c r="AU483" s="168" t="s">
        <v>82</v>
      </c>
      <c r="AV483" s="14" t="s">
        <v>127</v>
      </c>
      <c r="AW483" s="14" t="s">
        <v>29</v>
      </c>
      <c r="AX483" s="14" t="s">
        <v>30</v>
      </c>
      <c r="AY483" s="168" t="s">
        <v>120</v>
      </c>
    </row>
    <row r="484" spans="1:65" s="2" customFormat="1" ht="16.5" customHeight="1">
      <c r="A484" s="33"/>
      <c r="B484" s="144"/>
      <c r="C484" s="145" t="s">
        <v>677</v>
      </c>
      <c r="D484" s="145" t="s">
        <v>122</v>
      </c>
      <c r="E484" s="146" t="s">
        <v>678</v>
      </c>
      <c r="F484" s="147" t="s">
        <v>679</v>
      </c>
      <c r="G484" s="148" t="s">
        <v>125</v>
      </c>
      <c r="H484" s="149">
        <v>2.52</v>
      </c>
      <c r="I484" s="150"/>
      <c r="J484" s="151">
        <f>ROUND(I484*H484,2)</f>
        <v>0</v>
      </c>
      <c r="K484" s="147" t="s">
        <v>126</v>
      </c>
      <c r="L484" s="34"/>
      <c r="M484" s="152" t="s">
        <v>1</v>
      </c>
      <c r="N484" s="153" t="s">
        <v>38</v>
      </c>
      <c r="O484" s="59"/>
      <c r="P484" s="154">
        <f>O484*H484</f>
        <v>0</v>
      </c>
      <c r="Q484" s="154">
        <v>0</v>
      </c>
      <c r="R484" s="154">
        <f>Q484*H484</f>
        <v>0</v>
      </c>
      <c r="S484" s="154">
        <v>0</v>
      </c>
      <c r="T484" s="155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6" t="s">
        <v>127</v>
      </c>
      <c r="AT484" s="156" t="s">
        <v>122</v>
      </c>
      <c r="AU484" s="156" t="s">
        <v>82</v>
      </c>
      <c r="AY484" s="18" t="s">
        <v>120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18" t="s">
        <v>30</v>
      </c>
      <c r="BK484" s="157">
        <f>ROUND(I484*H484,2)</f>
        <v>0</v>
      </c>
      <c r="BL484" s="18" t="s">
        <v>127</v>
      </c>
      <c r="BM484" s="156" t="s">
        <v>680</v>
      </c>
    </row>
    <row r="485" spans="1:65" s="13" customFormat="1">
      <c r="B485" s="158"/>
      <c r="D485" s="159" t="s">
        <v>128</v>
      </c>
      <c r="E485" s="160" t="s">
        <v>1</v>
      </c>
      <c r="F485" s="161" t="s">
        <v>681</v>
      </c>
      <c r="H485" s="162">
        <v>2.52</v>
      </c>
      <c r="I485" s="163"/>
      <c r="L485" s="158"/>
      <c r="M485" s="164"/>
      <c r="N485" s="165"/>
      <c r="O485" s="165"/>
      <c r="P485" s="165"/>
      <c r="Q485" s="165"/>
      <c r="R485" s="165"/>
      <c r="S485" s="165"/>
      <c r="T485" s="166"/>
      <c r="AT485" s="160" t="s">
        <v>128</v>
      </c>
      <c r="AU485" s="160" t="s">
        <v>82</v>
      </c>
      <c r="AV485" s="13" t="s">
        <v>82</v>
      </c>
      <c r="AW485" s="13" t="s">
        <v>29</v>
      </c>
      <c r="AX485" s="13" t="s">
        <v>30</v>
      </c>
      <c r="AY485" s="160" t="s">
        <v>120</v>
      </c>
    </row>
    <row r="486" spans="1:65" s="2" customFormat="1" ht="16.5" customHeight="1">
      <c r="A486" s="33"/>
      <c r="B486" s="144"/>
      <c r="C486" s="145" t="s">
        <v>682</v>
      </c>
      <c r="D486" s="145" t="s">
        <v>122</v>
      </c>
      <c r="E486" s="146" t="s">
        <v>683</v>
      </c>
      <c r="F486" s="147" t="s">
        <v>684</v>
      </c>
      <c r="G486" s="148" t="s">
        <v>178</v>
      </c>
      <c r="H486" s="149">
        <v>1</v>
      </c>
      <c r="I486" s="150"/>
      <c r="J486" s="151">
        <f>ROUND(I486*H486,2)</f>
        <v>0</v>
      </c>
      <c r="K486" s="147" t="s">
        <v>1</v>
      </c>
      <c r="L486" s="34"/>
      <c r="M486" s="152" t="s">
        <v>1</v>
      </c>
      <c r="N486" s="153" t="s">
        <v>38</v>
      </c>
      <c r="O486" s="59"/>
      <c r="P486" s="154">
        <f>O486*H486</f>
        <v>0</v>
      </c>
      <c r="Q486" s="154">
        <v>0</v>
      </c>
      <c r="R486" s="154">
        <f>Q486*H486</f>
        <v>0</v>
      </c>
      <c r="S486" s="154">
        <v>0</v>
      </c>
      <c r="T486" s="155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56" t="s">
        <v>127</v>
      </c>
      <c r="AT486" s="156" t="s">
        <v>122</v>
      </c>
      <c r="AU486" s="156" t="s">
        <v>82</v>
      </c>
      <c r="AY486" s="18" t="s">
        <v>120</v>
      </c>
      <c r="BE486" s="157">
        <f>IF(N486="základní",J486,0)</f>
        <v>0</v>
      </c>
      <c r="BF486" s="157">
        <f>IF(N486="snížená",J486,0)</f>
        <v>0</v>
      </c>
      <c r="BG486" s="157">
        <f>IF(N486="zákl. přenesená",J486,0)</f>
        <v>0</v>
      </c>
      <c r="BH486" s="157">
        <f>IF(N486="sníž. přenesená",J486,0)</f>
        <v>0</v>
      </c>
      <c r="BI486" s="157">
        <f>IF(N486="nulová",J486,0)</f>
        <v>0</v>
      </c>
      <c r="BJ486" s="18" t="s">
        <v>30</v>
      </c>
      <c r="BK486" s="157">
        <f>ROUND(I486*H486,2)</f>
        <v>0</v>
      </c>
      <c r="BL486" s="18" t="s">
        <v>127</v>
      </c>
      <c r="BM486" s="156" t="s">
        <v>685</v>
      </c>
    </row>
    <row r="487" spans="1:65" s="13" customFormat="1">
      <c r="B487" s="158"/>
      <c r="D487" s="159" t="s">
        <v>128</v>
      </c>
      <c r="E487" s="160" t="s">
        <v>1</v>
      </c>
      <c r="F487" s="161" t="s">
        <v>646</v>
      </c>
      <c r="H487" s="162">
        <v>1</v>
      </c>
      <c r="I487" s="163"/>
      <c r="L487" s="158"/>
      <c r="M487" s="164"/>
      <c r="N487" s="165"/>
      <c r="O487" s="165"/>
      <c r="P487" s="165"/>
      <c r="Q487" s="165"/>
      <c r="R487" s="165"/>
      <c r="S487" s="165"/>
      <c r="T487" s="166"/>
      <c r="AT487" s="160" t="s">
        <v>128</v>
      </c>
      <c r="AU487" s="160" t="s">
        <v>82</v>
      </c>
      <c r="AV487" s="13" t="s">
        <v>82</v>
      </c>
      <c r="AW487" s="13" t="s">
        <v>29</v>
      </c>
      <c r="AX487" s="13" t="s">
        <v>73</v>
      </c>
      <c r="AY487" s="160" t="s">
        <v>120</v>
      </c>
    </row>
    <row r="488" spans="1:65" s="14" customFormat="1">
      <c r="B488" s="167"/>
      <c r="D488" s="159" t="s">
        <v>128</v>
      </c>
      <c r="E488" s="168" t="s">
        <v>1</v>
      </c>
      <c r="F488" s="169" t="s">
        <v>205</v>
      </c>
      <c r="H488" s="170">
        <v>1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8" t="s">
        <v>128</v>
      </c>
      <c r="AU488" s="168" t="s">
        <v>82</v>
      </c>
      <c r="AV488" s="14" t="s">
        <v>127</v>
      </c>
      <c r="AW488" s="14" t="s">
        <v>29</v>
      </c>
      <c r="AX488" s="14" t="s">
        <v>30</v>
      </c>
      <c r="AY488" s="168" t="s">
        <v>120</v>
      </c>
    </row>
    <row r="489" spans="1:65" s="2" customFormat="1" ht="16.5" customHeight="1">
      <c r="A489" s="33"/>
      <c r="B489" s="144"/>
      <c r="C489" s="145" t="s">
        <v>686</v>
      </c>
      <c r="D489" s="145" t="s">
        <v>122</v>
      </c>
      <c r="E489" s="146" t="s">
        <v>687</v>
      </c>
      <c r="F489" s="147" t="s">
        <v>688</v>
      </c>
      <c r="G489" s="148" t="s">
        <v>178</v>
      </c>
      <c r="H489" s="149">
        <v>1</v>
      </c>
      <c r="I489" s="150"/>
      <c r="J489" s="151">
        <f>ROUND(I489*H489,2)</f>
        <v>0</v>
      </c>
      <c r="K489" s="147" t="s">
        <v>1</v>
      </c>
      <c r="L489" s="34"/>
      <c r="M489" s="152" t="s">
        <v>1</v>
      </c>
      <c r="N489" s="153" t="s">
        <v>38</v>
      </c>
      <c r="O489" s="59"/>
      <c r="P489" s="154">
        <f>O489*H489</f>
        <v>0</v>
      </c>
      <c r="Q489" s="154">
        <v>0</v>
      </c>
      <c r="R489" s="154">
        <f>Q489*H489</f>
        <v>0</v>
      </c>
      <c r="S489" s="154">
        <v>0</v>
      </c>
      <c r="T489" s="155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6" t="s">
        <v>127</v>
      </c>
      <c r="AT489" s="156" t="s">
        <v>122</v>
      </c>
      <c r="AU489" s="156" t="s">
        <v>82</v>
      </c>
      <c r="AY489" s="18" t="s">
        <v>120</v>
      </c>
      <c r="BE489" s="157">
        <f>IF(N489="základní",J489,0)</f>
        <v>0</v>
      </c>
      <c r="BF489" s="157">
        <f>IF(N489="snížená",J489,0)</f>
        <v>0</v>
      </c>
      <c r="BG489" s="157">
        <f>IF(N489="zákl. přenesená",J489,0)</f>
        <v>0</v>
      </c>
      <c r="BH489" s="157">
        <f>IF(N489="sníž. přenesená",J489,0)</f>
        <v>0</v>
      </c>
      <c r="BI489" s="157">
        <f>IF(N489="nulová",J489,0)</f>
        <v>0</v>
      </c>
      <c r="BJ489" s="18" t="s">
        <v>30</v>
      </c>
      <c r="BK489" s="157">
        <f>ROUND(I489*H489,2)</f>
        <v>0</v>
      </c>
      <c r="BL489" s="18" t="s">
        <v>127</v>
      </c>
      <c r="BM489" s="156" t="s">
        <v>689</v>
      </c>
    </row>
    <row r="490" spans="1:65" s="15" customFormat="1">
      <c r="B490" s="175"/>
      <c r="D490" s="159" t="s">
        <v>128</v>
      </c>
      <c r="E490" s="176" t="s">
        <v>1</v>
      </c>
      <c r="F490" s="177" t="s">
        <v>690</v>
      </c>
      <c r="H490" s="176" t="s">
        <v>1</v>
      </c>
      <c r="I490" s="178"/>
      <c r="L490" s="175"/>
      <c r="M490" s="179"/>
      <c r="N490" s="180"/>
      <c r="O490" s="180"/>
      <c r="P490" s="180"/>
      <c r="Q490" s="180"/>
      <c r="R490" s="180"/>
      <c r="S490" s="180"/>
      <c r="T490" s="181"/>
      <c r="AT490" s="176" t="s">
        <v>128</v>
      </c>
      <c r="AU490" s="176" t="s">
        <v>82</v>
      </c>
      <c r="AV490" s="15" t="s">
        <v>30</v>
      </c>
      <c r="AW490" s="15" t="s">
        <v>29</v>
      </c>
      <c r="AX490" s="15" t="s">
        <v>73</v>
      </c>
      <c r="AY490" s="176" t="s">
        <v>120</v>
      </c>
    </row>
    <row r="491" spans="1:65" s="15" customFormat="1">
      <c r="B491" s="175"/>
      <c r="D491" s="159" t="s">
        <v>128</v>
      </c>
      <c r="E491" s="176" t="s">
        <v>1</v>
      </c>
      <c r="F491" s="177" t="s">
        <v>691</v>
      </c>
      <c r="H491" s="176" t="s">
        <v>1</v>
      </c>
      <c r="I491" s="178"/>
      <c r="L491" s="175"/>
      <c r="M491" s="179"/>
      <c r="N491" s="180"/>
      <c r="O491" s="180"/>
      <c r="P491" s="180"/>
      <c r="Q491" s="180"/>
      <c r="R491" s="180"/>
      <c r="S491" s="180"/>
      <c r="T491" s="181"/>
      <c r="AT491" s="176" t="s">
        <v>128</v>
      </c>
      <c r="AU491" s="176" t="s">
        <v>82</v>
      </c>
      <c r="AV491" s="15" t="s">
        <v>30</v>
      </c>
      <c r="AW491" s="15" t="s">
        <v>29</v>
      </c>
      <c r="AX491" s="15" t="s">
        <v>73</v>
      </c>
      <c r="AY491" s="176" t="s">
        <v>120</v>
      </c>
    </row>
    <row r="492" spans="1:65" s="15" customFormat="1">
      <c r="B492" s="175"/>
      <c r="D492" s="159" t="s">
        <v>128</v>
      </c>
      <c r="E492" s="176" t="s">
        <v>1</v>
      </c>
      <c r="F492" s="177" t="s">
        <v>692</v>
      </c>
      <c r="H492" s="176" t="s">
        <v>1</v>
      </c>
      <c r="I492" s="178"/>
      <c r="L492" s="175"/>
      <c r="M492" s="179"/>
      <c r="N492" s="180"/>
      <c r="O492" s="180"/>
      <c r="P492" s="180"/>
      <c r="Q492" s="180"/>
      <c r="R492" s="180"/>
      <c r="S492" s="180"/>
      <c r="T492" s="181"/>
      <c r="AT492" s="176" t="s">
        <v>128</v>
      </c>
      <c r="AU492" s="176" t="s">
        <v>82</v>
      </c>
      <c r="AV492" s="15" t="s">
        <v>30</v>
      </c>
      <c r="AW492" s="15" t="s">
        <v>29</v>
      </c>
      <c r="AX492" s="15" t="s">
        <v>73</v>
      </c>
      <c r="AY492" s="176" t="s">
        <v>120</v>
      </c>
    </row>
    <row r="493" spans="1:65" s="15" customFormat="1">
      <c r="B493" s="175"/>
      <c r="D493" s="159" t="s">
        <v>128</v>
      </c>
      <c r="E493" s="176" t="s">
        <v>1</v>
      </c>
      <c r="F493" s="177" t="s">
        <v>693</v>
      </c>
      <c r="H493" s="176" t="s">
        <v>1</v>
      </c>
      <c r="I493" s="178"/>
      <c r="L493" s="175"/>
      <c r="M493" s="179"/>
      <c r="N493" s="180"/>
      <c r="O493" s="180"/>
      <c r="P493" s="180"/>
      <c r="Q493" s="180"/>
      <c r="R493" s="180"/>
      <c r="S493" s="180"/>
      <c r="T493" s="181"/>
      <c r="AT493" s="176" t="s">
        <v>128</v>
      </c>
      <c r="AU493" s="176" t="s">
        <v>82</v>
      </c>
      <c r="AV493" s="15" t="s">
        <v>30</v>
      </c>
      <c r="AW493" s="15" t="s">
        <v>29</v>
      </c>
      <c r="AX493" s="15" t="s">
        <v>73</v>
      </c>
      <c r="AY493" s="176" t="s">
        <v>120</v>
      </c>
    </row>
    <row r="494" spans="1:65" s="15" customFormat="1">
      <c r="B494" s="175"/>
      <c r="D494" s="159" t="s">
        <v>128</v>
      </c>
      <c r="E494" s="176" t="s">
        <v>1</v>
      </c>
      <c r="F494" s="177" t="s">
        <v>694</v>
      </c>
      <c r="H494" s="176" t="s">
        <v>1</v>
      </c>
      <c r="I494" s="178"/>
      <c r="L494" s="175"/>
      <c r="M494" s="179"/>
      <c r="N494" s="180"/>
      <c r="O494" s="180"/>
      <c r="P494" s="180"/>
      <c r="Q494" s="180"/>
      <c r="R494" s="180"/>
      <c r="S494" s="180"/>
      <c r="T494" s="181"/>
      <c r="AT494" s="176" t="s">
        <v>128</v>
      </c>
      <c r="AU494" s="176" t="s">
        <v>82</v>
      </c>
      <c r="AV494" s="15" t="s">
        <v>30</v>
      </c>
      <c r="AW494" s="15" t="s">
        <v>29</v>
      </c>
      <c r="AX494" s="15" t="s">
        <v>73</v>
      </c>
      <c r="AY494" s="176" t="s">
        <v>120</v>
      </c>
    </row>
    <row r="495" spans="1:65" s="15" customFormat="1">
      <c r="B495" s="175"/>
      <c r="D495" s="159" t="s">
        <v>128</v>
      </c>
      <c r="E495" s="176" t="s">
        <v>1</v>
      </c>
      <c r="F495" s="177" t="s">
        <v>695</v>
      </c>
      <c r="H495" s="176" t="s">
        <v>1</v>
      </c>
      <c r="I495" s="178"/>
      <c r="L495" s="175"/>
      <c r="M495" s="179"/>
      <c r="N495" s="180"/>
      <c r="O495" s="180"/>
      <c r="P495" s="180"/>
      <c r="Q495" s="180"/>
      <c r="R495" s="180"/>
      <c r="S495" s="180"/>
      <c r="T495" s="181"/>
      <c r="AT495" s="176" t="s">
        <v>128</v>
      </c>
      <c r="AU495" s="176" t="s">
        <v>82</v>
      </c>
      <c r="AV495" s="15" t="s">
        <v>30</v>
      </c>
      <c r="AW495" s="15" t="s">
        <v>29</v>
      </c>
      <c r="AX495" s="15" t="s">
        <v>73</v>
      </c>
      <c r="AY495" s="176" t="s">
        <v>120</v>
      </c>
    </row>
    <row r="496" spans="1:65" s="15" customFormat="1">
      <c r="B496" s="175"/>
      <c r="D496" s="159" t="s">
        <v>128</v>
      </c>
      <c r="E496" s="176" t="s">
        <v>1</v>
      </c>
      <c r="F496" s="177" t="s">
        <v>696</v>
      </c>
      <c r="H496" s="176" t="s">
        <v>1</v>
      </c>
      <c r="I496" s="178"/>
      <c r="L496" s="175"/>
      <c r="M496" s="179"/>
      <c r="N496" s="180"/>
      <c r="O496" s="180"/>
      <c r="P496" s="180"/>
      <c r="Q496" s="180"/>
      <c r="R496" s="180"/>
      <c r="S496" s="180"/>
      <c r="T496" s="181"/>
      <c r="AT496" s="176" t="s">
        <v>128</v>
      </c>
      <c r="AU496" s="176" t="s">
        <v>82</v>
      </c>
      <c r="AV496" s="15" t="s">
        <v>30</v>
      </c>
      <c r="AW496" s="15" t="s">
        <v>29</v>
      </c>
      <c r="AX496" s="15" t="s">
        <v>73</v>
      </c>
      <c r="AY496" s="176" t="s">
        <v>120</v>
      </c>
    </row>
    <row r="497" spans="1:65" s="15" customFormat="1">
      <c r="B497" s="175"/>
      <c r="D497" s="159" t="s">
        <v>128</v>
      </c>
      <c r="E497" s="176" t="s">
        <v>1</v>
      </c>
      <c r="F497" s="177" t="s">
        <v>697</v>
      </c>
      <c r="H497" s="176" t="s">
        <v>1</v>
      </c>
      <c r="I497" s="178"/>
      <c r="L497" s="175"/>
      <c r="M497" s="179"/>
      <c r="N497" s="180"/>
      <c r="O497" s="180"/>
      <c r="P497" s="180"/>
      <c r="Q497" s="180"/>
      <c r="R497" s="180"/>
      <c r="S497" s="180"/>
      <c r="T497" s="181"/>
      <c r="AT497" s="176" t="s">
        <v>128</v>
      </c>
      <c r="AU497" s="176" t="s">
        <v>82</v>
      </c>
      <c r="AV497" s="15" t="s">
        <v>30</v>
      </c>
      <c r="AW497" s="15" t="s">
        <v>29</v>
      </c>
      <c r="AX497" s="15" t="s">
        <v>73</v>
      </c>
      <c r="AY497" s="176" t="s">
        <v>120</v>
      </c>
    </row>
    <row r="498" spans="1:65" s="13" customFormat="1">
      <c r="B498" s="158"/>
      <c r="D498" s="159" t="s">
        <v>128</v>
      </c>
      <c r="E498" s="160" t="s">
        <v>1</v>
      </c>
      <c r="F498" s="161" t="s">
        <v>646</v>
      </c>
      <c r="H498" s="162">
        <v>1</v>
      </c>
      <c r="I498" s="163"/>
      <c r="L498" s="158"/>
      <c r="M498" s="164"/>
      <c r="N498" s="165"/>
      <c r="O498" s="165"/>
      <c r="P498" s="165"/>
      <c r="Q498" s="165"/>
      <c r="R498" s="165"/>
      <c r="S498" s="165"/>
      <c r="T498" s="166"/>
      <c r="AT498" s="160" t="s">
        <v>128</v>
      </c>
      <c r="AU498" s="160" t="s">
        <v>82</v>
      </c>
      <c r="AV498" s="13" t="s">
        <v>82</v>
      </c>
      <c r="AW498" s="13" t="s">
        <v>29</v>
      </c>
      <c r="AX498" s="13" t="s">
        <v>73</v>
      </c>
      <c r="AY498" s="160" t="s">
        <v>120</v>
      </c>
    </row>
    <row r="499" spans="1:65" s="14" customFormat="1">
      <c r="B499" s="167"/>
      <c r="D499" s="159" t="s">
        <v>128</v>
      </c>
      <c r="E499" s="168" t="s">
        <v>1</v>
      </c>
      <c r="F499" s="169" t="s">
        <v>205</v>
      </c>
      <c r="H499" s="170">
        <v>1</v>
      </c>
      <c r="I499" s="171"/>
      <c r="L499" s="167"/>
      <c r="M499" s="172"/>
      <c r="N499" s="173"/>
      <c r="O499" s="173"/>
      <c r="P499" s="173"/>
      <c r="Q499" s="173"/>
      <c r="R499" s="173"/>
      <c r="S499" s="173"/>
      <c r="T499" s="174"/>
      <c r="AT499" s="168" t="s">
        <v>128</v>
      </c>
      <c r="AU499" s="168" t="s">
        <v>82</v>
      </c>
      <c r="AV499" s="14" t="s">
        <v>127</v>
      </c>
      <c r="AW499" s="14" t="s">
        <v>29</v>
      </c>
      <c r="AX499" s="14" t="s">
        <v>30</v>
      </c>
      <c r="AY499" s="168" t="s">
        <v>120</v>
      </c>
    </row>
    <row r="500" spans="1:65" s="2" customFormat="1" ht="16.5" customHeight="1">
      <c r="A500" s="33"/>
      <c r="B500" s="144"/>
      <c r="C500" s="145" t="s">
        <v>698</v>
      </c>
      <c r="D500" s="145" t="s">
        <v>122</v>
      </c>
      <c r="E500" s="146" t="s">
        <v>699</v>
      </c>
      <c r="F500" s="147" t="s">
        <v>700</v>
      </c>
      <c r="G500" s="148" t="s">
        <v>183</v>
      </c>
      <c r="H500" s="149">
        <v>3.14</v>
      </c>
      <c r="I500" s="150"/>
      <c r="J500" s="151">
        <f>ROUND(I500*H500,2)</f>
        <v>0</v>
      </c>
      <c r="K500" s="147" t="s">
        <v>1</v>
      </c>
      <c r="L500" s="34"/>
      <c r="M500" s="152" t="s">
        <v>1</v>
      </c>
      <c r="N500" s="153" t="s">
        <v>38</v>
      </c>
      <c r="O500" s="59"/>
      <c r="P500" s="154">
        <f>O500*H500</f>
        <v>0</v>
      </c>
      <c r="Q500" s="154">
        <v>0</v>
      </c>
      <c r="R500" s="154">
        <f>Q500*H500</f>
        <v>0</v>
      </c>
      <c r="S500" s="154">
        <v>0</v>
      </c>
      <c r="T500" s="155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6" t="s">
        <v>127</v>
      </c>
      <c r="AT500" s="156" t="s">
        <v>122</v>
      </c>
      <c r="AU500" s="156" t="s">
        <v>82</v>
      </c>
      <c r="AY500" s="18" t="s">
        <v>120</v>
      </c>
      <c r="BE500" s="157">
        <f>IF(N500="základní",J500,0)</f>
        <v>0</v>
      </c>
      <c r="BF500" s="157">
        <f>IF(N500="snížená",J500,0)</f>
        <v>0</v>
      </c>
      <c r="BG500" s="157">
        <f>IF(N500="zákl. přenesená",J500,0)</f>
        <v>0</v>
      </c>
      <c r="BH500" s="157">
        <f>IF(N500="sníž. přenesená",J500,0)</f>
        <v>0</v>
      </c>
      <c r="BI500" s="157">
        <f>IF(N500="nulová",J500,0)</f>
        <v>0</v>
      </c>
      <c r="BJ500" s="18" t="s">
        <v>30</v>
      </c>
      <c r="BK500" s="157">
        <f>ROUND(I500*H500,2)</f>
        <v>0</v>
      </c>
      <c r="BL500" s="18" t="s">
        <v>127</v>
      </c>
      <c r="BM500" s="156" t="s">
        <v>701</v>
      </c>
    </row>
    <row r="501" spans="1:65" s="13" customFormat="1">
      <c r="B501" s="158"/>
      <c r="D501" s="159" t="s">
        <v>128</v>
      </c>
      <c r="E501" s="160" t="s">
        <v>1</v>
      </c>
      <c r="F501" s="161" t="s">
        <v>702</v>
      </c>
      <c r="H501" s="162">
        <v>3.14</v>
      </c>
      <c r="I501" s="163"/>
      <c r="L501" s="158"/>
      <c r="M501" s="164"/>
      <c r="N501" s="165"/>
      <c r="O501" s="165"/>
      <c r="P501" s="165"/>
      <c r="Q501" s="165"/>
      <c r="R501" s="165"/>
      <c r="S501" s="165"/>
      <c r="T501" s="166"/>
      <c r="AT501" s="160" t="s">
        <v>128</v>
      </c>
      <c r="AU501" s="160" t="s">
        <v>82</v>
      </c>
      <c r="AV501" s="13" t="s">
        <v>82</v>
      </c>
      <c r="AW501" s="13" t="s">
        <v>29</v>
      </c>
      <c r="AX501" s="13" t="s">
        <v>73</v>
      </c>
      <c r="AY501" s="160" t="s">
        <v>120</v>
      </c>
    </row>
    <row r="502" spans="1:65" s="14" customFormat="1">
      <c r="B502" s="167"/>
      <c r="D502" s="159" t="s">
        <v>128</v>
      </c>
      <c r="E502" s="168" t="s">
        <v>1</v>
      </c>
      <c r="F502" s="169" t="s">
        <v>205</v>
      </c>
      <c r="H502" s="170">
        <v>3.14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8" t="s">
        <v>128</v>
      </c>
      <c r="AU502" s="168" t="s">
        <v>82</v>
      </c>
      <c r="AV502" s="14" t="s">
        <v>127</v>
      </c>
      <c r="AW502" s="14" t="s">
        <v>29</v>
      </c>
      <c r="AX502" s="14" t="s">
        <v>30</v>
      </c>
      <c r="AY502" s="168" t="s">
        <v>120</v>
      </c>
    </row>
    <row r="503" spans="1:65" s="2" customFormat="1" ht="16.5" customHeight="1">
      <c r="A503" s="33"/>
      <c r="B503" s="144"/>
      <c r="C503" s="145" t="s">
        <v>703</v>
      </c>
      <c r="D503" s="145" t="s">
        <v>122</v>
      </c>
      <c r="E503" s="146" t="s">
        <v>704</v>
      </c>
      <c r="F503" s="147" t="s">
        <v>705</v>
      </c>
      <c r="G503" s="148" t="s">
        <v>183</v>
      </c>
      <c r="H503" s="149">
        <v>15.571</v>
      </c>
      <c r="I503" s="150"/>
      <c r="J503" s="151">
        <f>ROUND(I503*H503,2)</f>
        <v>0</v>
      </c>
      <c r="K503" s="147" t="s">
        <v>1</v>
      </c>
      <c r="L503" s="34"/>
      <c r="M503" s="152" t="s">
        <v>1</v>
      </c>
      <c r="N503" s="153" t="s">
        <v>38</v>
      </c>
      <c r="O503" s="59"/>
      <c r="P503" s="154">
        <f>O503*H503</f>
        <v>0</v>
      </c>
      <c r="Q503" s="154">
        <v>0</v>
      </c>
      <c r="R503" s="154">
        <f>Q503*H503</f>
        <v>0</v>
      </c>
      <c r="S503" s="154">
        <v>0</v>
      </c>
      <c r="T503" s="155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6" t="s">
        <v>127</v>
      </c>
      <c r="AT503" s="156" t="s">
        <v>122</v>
      </c>
      <c r="AU503" s="156" t="s">
        <v>82</v>
      </c>
      <c r="AY503" s="18" t="s">
        <v>120</v>
      </c>
      <c r="BE503" s="157">
        <f>IF(N503="základní",J503,0)</f>
        <v>0</v>
      </c>
      <c r="BF503" s="157">
        <f>IF(N503="snížená",J503,0)</f>
        <v>0</v>
      </c>
      <c r="BG503" s="157">
        <f>IF(N503="zákl. přenesená",J503,0)</f>
        <v>0</v>
      </c>
      <c r="BH503" s="157">
        <f>IF(N503="sníž. přenesená",J503,0)</f>
        <v>0</v>
      </c>
      <c r="BI503" s="157">
        <f>IF(N503="nulová",J503,0)</f>
        <v>0</v>
      </c>
      <c r="BJ503" s="18" t="s">
        <v>30</v>
      </c>
      <c r="BK503" s="157">
        <f>ROUND(I503*H503,2)</f>
        <v>0</v>
      </c>
      <c r="BL503" s="18" t="s">
        <v>127</v>
      </c>
      <c r="BM503" s="156" t="s">
        <v>706</v>
      </c>
    </row>
    <row r="504" spans="1:65" s="13" customFormat="1">
      <c r="B504" s="158"/>
      <c r="D504" s="159" t="s">
        <v>128</v>
      </c>
      <c r="E504" s="160" t="s">
        <v>1</v>
      </c>
      <c r="F504" s="161" t="s">
        <v>202</v>
      </c>
      <c r="H504" s="162">
        <v>8</v>
      </c>
      <c r="I504" s="163"/>
      <c r="L504" s="158"/>
      <c r="M504" s="164"/>
      <c r="N504" s="165"/>
      <c r="O504" s="165"/>
      <c r="P504" s="165"/>
      <c r="Q504" s="165"/>
      <c r="R504" s="165"/>
      <c r="S504" s="165"/>
      <c r="T504" s="166"/>
      <c r="AT504" s="160" t="s">
        <v>128</v>
      </c>
      <c r="AU504" s="160" t="s">
        <v>82</v>
      </c>
      <c r="AV504" s="13" t="s">
        <v>82</v>
      </c>
      <c r="AW504" s="13" t="s">
        <v>29</v>
      </c>
      <c r="AX504" s="13" t="s">
        <v>73</v>
      </c>
      <c r="AY504" s="160" t="s">
        <v>120</v>
      </c>
    </row>
    <row r="505" spans="1:65" s="13" customFormat="1">
      <c r="B505" s="158"/>
      <c r="D505" s="159" t="s">
        <v>128</v>
      </c>
      <c r="E505" s="160" t="s">
        <v>1</v>
      </c>
      <c r="F505" s="161" t="s">
        <v>707</v>
      </c>
      <c r="H505" s="162">
        <v>1.099</v>
      </c>
      <c r="I505" s="163"/>
      <c r="L505" s="158"/>
      <c r="M505" s="164"/>
      <c r="N505" s="165"/>
      <c r="O505" s="165"/>
      <c r="P505" s="165"/>
      <c r="Q505" s="165"/>
      <c r="R505" s="165"/>
      <c r="S505" s="165"/>
      <c r="T505" s="166"/>
      <c r="AT505" s="160" t="s">
        <v>128</v>
      </c>
      <c r="AU505" s="160" t="s">
        <v>82</v>
      </c>
      <c r="AV505" s="13" t="s">
        <v>82</v>
      </c>
      <c r="AW505" s="13" t="s">
        <v>29</v>
      </c>
      <c r="AX505" s="13" t="s">
        <v>73</v>
      </c>
      <c r="AY505" s="160" t="s">
        <v>120</v>
      </c>
    </row>
    <row r="506" spans="1:65" s="13" customFormat="1">
      <c r="B506" s="158"/>
      <c r="D506" s="159" t="s">
        <v>128</v>
      </c>
      <c r="E506" s="160" t="s">
        <v>1</v>
      </c>
      <c r="F506" s="161" t="s">
        <v>708</v>
      </c>
      <c r="H506" s="162">
        <v>2.2770000000000001</v>
      </c>
      <c r="I506" s="163"/>
      <c r="L506" s="158"/>
      <c r="M506" s="164"/>
      <c r="N506" s="165"/>
      <c r="O506" s="165"/>
      <c r="P506" s="165"/>
      <c r="Q506" s="165"/>
      <c r="R506" s="165"/>
      <c r="S506" s="165"/>
      <c r="T506" s="166"/>
      <c r="AT506" s="160" t="s">
        <v>128</v>
      </c>
      <c r="AU506" s="160" t="s">
        <v>82</v>
      </c>
      <c r="AV506" s="13" t="s">
        <v>82</v>
      </c>
      <c r="AW506" s="13" t="s">
        <v>29</v>
      </c>
      <c r="AX506" s="13" t="s">
        <v>73</v>
      </c>
      <c r="AY506" s="160" t="s">
        <v>120</v>
      </c>
    </row>
    <row r="507" spans="1:65" s="13" customFormat="1">
      <c r="B507" s="158"/>
      <c r="D507" s="159" t="s">
        <v>128</v>
      </c>
      <c r="E507" s="160" t="s">
        <v>1</v>
      </c>
      <c r="F507" s="161" t="s">
        <v>709</v>
      </c>
      <c r="H507" s="162">
        <v>4.1950000000000003</v>
      </c>
      <c r="I507" s="163"/>
      <c r="L507" s="158"/>
      <c r="M507" s="164"/>
      <c r="N507" s="165"/>
      <c r="O507" s="165"/>
      <c r="P507" s="165"/>
      <c r="Q507" s="165"/>
      <c r="R507" s="165"/>
      <c r="S507" s="165"/>
      <c r="T507" s="166"/>
      <c r="AT507" s="160" t="s">
        <v>128</v>
      </c>
      <c r="AU507" s="160" t="s">
        <v>82</v>
      </c>
      <c r="AV507" s="13" t="s">
        <v>82</v>
      </c>
      <c r="AW507" s="13" t="s">
        <v>29</v>
      </c>
      <c r="AX507" s="13" t="s">
        <v>73</v>
      </c>
      <c r="AY507" s="160" t="s">
        <v>120</v>
      </c>
    </row>
    <row r="508" spans="1:65" s="14" customFormat="1">
      <c r="B508" s="167"/>
      <c r="D508" s="159" t="s">
        <v>128</v>
      </c>
      <c r="E508" s="168" t="s">
        <v>1</v>
      </c>
      <c r="F508" s="169" t="s">
        <v>150</v>
      </c>
      <c r="H508" s="170">
        <v>15.571</v>
      </c>
      <c r="I508" s="171"/>
      <c r="L508" s="167"/>
      <c r="M508" s="172"/>
      <c r="N508" s="173"/>
      <c r="O508" s="173"/>
      <c r="P508" s="173"/>
      <c r="Q508" s="173"/>
      <c r="R508" s="173"/>
      <c r="S508" s="173"/>
      <c r="T508" s="174"/>
      <c r="AT508" s="168" t="s">
        <v>128</v>
      </c>
      <c r="AU508" s="168" t="s">
        <v>82</v>
      </c>
      <c r="AV508" s="14" t="s">
        <v>127</v>
      </c>
      <c r="AW508" s="14" t="s">
        <v>29</v>
      </c>
      <c r="AX508" s="14" t="s">
        <v>73</v>
      </c>
      <c r="AY508" s="168" t="s">
        <v>120</v>
      </c>
    </row>
    <row r="509" spans="1:65" s="13" customFormat="1">
      <c r="B509" s="158"/>
      <c r="D509" s="159" t="s">
        <v>128</v>
      </c>
      <c r="E509" s="160" t="s">
        <v>1</v>
      </c>
      <c r="F509" s="161" t="s">
        <v>710</v>
      </c>
      <c r="H509" s="162">
        <v>15.571</v>
      </c>
      <c r="I509" s="163"/>
      <c r="L509" s="158"/>
      <c r="M509" s="164"/>
      <c r="N509" s="165"/>
      <c r="O509" s="165"/>
      <c r="P509" s="165"/>
      <c r="Q509" s="165"/>
      <c r="R509" s="165"/>
      <c r="S509" s="165"/>
      <c r="T509" s="166"/>
      <c r="AT509" s="160" t="s">
        <v>128</v>
      </c>
      <c r="AU509" s="160" t="s">
        <v>82</v>
      </c>
      <c r="AV509" s="13" t="s">
        <v>82</v>
      </c>
      <c r="AW509" s="13" t="s">
        <v>29</v>
      </c>
      <c r="AX509" s="13" t="s">
        <v>73</v>
      </c>
      <c r="AY509" s="160" t="s">
        <v>120</v>
      </c>
    </row>
    <row r="510" spans="1:65" s="14" customFormat="1">
      <c r="B510" s="167"/>
      <c r="D510" s="159" t="s">
        <v>128</v>
      </c>
      <c r="E510" s="168" t="s">
        <v>1</v>
      </c>
      <c r="F510" s="169" t="s">
        <v>205</v>
      </c>
      <c r="H510" s="170">
        <v>15.571</v>
      </c>
      <c r="I510" s="171"/>
      <c r="L510" s="167"/>
      <c r="M510" s="172"/>
      <c r="N510" s="173"/>
      <c r="O510" s="173"/>
      <c r="P510" s="173"/>
      <c r="Q510" s="173"/>
      <c r="R510" s="173"/>
      <c r="S510" s="173"/>
      <c r="T510" s="174"/>
      <c r="AT510" s="168" t="s">
        <v>128</v>
      </c>
      <c r="AU510" s="168" t="s">
        <v>82</v>
      </c>
      <c r="AV510" s="14" t="s">
        <v>127</v>
      </c>
      <c r="AW510" s="14" t="s">
        <v>29</v>
      </c>
      <c r="AX510" s="14" t="s">
        <v>30</v>
      </c>
      <c r="AY510" s="168" t="s">
        <v>120</v>
      </c>
    </row>
    <row r="511" spans="1:65" s="2" customFormat="1" ht="16.5" customHeight="1">
      <c r="A511" s="33"/>
      <c r="B511" s="144"/>
      <c r="C511" s="145" t="s">
        <v>711</v>
      </c>
      <c r="D511" s="145" t="s">
        <v>122</v>
      </c>
      <c r="E511" s="146" t="s">
        <v>712</v>
      </c>
      <c r="F511" s="147" t="s">
        <v>713</v>
      </c>
      <c r="G511" s="148" t="s">
        <v>183</v>
      </c>
      <c r="H511" s="149">
        <v>16</v>
      </c>
      <c r="I511" s="150"/>
      <c r="J511" s="151">
        <f>ROUND(I511*H511,2)</f>
        <v>0</v>
      </c>
      <c r="K511" s="147" t="s">
        <v>1</v>
      </c>
      <c r="L511" s="34"/>
      <c r="M511" s="152" t="s">
        <v>1</v>
      </c>
      <c r="N511" s="153" t="s">
        <v>38</v>
      </c>
      <c r="O511" s="59"/>
      <c r="P511" s="154">
        <f>O511*H511</f>
        <v>0</v>
      </c>
      <c r="Q511" s="154">
        <v>0</v>
      </c>
      <c r="R511" s="154">
        <f>Q511*H511</f>
        <v>0</v>
      </c>
      <c r="S511" s="154">
        <v>0</v>
      </c>
      <c r="T511" s="155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56" t="s">
        <v>127</v>
      </c>
      <c r="AT511" s="156" t="s">
        <v>122</v>
      </c>
      <c r="AU511" s="156" t="s">
        <v>82</v>
      </c>
      <c r="AY511" s="18" t="s">
        <v>120</v>
      </c>
      <c r="BE511" s="157">
        <f>IF(N511="základní",J511,0)</f>
        <v>0</v>
      </c>
      <c r="BF511" s="157">
        <f>IF(N511="snížená",J511,0)</f>
        <v>0</v>
      </c>
      <c r="BG511" s="157">
        <f>IF(N511="zákl. přenesená",J511,0)</f>
        <v>0</v>
      </c>
      <c r="BH511" s="157">
        <f>IF(N511="sníž. přenesená",J511,0)</f>
        <v>0</v>
      </c>
      <c r="BI511" s="157">
        <f>IF(N511="nulová",J511,0)</f>
        <v>0</v>
      </c>
      <c r="BJ511" s="18" t="s">
        <v>30</v>
      </c>
      <c r="BK511" s="157">
        <f>ROUND(I511*H511,2)</f>
        <v>0</v>
      </c>
      <c r="BL511" s="18" t="s">
        <v>127</v>
      </c>
      <c r="BM511" s="156" t="s">
        <v>714</v>
      </c>
    </row>
    <row r="512" spans="1:65" s="13" customFormat="1">
      <c r="B512" s="158"/>
      <c r="D512" s="159" t="s">
        <v>128</v>
      </c>
      <c r="E512" s="160" t="s">
        <v>1</v>
      </c>
      <c r="F512" s="161" t="s">
        <v>715</v>
      </c>
      <c r="H512" s="162">
        <v>16</v>
      </c>
      <c r="I512" s="163"/>
      <c r="L512" s="158"/>
      <c r="M512" s="164"/>
      <c r="N512" s="165"/>
      <c r="O512" s="165"/>
      <c r="P512" s="165"/>
      <c r="Q512" s="165"/>
      <c r="R512" s="165"/>
      <c r="S512" s="165"/>
      <c r="T512" s="166"/>
      <c r="AT512" s="160" t="s">
        <v>128</v>
      </c>
      <c r="AU512" s="160" t="s">
        <v>82</v>
      </c>
      <c r="AV512" s="13" t="s">
        <v>82</v>
      </c>
      <c r="AW512" s="13" t="s">
        <v>29</v>
      </c>
      <c r="AX512" s="13" t="s">
        <v>73</v>
      </c>
      <c r="AY512" s="160" t="s">
        <v>120</v>
      </c>
    </row>
    <row r="513" spans="1:65" s="14" customFormat="1">
      <c r="B513" s="167"/>
      <c r="D513" s="159" t="s">
        <v>128</v>
      </c>
      <c r="E513" s="168" t="s">
        <v>1</v>
      </c>
      <c r="F513" s="169" t="s">
        <v>205</v>
      </c>
      <c r="H513" s="170">
        <v>16</v>
      </c>
      <c r="I513" s="171"/>
      <c r="L513" s="167"/>
      <c r="M513" s="172"/>
      <c r="N513" s="173"/>
      <c r="O513" s="173"/>
      <c r="P513" s="173"/>
      <c r="Q513" s="173"/>
      <c r="R513" s="173"/>
      <c r="S513" s="173"/>
      <c r="T513" s="174"/>
      <c r="AT513" s="168" t="s">
        <v>128</v>
      </c>
      <c r="AU513" s="168" t="s">
        <v>82</v>
      </c>
      <c r="AV513" s="14" t="s">
        <v>127</v>
      </c>
      <c r="AW513" s="14" t="s">
        <v>29</v>
      </c>
      <c r="AX513" s="14" t="s">
        <v>30</v>
      </c>
      <c r="AY513" s="168" t="s">
        <v>120</v>
      </c>
    </row>
    <row r="514" spans="1:65" s="2" customFormat="1" ht="16.5" customHeight="1">
      <c r="A514" s="33"/>
      <c r="B514" s="144"/>
      <c r="C514" s="145" t="s">
        <v>716</v>
      </c>
      <c r="D514" s="145" t="s">
        <v>122</v>
      </c>
      <c r="E514" s="146" t="s">
        <v>717</v>
      </c>
      <c r="F514" s="147" t="s">
        <v>718</v>
      </c>
      <c r="G514" s="148" t="s">
        <v>213</v>
      </c>
      <c r="H514" s="149">
        <v>118.717</v>
      </c>
      <c r="I514" s="150"/>
      <c r="J514" s="151">
        <f>ROUND(I514*H514,2)</f>
        <v>0</v>
      </c>
      <c r="K514" s="147" t="s">
        <v>126</v>
      </c>
      <c r="L514" s="34"/>
      <c r="M514" s="152" t="s">
        <v>1</v>
      </c>
      <c r="N514" s="153" t="s">
        <v>38</v>
      </c>
      <c r="O514" s="59"/>
      <c r="P514" s="154">
        <f>O514*H514</f>
        <v>0</v>
      </c>
      <c r="Q514" s="154">
        <v>2.3010199999999998</v>
      </c>
      <c r="R514" s="154">
        <f>Q514*H514</f>
        <v>273.17019133999997</v>
      </c>
      <c r="S514" s="154">
        <v>0</v>
      </c>
      <c r="T514" s="155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6" t="s">
        <v>127</v>
      </c>
      <c r="AT514" s="156" t="s">
        <v>122</v>
      </c>
      <c r="AU514" s="156" t="s">
        <v>82</v>
      </c>
      <c r="AY514" s="18" t="s">
        <v>120</v>
      </c>
      <c r="BE514" s="157">
        <f>IF(N514="základní",J514,0)</f>
        <v>0</v>
      </c>
      <c r="BF514" s="157">
        <f>IF(N514="snížená",J514,0)</f>
        <v>0</v>
      </c>
      <c r="BG514" s="157">
        <f>IF(N514="zákl. přenesená",J514,0)</f>
        <v>0</v>
      </c>
      <c r="BH514" s="157">
        <f>IF(N514="sníž. přenesená",J514,0)</f>
        <v>0</v>
      </c>
      <c r="BI514" s="157">
        <f>IF(N514="nulová",J514,0)</f>
        <v>0</v>
      </c>
      <c r="BJ514" s="18" t="s">
        <v>30</v>
      </c>
      <c r="BK514" s="157">
        <f>ROUND(I514*H514,2)</f>
        <v>0</v>
      </c>
      <c r="BL514" s="18" t="s">
        <v>127</v>
      </c>
      <c r="BM514" s="156" t="s">
        <v>719</v>
      </c>
    </row>
    <row r="515" spans="1:65" s="13" customFormat="1">
      <c r="B515" s="158"/>
      <c r="D515" s="159" t="s">
        <v>128</v>
      </c>
      <c r="E515" s="160" t="s">
        <v>1</v>
      </c>
      <c r="F515" s="161" t="s">
        <v>720</v>
      </c>
      <c r="H515" s="162">
        <v>109.491</v>
      </c>
      <c r="I515" s="163"/>
      <c r="L515" s="158"/>
      <c r="M515" s="164"/>
      <c r="N515" s="165"/>
      <c r="O515" s="165"/>
      <c r="P515" s="165"/>
      <c r="Q515" s="165"/>
      <c r="R515" s="165"/>
      <c r="S515" s="165"/>
      <c r="T515" s="166"/>
      <c r="AT515" s="160" t="s">
        <v>128</v>
      </c>
      <c r="AU515" s="160" t="s">
        <v>82</v>
      </c>
      <c r="AV515" s="13" t="s">
        <v>82</v>
      </c>
      <c r="AW515" s="13" t="s">
        <v>29</v>
      </c>
      <c r="AX515" s="13" t="s">
        <v>73</v>
      </c>
      <c r="AY515" s="160" t="s">
        <v>120</v>
      </c>
    </row>
    <row r="516" spans="1:65" s="13" customFormat="1">
      <c r="B516" s="158"/>
      <c r="D516" s="159" t="s">
        <v>128</v>
      </c>
      <c r="E516" s="160" t="s">
        <v>1</v>
      </c>
      <c r="F516" s="161" t="s">
        <v>721</v>
      </c>
      <c r="H516" s="162">
        <v>66.495000000000005</v>
      </c>
      <c r="I516" s="163"/>
      <c r="L516" s="158"/>
      <c r="M516" s="164"/>
      <c r="N516" s="165"/>
      <c r="O516" s="165"/>
      <c r="P516" s="165"/>
      <c r="Q516" s="165"/>
      <c r="R516" s="165"/>
      <c r="S516" s="165"/>
      <c r="T516" s="166"/>
      <c r="AT516" s="160" t="s">
        <v>128</v>
      </c>
      <c r="AU516" s="160" t="s">
        <v>82</v>
      </c>
      <c r="AV516" s="13" t="s">
        <v>82</v>
      </c>
      <c r="AW516" s="13" t="s">
        <v>29</v>
      </c>
      <c r="AX516" s="13" t="s">
        <v>73</v>
      </c>
      <c r="AY516" s="160" t="s">
        <v>120</v>
      </c>
    </row>
    <row r="517" spans="1:65" s="13" customFormat="1">
      <c r="B517" s="158"/>
      <c r="D517" s="159" t="s">
        <v>128</v>
      </c>
      <c r="E517" s="160" t="s">
        <v>1</v>
      </c>
      <c r="F517" s="161" t="s">
        <v>722</v>
      </c>
      <c r="H517" s="162">
        <v>-62.965000000000003</v>
      </c>
      <c r="I517" s="163"/>
      <c r="L517" s="158"/>
      <c r="M517" s="164"/>
      <c r="N517" s="165"/>
      <c r="O517" s="165"/>
      <c r="P517" s="165"/>
      <c r="Q517" s="165"/>
      <c r="R517" s="165"/>
      <c r="S517" s="165"/>
      <c r="T517" s="166"/>
      <c r="AT517" s="160" t="s">
        <v>128</v>
      </c>
      <c r="AU517" s="160" t="s">
        <v>82</v>
      </c>
      <c r="AV517" s="13" t="s">
        <v>82</v>
      </c>
      <c r="AW517" s="13" t="s">
        <v>29</v>
      </c>
      <c r="AX517" s="13" t="s">
        <v>73</v>
      </c>
      <c r="AY517" s="160" t="s">
        <v>120</v>
      </c>
    </row>
    <row r="518" spans="1:65" s="13" customFormat="1">
      <c r="B518" s="158"/>
      <c r="D518" s="159" t="s">
        <v>128</v>
      </c>
      <c r="E518" s="160" t="s">
        <v>1</v>
      </c>
      <c r="F518" s="161" t="s">
        <v>723</v>
      </c>
      <c r="H518" s="162">
        <v>5.4260000000000002</v>
      </c>
      <c r="I518" s="163"/>
      <c r="L518" s="158"/>
      <c r="M518" s="164"/>
      <c r="N518" s="165"/>
      <c r="O518" s="165"/>
      <c r="P518" s="165"/>
      <c r="Q518" s="165"/>
      <c r="R518" s="165"/>
      <c r="S518" s="165"/>
      <c r="T518" s="166"/>
      <c r="AT518" s="160" t="s">
        <v>128</v>
      </c>
      <c r="AU518" s="160" t="s">
        <v>82</v>
      </c>
      <c r="AV518" s="13" t="s">
        <v>82</v>
      </c>
      <c r="AW518" s="13" t="s">
        <v>29</v>
      </c>
      <c r="AX518" s="13" t="s">
        <v>73</v>
      </c>
      <c r="AY518" s="160" t="s">
        <v>120</v>
      </c>
    </row>
    <row r="519" spans="1:65" s="13" customFormat="1">
      <c r="B519" s="158"/>
      <c r="D519" s="159" t="s">
        <v>128</v>
      </c>
      <c r="E519" s="160" t="s">
        <v>1</v>
      </c>
      <c r="F519" s="161" t="s">
        <v>724</v>
      </c>
      <c r="H519" s="162">
        <v>1.8939999999999999</v>
      </c>
      <c r="I519" s="163"/>
      <c r="L519" s="158"/>
      <c r="M519" s="164"/>
      <c r="N519" s="165"/>
      <c r="O519" s="165"/>
      <c r="P519" s="165"/>
      <c r="Q519" s="165"/>
      <c r="R519" s="165"/>
      <c r="S519" s="165"/>
      <c r="T519" s="166"/>
      <c r="AT519" s="160" t="s">
        <v>128</v>
      </c>
      <c r="AU519" s="160" t="s">
        <v>82</v>
      </c>
      <c r="AV519" s="13" t="s">
        <v>82</v>
      </c>
      <c r="AW519" s="13" t="s">
        <v>29</v>
      </c>
      <c r="AX519" s="13" t="s">
        <v>73</v>
      </c>
      <c r="AY519" s="160" t="s">
        <v>120</v>
      </c>
    </row>
    <row r="520" spans="1:65" s="13" customFormat="1">
      <c r="B520" s="158"/>
      <c r="D520" s="159" t="s">
        <v>128</v>
      </c>
      <c r="E520" s="160" t="s">
        <v>1</v>
      </c>
      <c r="F520" s="161" t="s">
        <v>725</v>
      </c>
      <c r="H520" s="162">
        <v>-1.6240000000000001</v>
      </c>
      <c r="I520" s="163"/>
      <c r="L520" s="158"/>
      <c r="M520" s="164"/>
      <c r="N520" s="165"/>
      <c r="O520" s="165"/>
      <c r="P520" s="165"/>
      <c r="Q520" s="165"/>
      <c r="R520" s="165"/>
      <c r="S520" s="165"/>
      <c r="T520" s="166"/>
      <c r="AT520" s="160" t="s">
        <v>128</v>
      </c>
      <c r="AU520" s="160" t="s">
        <v>82</v>
      </c>
      <c r="AV520" s="13" t="s">
        <v>82</v>
      </c>
      <c r="AW520" s="13" t="s">
        <v>29</v>
      </c>
      <c r="AX520" s="13" t="s">
        <v>73</v>
      </c>
      <c r="AY520" s="160" t="s">
        <v>120</v>
      </c>
    </row>
    <row r="521" spans="1:65" s="14" customFormat="1">
      <c r="B521" s="167"/>
      <c r="D521" s="159" t="s">
        <v>128</v>
      </c>
      <c r="E521" s="168" t="s">
        <v>1</v>
      </c>
      <c r="F521" s="169" t="s">
        <v>150</v>
      </c>
      <c r="H521" s="170">
        <v>118.717</v>
      </c>
      <c r="I521" s="171"/>
      <c r="L521" s="167"/>
      <c r="M521" s="172"/>
      <c r="N521" s="173"/>
      <c r="O521" s="173"/>
      <c r="P521" s="173"/>
      <c r="Q521" s="173"/>
      <c r="R521" s="173"/>
      <c r="S521" s="173"/>
      <c r="T521" s="174"/>
      <c r="AT521" s="168" t="s">
        <v>128</v>
      </c>
      <c r="AU521" s="168" t="s">
        <v>82</v>
      </c>
      <c r="AV521" s="14" t="s">
        <v>127</v>
      </c>
      <c r="AW521" s="14" t="s">
        <v>29</v>
      </c>
      <c r="AX521" s="14" t="s">
        <v>30</v>
      </c>
      <c r="AY521" s="168" t="s">
        <v>120</v>
      </c>
    </row>
    <row r="522" spans="1:65" s="12" customFormat="1" ht="22.9" customHeight="1">
      <c r="B522" s="131"/>
      <c r="D522" s="132" t="s">
        <v>72</v>
      </c>
      <c r="E522" s="142" t="s">
        <v>162</v>
      </c>
      <c r="F522" s="142" t="s">
        <v>726</v>
      </c>
      <c r="I522" s="134"/>
      <c r="J522" s="143">
        <f>BK522</f>
        <v>0</v>
      </c>
      <c r="L522" s="131"/>
      <c r="M522" s="136"/>
      <c r="N522" s="137"/>
      <c r="O522" s="137"/>
      <c r="P522" s="138">
        <f>SUM(P523:P556)</f>
        <v>0</v>
      </c>
      <c r="Q522" s="137"/>
      <c r="R522" s="138">
        <f>SUM(R523:R556)</f>
        <v>1.1844E-2</v>
      </c>
      <c r="S522" s="137"/>
      <c r="T522" s="139">
        <f>SUM(T523:T556)</f>
        <v>0</v>
      </c>
      <c r="AR522" s="132" t="s">
        <v>30</v>
      </c>
      <c r="AT522" s="140" t="s">
        <v>72</v>
      </c>
      <c r="AU522" s="140" t="s">
        <v>30</v>
      </c>
      <c r="AY522" s="132" t="s">
        <v>120</v>
      </c>
      <c r="BK522" s="141">
        <f>SUM(BK523:BK556)</f>
        <v>0</v>
      </c>
    </row>
    <row r="523" spans="1:65" s="2" customFormat="1" ht="16.5" customHeight="1">
      <c r="A523" s="33"/>
      <c r="B523" s="144"/>
      <c r="C523" s="145" t="s">
        <v>727</v>
      </c>
      <c r="D523" s="145" t="s">
        <v>122</v>
      </c>
      <c r="E523" s="146" t="s">
        <v>728</v>
      </c>
      <c r="F523" s="147" t="s">
        <v>729</v>
      </c>
      <c r="G523" s="148" t="s">
        <v>178</v>
      </c>
      <c r="H523" s="149">
        <v>1</v>
      </c>
      <c r="I523" s="150"/>
      <c r="J523" s="151">
        <f>ROUND(I523*H523,2)</f>
        <v>0</v>
      </c>
      <c r="K523" s="147" t="s">
        <v>1</v>
      </c>
      <c r="L523" s="34"/>
      <c r="M523" s="152" t="s">
        <v>1</v>
      </c>
      <c r="N523" s="153" t="s">
        <v>38</v>
      </c>
      <c r="O523" s="59"/>
      <c r="P523" s="154">
        <f>O523*H523</f>
        <v>0</v>
      </c>
      <c r="Q523" s="154">
        <v>0</v>
      </c>
      <c r="R523" s="154">
        <f>Q523*H523</f>
        <v>0</v>
      </c>
      <c r="S523" s="154">
        <v>0</v>
      </c>
      <c r="T523" s="155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6" t="s">
        <v>127</v>
      </c>
      <c r="AT523" s="156" t="s">
        <v>122</v>
      </c>
      <c r="AU523" s="156" t="s">
        <v>82</v>
      </c>
      <c r="AY523" s="18" t="s">
        <v>120</v>
      </c>
      <c r="BE523" s="157">
        <f>IF(N523="základní",J523,0)</f>
        <v>0</v>
      </c>
      <c r="BF523" s="157">
        <f>IF(N523="snížená",J523,0)</f>
        <v>0</v>
      </c>
      <c r="BG523" s="157">
        <f>IF(N523="zákl. přenesená",J523,0)</f>
        <v>0</v>
      </c>
      <c r="BH523" s="157">
        <f>IF(N523="sníž. přenesená",J523,0)</f>
        <v>0</v>
      </c>
      <c r="BI523" s="157">
        <f>IF(N523="nulová",J523,0)</f>
        <v>0</v>
      </c>
      <c r="BJ523" s="18" t="s">
        <v>30</v>
      </c>
      <c r="BK523" s="157">
        <f>ROUND(I523*H523,2)</f>
        <v>0</v>
      </c>
      <c r="BL523" s="18" t="s">
        <v>127</v>
      </c>
      <c r="BM523" s="156" t="s">
        <v>730</v>
      </c>
    </row>
    <row r="524" spans="1:65" s="13" customFormat="1">
      <c r="B524" s="158"/>
      <c r="D524" s="159" t="s">
        <v>128</v>
      </c>
      <c r="E524" s="160" t="s">
        <v>1</v>
      </c>
      <c r="F524" s="161" t="s">
        <v>30</v>
      </c>
      <c r="H524" s="162">
        <v>1</v>
      </c>
      <c r="I524" s="163"/>
      <c r="L524" s="158"/>
      <c r="M524" s="164"/>
      <c r="N524" s="165"/>
      <c r="O524" s="165"/>
      <c r="P524" s="165"/>
      <c r="Q524" s="165"/>
      <c r="R524" s="165"/>
      <c r="S524" s="165"/>
      <c r="T524" s="166"/>
      <c r="AT524" s="160" t="s">
        <v>128</v>
      </c>
      <c r="AU524" s="160" t="s">
        <v>82</v>
      </c>
      <c r="AV524" s="13" t="s">
        <v>82</v>
      </c>
      <c r="AW524" s="13" t="s">
        <v>29</v>
      </c>
      <c r="AX524" s="13" t="s">
        <v>30</v>
      </c>
      <c r="AY524" s="160" t="s">
        <v>120</v>
      </c>
    </row>
    <row r="525" spans="1:65" s="2" customFormat="1" ht="16.5" customHeight="1">
      <c r="A525" s="33"/>
      <c r="B525" s="144"/>
      <c r="C525" s="145" t="s">
        <v>731</v>
      </c>
      <c r="D525" s="145" t="s">
        <v>122</v>
      </c>
      <c r="E525" s="146" t="s">
        <v>732</v>
      </c>
      <c r="F525" s="147" t="s">
        <v>733</v>
      </c>
      <c r="G525" s="148" t="s">
        <v>183</v>
      </c>
      <c r="H525" s="149">
        <v>25.53</v>
      </c>
      <c r="I525" s="150"/>
      <c r="J525" s="151">
        <f>ROUND(I525*H525,2)</f>
        <v>0</v>
      </c>
      <c r="K525" s="147" t="s">
        <v>126</v>
      </c>
      <c r="L525" s="34"/>
      <c r="M525" s="152" t="s">
        <v>1</v>
      </c>
      <c r="N525" s="153" t="s">
        <v>38</v>
      </c>
      <c r="O525" s="59"/>
      <c r="P525" s="154">
        <f>O525*H525</f>
        <v>0</v>
      </c>
      <c r="Q525" s="154">
        <v>0</v>
      </c>
      <c r="R525" s="154">
        <f>Q525*H525</f>
        <v>0</v>
      </c>
      <c r="S525" s="154">
        <v>0</v>
      </c>
      <c r="T525" s="155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56" t="s">
        <v>127</v>
      </c>
      <c r="AT525" s="156" t="s">
        <v>122</v>
      </c>
      <c r="AU525" s="156" t="s">
        <v>82</v>
      </c>
      <c r="AY525" s="18" t="s">
        <v>120</v>
      </c>
      <c r="BE525" s="157">
        <f>IF(N525="základní",J525,0)</f>
        <v>0</v>
      </c>
      <c r="BF525" s="157">
        <f>IF(N525="snížená",J525,0)</f>
        <v>0</v>
      </c>
      <c r="BG525" s="157">
        <f>IF(N525="zákl. přenesená",J525,0)</f>
        <v>0</v>
      </c>
      <c r="BH525" s="157">
        <f>IF(N525="sníž. přenesená",J525,0)</f>
        <v>0</v>
      </c>
      <c r="BI525" s="157">
        <f>IF(N525="nulová",J525,0)</f>
        <v>0</v>
      </c>
      <c r="BJ525" s="18" t="s">
        <v>30</v>
      </c>
      <c r="BK525" s="157">
        <f>ROUND(I525*H525,2)</f>
        <v>0</v>
      </c>
      <c r="BL525" s="18" t="s">
        <v>127</v>
      </c>
      <c r="BM525" s="156" t="s">
        <v>734</v>
      </c>
    </row>
    <row r="526" spans="1:65" s="13" customFormat="1">
      <c r="B526" s="158"/>
      <c r="D526" s="159" t="s">
        <v>128</v>
      </c>
      <c r="E526" s="160" t="s">
        <v>1</v>
      </c>
      <c r="F526" s="161" t="s">
        <v>735</v>
      </c>
      <c r="H526" s="162">
        <v>25.53</v>
      </c>
      <c r="I526" s="163"/>
      <c r="L526" s="158"/>
      <c r="M526" s="164"/>
      <c r="N526" s="165"/>
      <c r="O526" s="165"/>
      <c r="P526" s="165"/>
      <c r="Q526" s="165"/>
      <c r="R526" s="165"/>
      <c r="S526" s="165"/>
      <c r="T526" s="166"/>
      <c r="AT526" s="160" t="s">
        <v>128</v>
      </c>
      <c r="AU526" s="160" t="s">
        <v>82</v>
      </c>
      <c r="AV526" s="13" t="s">
        <v>82</v>
      </c>
      <c r="AW526" s="13" t="s">
        <v>29</v>
      </c>
      <c r="AX526" s="13" t="s">
        <v>30</v>
      </c>
      <c r="AY526" s="160" t="s">
        <v>120</v>
      </c>
    </row>
    <row r="527" spans="1:65" s="2" customFormat="1" ht="16.5" customHeight="1">
      <c r="A527" s="33"/>
      <c r="B527" s="144"/>
      <c r="C527" s="145" t="s">
        <v>736</v>
      </c>
      <c r="D527" s="145" t="s">
        <v>122</v>
      </c>
      <c r="E527" s="146" t="s">
        <v>737</v>
      </c>
      <c r="F527" s="147" t="s">
        <v>738</v>
      </c>
      <c r="G527" s="148" t="s">
        <v>183</v>
      </c>
      <c r="H527" s="149">
        <v>17.600000000000001</v>
      </c>
      <c r="I527" s="150"/>
      <c r="J527" s="151">
        <f>ROUND(I527*H527,2)</f>
        <v>0</v>
      </c>
      <c r="K527" s="147" t="s">
        <v>126</v>
      </c>
      <c r="L527" s="34"/>
      <c r="M527" s="152" t="s">
        <v>1</v>
      </c>
      <c r="N527" s="153" t="s">
        <v>38</v>
      </c>
      <c r="O527" s="59"/>
      <c r="P527" s="154">
        <f>O527*H527</f>
        <v>0</v>
      </c>
      <c r="Q527" s="154">
        <v>0</v>
      </c>
      <c r="R527" s="154">
        <f>Q527*H527</f>
        <v>0</v>
      </c>
      <c r="S527" s="154">
        <v>0</v>
      </c>
      <c r="T527" s="155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6" t="s">
        <v>127</v>
      </c>
      <c r="AT527" s="156" t="s">
        <v>122</v>
      </c>
      <c r="AU527" s="156" t="s">
        <v>82</v>
      </c>
      <c r="AY527" s="18" t="s">
        <v>120</v>
      </c>
      <c r="BE527" s="157">
        <f>IF(N527="základní",J527,0)</f>
        <v>0</v>
      </c>
      <c r="BF527" s="157">
        <f>IF(N527="snížená",J527,0)</f>
        <v>0</v>
      </c>
      <c r="BG527" s="157">
        <f>IF(N527="zákl. přenesená",J527,0)</f>
        <v>0</v>
      </c>
      <c r="BH527" s="157">
        <f>IF(N527="sníž. přenesená",J527,0)</f>
        <v>0</v>
      </c>
      <c r="BI527" s="157">
        <f>IF(N527="nulová",J527,0)</f>
        <v>0</v>
      </c>
      <c r="BJ527" s="18" t="s">
        <v>30</v>
      </c>
      <c r="BK527" s="157">
        <f>ROUND(I527*H527,2)</f>
        <v>0</v>
      </c>
      <c r="BL527" s="18" t="s">
        <v>127</v>
      </c>
      <c r="BM527" s="156" t="s">
        <v>739</v>
      </c>
    </row>
    <row r="528" spans="1:65" s="13" customFormat="1">
      <c r="B528" s="158"/>
      <c r="D528" s="159" t="s">
        <v>128</v>
      </c>
      <c r="E528" s="160" t="s">
        <v>1</v>
      </c>
      <c r="F528" s="161" t="s">
        <v>740</v>
      </c>
      <c r="H528" s="162">
        <v>17.600000000000001</v>
      </c>
      <c r="I528" s="163"/>
      <c r="L528" s="158"/>
      <c r="M528" s="164"/>
      <c r="N528" s="165"/>
      <c r="O528" s="165"/>
      <c r="P528" s="165"/>
      <c r="Q528" s="165"/>
      <c r="R528" s="165"/>
      <c r="S528" s="165"/>
      <c r="T528" s="166"/>
      <c r="AT528" s="160" t="s">
        <v>128</v>
      </c>
      <c r="AU528" s="160" t="s">
        <v>82</v>
      </c>
      <c r="AV528" s="13" t="s">
        <v>82</v>
      </c>
      <c r="AW528" s="13" t="s">
        <v>29</v>
      </c>
      <c r="AX528" s="13" t="s">
        <v>73</v>
      </c>
      <c r="AY528" s="160" t="s">
        <v>120</v>
      </c>
    </row>
    <row r="529" spans="1:65" s="14" customFormat="1">
      <c r="B529" s="167"/>
      <c r="D529" s="159" t="s">
        <v>128</v>
      </c>
      <c r="E529" s="168" t="s">
        <v>1</v>
      </c>
      <c r="F529" s="169" t="s">
        <v>205</v>
      </c>
      <c r="H529" s="170">
        <v>17.600000000000001</v>
      </c>
      <c r="I529" s="171"/>
      <c r="L529" s="167"/>
      <c r="M529" s="172"/>
      <c r="N529" s="173"/>
      <c r="O529" s="173"/>
      <c r="P529" s="173"/>
      <c r="Q529" s="173"/>
      <c r="R529" s="173"/>
      <c r="S529" s="173"/>
      <c r="T529" s="174"/>
      <c r="AT529" s="168" t="s">
        <v>128</v>
      </c>
      <c r="AU529" s="168" t="s">
        <v>82</v>
      </c>
      <c r="AV529" s="14" t="s">
        <v>127</v>
      </c>
      <c r="AW529" s="14" t="s">
        <v>29</v>
      </c>
      <c r="AX529" s="14" t="s">
        <v>30</v>
      </c>
      <c r="AY529" s="168" t="s">
        <v>120</v>
      </c>
    </row>
    <row r="530" spans="1:65" s="2" customFormat="1" ht="16.5" customHeight="1">
      <c r="A530" s="33"/>
      <c r="B530" s="144"/>
      <c r="C530" s="145" t="s">
        <v>741</v>
      </c>
      <c r="D530" s="145" t="s">
        <v>122</v>
      </c>
      <c r="E530" s="146" t="s">
        <v>742</v>
      </c>
      <c r="F530" s="147" t="s">
        <v>743</v>
      </c>
      <c r="G530" s="148" t="s">
        <v>183</v>
      </c>
      <c r="H530" s="149">
        <v>14</v>
      </c>
      <c r="I530" s="150"/>
      <c r="J530" s="151">
        <f>ROUND(I530*H530,2)</f>
        <v>0</v>
      </c>
      <c r="K530" s="147" t="s">
        <v>126</v>
      </c>
      <c r="L530" s="34"/>
      <c r="M530" s="152" t="s">
        <v>1</v>
      </c>
      <c r="N530" s="153" t="s">
        <v>38</v>
      </c>
      <c r="O530" s="59"/>
      <c r="P530" s="154">
        <f>O530*H530</f>
        <v>0</v>
      </c>
      <c r="Q530" s="154">
        <v>0</v>
      </c>
      <c r="R530" s="154">
        <f>Q530*H530</f>
        <v>0</v>
      </c>
      <c r="S530" s="154">
        <v>0</v>
      </c>
      <c r="T530" s="155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6" t="s">
        <v>127</v>
      </c>
      <c r="AT530" s="156" t="s">
        <v>122</v>
      </c>
      <c r="AU530" s="156" t="s">
        <v>82</v>
      </c>
      <c r="AY530" s="18" t="s">
        <v>120</v>
      </c>
      <c r="BE530" s="157">
        <f>IF(N530="základní",J530,0)</f>
        <v>0</v>
      </c>
      <c r="BF530" s="157">
        <f>IF(N530="snížená",J530,0)</f>
        <v>0</v>
      </c>
      <c r="BG530" s="157">
        <f>IF(N530="zákl. přenesená",J530,0)</f>
        <v>0</v>
      </c>
      <c r="BH530" s="157">
        <f>IF(N530="sníž. přenesená",J530,0)</f>
        <v>0</v>
      </c>
      <c r="BI530" s="157">
        <f>IF(N530="nulová",J530,0)</f>
        <v>0</v>
      </c>
      <c r="BJ530" s="18" t="s">
        <v>30</v>
      </c>
      <c r="BK530" s="157">
        <f>ROUND(I530*H530,2)</f>
        <v>0</v>
      </c>
      <c r="BL530" s="18" t="s">
        <v>127</v>
      </c>
      <c r="BM530" s="156" t="s">
        <v>744</v>
      </c>
    </row>
    <row r="531" spans="1:65" s="13" customFormat="1">
      <c r="B531" s="158"/>
      <c r="D531" s="159" t="s">
        <v>128</v>
      </c>
      <c r="E531" s="160" t="s">
        <v>1</v>
      </c>
      <c r="F531" s="161" t="s">
        <v>745</v>
      </c>
      <c r="H531" s="162">
        <v>14</v>
      </c>
      <c r="I531" s="163"/>
      <c r="L531" s="158"/>
      <c r="M531" s="164"/>
      <c r="N531" s="165"/>
      <c r="O531" s="165"/>
      <c r="P531" s="165"/>
      <c r="Q531" s="165"/>
      <c r="R531" s="165"/>
      <c r="S531" s="165"/>
      <c r="T531" s="166"/>
      <c r="AT531" s="160" t="s">
        <v>128</v>
      </c>
      <c r="AU531" s="160" t="s">
        <v>82</v>
      </c>
      <c r="AV531" s="13" t="s">
        <v>82</v>
      </c>
      <c r="AW531" s="13" t="s">
        <v>29</v>
      </c>
      <c r="AX531" s="13" t="s">
        <v>73</v>
      </c>
      <c r="AY531" s="160" t="s">
        <v>120</v>
      </c>
    </row>
    <row r="532" spans="1:65" s="14" customFormat="1">
      <c r="B532" s="167"/>
      <c r="D532" s="159" t="s">
        <v>128</v>
      </c>
      <c r="E532" s="168" t="s">
        <v>1</v>
      </c>
      <c r="F532" s="169" t="s">
        <v>205</v>
      </c>
      <c r="H532" s="170">
        <v>14</v>
      </c>
      <c r="I532" s="171"/>
      <c r="L532" s="167"/>
      <c r="M532" s="172"/>
      <c r="N532" s="173"/>
      <c r="O532" s="173"/>
      <c r="P532" s="173"/>
      <c r="Q532" s="173"/>
      <c r="R532" s="173"/>
      <c r="S532" s="173"/>
      <c r="T532" s="174"/>
      <c r="AT532" s="168" t="s">
        <v>128</v>
      </c>
      <c r="AU532" s="168" t="s">
        <v>82</v>
      </c>
      <c r="AV532" s="14" t="s">
        <v>127</v>
      </c>
      <c r="AW532" s="14" t="s">
        <v>29</v>
      </c>
      <c r="AX532" s="14" t="s">
        <v>30</v>
      </c>
      <c r="AY532" s="168" t="s">
        <v>120</v>
      </c>
    </row>
    <row r="533" spans="1:65" s="2" customFormat="1" ht="16.5" customHeight="1">
      <c r="A533" s="33"/>
      <c r="B533" s="144"/>
      <c r="C533" s="145" t="s">
        <v>432</v>
      </c>
      <c r="D533" s="145" t="s">
        <v>122</v>
      </c>
      <c r="E533" s="146" t="s">
        <v>746</v>
      </c>
      <c r="F533" s="147" t="s">
        <v>747</v>
      </c>
      <c r="G533" s="148" t="s">
        <v>183</v>
      </c>
      <c r="H533" s="149">
        <v>15.8</v>
      </c>
      <c r="I533" s="150"/>
      <c r="J533" s="151">
        <f>ROUND(I533*H533,2)</f>
        <v>0</v>
      </c>
      <c r="K533" s="147" t="s">
        <v>126</v>
      </c>
      <c r="L533" s="34"/>
      <c r="M533" s="152" t="s">
        <v>1</v>
      </c>
      <c r="N533" s="153" t="s">
        <v>38</v>
      </c>
      <c r="O533" s="59"/>
      <c r="P533" s="154">
        <f>O533*H533</f>
        <v>0</v>
      </c>
      <c r="Q533" s="154">
        <v>1.0000000000000001E-5</v>
      </c>
      <c r="R533" s="154">
        <f>Q533*H533</f>
        <v>1.5800000000000002E-4</v>
      </c>
      <c r="S533" s="154">
        <v>0</v>
      </c>
      <c r="T533" s="155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6" t="s">
        <v>127</v>
      </c>
      <c r="AT533" s="156" t="s">
        <v>122</v>
      </c>
      <c r="AU533" s="156" t="s">
        <v>82</v>
      </c>
      <c r="AY533" s="18" t="s">
        <v>120</v>
      </c>
      <c r="BE533" s="157">
        <f>IF(N533="základní",J533,0)</f>
        <v>0</v>
      </c>
      <c r="BF533" s="157">
        <f>IF(N533="snížená",J533,0)</f>
        <v>0</v>
      </c>
      <c r="BG533" s="157">
        <f>IF(N533="zákl. přenesená",J533,0)</f>
        <v>0</v>
      </c>
      <c r="BH533" s="157">
        <f>IF(N533="sníž. přenesená",J533,0)</f>
        <v>0</v>
      </c>
      <c r="BI533" s="157">
        <f>IF(N533="nulová",J533,0)</f>
        <v>0</v>
      </c>
      <c r="BJ533" s="18" t="s">
        <v>30</v>
      </c>
      <c r="BK533" s="157">
        <f>ROUND(I533*H533,2)</f>
        <v>0</v>
      </c>
      <c r="BL533" s="18" t="s">
        <v>127</v>
      </c>
      <c r="BM533" s="156" t="s">
        <v>748</v>
      </c>
    </row>
    <row r="534" spans="1:65" s="13" customFormat="1">
      <c r="B534" s="158"/>
      <c r="D534" s="159" t="s">
        <v>128</v>
      </c>
      <c r="E534" s="160" t="s">
        <v>1</v>
      </c>
      <c r="F534" s="161" t="s">
        <v>749</v>
      </c>
      <c r="H534" s="162">
        <v>15.8</v>
      </c>
      <c r="I534" s="163"/>
      <c r="L534" s="158"/>
      <c r="M534" s="164"/>
      <c r="N534" s="165"/>
      <c r="O534" s="165"/>
      <c r="P534" s="165"/>
      <c r="Q534" s="165"/>
      <c r="R534" s="165"/>
      <c r="S534" s="165"/>
      <c r="T534" s="166"/>
      <c r="AT534" s="160" t="s">
        <v>128</v>
      </c>
      <c r="AU534" s="160" t="s">
        <v>82</v>
      </c>
      <c r="AV534" s="13" t="s">
        <v>82</v>
      </c>
      <c r="AW534" s="13" t="s">
        <v>29</v>
      </c>
      <c r="AX534" s="13" t="s">
        <v>73</v>
      </c>
      <c r="AY534" s="160" t="s">
        <v>120</v>
      </c>
    </row>
    <row r="535" spans="1:65" s="14" customFormat="1">
      <c r="B535" s="167"/>
      <c r="D535" s="159" t="s">
        <v>128</v>
      </c>
      <c r="E535" s="168" t="s">
        <v>1</v>
      </c>
      <c r="F535" s="169" t="s">
        <v>205</v>
      </c>
      <c r="H535" s="170">
        <v>15.8</v>
      </c>
      <c r="I535" s="171"/>
      <c r="L535" s="167"/>
      <c r="M535" s="172"/>
      <c r="N535" s="173"/>
      <c r="O535" s="173"/>
      <c r="P535" s="173"/>
      <c r="Q535" s="173"/>
      <c r="R535" s="173"/>
      <c r="S535" s="173"/>
      <c r="T535" s="174"/>
      <c r="AT535" s="168" t="s">
        <v>128</v>
      </c>
      <c r="AU535" s="168" t="s">
        <v>82</v>
      </c>
      <c r="AV535" s="14" t="s">
        <v>127</v>
      </c>
      <c r="AW535" s="14" t="s">
        <v>29</v>
      </c>
      <c r="AX535" s="14" t="s">
        <v>30</v>
      </c>
      <c r="AY535" s="168" t="s">
        <v>120</v>
      </c>
    </row>
    <row r="536" spans="1:65" s="2" customFormat="1" ht="16.5" customHeight="1">
      <c r="A536" s="33"/>
      <c r="B536" s="144"/>
      <c r="C536" s="145" t="s">
        <v>750</v>
      </c>
      <c r="D536" s="145" t="s">
        <v>122</v>
      </c>
      <c r="E536" s="146" t="s">
        <v>751</v>
      </c>
      <c r="F536" s="147" t="s">
        <v>752</v>
      </c>
      <c r="G536" s="148" t="s">
        <v>183</v>
      </c>
      <c r="H536" s="149">
        <v>584.29999999999995</v>
      </c>
      <c r="I536" s="150"/>
      <c r="J536" s="151">
        <f>ROUND(I536*H536,2)</f>
        <v>0</v>
      </c>
      <c r="K536" s="147" t="s">
        <v>126</v>
      </c>
      <c r="L536" s="34"/>
      <c r="M536" s="152" t="s">
        <v>1</v>
      </c>
      <c r="N536" s="153" t="s">
        <v>38</v>
      </c>
      <c r="O536" s="59"/>
      <c r="P536" s="154">
        <f>O536*H536</f>
        <v>0</v>
      </c>
      <c r="Q536" s="154">
        <v>2.0000000000000002E-5</v>
      </c>
      <c r="R536" s="154">
        <f>Q536*H536</f>
        <v>1.1686E-2</v>
      </c>
      <c r="S536" s="154">
        <v>0</v>
      </c>
      <c r="T536" s="155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56" t="s">
        <v>127</v>
      </c>
      <c r="AT536" s="156" t="s">
        <v>122</v>
      </c>
      <c r="AU536" s="156" t="s">
        <v>82</v>
      </c>
      <c r="AY536" s="18" t="s">
        <v>120</v>
      </c>
      <c r="BE536" s="157">
        <f>IF(N536="základní",J536,0)</f>
        <v>0</v>
      </c>
      <c r="BF536" s="157">
        <f>IF(N536="snížená",J536,0)</f>
        <v>0</v>
      </c>
      <c r="BG536" s="157">
        <f>IF(N536="zákl. přenesená",J536,0)</f>
        <v>0</v>
      </c>
      <c r="BH536" s="157">
        <f>IF(N536="sníž. přenesená",J536,0)</f>
        <v>0</v>
      </c>
      <c r="BI536" s="157">
        <f>IF(N536="nulová",J536,0)</f>
        <v>0</v>
      </c>
      <c r="BJ536" s="18" t="s">
        <v>30</v>
      </c>
      <c r="BK536" s="157">
        <f>ROUND(I536*H536,2)</f>
        <v>0</v>
      </c>
      <c r="BL536" s="18" t="s">
        <v>127</v>
      </c>
      <c r="BM536" s="156" t="s">
        <v>753</v>
      </c>
    </row>
    <row r="537" spans="1:65" s="13" customFormat="1">
      <c r="B537" s="158"/>
      <c r="D537" s="159" t="s">
        <v>128</v>
      </c>
      <c r="E537" s="160" t="s">
        <v>1</v>
      </c>
      <c r="F537" s="161" t="s">
        <v>754</v>
      </c>
      <c r="H537" s="162">
        <v>239.9</v>
      </c>
      <c r="I537" s="163"/>
      <c r="L537" s="158"/>
      <c r="M537" s="164"/>
      <c r="N537" s="165"/>
      <c r="O537" s="165"/>
      <c r="P537" s="165"/>
      <c r="Q537" s="165"/>
      <c r="R537" s="165"/>
      <c r="S537" s="165"/>
      <c r="T537" s="166"/>
      <c r="AT537" s="160" t="s">
        <v>128</v>
      </c>
      <c r="AU537" s="160" t="s">
        <v>82</v>
      </c>
      <c r="AV537" s="13" t="s">
        <v>82</v>
      </c>
      <c r="AW537" s="13" t="s">
        <v>29</v>
      </c>
      <c r="AX537" s="13" t="s">
        <v>73</v>
      </c>
      <c r="AY537" s="160" t="s">
        <v>120</v>
      </c>
    </row>
    <row r="538" spans="1:65" s="13" customFormat="1">
      <c r="B538" s="158"/>
      <c r="D538" s="159" t="s">
        <v>128</v>
      </c>
      <c r="E538" s="160" t="s">
        <v>1</v>
      </c>
      <c r="F538" s="161" t="s">
        <v>755</v>
      </c>
      <c r="H538" s="162">
        <v>3</v>
      </c>
      <c r="I538" s="163"/>
      <c r="L538" s="158"/>
      <c r="M538" s="164"/>
      <c r="N538" s="165"/>
      <c r="O538" s="165"/>
      <c r="P538" s="165"/>
      <c r="Q538" s="165"/>
      <c r="R538" s="165"/>
      <c r="S538" s="165"/>
      <c r="T538" s="166"/>
      <c r="AT538" s="160" t="s">
        <v>128</v>
      </c>
      <c r="AU538" s="160" t="s">
        <v>82</v>
      </c>
      <c r="AV538" s="13" t="s">
        <v>82</v>
      </c>
      <c r="AW538" s="13" t="s">
        <v>29</v>
      </c>
      <c r="AX538" s="13" t="s">
        <v>73</v>
      </c>
      <c r="AY538" s="160" t="s">
        <v>120</v>
      </c>
    </row>
    <row r="539" spans="1:65" s="13" customFormat="1">
      <c r="B539" s="158"/>
      <c r="D539" s="159" t="s">
        <v>128</v>
      </c>
      <c r="E539" s="160" t="s">
        <v>1</v>
      </c>
      <c r="F539" s="161" t="s">
        <v>756</v>
      </c>
      <c r="H539" s="162">
        <v>10.199999999999999</v>
      </c>
      <c r="I539" s="163"/>
      <c r="L539" s="158"/>
      <c r="M539" s="164"/>
      <c r="N539" s="165"/>
      <c r="O539" s="165"/>
      <c r="P539" s="165"/>
      <c r="Q539" s="165"/>
      <c r="R539" s="165"/>
      <c r="S539" s="165"/>
      <c r="T539" s="166"/>
      <c r="AT539" s="160" t="s">
        <v>128</v>
      </c>
      <c r="AU539" s="160" t="s">
        <v>82</v>
      </c>
      <c r="AV539" s="13" t="s">
        <v>82</v>
      </c>
      <c r="AW539" s="13" t="s">
        <v>29</v>
      </c>
      <c r="AX539" s="13" t="s">
        <v>73</v>
      </c>
      <c r="AY539" s="160" t="s">
        <v>120</v>
      </c>
    </row>
    <row r="540" spans="1:65" s="13" customFormat="1">
      <c r="B540" s="158"/>
      <c r="D540" s="159" t="s">
        <v>128</v>
      </c>
      <c r="E540" s="160" t="s">
        <v>1</v>
      </c>
      <c r="F540" s="161" t="s">
        <v>757</v>
      </c>
      <c r="H540" s="162">
        <v>301.7</v>
      </c>
      <c r="I540" s="163"/>
      <c r="L540" s="158"/>
      <c r="M540" s="164"/>
      <c r="N540" s="165"/>
      <c r="O540" s="165"/>
      <c r="P540" s="165"/>
      <c r="Q540" s="165"/>
      <c r="R540" s="165"/>
      <c r="S540" s="165"/>
      <c r="T540" s="166"/>
      <c r="AT540" s="160" t="s">
        <v>128</v>
      </c>
      <c r="AU540" s="160" t="s">
        <v>82</v>
      </c>
      <c r="AV540" s="13" t="s">
        <v>82</v>
      </c>
      <c r="AW540" s="13" t="s">
        <v>29</v>
      </c>
      <c r="AX540" s="13" t="s">
        <v>73</v>
      </c>
      <c r="AY540" s="160" t="s">
        <v>120</v>
      </c>
    </row>
    <row r="541" spans="1:65" s="13" customFormat="1">
      <c r="B541" s="158"/>
      <c r="D541" s="159" t="s">
        <v>128</v>
      </c>
      <c r="E541" s="160" t="s">
        <v>1</v>
      </c>
      <c r="F541" s="161" t="s">
        <v>758</v>
      </c>
      <c r="H541" s="162">
        <v>4</v>
      </c>
      <c r="I541" s="163"/>
      <c r="L541" s="158"/>
      <c r="M541" s="164"/>
      <c r="N541" s="165"/>
      <c r="O541" s="165"/>
      <c r="P541" s="165"/>
      <c r="Q541" s="165"/>
      <c r="R541" s="165"/>
      <c r="S541" s="165"/>
      <c r="T541" s="166"/>
      <c r="AT541" s="160" t="s">
        <v>128</v>
      </c>
      <c r="AU541" s="160" t="s">
        <v>82</v>
      </c>
      <c r="AV541" s="13" t="s">
        <v>82</v>
      </c>
      <c r="AW541" s="13" t="s">
        <v>29</v>
      </c>
      <c r="AX541" s="13" t="s">
        <v>73</v>
      </c>
      <c r="AY541" s="160" t="s">
        <v>120</v>
      </c>
    </row>
    <row r="542" spans="1:65" s="13" customFormat="1">
      <c r="B542" s="158"/>
      <c r="D542" s="159" t="s">
        <v>128</v>
      </c>
      <c r="E542" s="160" t="s">
        <v>1</v>
      </c>
      <c r="F542" s="161" t="s">
        <v>759</v>
      </c>
      <c r="H542" s="162">
        <v>24.5</v>
      </c>
      <c r="I542" s="163"/>
      <c r="L542" s="158"/>
      <c r="M542" s="164"/>
      <c r="N542" s="165"/>
      <c r="O542" s="165"/>
      <c r="P542" s="165"/>
      <c r="Q542" s="165"/>
      <c r="R542" s="165"/>
      <c r="S542" s="165"/>
      <c r="T542" s="166"/>
      <c r="AT542" s="160" t="s">
        <v>128</v>
      </c>
      <c r="AU542" s="160" t="s">
        <v>82</v>
      </c>
      <c r="AV542" s="13" t="s">
        <v>82</v>
      </c>
      <c r="AW542" s="13" t="s">
        <v>29</v>
      </c>
      <c r="AX542" s="13" t="s">
        <v>73</v>
      </c>
      <c r="AY542" s="160" t="s">
        <v>120</v>
      </c>
    </row>
    <row r="543" spans="1:65" s="13" customFormat="1">
      <c r="B543" s="158"/>
      <c r="D543" s="159" t="s">
        <v>128</v>
      </c>
      <c r="E543" s="160" t="s">
        <v>1</v>
      </c>
      <c r="F543" s="161" t="s">
        <v>760</v>
      </c>
      <c r="H543" s="162">
        <v>1</v>
      </c>
      <c r="I543" s="163"/>
      <c r="L543" s="158"/>
      <c r="M543" s="164"/>
      <c r="N543" s="165"/>
      <c r="O543" s="165"/>
      <c r="P543" s="165"/>
      <c r="Q543" s="165"/>
      <c r="R543" s="165"/>
      <c r="S543" s="165"/>
      <c r="T543" s="166"/>
      <c r="AT543" s="160" t="s">
        <v>128</v>
      </c>
      <c r="AU543" s="160" t="s">
        <v>82</v>
      </c>
      <c r="AV543" s="13" t="s">
        <v>82</v>
      </c>
      <c r="AW543" s="13" t="s">
        <v>29</v>
      </c>
      <c r="AX543" s="13" t="s">
        <v>73</v>
      </c>
      <c r="AY543" s="160" t="s">
        <v>120</v>
      </c>
    </row>
    <row r="544" spans="1:65" s="14" customFormat="1">
      <c r="B544" s="167"/>
      <c r="D544" s="159" t="s">
        <v>128</v>
      </c>
      <c r="E544" s="168" t="s">
        <v>1</v>
      </c>
      <c r="F544" s="169" t="s">
        <v>150</v>
      </c>
      <c r="H544" s="170">
        <v>584.29999999999995</v>
      </c>
      <c r="I544" s="171"/>
      <c r="L544" s="167"/>
      <c r="M544" s="172"/>
      <c r="N544" s="173"/>
      <c r="O544" s="173"/>
      <c r="P544" s="173"/>
      <c r="Q544" s="173"/>
      <c r="R544" s="173"/>
      <c r="S544" s="173"/>
      <c r="T544" s="174"/>
      <c r="AT544" s="168" t="s">
        <v>128</v>
      </c>
      <c r="AU544" s="168" t="s">
        <v>82</v>
      </c>
      <c r="AV544" s="14" t="s">
        <v>127</v>
      </c>
      <c r="AW544" s="14" t="s">
        <v>29</v>
      </c>
      <c r="AX544" s="14" t="s">
        <v>30</v>
      </c>
      <c r="AY544" s="168" t="s">
        <v>120</v>
      </c>
    </row>
    <row r="545" spans="1:65" s="2" customFormat="1" ht="16.5" customHeight="1">
      <c r="A545" s="33"/>
      <c r="B545" s="144"/>
      <c r="C545" s="145" t="s">
        <v>444</v>
      </c>
      <c r="D545" s="145" t="s">
        <v>122</v>
      </c>
      <c r="E545" s="146" t="s">
        <v>761</v>
      </c>
      <c r="F545" s="147" t="s">
        <v>762</v>
      </c>
      <c r="G545" s="148" t="s">
        <v>183</v>
      </c>
      <c r="H545" s="149">
        <v>584.29999999999995</v>
      </c>
      <c r="I545" s="150"/>
      <c r="J545" s="151">
        <f>ROUND(I545*H545,2)</f>
        <v>0</v>
      </c>
      <c r="K545" s="147" t="s">
        <v>126</v>
      </c>
      <c r="L545" s="34"/>
      <c r="M545" s="152" t="s">
        <v>1</v>
      </c>
      <c r="N545" s="153" t="s">
        <v>38</v>
      </c>
      <c r="O545" s="59"/>
      <c r="P545" s="154">
        <f>O545*H545</f>
        <v>0</v>
      </c>
      <c r="Q545" s="154">
        <v>0</v>
      </c>
      <c r="R545" s="154">
        <f>Q545*H545</f>
        <v>0</v>
      </c>
      <c r="S545" s="154">
        <v>0</v>
      </c>
      <c r="T545" s="155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56" t="s">
        <v>127</v>
      </c>
      <c r="AT545" s="156" t="s">
        <v>122</v>
      </c>
      <c r="AU545" s="156" t="s">
        <v>82</v>
      </c>
      <c r="AY545" s="18" t="s">
        <v>120</v>
      </c>
      <c r="BE545" s="157">
        <f>IF(N545="základní",J545,0)</f>
        <v>0</v>
      </c>
      <c r="BF545" s="157">
        <f>IF(N545="snížená",J545,0)</f>
        <v>0</v>
      </c>
      <c r="BG545" s="157">
        <f>IF(N545="zákl. přenesená",J545,0)</f>
        <v>0</v>
      </c>
      <c r="BH545" s="157">
        <f>IF(N545="sníž. přenesená",J545,0)</f>
        <v>0</v>
      </c>
      <c r="BI545" s="157">
        <f>IF(N545="nulová",J545,0)</f>
        <v>0</v>
      </c>
      <c r="BJ545" s="18" t="s">
        <v>30</v>
      </c>
      <c r="BK545" s="157">
        <f>ROUND(I545*H545,2)</f>
        <v>0</v>
      </c>
      <c r="BL545" s="18" t="s">
        <v>127</v>
      </c>
      <c r="BM545" s="156" t="s">
        <v>763</v>
      </c>
    </row>
    <row r="546" spans="1:65" s="2" customFormat="1" ht="16.5" customHeight="1">
      <c r="A546" s="33"/>
      <c r="B546" s="144"/>
      <c r="C546" s="145" t="s">
        <v>764</v>
      </c>
      <c r="D546" s="145" t="s">
        <v>122</v>
      </c>
      <c r="E546" s="146" t="s">
        <v>765</v>
      </c>
      <c r="F546" s="147" t="s">
        <v>766</v>
      </c>
      <c r="G546" s="148" t="s">
        <v>351</v>
      </c>
      <c r="H546" s="149">
        <v>955.69799999999998</v>
      </c>
      <c r="I546" s="150"/>
      <c r="J546" s="151">
        <f>ROUND(I546*H546,2)</f>
        <v>0</v>
      </c>
      <c r="K546" s="147" t="s">
        <v>126</v>
      </c>
      <c r="L546" s="34"/>
      <c r="M546" s="152" t="s">
        <v>1</v>
      </c>
      <c r="N546" s="153" t="s">
        <v>38</v>
      </c>
      <c r="O546" s="59"/>
      <c r="P546" s="154">
        <f>O546*H546</f>
        <v>0</v>
      </c>
      <c r="Q546" s="154">
        <v>0</v>
      </c>
      <c r="R546" s="154">
        <f>Q546*H546</f>
        <v>0</v>
      </c>
      <c r="S546" s="154">
        <v>0</v>
      </c>
      <c r="T546" s="155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56" t="s">
        <v>127</v>
      </c>
      <c r="AT546" s="156" t="s">
        <v>122</v>
      </c>
      <c r="AU546" s="156" t="s">
        <v>82</v>
      </c>
      <c r="AY546" s="18" t="s">
        <v>120</v>
      </c>
      <c r="BE546" s="157">
        <f>IF(N546="základní",J546,0)</f>
        <v>0</v>
      </c>
      <c r="BF546" s="157">
        <f>IF(N546="snížená",J546,0)</f>
        <v>0</v>
      </c>
      <c r="BG546" s="157">
        <f>IF(N546="zákl. přenesená",J546,0)</f>
        <v>0</v>
      </c>
      <c r="BH546" s="157">
        <f>IF(N546="sníž. přenesená",J546,0)</f>
        <v>0</v>
      </c>
      <c r="BI546" s="157">
        <f>IF(N546="nulová",J546,0)</f>
        <v>0</v>
      </c>
      <c r="BJ546" s="18" t="s">
        <v>30</v>
      </c>
      <c r="BK546" s="157">
        <f>ROUND(I546*H546,2)</f>
        <v>0</v>
      </c>
      <c r="BL546" s="18" t="s">
        <v>127</v>
      </c>
      <c r="BM546" s="156" t="s">
        <v>767</v>
      </c>
    </row>
    <row r="547" spans="1:65" s="13" customFormat="1">
      <c r="B547" s="158"/>
      <c r="D547" s="159" t="s">
        <v>128</v>
      </c>
      <c r="E547" s="160" t="s">
        <v>1</v>
      </c>
      <c r="F547" s="161" t="s">
        <v>768</v>
      </c>
      <c r="H547" s="162">
        <v>955.69799999999998</v>
      </c>
      <c r="I547" s="163"/>
      <c r="L547" s="158"/>
      <c r="M547" s="164"/>
      <c r="N547" s="165"/>
      <c r="O547" s="165"/>
      <c r="P547" s="165"/>
      <c r="Q547" s="165"/>
      <c r="R547" s="165"/>
      <c r="S547" s="165"/>
      <c r="T547" s="166"/>
      <c r="AT547" s="160" t="s">
        <v>128</v>
      </c>
      <c r="AU547" s="160" t="s">
        <v>82</v>
      </c>
      <c r="AV547" s="13" t="s">
        <v>82</v>
      </c>
      <c r="AW547" s="13" t="s">
        <v>29</v>
      </c>
      <c r="AX547" s="13" t="s">
        <v>30</v>
      </c>
      <c r="AY547" s="160" t="s">
        <v>120</v>
      </c>
    </row>
    <row r="548" spans="1:65" s="2" customFormat="1" ht="16.5" customHeight="1">
      <c r="A548" s="33"/>
      <c r="B548" s="144"/>
      <c r="C548" s="145" t="s">
        <v>453</v>
      </c>
      <c r="D548" s="145" t="s">
        <v>122</v>
      </c>
      <c r="E548" s="146" t="s">
        <v>769</v>
      </c>
      <c r="F548" s="147" t="s">
        <v>770</v>
      </c>
      <c r="G548" s="148" t="s">
        <v>351</v>
      </c>
      <c r="H548" s="149">
        <v>3822.7919999999999</v>
      </c>
      <c r="I548" s="150"/>
      <c r="J548" s="151">
        <f>ROUND(I548*H548,2)</f>
        <v>0</v>
      </c>
      <c r="K548" s="147" t="s">
        <v>126</v>
      </c>
      <c r="L548" s="34"/>
      <c r="M548" s="152" t="s">
        <v>1</v>
      </c>
      <c r="N548" s="153" t="s">
        <v>38</v>
      </c>
      <c r="O548" s="59"/>
      <c r="P548" s="154">
        <f>O548*H548</f>
        <v>0</v>
      </c>
      <c r="Q548" s="154">
        <v>0</v>
      </c>
      <c r="R548" s="154">
        <f>Q548*H548</f>
        <v>0</v>
      </c>
      <c r="S548" s="154">
        <v>0</v>
      </c>
      <c r="T548" s="155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56" t="s">
        <v>127</v>
      </c>
      <c r="AT548" s="156" t="s">
        <v>122</v>
      </c>
      <c r="AU548" s="156" t="s">
        <v>82</v>
      </c>
      <c r="AY548" s="18" t="s">
        <v>120</v>
      </c>
      <c r="BE548" s="157">
        <f>IF(N548="základní",J548,0)</f>
        <v>0</v>
      </c>
      <c r="BF548" s="157">
        <f>IF(N548="snížená",J548,0)</f>
        <v>0</v>
      </c>
      <c r="BG548" s="157">
        <f>IF(N548="zákl. přenesená",J548,0)</f>
        <v>0</v>
      </c>
      <c r="BH548" s="157">
        <f>IF(N548="sníž. přenesená",J548,0)</f>
        <v>0</v>
      </c>
      <c r="BI548" s="157">
        <f>IF(N548="nulová",J548,0)</f>
        <v>0</v>
      </c>
      <c r="BJ548" s="18" t="s">
        <v>30</v>
      </c>
      <c r="BK548" s="157">
        <f>ROUND(I548*H548,2)</f>
        <v>0</v>
      </c>
      <c r="BL548" s="18" t="s">
        <v>127</v>
      </c>
      <c r="BM548" s="156" t="s">
        <v>771</v>
      </c>
    </row>
    <row r="549" spans="1:65" s="13" customFormat="1">
      <c r="B549" s="158"/>
      <c r="D549" s="159" t="s">
        <v>128</v>
      </c>
      <c r="E549" s="160" t="s">
        <v>1</v>
      </c>
      <c r="F549" s="161" t="s">
        <v>772</v>
      </c>
      <c r="H549" s="162">
        <v>3822.7919999999999</v>
      </c>
      <c r="I549" s="163"/>
      <c r="L549" s="158"/>
      <c r="M549" s="164"/>
      <c r="N549" s="165"/>
      <c r="O549" s="165"/>
      <c r="P549" s="165"/>
      <c r="Q549" s="165"/>
      <c r="R549" s="165"/>
      <c r="S549" s="165"/>
      <c r="T549" s="166"/>
      <c r="AT549" s="160" t="s">
        <v>128</v>
      </c>
      <c r="AU549" s="160" t="s">
        <v>82</v>
      </c>
      <c r="AV549" s="13" t="s">
        <v>82</v>
      </c>
      <c r="AW549" s="13" t="s">
        <v>29</v>
      </c>
      <c r="AX549" s="13" t="s">
        <v>73</v>
      </c>
      <c r="AY549" s="160" t="s">
        <v>120</v>
      </c>
    </row>
    <row r="550" spans="1:65" s="14" customFormat="1">
      <c r="B550" s="167"/>
      <c r="D550" s="159" t="s">
        <v>128</v>
      </c>
      <c r="E550" s="168" t="s">
        <v>1</v>
      </c>
      <c r="F550" s="169" t="s">
        <v>205</v>
      </c>
      <c r="H550" s="170">
        <v>3822.7919999999999</v>
      </c>
      <c r="I550" s="171"/>
      <c r="L550" s="167"/>
      <c r="M550" s="172"/>
      <c r="N550" s="173"/>
      <c r="O550" s="173"/>
      <c r="P550" s="173"/>
      <c r="Q550" s="173"/>
      <c r="R550" s="173"/>
      <c r="S550" s="173"/>
      <c r="T550" s="174"/>
      <c r="AT550" s="168" t="s">
        <v>128</v>
      </c>
      <c r="AU550" s="168" t="s">
        <v>82</v>
      </c>
      <c r="AV550" s="14" t="s">
        <v>127</v>
      </c>
      <c r="AW550" s="14" t="s">
        <v>29</v>
      </c>
      <c r="AX550" s="14" t="s">
        <v>30</v>
      </c>
      <c r="AY550" s="168" t="s">
        <v>120</v>
      </c>
    </row>
    <row r="551" spans="1:65" s="2" customFormat="1" ht="16.5" customHeight="1">
      <c r="A551" s="33"/>
      <c r="B551" s="144"/>
      <c r="C551" s="145" t="s">
        <v>773</v>
      </c>
      <c r="D551" s="145" t="s">
        <v>122</v>
      </c>
      <c r="E551" s="146" t="s">
        <v>774</v>
      </c>
      <c r="F551" s="147" t="s">
        <v>775</v>
      </c>
      <c r="G551" s="148" t="s">
        <v>351</v>
      </c>
      <c r="H551" s="149">
        <v>641.87199999999996</v>
      </c>
      <c r="I551" s="150"/>
      <c r="J551" s="151">
        <f>ROUND(I551*H551,2)</f>
        <v>0</v>
      </c>
      <c r="K551" s="147" t="s">
        <v>1</v>
      </c>
      <c r="L551" s="34"/>
      <c r="M551" s="152" t="s">
        <v>1</v>
      </c>
      <c r="N551" s="153" t="s">
        <v>38</v>
      </c>
      <c r="O551" s="59"/>
      <c r="P551" s="154">
        <f>O551*H551</f>
        <v>0</v>
      </c>
      <c r="Q551" s="154">
        <v>0</v>
      </c>
      <c r="R551" s="154">
        <f>Q551*H551</f>
        <v>0</v>
      </c>
      <c r="S551" s="154">
        <v>0</v>
      </c>
      <c r="T551" s="155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56" t="s">
        <v>127</v>
      </c>
      <c r="AT551" s="156" t="s">
        <v>122</v>
      </c>
      <c r="AU551" s="156" t="s">
        <v>82</v>
      </c>
      <c r="AY551" s="18" t="s">
        <v>120</v>
      </c>
      <c r="BE551" s="157">
        <f>IF(N551="základní",J551,0)</f>
        <v>0</v>
      </c>
      <c r="BF551" s="157">
        <f>IF(N551="snížená",J551,0)</f>
        <v>0</v>
      </c>
      <c r="BG551" s="157">
        <f>IF(N551="zákl. přenesená",J551,0)</f>
        <v>0</v>
      </c>
      <c r="BH551" s="157">
        <f>IF(N551="sníž. přenesená",J551,0)</f>
        <v>0</v>
      </c>
      <c r="BI551" s="157">
        <f>IF(N551="nulová",J551,0)</f>
        <v>0</v>
      </c>
      <c r="BJ551" s="18" t="s">
        <v>30</v>
      </c>
      <c r="BK551" s="157">
        <f>ROUND(I551*H551,2)</f>
        <v>0</v>
      </c>
      <c r="BL551" s="18" t="s">
        <v>127</v>
      </c>
      <c r="BM551" s="156" t="s">
        <v>776</v>
      </c>
    </row>
    <row r="552" spans="1:65" s="13" customFormat="1">
      <c r="B552" s="158"/>
      <c r="D552" s="159" t="s">
        <v>128</v>
      </c>
      <c r="E552" s="160" t="s">
        <v>1</v>
      </c>
      <c r="F552" s="161" t="s">
        <v>777</v>
      </c>
      <c r="H552" s="162">
        <v>641.87199999999996</v>
      </c>
      <c r="I552" s="163"/>
      <c r="L552" s="158"/>
      <c r="M552" s="164"/>
      <c r="N552" s="165"/>
      <c r="O552" s="165"/>
      <c r="P552" s="165"/>
      <c r="Q552" s="165"/>
      <c r="R552" s="165"/>
      <c r="S552" s="165"/>
      <c r="T552" s="166"/>
      <c r="AT552" s="160" t="s">
        <v>128</v>
      </c>
      <c r="AU552" s="160" t="s">
        <v>82</v>
      </c>
      <c r="AV552" s="13" t="s">
        <v>82</v>
      </c>
      <c r="AW552" s="13" t="s">
        <v>29</v>
      </c>
      <c r="AX552" s="13" t="s">
        <v>73</v>
      </c>
      <c r="AY552" s="160" t="s">
        <v>120</v>
      </c>
    </row>
    <row r="553" spans="1:65" s="14" customFormat="1">
      <c r="B553" s="167"/>
      <c r="D553" s="159" t="s">
        <v>128</v>
      </c>
      <c r="E553" s="168" t="s">
        <v>1</v>
      </c>
      <c r="F553" s="169" t="s">
        <v>205</v>
      </c>
      <c r="H553" s="170">
        <v>641.87199999999996</v>
      </c>
      <c r="I553" s="171"/>
      <c r="L553" s="167"/>
      <c r="M553" s="172"/>
      <c r="N553" s="173"/>
      <c r="O553" s="173"/>
      <c r="P553" s="173"/>
      <c r="Q553" s="173"/>
      <c r="R553" s="173"/>
      <c r="S553" s="173"/>
      <c r="T553" s="174"/>
      <c r="AT553" s="168" t="s">
        <v>128</v>
      </c>
      <c r="AU553" s="168" t="s">
        <v>82</v>
      </c>
      <c r="AV553" s="14" t="s">
        <v>127</v>
      </c>
      <c r="AW553" s="14" t="s">
        <v>29</v>
      </c>
      <c r="AX553" s="14" t="s">
        <v>30</v>
      </c>
      <c r="AY553" s="168" t="s">
        <v>120</v>
      </c>
    </row>
    <row r="554" spans="1:65" s="2" customFormat="1" ht="16.5" customHeight="1">
      <c r="A554" s="33"/>
      <c r="B554" s="144"/>
      <c r="C554" s="145" t="s">
        <v>458</v>
      </c>
      <c r="D554" s="145" t="s">
        <v>122</v>
      </c>
      <c r="E554" s="146" t="s">
        <v>778</v>
      </c>
      <c r="F554" s="147" t="s">
        <v>418</v>
      </c>
      <c r="G554" s="148" t="s">
        <v>351</v>
      </c>
      <c r="H554" s="149">
        <v>313.82600000000002</v>
      </c>
      <c r="I554" s="150"/>
      <c r="J554" s="151">
        <f>ROUND(I554*H554,2)</f>
        <v>0</v>
      </c>
      <c r="K554" s="147" t="s">
        <v>1</v>
      </c>
      <c r="L554" s="34"/>
      <c r="M554" s="152" t="s">
        <v>1</v>
      </c>
      <c r="N554" s="153" t="s">
        <v>38</v>
      </c>
      <c r="O554" s="59"/>
      <c r="P554" s="154">
        <f>O554*H554</f>
        <v>0</v>
      </c>
      <c r="Q554" s="154">
        <v>0</v>
      </c>
      <c r="R554" s="154">
        <f>Q554*H554</f>
        <v>0</v>
      </c>
      <c r="S554" s="154">
        <v>0</v>
      </c>
      <c r="T554" s="155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56" t="s">
        <v>127</v>
      </c>
      <c r="AT554" s="156" t="s">
        <v>122</v>
      </c>
      <c r="AU554" s="156" t="s">
        <v>82</v>
      </c>
      <c r="AY554" s="18" t="s">
        <v>120</v>
      </c>
      <c r="BE554" s="157">
        <f>IF(N554="základní",J554,0)</f>
        <v>0</v>
      </c>
      <c r="BF554" s="157">
        <f>IF(N554="snížená",J554,0)</f>
        <v>0</v>
      </c>
      <c r="BG554" s="157">
        <f>IF(N554="zákl. přenesená",J554,0)</f>
        <v>0</v>
      </c>
      <c r="BH554" s="157">
        <f>IF(N554="sníž. přenesená",J554,0)</f>
        <v>0</v>
      </c>
      <c r="BI554" s="157">
        <f>IF(N554="nulová",J554,0)</f>
        <v>0</v>
      </c>
      <c r="BJ554" s="18" t="s">
        <v>30</v>
      </c>
      <c r="BK554" s="157">
        <f>ROUND(I554*H554,2)</f>
        <v>0</v>
      </c>
      <c r="BL554" s="18" t="s">
        <v>127</v>
      </c>
      <c r="BM554" s="156" t="s">
        <v>779</v>
      </c>
    </row>
    <row r="555" spans="1:65" s="13" customFormat="1">
      <c r="B555" s="158"/>
      <c r="D555" s="159" t="s">
        <v>128</v>
      </c>
      <c r="E555" s="160" t="s">
        <v>1</v>
      </c>
      <c r="F555" s="161" t="s">
        <v>780</v>
      </c>
      <c r="H555" s="162">
        <v>313.82600000000002</v>
      </c>
      <c r="I555" s="163"/>
      <c r="L555" s="158"/>
      <c r="M555" s="164"/>
      <c r="N555" s="165"/>
      <c r="O555" s="165"/>
      <c r="P555" s="165"/>
      <c r="Q555" s="165"/>
      <c r="R555" s="165"/>
      <c r="S555" s="165"/>
      <c r="T555" s="166"/>
      <c r="AT555" s="160" t="s">
        <v>128</v>
      </c>
      <c r="AU555" s="160" t="s">
        <v>82</v>
      </c>
      <c r="AV555" s="13" t="s">
        <v>82</v>
      </c>
      <c r="AW555" s="13" t="s">
        <v>29</v>
      </c>
      <c r="AX555" s="13" t="s">
        <v>30</v>
      </c>
      <c r="AY555" s="160" t="s">
        <v>120</v>
      </c>
    </row>
    <row r="556" spans="1:65" s="2" customFormat="1" ht="16.5" customHeight="1">
      <c r="A556" s="33"/>
      <c r="B556" s="144"/>
      <c r="C556" s="145" t="s">
        <v>781</v>
      </c>
      <c r="D556" s="145" t="s">
        <v>122</v>
      </c>
      <c r="E556" s="146" t="s">
        <v>782</v>
      </c>
      <c r="F556" s="147" t="s">
        <v>783</v>
      </c>
      <c r="G556" s="148" t="s">
        <v>351</v>
      </c>
      <c r="H556" s="149">
        <v>758.19500000000005</v>
      </c>
      <c r="I556" s="150"/>
      <c r="J556" s="151">
        <f>ROUND(I556*H556,2)</f>
        <v>0</v>
      </c>
      <c r="K556" s="147" t="s">
        <v>126</v>
      </c>
      <c r="L556" s="34"/>
      <c r="M556" s="200" t="s">
        <v>1</v>
      </c>
      <c r="N556" s="201" t="s">
        <v>38</v>
      </c>
      <c r="O556" s="202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6" t="s">
        <v>127</v>
      </c>
      <c r="AT556" s="156" t="s">
        <v>122</v>
      </c>
      <c r="AU556" s="156" t="s">
        <v>82</v>
      </c>
      <c r="AY556" s="18" t="s">
        <v>120</v>
      </c>
      <c r="BE556" s="157">
        <f>IF(N556="základní",J556,0)</f>
        <v>0</v>
      </c>
      <c r="BF556" s="157">
        <f>IF(N556="snížená",J556,0)</f>
        <v>0</v>
      </c>
      <c r="BG556" s="157">
        <f>IF(N556="zákl. přenesená",J556,0)</f>
        <v>0</v>
      </c>
      <c r="BH556" s="157">
        <f>IF(N556="sníž. přenesená",J556,0)</f>
        <v>0</v>
      </c>
      <c r="BI556" s="157">
        <f>IF(N556="nulová",J556,0)</f>
        <v>0</v>
      </c>
      <c r="BJ556" s="18" t="s">
        <v>30</v>
      </c>
      <c r="BK556" s="157">
        <f>ROUND(I556*H556,2)</f>
        <v>0</v>
      </c>
      <c r="BL556" s="18" t="s">
        <v>127</v>
      </c>
      <c r="BM556" s="156" t="s">
        <v>784</v>
      </c>
    </row>
    <row r="557" spans="1:65" s="2" customFormat="1" ht="6.95" customHeight="1">
      <c r="A557" s="33"/>
      <c r="B557" s="48"/>
      <c r="C557" s="49"/>
      <c r="D557" s="49"/>
      <c r="E557" s="49"/>
      <c r="F557" s="49"/>
      <c r="G557" s="49"/>
      <c r="H557" s="49"/>
      <c r="I557" s="49"/>
      <c r="J557" s="49"/>
      <c r="K557" s="49"/>
      <c r="L557" s="34"/>
      <c r="M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</row>
  </sheetData>
  <autoFilter ref="C123:K55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5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89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Komárovská - rekonstrukce kanalizace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0" t="s">
        <v>785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9"/>
      <c r="G18" s="239"/>
      <c r="H18" s="239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3" t="s">
        <v>1</v>
      </c>
      <c r="F27" s="243"/>
      <c r="G27" s="243"/>
      <c r="H27" s="24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ROUND(J129,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ROUND((SUM(BE129:BE524)),  0)</f>
        <v>0</v>
      </c>
      <c r="G33" s="33"/>
      <c r="H33" s="33"/>
      <c r="I33" s="101">
        <v>0.21</v>
      </c>
      <c r="J33" s="100">
        <f>ROUND(((SUM(BE129:BE524))*I33),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ROUND((SUM(BF129:BF524)),  0)</f>
        <v>0</v>
      </c>
      <c r="G34" s="33"/>
      <c r="H34" s="33"/>
      <c r="I34" s="101">
        <v>0.12</v>
      </c>
      <c r="J34" s="100">
        <f>ROUND(((SUM(BF129:BF524))*I34),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ROUND((SUM(BG129:BG524)),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ROUND((SUM(BH129:BH524)),  0)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ROUND((SUM(BI129:BI524)),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Komárovská - rekonstrukce kanalizace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0" t="str">
        <f>E9</f>
        <v>SO 02 - Kanalizační přípojky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93</v>
      </c>
      <c r="D94" s="102"/>
      <c r="E94" s="102"/>
      <c r="F94" s="102"/>
      <c r="G94" s="102"/>
      <c r="H94" s="102"/>
      <c r="I94" s="102"/>
      <c r="J94" s="111" t="s">
        <v>94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95</v>
      </c>
      <c r="D96" s="33"/>
      <c r="E96" s="33"/>
      <c r="F96" s="33"/>
      <c r="G96" s="33"/>
      <c r="H96" s="33"/>
      <c r="I96" s="33"/>
      <c r="J96" s="72">
        <f>J129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96</v>
      </c>
    </row>
    <row r="97" spans="1:31" s="9" customFormat="1" ht="24.95" customHeight="1">
      <c r="B97" s="113"/>
      <c r="D97" s="114" t="s">
        <v>97</v>
      </c>
      <c r="E97" s="115"/>
      <c r="F97" s="115"/>
      <c r="G97" s="115"/>
      <c r="H97" s="115"/>
      <c r="I97" s="115"/>
      <c r="J97" s="116">
        <f>J130</f>
        <v>0</v>
      </c>
      <c r="L97" s="113"/>
    </row>
    <row r="98" spans="1:31" s="10" customFormat="1" ht="19.899999999999999" customHeight="1">
      <c r="B98" s="117"/>
      <c r="D98" s="118" t="s">
        <v>98</v>
      </c>
      <c r="E98" s="119"/>
      <c r="F98" s="119"/>
      <c r="G98" s="119"/>
      <c r="H98" s="119"/>
      <c r="I98" s="119"/>
      <c r="J98" s="120">
        <f>J131</f>
        <v>0</v>
      </c>
      <c r="L98" s="117"/>
    </row>
    <row r="99" spans="1:31" s="10" customFormat="1" ht="19.899999999999999" customHeight="1">
      <c r="B99" s="117"/>
      <c r="D99" s="118" t="s">
        <v>99</v>
      </c>
      <c r="E99" s="119"/>
      <c r="F99" s="119"/>
      <c r="G99" s="119"/>
      <c r="H99" s="119"/>
      <c r="I99" s="119"/>
      <c r="J99" s="120">
        <f>J317</f>
        <v>0</v>
      </c>
      <c r="L99" s="117"/>
    </row>
    <row r="100" spans="1:31" s="10" customFormat="1" ht="19.899999999999999" customHeight="1">
      <c r="B100" s="117"/>
      <c r="D100" s="118" t="s">
        <v>100</v>
      </c>
      <c r="E100" s="119"/>
      <c r="F100" s="119"/>
      <c r="G100" s="119"/>
      <c r="H100" s="119"/>
      <c r="I100" s="119"/>
      <c r="J100" s="120">
        <f>J320</f>
        <v>0</v>
      </c>
      <c r="L100" s="117"/>
    </row>
    <row r="101" spans="1:31" s="10" customFormat="1" ht="19.899999999999999" customHeight="1">
      <c r="B101" s="117"/>
      <c r="D101" s="118" t="s">
        <v>101</v>
      </c>
      <c r="E101" s="119"/>
      <c r="F101" s="119"/>
      <c r="G101" s="119"/>
      <c r="H101" s="119"/>
      <c r="I101" s="119"/>
      <c r="J101" s="120">
        <f>J345</f>
        <v>0</v>
      </c>
      <c r="L101" s="117"/>
    </row>
    <row r="102" spans="1:31" s="10" customFormat="1" ht="19.899999999999999" customHeight="1">
      <c r="B102" s="117"/>
      <c r="D102" s="118" t="s">
        <v>786</v>
      </c>
      <c r="E102" s="119"/>
      <c r="F102" s="119"/>
      <c r="G102" s="119"/>
      <c r="H102" s="119"/>
      <c r="I102" s="119"/>
      <c r="J102" s="120">
        <f>J377</f>
        <v>0</v>
      </c>
      <c r="L102" s="117"/>
    </row>
    <row r="103" spans="1:31" s="10" customFormat="1" ht="19.899999999999999" customHeight="1">
      <c r="B103" s="117"/>
      <c r="D103" s="118" t="s">
        <v>102</v>
      </c>
      <c r="E103" s="119"/>
      <c r="F103" s="119"/>
      <c r="G103" s="119"/>
      <c r="H103" s="119"/>
      <c r="I103" s="119"/>
      <c r="J103" s="120">
        <f>J385</f>
        <v>0</v>
      </c>
      <c r="L103" s="117"/>
    </row>
    <row r="104" spans="1:31" s="10" customFormat="1" ht="19.899999999999999" customHeight="1">
      <c r="B104" s="117"/>
      <c r="D104" s="118" t="s">
        <v>103</v>
      </c>
      <c r="E104" s="119"/>
      <c r="F104" s="119"/>
      <c r="G104" s="119"/>
      <c r="H104" s="119"/>
      <c r="I104" s="119"/>
      <c r="J104" s="120">
        <f>J389</f>
        <v>0</v>
      </c>
      <c r="L104" s="117"/>
    </row>
    <row r="105" spans="1:31" s="10" customFormat="1" ht="19.899999999999999" customHeight="1">
      <c r="B105" s="117"/>
      <c r="D105" s="118" t="s">
        <v>104</v>
      </c>
      <c r="E105" s="119"/>
      <c r="F105" s="119"/>
      <c r="G105" s="119"/>
      <c r="H105" s="119"/>
      <c r="I105" s="119"/>
      <c r="J105" s="120">
        <f>J473</f>
        <v>0</v>
      </c>
      <c r="L105" s="117"/>
    </row>
    <row r="106" spans="1:31" s="9" customFormat="1" ht="24.95" customHeight="1">
      <c r="B106" s="113"/>
      <c r="D106" s="114" t="s">
        <v>787</v>
      </c>
      <c r="E106" s="115"/>
      <c r="F106" s="115"/>
      <c r="G106" s="115"/>
      <c r="H106" s="115"/>
      <c r="I106" s="115"/>
      <c r="J106" s="116">
        <f>J510</f>
        <v>0</v>
      </c>
      <c r="L106" s="113"/>
    </row>
    <row r="107" spans="1:31" s="10" customFormat="1" ht="19.899999999999999" customHeight="1">
      <c r="B107" s="117"/>
      <c r="D107" s="118" t="s">
        <v>788</v>
      </c>
      <c r="E107" s="119"/>
      <c r="F107" s="119"/>
      <c r="G107" s="119"/>
      <c r="H107" s="119"/>
      <c r="I107" s="119"/>
      <c r="J107" s="120">
        <f>J511</f>
        <v>0</v>
      </c>
      <c r="L107" s="117"/>
    </row>
    <row r="108" spans="1:31" s="10" customFormat="1" ht="19.899999999999999" customHeight="1">
      <c r="B108" s="117"/>
      <c r="D108" s="118" t="s">
        <v>789</v>
      </c>
      <c r="E108" s="119"/>
      <c r="F108" s="119"/>
      <c r="G108" s="119"/>
      <c r="H108" s="119"/>
      <c r="I108" s="119"/>
      <c r="J108" s="120">
        <f>J517</f>
        <v>0</v>
      </c>
      <c r="L108" s="117"/>
    </row>
    <row r="109" spans="1:31" s="10" customFormat="1" ht="19.899999999999999" customHeight="1">
      <c r="B109" s="117"/>
      <c r="D109" s="118" t="s">
        <v>790</v>
      </c>
      <c r="E109" s="119"/>
      <c r="F109" s="119"/>
      <c r="G109" s="119"/>
      <c r="H109" s="119"/>
      <c r="I109" s="119"/>
      <c r="J109" s="120">
        <f>J522</f>
        <v>0</v>
      </c>
      <c r="L109" s="117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105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48" t="str">
        <f>E7</f>
        <v>Brno, Komárovská - rekonstrukce kanalizace</v>
      </c>
      <c r="F119" s="249"/>
      <c r="G119" s="249"/>
      <c r="H119" s="24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90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20" t="str">
        <f>E9</f>
        <v>SO 02 - Kanalizační přípojky</v>
      </c>
      <c r="F121" s="247"/>
      <c r="G121" s="247"/>
      <c r="H121" s="24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F12</f>
        <v xml:space="preserve"> </v>
      </c>
      <c r="G123" s="33"/>
      <c r="H123" s="33"/>
      <c r="I123" s="28" t="s">
        <v>22</v>
      </c>
      <c r="J123" s="56" t="str">
        <f>IF(J12="","",J12)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8" t="s">
        <v>23</v>
      </c>
      <c r="D125" s="33"/>
      <c r="E125" s="33"/>
      <c r="F125" s="26" t="str">
        <f>E15</f>
        <v xml:space="preserve"> </v>
      </c>
      <c r="G125" s="33"/>
      <c r="H125" s="33"/>
      <c r="I125" s="28" t="s">
        <v>28</v>
      </c>
      <c r="J125" s="31" t="str">
        <f>E21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26</v>
      </c>
      <c r="D126" s="33"/>
      <c r="E126" s="33"/>
      <c r="F126" s="26" t="str">
        <f>IF(E18="","",E18)</f>
        <v>Vyplň údaj</v>
      </c>
      <c r="G126" s="33"/>
      <c r="H126" s="33"/>
      <c r="I126" s="28" t="s">
        <v>31</v>
      </c>
      <c r="J126" s="31" t="str">
        <f>E24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1"/>
      <c r="B128" s="122"/>
      <c r="C128" s="123" t="s">
        <v>106</v>
      </c>
      <c r="D128" s="124" t="s">
        <v>58</v>
      </c>
      <c r="E128" s="124" t="s">
        <v>54</v>
      </c>
      <c r="F128" s="124" t="s">
        <v>55</v>
      </c>
      <c r="G128" s="124" t="s">
        <v>107</v>
      </c>
      <c r="H128" s="124" t="s">
        <v>108</v>
      </c>
      <c r="I128" s="124" t="s">
        <v>109</v>
      </c>
      <c r="J128" s="124" t="s">
        <v>94</v>
      </c>
      <c r="K128" s="125" t="s">
        <v>110</v>
      </c>
      <c r="L128" s="126"/>
      <c r="M128" s="63" t="s">
        <v>1</v>
      </c>
      <c r="N128" s="64" t="s">
        <v>37</v>
      </c>
      <c r="O128" s="64" t="s">
        <v>111</v>
      </c>
      <c r="P128" s="64" t="s">
        <v>112</v>
      </c>
      <c r="Q128" s="64" t="s">
        <v>113</v>
      </c>
      <c r="R128" s="64" t="s">
        <v>114</v>
      </c>
      <c r="S128" s="64" t="s">
        <v>115</v>
      </c>
      <c r="T128" s="65" t="s">
        <v>116</v>
      </c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</row>
    <row r="129" spans="1:65" s="2" customFormat="1" ht="22.9" customHeight="1">
      <c r="A129" s="33"/>
      <c r="B129" s="34"/>
      <c r="C129" s="70" t="s">
        <v>117</v>
      </c>
      <c r="D129" s="33"/>
      <c r="E129" s="33"/>
      <c r="F129" s="33"/>
      <c r="G129" s="33"/>
      <c r="H129" s="33"/>
      <c r="I129" s="33"/>
      <c r="J129" s="127">
        <f>BK129</f>
        <v>0</v>
      </c>
      <c r="K129" s="33"/>
      <c r="L129" s="34"/>
      <c r="M129" s="66"/>
      <c r="N129" s="57"/>
      <c r="O129" s="67"/>
      <c r="P129" s="128">
        <f>P130+P510</f>
        <v>0</v>
      </c>
      <c r="Q129" s="67"/>
      <c r="R129" s="128">
        <f>R130+R510</f>
        <v>400.68672661000005</v>
      </c>
      <c r="S129" s="67"/>
      <c r="T129" s="129">
        <f>T130+T510</f>
        <v>366.43615499999999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72</v>
      </c>
      <c r="AU129" s="18" t="s">
        <v>96</v>
      </c>
      <c r="BK129" s="130">
        <f>BK130+BK510</f>
        <v>0</v>
      </c>
    </row>
    <row r="130" spans="1:65" s="12" customFormat="1" ht="25.9" customHeight="1">
      <c r="B130" s="131"/>
      <c r="D130" s="132" t="s">
        <v>72</v>
      </c>
      <c r="E130" s="133" t="s">
        <v>118</v>
      </c>
      <c r="F130" s="133" t="s">
        <v>119</v>
      </c>
      <c r="I130" s="134"/>
      <c r="J130" s="135">
        <f>BK130</f>
        <v>0</v>
      </c>
      <c r="L130" s="131"/>
      <c r="M130" s="136"/>
      <c r="N130" s="137"/>
      <c r="O130" s="137"/>
      <c r="P130" s="138">
        <f>P131+P317+P320+P345+P377+P385+P389+P473</f>
        <v>0</v>
      </c>
      <c r="Q130" s="137"/>
      <c r="R130" s="138">
        <f>R131+R317+R320+R345+R377+R385+R389+R473</f>
        <v>400.11597721000004</v>
      </c>
      <c r="S130" s="137"/>
      <c r="T130" s="139">
        <f>T131+T317+T320+T345+T377+T385+T389+T473</f>
        <v>366.43615499999999</v>
      </c>
      <c r="AR130" s="132" t="s">
        <v>30</v>
      </c>
      <c r="AT130" s="140" t="s">
        <v>72</v>
      </c>
      <c r="AU130" s="140" t="s">
        <v>73</v>
      </c>
      <c r="AY130" s="132" t="s">
        <v>120</v>
      </c>
      <c r="BK130" s="141">
        <f>BK131+BK317+BK320+BK345+BK377+BK385+BK389+BK473</f>
        <v>0</v>
      </c>
    </row>
    <row r="131" spans="1:65" s="12" customFormat="1" ht="22.9" customHeight="1">
      <c r="B131" s="131"/>
      <c r="D131" s="132" t="s">
        <v>72</v>
      </c>
      <c r="E131" s="142" t="s">
        <v>30</v>
      </c>
      <c r="F131" s="142" t="s">
        <v>121</v>
      </c>
      <c r="I131" s="134"/>
      <c r="J131" s="143">
        <f>BK131</f>
        <v>0</v>
      </c>
      <c r="L131" s="131"/>
      <c r="M131" s="136"/>
      <c r="N131" s="137"/>
      <c r="O131" s="137"/>
      <c r="P131" s="138">
        <f>SUM(P132:P316)</f>
        <v>0</v>
      </c>
      <c r="Q131" s="137"/>
      <c r="R131" s="138">
        <f>SUM(R132:R316)</f>
        <v>30.144782500000002</v>
      </c>
      <c r="S131" s="137"/>
      <c r="T131" s="139">
        <f>SUM(T132:T316)</f>
        <v>366.43615499999999</v>
      </c>
      <c r="AR131" s="132" t="s">
        <v>30</v>
      </c>
      <c r="AT131" s="140" t="s">
        <v>72</v>
      </c>
      <c r="AU131" s="140" t="s">
        <v>30</v>
      </c>
      <c r="AY131" s="132" t="s">
        <v>120</v>
      </c>
      <c r="BK131" s="141">
        <f>SUM(BK132:BK316)</f>
        <v>0</v>
      </c>
    </row>
    <row r="132" spans="1:65" s="2" customFormat="1" ht="16.5" customHeight="1">
      <c r="A132" s="33"/>
      <c r="B132" s="144"/>
      <c r="C132" s="145" t="s">
        <v>30</v>
      </c>
      <c r="D132" s="145" t="s">
        <v>122</v>
      </c>
      <c r="E132" s="146" t="s">
        <v>134</v>
      </c>
      <c r="F132" s="147" t="s">
        <v>135</v>
      </c>
      <c r="G132" s="148" t="s">
        <v>125</v>
      </c>
      <c r="H132" s="149">
        <v>148.56</v>
      </c>
      <c r="I132" s="150"/>
      <c r="J132" s="151">
        <f>ROUND(I132*H132,2)</f>
        <v>0</v>
      </c>
      <c r="K132" s="147" t="s">
        <v>126</v>
      </c>
      <c r="L132" s="34"/>
      <c r="M132" s="152" t="s">
        <v>1</v>
      </c>
      <c r="N132" s="153" t="s">
        <v>38</v>
      </c>
      <c r="O132" s="59"/>
      <c r="P132" s="154">
        <f>O132*H132</f>
        <v>0</v>
      </c>
      <c r="Q132" s="154">
        <v>0</v>
      </c>
      <c r="R132" s="154">
        <f>Q132*H132</f>
        <v>0</v>
      </c>
      <c r="S132" s="154">
        <v>0.316</v>
      </c>
      <c r="T132" s="155">
        <f>S132*H132</f>
        <v>46.944960000000002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127</v>
      </c>
      <c r="AT132" s="156" t="s">
        <v>122</v>
      </c>
      <c r="AU132" s="156" t="s">
        <v>82</v>
      </c>
      <c r="AY132" s="18" t="s">
        <v>120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30</v>
      </c>
      <c r="BK132" s="157">
        <f>ROUND(I132*H132,2)</f>
        <v>0</v>
      </c>
      <c r="BL132" s="18" t="s">
        <v>127</v>
      </c>
      <c r="BM132" s="156" t="s">
        <v>82</v>
      </c>
    </row>
    <row r="133" spans="1:65" s="13" customFormat="1">
      <c r="B133" s="158"/>
      <c r="D133" s="159" t="s">
        <v>128</v>
      </c>
      <c r="E133" s="160" t="s">
        <v>1</v>
      </c>
      <c r="F133" s="161" t="s">
        <v>791</v>
      </c>
      <c r="H133" s="162">
        <v>26.76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128</v>
      </c>
      <c r="AU133" s="160" t="s">
        <v>82</v>
      </c>
      <c r="AV133" s="13" t="s">
        <v>82</v>
      </c>
      <c r="AW133" s="13" t="s">
        <v>29</v>
      </c>
      <c r="AX133" s="13" t="s">
        <v>73</v>
      </c>
      <c r="AY133" s="160" t="s">
        <v>120</v>
      </c>
    </row>
    <row r="134" spans="1:65" s="13" customFormat="1">
      <c r="B134" s="158"/>
      <c r="D134" s="159" t="s">
        <v>128</v>
      </c>
      <c r="E134" s="160" t="s">
        <v>1</v>
      </c>
      <c r="F134" s="161" t="s">
        <v>792</v>
      </c>
      <c r="H134" s="162">
        <v>5.74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128</v>
      </c>
      <c r="AU134" s="160" t="s">
        <v>82</v>
      </c>
      <c r="AV134" s="13" t="s">
        <v>82</v>
      </c>
      <c r="AW134" s="13" t="s">
        <v>29</v>
      </c>
      <c r="AX134" s="13" t="s">
        <v>73</v>
      </c>
      <c r="AY134" s="160" t="s">
        <v>120</v>
      </c>
    </row>
    <row r="135" spans="1:65" s="13" customFormat="1">
      <c r="B135" s="158"/>
      <c r="D135" s="159" t="s">
        <v>128</v>
      </c>
      <c r="E135" s="160" t="s">
        <v>1</v>
      </c>
      <c r="F135" s="161" t="s">
        <v>793</v>
      </c>
      <c r="H135" s="162">
        <v>110.76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128</v>
      </c>
      <c r="AU135" s="160" t="s">
        <v>82</v>
      </c>
      <c r="AV135" s="13" t="s">
        <v>82</v>
      </c>
      <c r="AW135" s="13" t="s">
        <v>29</v>
      </c>
      <c r="AX135" s="13" t="s">
        <v>73</v>
      </c>
      <c r="AY135" s="160" t="s">
        <v>120</v>
      </c>
    </row>
    <row r="136" spans="1:65" s="13" customFormat="1">
      <c r="B136" s="158"/>
      <c r="D136" s="159" t="s">
        <v>128</v>
      </c>
      <c r="E136" s="160" t="s">
        <v>1</v>
      </c>
      <c r="F136" s="161" t="s">
        <v>794</v>
      </c>
      <c r="H136" s="162">
        <v>2.5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128</v>
      </c>
      <c r="AU136" s="160" t="s">
        <v>82</v>
      </c>
      <c r="AV136" s="13" t="s">
        <v>82</v>
      </c>
      <c r="AW136" s="13" t="s">
        <v>29</v>
      </c>
      <c r="AX136" s="13" t="s">
        <v>73</v>
      </c>
      <c r="AY136" s="160" t="s">
        <v>120</v>
      </c>
    </row>
    <row r="137" spans="1:65" s="13" customFormat="1">
      <c r="B137" s="158"/>
      <c r="D137" s="159" t="s">
        <v>128</v>
      </c>
      <c r="E137" s="160" t="s">
        <v>1</v>
      </c>
      <c r="F137" s="161" t="s">
        <v>795</v>
      </c>
      <c r="H137" s="162">
        <v>2.8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128</v>
      </c>
      <c r="AU137" s="160" t="s">
        <v>82</v>
      </c>
      <c r="AV137" s="13" t="s">
        <v>82</v>
      </c>
      <c r="AW137" s="13" t="s">
        <v>29</v>
      </c>
      <c r="AX137" s="13" t="s">
        <v>73</v>
      </c>
      <c r="AY137" s="160" t="s">
        <v>120</v>
      </c>
    </row>
    <row r="138" spans="1:65" s="14" customFormat="1">
      <c r="B138" s="167"/>
      <c r="D138" s="159" t="s">
        <v>128</v>
      </c>
      <c r="E138" s="168" t="s">
        <v>1</v>
      </c>
      <c r="F138" s="169" t="s">
        <v>150</v>
      </c>
      <c r="H138" s="170">
        <v>148.56</v>
      </c>
      <c r="I138" s="171"/>
      <c r="L138" s="167"/>
      <c r="M138" s="172"/>
      <c r="N138" s="173"/>
      <c r="O138" s="173"/>
      <c r="P138" s="173"/>
      <c r="Q138" s="173"/>
      <c r="R138" s="173"/>
      <c r="S138" s="173"/>
      <c r="T138" s="174"/>
      <c r="AT138" s="168" t="s">
        <v>128</v>
      </c>
      <c r="AU138" s="168" t="s">
        <v>82</v>
      </c>
      <c r="AV138" s="14" t="s">
        <v>127</v>
      </c>
      <c r="AW138" s="14" t="s">
        <v>29</v>
      </c>
      <c r="AX138" s="14" t="s">
        <v>30</v>
      </c>
      <c r="AY138" s="168" t="s">
        <v>120</v>
      </c>
    </row>
    <row r="139" spans="1:65" s="2" customFormat="1" ht="16.5" customHeight="1">
      <c r="A139" s="33"/>
      <c r="B139" s="144"/>
      <c r="C139" s="145" t="s">
        <v>82</v>
      </c>
      <c r="D139" s="145" t="s">
        <v>122</v>
      </c>
      <c r="E139" s="146" t="s">
        <v>796</v>
      </c>
      <c r="F139" s="147" t="s">
        <v>797</v>
      </c>
      <c r="G139" s="148" t="s">
        <v>125</v>
      </c>
      <c r="H139" s="149">
        <v>140.10499999999999</v>
      </c>
      <c r="I139" s="150"/>
      <c r="J139" s="151">
        <f>ROUND(I139*H139,2)</f>
        <v>0</v>
      </c>
      <c r="K139" s="147" t="s">
        <v>126</v>
      </c>
      <c r="L139" s="34"/>
      <c r="M139" s="152" t="s">
        <v>1</v>
      </c>
      <c r="N139" s="153" t="s">
        <v>38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0.45</v>
      </c>
      <c r="T139" s="155">
        <f>S139*H139</f>
        <v>63.047249999999998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127</v>
      </c>
      <c r="AT139" s="156" t="s">
        <v>122</v>
      </c>
      <c r="AU139" s="156" t="s">
        <v>82</v>
      </c>
      <c r="AY139" s="18" t="s">
        <v>120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127</v>
      </c>
      <c r="BM139" s="156" t="s">
        <v>127</v>
      </c>
    </row>
    <row r="140" spans="1:65" s="13" customFormat="1">
      <c r="B140" s="158"/>
      <c r="D140" s="159" t="s">
        <v>128</v>
      </c>
      <c r="E140" s="160" t="s">
        <v>1</v>
      </c>
      <c r="F140" s="161" t="s">
        <v>798</v>
      </c>
      <c r="H140" s="162">
        <v>103.56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128</v>
      </c>
      <c r="AU140" s="160" t="s">
        <v>82</v>
      </c>
      <c r="AV140" s="13" t="s">
        <v>82</v>
      </c>
      <c r="AW140" s="13" t="s">
        <v>29</v>
      </c>
      <c r="AX140" s="13" t="s">
        <v>73</v>
      </c>
      <c r="AY140" s="160" t="s">
        <v>120</v>
      </c>
    </row>
    <row r="141" spans="1:65" s="13" customFormat="1">
      <c r="B141" s="158"/>
      <c r="D141" s="159" t="s">
        <v>128</v>
      </c>
      <c r="E141" s="160" t="s">
        <v>1</v>
      </c>
      <c r="F141" s="161" t="s">
        <v>799</v>
      </c>
      <c r="H141" s="162">
        <v>4.625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128</v>
      </c>
      <c r="AU141" s="160" t="s">
        <v>82</v>
      </c>
      <c r="AV141" s="13" t="s">
        <v>82</v>
      </c>
      <c r="AW141" s="13" t="s">
        <v>29</v>
      </c>
      <c r="AX141" s="13" t="s">
        <v>73</v>
      </c>
      <c r="AY141" s="160" t="s">
        <v>120</v>
      </c>
    </row>
    <row r="142" spans="1:65" s="13" customFormat="1">
      <c r="B142" s="158"/>
      <c r="D142" s="159" t="s">
        <v>128</v>
      </c>
      <c r="E142" s="160" t="s">
        <v>1</v>
      </c>
      <c r="F142" s="161" t="s">
        <v>800</v>
      </c>
      <c r="H142" s="162">
        <v>31.92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128</v>
      </c>
      <c r="AU142" s="160" t="s">
        <v>82</v>
      </c>
      <c r="AV142" s="13" t="s">
        <v>82</v>
      </c>
      <c r="AW142" s="13" t="s">
        <v>29</v>
      </c>
      <c r="AX142" s="13" t="s">
        <v>73</v>
      </c>
      <c r="AY142" s="160" t="s">
        <v>120</v>
      </c>
    </row>
    <row r="143" spans="1:65" s="14" customFormat="1">
      <c r="B143" s="167"/>
      <c r="D143" s="159" t="s">
        <v>128</v>
      </c>
      <c r="E143" s="168" t="s">
        <v>1</v>
      </c>
      <c r="F143" s="169" t="s">
        <v>205</v>
      </c>
      <c r="H143" s="170">
        <v>140.10499999999999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128</v>
      </c>
      <c r="AU143" s="168" t="s">
        <v>82</v>
      </c>
      <c r="AV143" s="14" t="s">
        <v>127</v>
      </c>
      <c r="AW143" s="14" t="s">
        <v>29</v>
      </c>
      <c r="AX143" s="14" t="s">
        <v>30</v>
      </c>
      <c r="AY143" s="168" t="s">
        <v>120</v>
      </c>
    </row>
    <row r="144" spans="1:65" s="2" customFormat="1" ht="16.5" customHeight="1">
      <c r="A144" s="33"/>
      <c r="B144" s="144"/>
      <c r="C144" s="145" t="s">
        <v>133</v>
      </c>
      <c r="D144" s="145" t="s">
        <v>122</v>
      </c>
      <c r="E144" s="146" t="s">
        <v>801</v>
      </c>
      <c r="F144" s="147" t="s">
        <v>802</v>
      </c>
      <c r="G144" s="148" t="s">
        <v>125</v>
      </c>
      <c r="H144" s="149">
        <v>140.10499999999999</v>
      </c>
      <c r="I144" s="150"/>
      <c r="J144" s="151">
        <f>ROUND(I144*H144,2)</f>
        <v>0</v>
      </c>
      <c r="K144" s="147" t="s">
        <v>126</v>
      </c>
      <c r="L144" s="34"/>
      <c r="M144" s="152" t="s">
        <v>1</v>
      </c>
      <c r="N144" s="153" t="s">
        <v>38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0.70899999999999996</v>
      </c>
      <c r="T144" s="155">
        <f>S144*H144</f>
        <v>99.334444999999988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127</v>
      </c>
      <c r="AT144" s="156" t="s">
        <v>122</v>
      </c>
      <c r="AU144" s="156" t="s">
        <v>82</v>
      </c>
      <c r="AY144" s="18" t="s">
        <v>120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30</v>
      </c>
      <c r="BK144" s="157">
        <f>ROUND(I144*H144,2)</f>
        <v>0</v>
      </c>
      <c r="BL144" s="18" t="s">
        <v>127</v>
      </c>
      <c r="BM144" s="156" t="s">
        <v>136</v>
      </c>
    </row>
    <row r="145" spans="1:65" s="2" customFormat="1" ht="16.5" customHeight="1">
      <c r="A145" s="33"/>
      <c r="B145" s="144"/>
      <c r="C145" s="145" t="s">
        <v>127</v>
      </c>
      <c r="D145" s="145" t="s">
        <v>122</v>
      </c>
      <c r="E145" s="146" t="s">
        <v>803</v>
      </c>
      <c r="F145" s="147" t="s">
        <v>804</v>
      </c>
      <c r="G145" s="148" t="s">
        <v>125</v>
      </c>
      <c r="H145" s="149">
        <v>171.66</v>
      </c>
      <c r="I145" s="150"/>
      <c r="J145" s="151">
        <f>ROUND(I145*H145,2)</f>
        <v>0</v>
      </c>
      <c r="K145" s="147" t="s">
        <v>126</v>
      </c>
      <c r="L145" s="34"/>
      <c r="M145" s="152" t="s">
        <v>1</v>
      </c>
      <c r="N145" s="153" t="s">
        <v>38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0.28999999999999998</v>
      </c>
      <c r="T145" s="155">
        <f>S145*H145</f>
        <v>49.781399999999998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127</v>
      </c>
      <c r="AT145" s="156" t="s">
        <v>122</v>
      </c>
      <c r="AU145" s="156" t="s">
        <v>82</v>
      </c>
      <c r="AY145" s="18" t="s">
        <v>120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30</v>
      </c>
      <c r="BK145" s="157">
        <f>ROUND(I145*H145,2)</f>
        <v>0</v>
      </c>
      <c r="BL145" s="18" t="s">
        <v>127</v>
      </c>
      <c r="BM145" s="156" t="s">
        <v>140</v>
      </c>
    </row>
    <row r="146" spans="1:65" s="13" customFormat="1">
      <c r="B146" s="158"/>
      <c r="D146" s="159" t="s">
        <v>128</v>
      </c>
      <c r="E146" s="160" t="s">
        <v>1</v>
      </c>
      <c r="F146" s="161" t="s">
        <v>805</v>
      </c>
      <c r="H146" s="162">
        <v>23.1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128</v>
      </c>
      <c r="AU146" s="160" t="s">
        <v>82</v>
      </c>
      <c r="AV146" s="13" t="s">
        <v>82</v>
      </c>
      <c r="AW146" s="13" t="s">
        <v>29</v>
      </c>
      <c r="AX146" s="13" t="s">
        <v>73</v>
      </c>
      <c r="AY146" s="160" t="s">
        <v>120</v>
      </c>
    </row>
    <row r="147" spans="1:65" s="13" customFormat="1">
      <c r="B147" s="158"/>
      <c r="D147" s="159" t="s">
        <v>128</v>
      </c>
      <c r="E147" s="160" t="s">
        <v>1</v>
      </c>
      <c r="F147" s="161" t="s">
        <v>806</v>
      </c>
      <c r="H147" s="162">
        <v>148.56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128</v>
      </c>
      <c r="AU147" s="160" t="s">
        <v>82</v>
      </c>
      <c r="AV147" s="13" t="s">
        <v>82</v>
      </c>
      <c r="AW147" s="13" t="s">
        <v>29</v>
      </c>
      <c r="AX147" s="13" t="s">
        <v>73</v>
      </c>
      <c r="AY147" s="160" t="s">
        <v>120</v>
      </c>
    </row>
    <row r="148" spans="1:65" s="14" customFormat="1">
      <c r="B148" s="167"/>
      <c r="D148" s="159" t="s">
        <v>128</v>
      </c>
      <c r="E148" s="168" t="s">
        <v>1</v>
      </c>
      <c r="F148" s="169" t="s">
        <v>150</v>
      </c>
      <c r="H148" s="170">
        <v>171.66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128</v>
      </c>
      <c r="AU148" s="168" t="s">
        <v>82</v>
      </c>
      <c r="AV148" s="14" t="s">
        <v>127</v>
      </c>
      <c r="AW148" s="14" t="s">
        <v>29</v>
      </c>
      <c r="AX148" s="14" t="s">
        <v>30</v>
      </c>
      <c r="AY148" s="168" t="s">
        <v>120</v>
      </c>
    </row>
    <row r="149" spans="1:65" s="2" customFormat="1" ht="16.5" customHeight="1">
      <c r="A149" s="33"/>
      <c r="B149" s="144"/>
      <c r="C149" s="145" t="s">
        <v>142</v>
      </c>
      <c r="D149" s="145" t="s">
        <v>122</v>
      </c>
      <c r="E149" s="146" t="s">
        <v>807</v>
      </c>
      <c r="F149" s="147" t="s">
        <v>808</v>
      </c>
      <c r="G149" s="148" t="s">
        <v>125</v>
      </c>
      <c r="H149" s="149">
        <v>140.10499999999999</v>
      </c>
      <c r="I149" s="150"/>
      <c r="J149" s="151">
        <f>ROUND(I149*H149,2)</f>
        <v>0</v>
      </c>
      <c r="K149" s="147" t="s">
        <v>126</v>
      </c>
      <c r="L149" s="34"/>
      <c r="M149" s="152" t="s">
        <v>1</v>
      </c>
      <c r="N149" s="153" t="s">
        <v>38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0.57999999999999996</v>
      </c>
      <c r="T149" s="155">
        <f>S149*H149</f>
        <v>81.260899999999992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127</v>
      </c>
      <c r="AT149" s="156" t="s">
        <v>122</v>
      </c>
      <c r="AU149" s="156" t="s">
        <v>82</v>
      </c>
      <c r="AY149" s="18" t="s">
        <v>120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30</v>
      </c>
      <c r="BK149" s="157">
        <f>ROUND(I149*H149,2)</f>
        <v>0</v>
      </c>
      <c r="BL149" s="18" t="s">
        <v>127</v>
      </c>
      <c r="BM149" s="156" t="s">
        <v>145</v>
      </c>
    </row>
    <row r="150" spans="1:65" s="2" customFormat="1" ht="16.5" customHeight="1">
      <c r="A150" s="33"/>
      <c r="B150" s="144"/>
      <c r="C150" s="145" t="s">
        <v>136</v>
      </c>
      <c r="D150" s="145" t="s">
        <v>122</v>
      </c>
      <c r="E150" s="146" t="s">
        <v>809</v>
      </c>
      <c r="F150" s="147" t="s">
        <v>810</v>
      </c>
      <c r="G150" s="148" t="s">
        <v>125</v>
      </c>
      <c r="H150" s="149">
        <v>27.72</v>
      </c>
      <c r="I150" s="150"/>
      <c r="J150" s="151">
        <f>ROUND(I150*H150,2)</f>
        <v>0</v>
      </c>
      <c r="K150" s="147" t="s">
        <v>126</v>
      </c>
      <c r="L150" s="34"/>
      <c r="M150" s="152" t="s">
        <v>1</v>
      </c>
      <c r="N150" s="153" t="s">
        <v>38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0.26</v>
      </c>
      <c r="T150" s="155">
        <f>S150*H150</f>
        <v>7.2072000000000003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127</v>
      </c>
      <c r="AT150" s="156" t="s">
        <v>122</v>
      </c>
      <c r="AU150" s="156" t="s">
        <v>82</v>
      </c>
      <c r="AY150" s="18" t="s">
        <v>120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30</v>
      </c>
      <c r="BK150" s="157">
        <f>ROUND(I150*H150,2)</f>
        <v>0</v>
      </c>
      <c r="BL150" s="18" t="s">
        <v>127</v>
      </c>
      <c r="BM150" s="156" t="s">
        <v>8</v>
      </c>
    </row>
    <row r="151" spans="1:65" s="13" customFormat="1">
      <c r="B151" s="158"/>
      <c r="D151" s="159" t="s">
        <v>128</v>
      </c>
      <c r="E151" s="160" t="s">
        <v>1</v>
      </c>
      <c r="F151" s="161" t="s">
        <v>811</v>
      </c>
      <c r="H151" s="162">
        <v>27.72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128</v>
      </c>
      <c r="AU151" s="160" t="s">
        <v>82</v>
      </c>
      <c r="AV151" s="13" t="s">
        <v>82</v>
      </c>
      <c r="AW151" s="13" t="s">
        <v>29</v>
      </c>
      <c r="AX151" s="13" t="s">
        <v>30</v>
      </c>
      <c r="AY151" s="160" t="s">
        <v>120</v>
      </c>
    </row>
    <row r="152" spans="1:65" s="2" customFormat="1" ht="16.5" customHeight="1">
      <c r="A152" s="33"/>
      <c r="B152" s="144"/>
      <c r="C152" s="145" t="s">
        <v>153</v>
      </c>
      <c r="D152" s="145" t="s">
        <v>122</v>
      </c>
      <c r="E152" s="146" t="s">
        <v>812</v>
      </c>
      <c r="F152" s="147" t="s">
        <v>813</v>
      </c>
      <c r="G152" s="148" t="s">
        <v>125</v>
      </c>
      <c r="H152" s="149">
        <v>70.14</v>
      </c>
      <c r="I152" s="150"/>
      <c r="J152" s="151">
        <f>ROUND(I152*H152,2)</f>
        <v>0</v>
      </c>
      <c r="K152" s="147" t="s">
        <v>126</v>
      </c>
      <c r="L152" s="34"/>
      <c r="M152" s="152" t="s">
        <v>1</v>
      </c>
      <c r="N152" s="153" t="s">
        <v>38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127</v>
      </c>
      <c r="AT152" s="156" t="s">
        <v>122</v>
      </c>
      <c r="AU152" s="156" t="s">
        <v>82</v>
      </c>
      <c r="AY152" s="18" t="s">
        <v>120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30</v>
      </c>
      <c r="BK152" s="157">
        <f>ROUND(I152*H152,2)</f>
        <v>0</v>
      </c>
      <c r="BL152" s="18" t="s">
        <v>127</v>
      </c>
      <c r="BM152" s="156" t="s">
        <v>156</v>
      </c>
    </row>
    <row r="153" spans="1:65" s="13" customFormat="1">
      <c r="B153" s="158"/>
      <c r="D153" s="159" t="s">
        <v>128</v>
      </c>
      <c r="E153" s="160" t="s">
        <v>1</v>
      </c>
      <c r="F153" s="161" t="s">
        <v>814</v>
      </c>
      <c r="H153" s="162">
        <v>60.48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128</v>
      </c>
      <c r="AU153" s="160" t="s">
        <v>82</v>
      </c>
      <c r="AV153" s="13" t="s">
        <v>82</v>
      </c>
      <c r="AW153" s="13" t="s">
        <v>29</v>
      </c>
      <c r="AX153" s="13" t="s">
        <v>73</v>
      </c>
      <c r="AY153" s="160" t="s">
        <v>120</v>
      </c>
    </row>
    <row r="154" spans="1:65" s="13" customFormat="1">
      <c r="B154" s="158"/>
      <c r="D154" s="159" t="s">
        <v>128</v>
      </c>
      <c r="E154" s="160" t="s">
        <v>1</v>
      </c>
      <c r="F154" s="161" t="s">
        <v>815</v>
      </c>
      <c r="H154" s="162">
        <v>3.5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128</v>
      </c>
      <c r="AU154" s="160" t="s">
        <v>82</v>
      </c>
      <c r="AV154" s="13" t="s">
        <v>82</v>
      </c>
      <c r="AW154" s="13" t="s">
        <v>29</v>
      </c>
      <c r="AX154" s="13" t="s">
        <v>73</v>
      </c>
      <c r="AY154" s="160" t="s">
        <v>120</v>
      </c>
    </row>
    <row r="155" spans="1:65" s="13" customFormat="1">
      <c r="B155" s="158"/>
      <c r="D155" s="159" t="s">
        <v>128</v>
      </c>
      <c r="E155" s="160" t="s">
        <v>1</v>
      </c>
      <c r="F155" s="161" t="s">
        <v>816</v>
      </c>
      <c r="H155" s="162">
        <v>6.16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128</v>
      </c>
      <c r="AU155" s="160" t="s">
        <v>82</v>
      </c>
      <c r="AV155" s="13" t="s">
        <v>82</v>
      </c>
      <c r="AW155" s="13" t="s">
        <v>29</v>
      </c>
      <c r="AX155" s="13" t="s">
        <v>73</v>
      </c>
      <c r="AY155" s="160" t="s">
        <v>120</v>
      </c>
    </row>
    <row r="156" spans="1:65" s="14" customFormat="1">
      <c r="B156" s="167"/>
      <c r="D156" s="159" t="s">
        <v>128</v>
      </c>
      <c r="E156" s="168" t="s">
        <v>1</v>
      </c>
      <c r="F156" s="169" t="s">
        <v>150</v>
      </c>
      <c r="H156" s="170">
        <v>70.14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128</v>
      </c>
      <c r="AU156" s="168" t="s">
        <v>82</v>
      </c>
      <c r="AV156" s="14" t="s">
        <v>127</v>
      </c>
      <c r="AW156" s="14" t="s">
        <v>29</v>
      </c>
      <c r="AX156" s="14" t="s">
        <v>30</v>
      </c>
      <c r="AY156" s="168" t="s">
        <v>120</v>
      </c>
    </row>
    <row r="157" spans="1:65" s="2" customFormat="1" ht="16.5" customHeight="1">
      <c r="A157" s="33"/>
      <c r="B157" s="144"/>
      <c r="C157" s="145" t="s">
        <v>140</v>
      </c>
      <c r="D157" s="145" t="s">
        <v>122</v>
      </c>
      <c r="E157" s="146" t="s">
        <v>817</v>
      </c>
      <c r="F157" s="147" t="s">
        <v>818</v>
      </c>
      <c r="G157" s="148" t="s">
        <v>183</v>
      </c>
      <c r="H157" s="149">
        <v>92</v>
      </c>
      <c r="I157" s="150"/>
      <c r="J157" s="151">
        <f>ROUND(I157*H157,2)</f>
        <v>0</v>
      </c>
      <c r="K157" s="147" t="s">
        <v>126</v>
      </c>
      <c r="L157" s="34"/>
      <c r="M157" s="152" t="s">
        <v>1</v>
      </c>
      <c r="N157" s="153" t="s">
        <v>38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0.20499999999999999</v>
      </c>
      <c r="T157" s="155">
        <f>S157*H157</f>
        <v>18.86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127</v>
      </c>
      <c r="AT157" s="156" t="s">
        <v>122</v>
      </c>
      <c r="AU157" s="156" t="s">
        <v>82</v>
      </c>
      <c r="AY157" s="18" t="s">
        <v>120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30</v>
      </c>
      <c r="BK157" s="157">
        <f>ROUND(I157*H157,2)</f>
        <v>0</v>
      </c>
      <c r="BL157" s="18" t="s">
        <v>127</v>
      </c>
      <c r="BM157" s="156" t="s">
        <v>160</v>
      </c>
    </row>
    <row r="158" spans="1:65" s="13" customFormat="1">
      <c r="B158" s="158"/>
      <c r="D158" s="159" t="s">
        <v>128</v>
      </c>
      <c r="E158" s="160" t="s">
        <v>1</v>
      </c>
      <c r="F158" s="161" t="s">
        <v>819</v>
      </c>
      <c r="H158" s="162">
        <v>56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128</v>
      </c>
      <c r="AU158" s="160" t="s">
        <v>82</v>
      </c>
      <c r="AV158" s="13" t="s">
        <v>82</v>
      </c>
      <c r="AW158" s="13" t="s">
        <v>29</v>
      </c>
      <c r="AX158" s="13" t="s">
        <v>73</v>
      </c>
      <c r="AY158" s="160" t="s">
        <v>120</v>
      </c>
    </row>
    <row r="159" spans="1:65" s="13" customFormat="1">
      <c r="B159" s="158"/>
      <c r="D159" s="159" t="s">
        <v>128</v>
      </c>
      <c r="E159" s="160" t="s">
        <v>1</v>
      </c>
      <c r="F159" s="161" t="s">
        <v>820</v>
      </c>
      <c r="H159" s="162">
        <v>36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128</v>
      </c>
      <c r="AU159" s="160" t="s">
        <v>82</v>
      </c>
      <c r="AV159" s="13" t="s">
        <v>82</v>
      </c>
      <c r="AW159" s="13" t="s">
        <v>29</v>
      </c>
      <c r="AX159" s="13" t="s">
        <v>73</v>
      </c>
      <c r="AY159" s="160" t="s">
        <v>120</v>
      </c>
    </row>
    <row r="160" spans="1:65" s="14" customFormat="1">
      <c r="B160" s="167"/>
      <c r="D160" s="159" t="s">
        <v>128</v>
      </c>
      <c r="E160" s="168" t="s">
        <v>1</v>
      </c>
      <c r="F160" s="169" t="s">
        <v>150</v>
      </c>
      <c r="H160" s="170">
        <v>92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128</v>
      </c>
      <c r="AU160" s="168" t="s">
        <v>82</v>
      </c>
      <c r="AV160" s="14" t="s">
        <v>127</v>
      </c>
      <c r="AW160" s="14" t="s">
        <v>29</v>
      </c>
      <c r="AX160" s="14" t="s">
        <v>30</v>
      </c>
      <c r="AY160" s="168" t="s">
        <v>120</v>
      </c>
    </row>
    <row r="161" spans="1:65" s="2" customFormat="1" ht="16.5" customHeight="1">
      <c r="A161" s="33"/>
      <c r="B161" s="144"/>
      <c r="C161" s="145" t="s">
        <v>162</v>
      </c>
      <c r="D161" s="145" t="s">
        <v>122</v>
      </c>
      <c r="E161" s="146" t="s">
        <v>181</v>
      </c>
      <c r="F161" s="147" t="s">
        <v>182</v>
      </c>
      <c r="G161" s="148" t="s">
        <v>183</v>
      </c>
      <c r="H161" s="149">
        <v>38.950000000000003</v>
      </c>
      <c r="I161" s="150"/>
      <c r="J161" s="151">
        <f>ROUND(I161*H161,2)</f>
        <v>0</v>
      </c>
      <c r="K161" s="147" t="s">
        <v>126</v>
      </c>
      <c r="L161" s="34"/>
      <c r="M161" s="152" t="s">
        <v>1</v>
      </c>
      <c r="N161" s="153" t="s">
        <v>38</v>
      </c>
      <c r="O161" s="59"/>
      <c r="P161" s="154">
        <f>O161*H161</f>
        <v>0</v>
      </c>
      <c r="Q161" s="154">
        <v>8.6800000000000002E-3</v>
      </c>
      <c r="R161" s="154">
        <f>Q161*H161</f>
        <v>0.33808600000000005</v>
      </c>
      <c r="S161" s="154">
        <v>0</v>
      </c>
      <c r="T161" s="15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127</v>
      </c>
      <c r="AT161" s="156" t="s">
        <v>122</v>
      </c>
      <c r="AU161" s="156" t="s">
        <v>82</v>
      </c>
      <c r="AY161" s="18" t="s">
        <v>120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30</v>
      </c>
      <c r="BK161" s="157">
        <f>ROUND(I161*H161,2)</f>
        <v>0</v>
      </c>
      <c r="BL161" s="18" t="s">
        <v>127</v>
      </c>
      <c r="BM161" s="156" t="s">
        <v>166</v>
      </c>
    </row>
    <row r="162" spans="1:65" s="13" customFormat="1">
      <c r="B162" s="158"/>
      <c r="D162" s="159" t="s">
        <v>128</v>
      </c>
      <c r="E162" s="160" t="s">
        <v>1</v>
      </c>
      <c r="F162" s="161" t="s">
        <v>821</v>
      </c>
      <c r="H162" s="162">
        <v>16.8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128</v>
      </c>
      <c r="AU162" s="160" t="s">
        <v>82</v>
      </c>
      <c r="AV162" s="13" t="s">
        <v>82</v>
      </c>
      <c r="AW162" s="13" t="s">
        <v>29</v>
      </c>
      <c r="AX162" s="13" t="s">
        <v>73</v>
      </c>
      <c r="AY162" s="160" t="s">
        <v>120</v>
      </c>
    </row>
    <row r="163" spans="1:65" s="13" customFormat="1">
      <c r="B163" s="158"/>
      <c r="D163" s="159" t="s">
        <v>128</v>
      </c>
      <c r="E163" s="160" t="s">
        <v>1</v>
      </c>
      <c r="F163" s="161" t="s">
        <v>822</v>
      </c>
      <c r="H163" s="162">
        <v>1.25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128</v>
      </c>
      <c r="AU163" s="160" t="s">
        <v>82</v>
      </c>
      <c r="AV163" s="13" t="s">
        <v>82</v>
      </c>
      <c r="AW163" s="13" t="s">
        <v>29</v>
      </c>
      <c r="AX163" s="13" t="s">
        <v>73</v>
      </c>
      <c r="AY163" s="160" t="s">
        <v>120</v>
      </c>
    </row>
    <row r="164" spans="1:65" s="13" customFormat="1">
      <c r="B164" s="158"/>
      <c r="D164" s="159" t="s">
        <v>128</v>
      </c>
      <c r="E164" s="160" t="s">
        <v>1</v>
      </c>
      <c r="F164" s="161" t="s">
        <v>823</v>
      </c>
      <c r="H164" s="162">
        <v>15.6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128</v>
      </c>
      <c r="AU164" s="160" t="s">
        <v>82</v>
      </c>
      <c r="AV164" s="13" t="s">
        <v>82</v>
      </c>
      <c r="AW164" s="13" t="s">
        <v>29</v>
      </c>
      <c r="AX164" s="13" t="s">
        <v>73</v>
      </c>
      <c r="AY164" s="160" t="s">
        <v>120</v>
      </c>
    </row>
    <row r="165" spans="1:65" s="13" customFormat="1">
      <c r="B165" s="158"/>
      <c r="D165" s="159" t="s">
        <v>128</v>
      </c>
      <c r="E165" s="160" t="s">
        <v>1</v>
      </c>
      <c r="F165" s="161" t="s">
        <v>794</v>
      </c>
      <c r="H165" s="162">
        <v>2.5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128</v>
      </c>
      <c r="AU165" s="160" t="s">
        <v>82</v>
      </c>
      <c r="AV165" s="13" t="s">
        <v>82</v>
      </c>
      <c r="AW165" s="13" t="s">
        <v>29</v>
      </c>
      <c r="AX165" s="13" t="s">
        <v>73</v>
      </c>
      <c r="AY165" s="160" t="s">
        <v>120</v>
      </c>
    </row>
    <row r="166" spans="1:65" s="13" customFormat="1">
      <c r="B166" s="158"/>
      <c r="D166" s="159" t="s">
        <v>128</v>
      </c>
      <c r="E166" s="160" t="s">
        <v>1</v>
      </c>
      <c r="F166" s="161" t="s">
        <v>795</v>
      </c>
      <c r="H166" s="162">
        <v>2.8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128</v>
      </c>
      <c r="AU166" s="160" t="s">
        <v>82</v>
      </c>
      <c r="AV166" s="13" t="s">
        <v>82</v>
      </c>
      <c r="AW166" s="13" t="s">
        <v>29</v>
      </c>
      <c r="AX166" s="13" t="s">
        <v>73</v>
      </c>
      <c r="AY166" s="160" t="s">
        <v>120</v>
      </c>
    </row>
    <row r="167" spans="1:65" s="14" customFormat="1">
      <c r="B167" s="167"/>
      <c r="D167" s="159" t="s">
        <v>128</v>
      </c>
      <c r="E167" s="168" t="s">
        <v>1</v>
      </c>
      <c r="F167" s="169" t="s">
        <v>205</v>
      </c>
      <c r="H167" s="170">
        <v>38.950000000000003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8" t="s">
        <v>128</v>
      </c>
      <c r="AU167" s="168" t="s">
        <v>82</v>
      </c>
      <c r="AV167" s="14" t="s">
        <v>127</v>
      </c>
      <c r="AW167" s="14" t="s">
        <v>29</v>
      </c>
      <c r="AX167" s="14" t="s">
        <v>30</v>
      </c>
      <c r="AY167" s="168" t="s">
        <v>120</v>
      </c>
    </row>
    <row r="168" spans="1:65" s="2" customFormat="1" ht="16.5" customHeight="1">
      <c r="A168" s="33"/>
      <c r="B168" s="144"/>
      <c r="C168" s="145" t="s">
        <v>145</v>
      </c>
      <c r="D168" s="145" t="s">
        <v>122</v>
      </c>
      <c r="E168" s="146" t="s">
        <v>824</v>
      </c>
      <c r="F168" s="147" t="s">
        <v>825</v>
      </c>
      <c r="G168" s="148" t="s">
        <v>183</v>
      </c>
      <c r="H168" s="149">
        <v>10.85</v>
      </c>
      <c r="I168" s="150"/>
      <c r="J168" s="151">
        <f>ROUND(I168*H168,2)</f>
        <v>0</v>
      </c>
      <c r="K168" s="147" t="s">
        <v>126</v>
      </c>
      <c r="L168" s="34"/>
      <c r="M168" s="152" t="s">
        <v>1</v>
      </c>
      <c r="N168" s="153" t="s">
        <v>38</v>
      </c>
      <c r="O168" s="59"/>
      <c r="P168" s="154">
        <f>O168*H168</f>
        <v>0</v>
      </c>
      <c r="Q168" s="154">
        <v>1.269E-2</v>
      </c>
      <c r="R168" s="154">
        <f>Q168*H168</f>
        <v>0.13768649999999999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127</v>
      </c>
      <c r="AT168" s="156" t="s">
        <v>122</v>
      </c>
      <c r="AU168" s="156" t="s">
        <v>82</v>
      </c>
      <c r="AY168" s="18" t="s">
        <v>120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30</v>
      </c>
      <c r="BK168" s="157">
        <f>ROUND(I168*H168,2)</f>
        <v>0</v>
      </c>
      <c r="BL168" s="18" t="s">
        <v>127</v>
      </c>
      <c r="BM168" s="156" t="s">
        <v>170</v>
      </c>
    </row>
    <row r="169" spans="1:65" s="13" customFormat="1">
      <c r="B169" s="158"/>
      <c r="D169" s="159" t="s">
        <v>128</v>
      </c>
      <c r="E169" s="160" t="s">
        <v>1</v>
      </c>
      <c r="F169" s="161" t="s">
        <v>826</v>
      </c>
      <c r="H169" s="162">
        <v>9.6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128</v>
      </c>
      <c r="AU169" s="160" t="s">
        <v>82</v>
      </c>
      <c r="AV169" s="13" t="s">
        <v>82</v>
      </c>
      <c r="AW169" s="13" t="s">
        <v>29</v>
      </c>
      <c r="AX169" s="13" t="s">
        <v>73</v>
      </c>
      <c r="AY169" s="160" t="s">
        <v>120</v>
      </c>
    </row>
    <row r="170" spans="1:65" s="13" customFormat="1">
      <c r="B170" s="158"/>
      <c r="D170" s="159" t="s">
        <v>128</v>
      </c>
      <c r="E170" s="160" t="s">
        <v>1</v>
      </c>
      <c r="F170" s="161" t="s">
        <v>822</v>
      </c>
      <c r="H170" s="162">
        <v>1.25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128</v>
      </c>
      <c r="AU170" s="160" t="s">
        <v>82</v>
      </c>
      <c r="AV170" s="13" t="s">
        <v>82</v>
      </c>
      <c r="AW170" s="13" t="s">
        <v>29</v>
      </c>
      <c r="AX170" s="13" t="s">
        <v>73</v>
      </c>
      <c r="AY170" s="160" t="s">
        <v>120</v>
      </c>
    </row>
    <row r="171" spans="1:65" s="14" customFormat="1">
      <c r="B171" s="167"/>
      <c r="D171" s="159" t="s">
        <v>128</v>
      </c>
      <c r="E171" s="168" t="s">
        <v>1</v>
      </c>
      <c r="F171" s="169" t="s">
        <v>205</v>
      </c>
      <c r="H171" s="170">
        <v>10.85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128</v>
      </c>
      <c r="AU171" s="168" t="s">
        <v>82</v>
      </c>
      <c r="AV171" s="14" t="s">
        <v>127</v>
      </c>
      <c r="AW171" s="14" t="s">
        <v>29</v>
      </c>
      <c r="AX171" s="14" t="s">
        <v>30</v>
      </c>
      <c r="AY171" s="168" t="s">
        <v>120</v>
      </c>
    </row>
    <row r="172" spans="1:65" s="2" customFormat="1" ht="16.5" customHeight="1">
      <c r="A172" s="33"/>
      <c r="B172" s="144"/>
      <c r="C172" s="145" t="s">
        <v>172</v>
      </c>
      <c r="D172" s="145" t="s">
        <v>122</v>
      </c>
      <c r="E172" s="146" t="s">
        <v>190</v>
      </c>
      <c r="F172" s="147" t="s">
        <v>191</v>
      </c>
      <c r="G172" s="148" t="s">
        <v>183</v>
      </c>
      <c r="H172" s="149">
        <v>167.5</v>
      </c>
      <c r="I172" s="150"/>
      <c r="J172" s="151">
        <f>ROUND(I172*H172,2)</f>
        <v>0</v>
      </c>
      <c r="K172" s="147" t="s">
        <v>126</v>
      </c>
      <c r="L172" s="34"/>
      <c r="M172" s="152" t="s">
        <v>1</v>
      </c>
      <c r="N172" s="153" t="s">
        <v>38</v>
      </c>
      <c r="O172" s="59"/>
      <c r="P172" s="154">
        <f>O172*H172</f>
        <v>0</v>
      </c>
      <c r="Q172" s="154">
        <v>3.6900000000000002E-2</v>
      </c>
      <c r="R172" s="154">
        <f>Q172*H172</f>
        <v>6.1807500000000006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127</v>
      </c>
      <c r="AT172" s="156" t="s">
        <v>122</v>
      </c>
      <c r="AU172" s="156" t="s">
        <v>82</v>
      </c>
      <c r="AY172" s="18" t="s">
        <v>120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30</v>
      </c>
      <c r="BK172" s="157">
        <f>ROUND(I172*H172,2)</f>
        <v>0</v>
      </c>
      <c r="BL172" s="18" t="s">
        <v>127</v>
      </c>
      <c r="BM172" s="156" t="s">
        <v>175</v>
      </c>
    </row>
    <row r="173" spans="1:65" s="13" customFormat="1">
      <c r="B173" s="158"/>
      <c r="D173" s="159" t="s">
        <v>128</v>
      </c>
      <c r="E173" s="160" t="s">
        <v>1</v>
      </c>
      <c r="F173" s="161" t="s">
        <v>827</v>
      </c>
      <c r="H173" s="162">
        <v>136.80000000000001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128</v>
      </c>
      <c r="AU173" s="160" t="s">
        <v>82</v>
      </c>
      <c r="AV173" s="13" t="s">
        <v>82</v>
      </c>
      <c r="AW173" s="13" t="s">
        <v>29</v>
      </c>
      <c r="AX173" s="13" t="s">
        <v>73</v>
      </c>
      <c r="AY173" s="160" t="s">
        <v>120</v>
      </c>
    </row>
    <row r="174" spans="1:65" s="13" customFormat="1">
      <c r="B174" s="158"/>
      <c r="D174" s="159" t="s">
        <v>128</v>
      </c>
      <c r="E174" s="160" t="s">
        <v>1</v>
      </c>
      <c r="F174" s="161" t="s">
        <v>828</v>
      </c>
      <c r="H174" s="162">
        <v>12.5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128</v>
      </c>
      <c r="AU174" s="160" t="s">
        <v>82</v>
      </c>
      <c r="AV174" s="13" t="s">
        <v>82</v>
      </c>
      <c r="AW174" s="13" t="s">
        <v>29</v>
      </c>
      <c r="AX174" s="13" t="s">
        <v>73</v>
      </c>
      <c r="AY174" s="160" t="s">
        <v>120</v>
      </c>
    </row>
    <row r="175" spans="1:65" s="13" customFormat="1">
      <c r="B175" s="158"/>
      <c r="D175" s="159" t="s">
        <v>128</v>
      </c>
      <c r="E175" s="160" t="s">
        <v>1</v>
      </c>
      <c r="F175" s="161" t="s">
        <v>829</v>
      </c>
      <c r="H175" s="162">
        <v>18.2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128</v>
      </c>
      <c r="AU175" s="160" t="s">
        <v>82</v>
      </c>
      <c r="AV175" s="13" t="s">
        <v>82</v>
      </c>
      <c r="AW175" s="13" t="s">
        <v>29</v>
      </c>
      <c r="AX175" s="13" t="s">
        <v>73</v>
      </c>
      <c r="AY175" s="160" t="s">
        <v>120</v>
      </c>
    </row>
    <row r="176" spans="1:65" s="14" customFormat="1">
      <c r="B176" s="167"/>
      <c r="D176" s="159" t="s">
        <v>128</v>
      </c>
      <c r="E176" s="168" t="s">
        <v>1</v>
      </c>
      <c r="F176" s="169" t="s">
        <v>205</v>
      </c>
      <c r="H176" s="170">
        <v>167.5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128</v>
      </c>
      <c r="AU176" s="168" t="s">
        <v>82</v>
      </c>
      <c r="AV176" s="14" t="s">
        <v>127</v>
      </c>
      <c r="AW176" s="14" t="s">
        <v>29</v>
      </c>
      <c r="AX176" s="14" t="s">
        <v>30</v>
      </c>
      <c r="AY176" s="168" t="s">
        <v>120</v>
      </c>
    </row>
    <row r="177" spans="1:65" s="2" customFormat="1" ht="16.5" customHeight="1">
      <c r="A177" s="33"/>
      <c r="B177" s="144"/>
      <c r="C177" s="145" t="s">
        <v>8</v>
      </c>
      <c r="D177" s="145" t="s">
        <v>122</v>
      </c>
      <c r="E177" s="146" t="s">
        <v>197</v>
      </c>
      <c r="F177" s="147" t="s">
        <v>198</v>
      </c>
      <c r="G177" s="148" t="s">
        <v>183</v>
      </c>
      <c r="H177" s="149">
        <v>270</v>
      </c>
      <c r="I177" s="150"/>
      <c r="J177" s="151">
        <f>ROUND(I177*H177,2)</f>
        <v>0</v>
      </c>
      <c r="K177" s="147" t="s">
        <v>126</v>
      </c>
      <c r="L177" s="34"/>
      <c r="M177" s="152" t="s">
        <v>1</v>
      </c>
      <c r="N177" s="153" t="s">
        <v>38</v>
      </c>
      <c r="O177" s="59"/>
      <c r="P177" s="154">
        <f>O177*H177</f>
        <v>0</v>
      </c>
      <c r="Q177" s="154">
        <v>6.9999999999999994E-5</v>
      </c>
      <c r="R177" s="154">
        <f>Q177*H177</f>
        <v>1.8899999999999997E-2</v>
      </c>
      <c r="S177" s="154">
        <v>0</v>
      </c>
      <c r="T177" s="15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6" t="s">
        <v>127</v>
      </c>
      <c r="AT177" s="156" t="s">
        <v>122</v>
      </c>
      <c r="AU177" s="156" t="s">
        <v>82</v>
      </c>
      <c r="AY177" s="18" t="s">
        <v>120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30</v>
      </c>
      <c r="BK177" s="157">
        <f>ROUND(I177*H177,2)</f>
        <v>0</v>
      </c>
      <c r="BL177" s="18" t="s">
        <v>127</v>
      </c>
      <c r="BM177" s="156" t="s">
        <v>830</v>
      </c>
    </row>
    <row r="178" spans="1:65" s="13" customFormat="1">
      <c r="B178" s="158"/>
      <c r="D178" s="159" t="s">
        <v>128</v>
      </c>
      <c r="E178" s="160" t="s">
        <v>1</v>
      </c>
      <c r="F178" s="161" t="s">
        <v>831</v>
      </c>
      <c r="H178" s="162">
        <v>224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128</v>
      </c>
      <c r="AU178" s="160" t="s">
        <v>82</v>
      </c>
      <c r="AV178" s="13" t="s">
        <v>82</v>
      </c>
      <c r="AW178" s="13" t="s">
        <v>29</v>
      </c>
      <c r="AX178" s="13" t="s">
        <v>73</v>
      </c>
      <c r="AY178" s="160" t="s">
        <v>120</v>
      </c>
    </row>
    <row r="179" spans="1:65" s="13" customFormat="1">
      <c r="B179" s="158"/>
      <c r="D179" s="159" t="s">
        <v>128</v>
      </c>
      <c r="E179" s="160" t="s">
        <v>1</v>
      </c>
      <c r="F179" s="161" t="s">
        <v>832</v>
      </c>
      <c r="H179" s="162">
        <v>20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128</v>
      </c>
      <c r="AU179" s="160" t="s">
        <v>82</v>
      </c>
      <c r="AV179" s="13" t="s">
        <v>82</v>
      </c>
      <c r="AW179" s="13" t="s">
        <v>29</v>
      </c>
      <c r="AX179" s="13" t="s">
        <v>73</v>
      </c>
      <c r="AY179" s="160" t="s">
        <v>120</v>
      </c>
    </row>
    <row r="180" spans="1:65" s="13" customFormat="1">
      <c r="B180" s="158"/>
      <c r="D180" s="159" t="s">
        <v>128</v>
      </c>
      <c r="E180" s="160" t="s">
        <v>1</v>
      </c>
      <c r="F180" s="161" t="s">
        <v>833</v>
      </c>
      <c r="H180" s="162">
        <v>26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128</v>
      </c>
      <c r="AU180" s="160" t="s">
        <v>82</v>
      </c>
      <c r="AV180" s="13" t="s">
        <v>82</v>
      </c>
      <c r="AW180" s="13" t="s">
        <v>29</v>
      </c>
      <c r="AX180" s="13" t="s">
        <v>73</v>
      </c>
      <c r="AY180" s="160" t="s">
        <v>120</v>
      </c>
    </row>
    <row r="181" spans="1:65" s="14" customFormat="1">
      <c r="B181" s="167"/>
      <c r="D181" s="159" t="s">
        <v>128</v>
      </c>
      <c r="E181" s="168" t="s">
        <v>1</v>
      </c>
      <c r="F181" s="169" t="s">
        <v>205</v>
      </c>
      <c r="H181" s="170">
        <v>270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128</v>
      </c>
      <c r="AU181" s="168" t="s">
        <v>82</v>
      </c>
      <c r="AV181" s="14" t="s">
        <v>127</v>
      </c>
      <c r="AW181" s="14" t="s">
        <v>29</v>
      </c>
      <c r="AX181" s="14" t="s">
        <v>30</v>
      </c>
      <c r="AY181" s="168" t="s">
        <v>120</v>
      </c>
    </row>
    <row r="182" spans="1:65" s="2" customFormat="1" ht="21.75" customHeight="1">
      <c r="A182" s="33"/>
      <c r="B182" s="144"/>
      <c r="C182" s="145" t="s">
        <v>180</v>
      </c>
      <c r="D182" s="145" t="s">
        <v>122</v>
      </c>
      <c r="E182" s="146" t="s">
        <v>206</v>
      </c>
      <c r="F182" s="147" t="s">
        <v>207</v>
      </c>
      <c r="G182" s="148" t="s">
        <v>183</v>
      </c>
      <c r="H182" s="149">
        <v>274</v>
      </c>
      <c r="I182" s="150"/>
      <c r="J182" s="151">
        <f>ROUND(I182*H182,2)</f>
        <v>0</v>
      </c>
      <c r="K182" s="147" t="s">
        <v>1</v>
      </c>
      <c r="L182" s="34"/>
      <c r="M182" s="152" t="s">
        <v>1</v>
      </c>
      <c r="N182" s="153" t="s">
        <v>38</v>
      </c>
      <c r="O182" s="59"/>
      <c r="P182" s="154">
        <f>O182*H182</f>
        <v>0</v>
      </c>
      <c r="Q182" s="154">
        <v>7.9200000000000007E-2</v>
      </c>
      <c r="R182" s="154">
        <f>Q182*H182</f>
        <v>21.700800000000001</v>
      </c>
      <c r="S182" s="154">
        <v>0</v>
      </c>
      <c r="T182" s="15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127</v>
      </c>
      <c r="AT182" s="156" t="s">
        <v>122</v>
      </c>
      <c r="AU182" s="156" t="s">
        <v>82</v>
      </c>
      <c r="AY182" s="18" t="s">
        <v>120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30</v>
      </c>
      <c r="BK182" s="157">
        <f>ROUND(I182*H182,2)</f>
        <v>0</v>
      </c>
      <c r="BL182" s="18" t="s">
        <v>127</v>
      </c>
      <c r="BM182" s="156" t="s">
        <v>834</v>
      </c>
    </row>
    <row r="183" spans="1:65" s="13" customFormat="1">
      <c r="B183" s="158"/>
      <c r="D183" s="159" t="s">
        <v>128</v>
      </c>
      <c r="E183" s="160" t="s">
        <v>1</v>
      </c>
      <c r="F183" s="161" t="s">
        <v>831</v>
      </c>
      <c r="H183" s="162">
        <v>224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128</v>
      </c>
      <c r="AU183" s="160" t="s">
        <v>82</v>
      </c>
      <c r="AV183" s="13" t="s">
        <v>82</v>
      </c>
      <c r="AW183" s="13" t="s">
        <v>29</v>
      </c>
      <c r="AX183" s="13" t="s">
        <v>73</v>
      </c>
      <c r="AY183" s="160" t="s">
        <v>120</v>
      </c>
    </row>
    <row r="184" spans="1:65" s="13" customFormat="1">
      <c r="B184" s="158"/>
      <c r="D184" s="159" t="s">
        <v>128</v>
      </c>
      <c r="E184" s="160" t="s">
        <v>1</v>
      </c>
      <c r="F184" s="161" t="s">
        <v>832</v>
      </c>
      <c r="H184" s="162">
        <v>20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128</v>
      </c>
      <c r="AU184" s="160" t="s">
        <v>82</v>
      </c>
      <c r="AV184" s="13" t="s">
        <v>82</v>
      </c>
      <c r="AW184" s="13" t="s">
        <v>29</v>
      </c>
      <c r="AX184" s="13" t="s">
        <v>73</v>
      </c>
      <c r="AY184" s="160" t="s">
        <v>120</v>
      </c>
    </row>
    <row r="185" spans="1:65" s="13" customFormat="1">
      <c r="B185" s="158"/>
      <c r="D185" s="159" t="s">
        <v>128</v>
      </c>
      <c r="E185" s="160" t="s">
        <v>1</v>
      </c>
      <c r="F185" s="161" t="s">
        <v>833</v>
      </c>
      <c r="H185" s="162">
        <v>26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128</v>
      </c>
      <c r="AU185" s="160" t="s">
        <v>82</v>
      </c>
      <c r="AV185" s="13" t="s">
        <v>82</v>
      </c>
      <c r="AW185" s="13" t="s">
        <v>29</v>
      </c>
      <c r="AX185" s="13" t="s">
        <v>73</v>
      </c>
      <c r="AY185" s="160" t="s">
        <v>120</v>
      </c>
    </row>
    <row r="186" spans="1:65" s="13" customFormat="1">
      <c r="B186" s="158"/>
      <c r="D186" s="159" t="s">
        <v>128</v>
      </c>
      <c r="E186" s="160" t="s">
        <v>1</v>
      </c>
      <c r="F186" s="161" t="s">
        <v>203</v>
      </c>
      <c r="H186" s="162">
        <v>4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128</v>
      </c>
      <c r="AU186" s="160" t="s">
        <v>82</v>
      </c>
      <c r="AV186" s="13" t="s">
        <v>82</v>
      </c>
      <c r="AW186" s="13" t="s">
        <v>29</v>
      </c>
      <c r="AX186" s="13" t="s">
        <v>73</v>
      </c>
      <c r="AY186" s="160" t="s">
        <v>120</v>
      </c>
    </row>
    <row r="187" spans="1:65" s="14" customFormat="1">
      <c r="B187" s="167"/>
      <c r="D187" s="159" t="s">
        <v>128</v>
      </c>
      <c r="E187" s="168" t="s">
        <v>1</v>
      </c>
      <c r="F187" s="169" t="s">
        <v>205</v>
      </c>
      <c r="H187" s="170">
        <v>274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8" t="s">
        <v>128</v>
      </c>
      <c r="AU187" s="168" t="s">
        <v>82</v>
      </c>
      <c r="AV187" s="14" t="s">
        <v>127</v>
      </c>
      <c r="AW187" s="14" t="s">
        <v>29</v>
      </c>
      <c r="AX187" s="14" t="s">
        <v>30</v>
      </c>
      <c r="AY187" s="168" t="s">
        <v>120</v>
      </c>
    </row>
    <row r="188" spans="1:65" s="2" customFormat="1" ht="16.5" customHeight="1">
      <c r="A188" s="33"/>
      <c r="B188" s="144"/>
      <c r="C188" s="145" t="s">
        <v>156</v>
      </c>
      <c r="D188" s="145" t="s">
        <v>122</v>
      </c>
      <c r="E188" s="146" t="s">
        <v>211</v>
      </c>
      <c r="F188" s="147" t="s">
        <v>212</v>
      </c>
      <c r="G188" s="148" t="s">
        <v>213</v>
      </c>
      <c r="H188" s="149">
        <v>1078.44</v>
      </c>
      <c r="I188" s="150"/>
      <c r="J188" s="151">
        <f>ROUND(I188*H188,2)</f>
        <v>0</v>
      </c>
      <c r="K188" s="147" t="s">
        <v>126</v>
      </c>
      <c r="L188" s="34"/>
      <c r="M188" s="152" t="s">
        <v>1</v>
      </c>
      <c r="N188" s="153" t="s">
        <v>38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127</v>
      </c>
      <c r="AT188" s="156" t="s">
        <v>122</v>
      </c>
      <c r="AU188" s="156" t="s">
        <v>82</v>
      </c>
      <c r="AY188" s="18" t="s">
        <v>120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30</v>
      </c>
      <c r="BK188" s="157">
        <f>ROUND(I188*H188,2)</f>
        <v>0</v>
      </c>
      <c r="BL188" s="18" t="s">
        <v>127</v>
      </c>
      <c r="BM188" s="156" t="s">
        <v>192</v>
      </c>
    </row>
    <row r="189" spans="1:65" s="13" customFormat="1">
      <c r="B189" s="158"/>
      <c r="D189" s="159" t="s">
        <v>128</v>
      </c>
      <c r="E189" s="160" t="s">
        <v>1</v>
      </c>
      <c r="F189" s="161" t="s">
        <v>835</v>
      </c>
      <c r="H189" s="162">
        <v>1078.44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128</v>
      </c>
      <c r="AU189" s="160" t="s">
        <v>82</v>
      </c>
      <c r="AV189" s="13" t="s">
        <v>82</v>
      </c>
      <c r="AW189" s="13" t="s">
        <v>29</v>
      </c>
      <c r="AX189" s="13" t="s">
        <v>30</v>
      </c>
      <c r="AY189" s="160" t="s">
        <v>120</v>
      </c>
    </row>
    <row r="190" spans="1:65" s="2" customFormat="1" ht="24.2" customHeight="1">
      <c r="A190" s="33"/>
      <c r="B190" s="144"/>
      <c r="C190" s="145" t="s">
        <v>196</v>
      </c>
      <c r="D190" s="145" t="s">
        <v>122</v>
      </c>
      <c r="E190" s="146" t="s">
        <v>231</v>
      </c>
      <c r="F190" s="147" t="s">
        <v>232</v>
      </c>
      <c r="G190" s="148" t="s">
        <v>213</v>
      </c>
      <c r="H190" s="149">
        <v>862.75199999999995</v>
      </c>
      <c r="I190" s="150"/>
      <c r="J190" s="151">
        <f>ROUND(I190*H190,2)</f>
        <v>0</v>
      </c>
      <c r="K190" s="147" t="s">
        <v>126</v>
      </c>
      <c r="L190" s="34"/>
      <c r="M190" s="152" t="s">
        <v>1</v>
      </c>
      <c r="N190" s="153" t="s">
        <v>38</v>
      </c>
      <c r="O190" s="59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127</v>
      </c>
      <c r="AT190" s="156" t="s">
        <v>122</v>
      </c>
      <c r="AU190" s="156" t="s">
        <v>82</v>
      </c>
      <c r="AY190" s="18" t="s">
        <v>120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30</v>
      </c>
      <c r="BK190" s="157">
        <f>ROUND(I190*H190,2)</f>
        <v>0</v>
      </c>
      <c r="BL190" s="18" t="s">
        <v>127</v>
      </c>
      <c r="BM190" s="156" t="s">
        <v>836</v>
      </c>
    </row>
    <row r="191" spans="1:65" s="15" customFormat="1">
      <c r="B191" s="175"/>
      <c r="D191" s="159" t="s">
        <v>128</v>
      </c>
      <c r="E191" s="176" t="s">
        <v>1</v>
      </c>
      <c r="F191" s="177" t="s">
        <v>221</v>
      </c>
      <c r="H191" s="176" t="s">
        <v>1</v>
      </c>
      <c r="I191" s="178"/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128</v>
      </c>
      <c r="AU191" s="176" t="s">
        <v>82</v>
      </c>
      <c r="AV191" s="15" t="s">
        <v>30</v>
      </c>
      <c r="AW191" s="15" t="s">
        <v>29</v>
      </c>
      <c r="AX191" s="15" t="s">
        <v>73</v>
      </c>
      <c r="AY191" s="176" t="s">
        <v>120</v>
      </c>
    </row>
    <row r="192" spans="1:65" s="13" customFormat="1">
      <c r="B192" s="158"/>
      <c r="D192" s="159" t="s">
        <v>128</v>
      </c>
      <c r="E192" s="160" t="s">
        <v>1</v>
      </c>
      <c r="F192" s="161" t="s">
        <v>837</v>
      </c>
      <c r="H192" s="162">
        <v>47.585999999999999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128</v>
      </c>
      <c r="AU192" s="160" t="s">
        <v>82</v>
      </c>
      <c r="AV192" s="13" t="s">
        <v>82</v>
      </c>
      <c r="AW192" s="13" t="s">
        <v>29</v>
      </c>
      <c r="AX192" s="13" t="s">
        <v>73</v>
      </c>
      <c r="AY192" s="160" t="s">
        <v>120</v>
      </c>
    </row>
    <row r="193" spans="2:51" s="13" customFormat="1">
      <c r="B193" s="158"/>
      <c r="D193" s="159" t="s">
        <v>128</v>
      </c>
      <c r="E193" s="160" t="s">
        <v>1</v>
      </c>
      <c r="F193" s="161" t="s">
        <v>838</v>
      </c>
      <c r="H193" s="162">
        <v>45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128</v>
      </c>
      <c r="AU193" s="160" t="s">
        <v>82</v>
      </c>
      <c r="AV193" s="13" t="s">
        <v>82</v>
      </c>
      <c r="AW193" s="13" t="s">
        <v>29</v>
      </c>
      <c r="AX193" s="13" t="s">
        <v>73</v>
      </c>
      <c r="AY193" s="160" t="s">
        <v>120</v>
      </c>
    </row>
    <row r="194" spans="2:51" s="13" customFormat="1">
      <c r="B194" s="158"/>
      <c r="D194" s="159" t="s">
        <v>128</v>
      </c>
      <c r="E194" s="160" t="s">
        <v>1</v>
      </c>
      <c r="F194" s="161" t="s">
        <v>839</v>
      </c>
      <c r="H194" s="162">
        <v>60.39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128</v>
      </c>
      <c r="AU194" s="160" t="s">
        <v>82</v>
      </c>
      <c r="AV194" s="13" t="s">
        <v>82</v>
      </c>
      <c r="AW194" s="13" t="s">
        <v>29</v>
      </c>
      <c r="AX194" s="13" t="s">
        <v>73</v>
      </c>
      <c r="AY194" s="160" t="s">
        <v>120</v>
      </c>
    </row>
    <row r="195" spans="2:51" s="13" customFormat="1">
      <c r="B195" s="158"/>
      <c r="D195" s="159" t="s">
        <v>128</v>
      </c>
      <c r="E195" s="160" t="s">
        <v>1</v>
      </c>
      <c r="F195" s="161" t="s">
        <v>840</v>
      </c>
      <c r="H195" s="162">
        <v>44.064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128</v>
      </c>
      <c r="AU195" s="160" t="s">
        <v>82</v>
      </c>
      <c r="AV195" s="13" t="s">
        <v>82</v>
      </c>
      <c r="AW195" s="13" t="s">
        <v>29</v>
      </c>
      <c r="AX195" s="13" t="s">
        <v>73</v>
      </c>
      <c r="AY195" s="160" t="s">
        <v>120</v>
      </c>
    </row>
    <row r="196" spans="2:51" s="13" customFormat="1">
      <c r="B196" s="158"/>
      <c r="D196" s="159" t="s">
        <v>128</v>
      </c>
      <c r="E196" s="160" t="s">
        <v>1</v>
      </c>
      <c r="F196" s="161" t="s">
        <v>841</v>
      </c>
      <c r="H196" s="162">
        <v>47.082000000000001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128</v>
      </c>
      <c r="AU196" s="160" t="s">
        <v>82</v>
      </c>
      <c r="AV196" s="13" t="s">
        <v>82</v>
      </c>
      <c r="AW196" s="13" t="s">
        <v>29</v>
      </c>
      <c r="AX196" s="13" t="s">
        <v>73</v>
      </c>
      <c r="AY196" s="160" t="s">
        <v>120</v>
      </c>
    </row>
    <row r="197" spans="2:51" s="13" customFormat="1">
      <c r="B197" s="158"/>
      <c r="D197" s="159" t="s">
        <v>128</v>
      </c>
      <c r="E197" s="160" t="s">
        <v>1</v>
      </c>
      <c r="F197" s="161" t="s">
        <v>842</v>
      </c>
      <c r="H197" s="162">
        <v>52.835999999999999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128</v>
      </c>
      <c r="AU197" s="160" t="s">
        <v>82</v>
      </c>
      <c r="AV197" s="13" t="s">
        <v>82</v>
      </c>
      <c r="AW197" s="13" t="s">
        <v>29</v>
      </c>
      <c r="AX197" s="13" t="s">
        <v>73</v>
      </c>
      <c r="AY197" s="160" t="s">
        <v>120</v>
      </c>
    </row>
    <row r="198" spans="2:51" s="13" customFormat="1">
      <c r="B198" s="158"/>
      <c r="D198" s="159" t="s">
        <v>128</v>
      </c>
      <c r="E198" s="160" t="s">
        <v>1</v>
      </c>
      <c r="F198" s="161" t="s">
        <v>843</v>
      </c>
      <c r="H198" s="162">
        <v>40.838000000000001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128</v>
      </c>
      <c r="AU198" s="160" t="s">
        <v>82</v>
      </c>
      <c r="AV198" s="13" t="s">
        <v>82</v>
      </c>
      <c r="AW198" s="13" t="s">
        <v>29</v>
      </c>
      <c r="AX198" s="13" t="s">
        <v>73</v>
      </c>
      <c r="AY198" s="160" t="s">
        <v>120</v>
      </c>
    </row>
    <row r="199" spans="2:51" s="13" customFormat="1">
      <c r="B199" s="158"/>
      <c r="D199" s="159" t="s">
        <v>128</v>
      </c>
      <c r="E199" s="160" t="s">
        <v>1</v>
      </c>
      <c r="F199" s="161" t="s">
        <v>844</v>
      </c>
      <c r="H199" s="162">
        <v>63.948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128</v>
      </c>
      <c r="AU199" s="160" t="s">
        <v>82</v>
      </c>
      <c r="AV199" s="13" t="s">
        <v>82</v>
      </c>
      <c r="AW199" s="13" t="s">
        <v>29</v>
      </c>
      <c r="AX199" s="13" t="s">
        <v>73</v>
      </c>
      <c r="AY199" s="160" t="s">
        <v>120</v>
      </c>
    </row>
    <row r="200" spans="2:51" s="13" customFormat="1">
      <c r="B200" s="158"/>
      <c r="D200" s="159" t="s">
        <v>128</v>
      </c>
      <c r="E200" s="160" t="s">
        <v>1</v>
      </c>
      <c r="F200" s="161" t="s">
        <v>845</v>
      </c>
      <c r="H200" s="162">
        <v>42.335999999999999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128</v>
      </c>
      <c r="AU200" s="160" t="s">
        <v>82</v>
      </c>
      <c r="AV200" s="13" t="s">
        <v>82</v>
      </c>
      <c r="AW200" s="13" t="s">
        <v>29</v>
      </c>
      <c r="AX200" s="13" t="s">
        <v>73</v>
      </c>
      <c r="AY200" s="160" t="s">
        <v>120</v>
      </c>
    </row>
    <row r="201" spans="2:51" s="13" customFormat="1">
      <c r="B201" s="158"/>
      <c r="D201" s="159" t="s">
        <v>128</v>
      </c>
      <c r="E201" s="160" t="s">
        <v>1</v>
      </c>
      <c r="F201" s="161" t="s">
        <v>846</v>
      </c>
      <c r="H201" s="162">
        <v>35.880000000000003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128</v>
      </c>
      <c r="AU201" s="160" t="s">
        <v>82</v>
      </c>
      <c r="AV201" s="13" t="s">
        <v>82</v>
      </c>
      <c r="AW201" s="13" t="s">
        <v>29</v>
      </c>
      <c r="AX201" s="13" t="s">
        <v>73</v>
      </c>
      <c r="AY201" s="160" t="s">
        <v>120</v>
      </c>
    </row>
    <row r="202" spans="2:51" s="13" customFormat="1">
      <c r="B202" s="158"/>
      <c r="D202" s="159" t="s">
        <v>128</v>
      </c>
      <c r="E202" s="160" t="s">
        <v>1</v>
      </c>
      <c r="F202" s="161" t="s">
        <v>847</v>
      </c>
      <c r="H202" s="162">
        <v>41.04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128</v>
      </c>
      <c r="AU202" s="160" t="s">
        <v>82</v>
      </c>
      <c r="AV202" s="13" t="s">
        <v>82</v>
      </c>
      <c r="AW202" s="13" t="s">
        <v>29</v>
      </c>
      <c r="AX202" s="13" t="s">
        <v>73</v>
      </c>
      <c r="AY202" s="160" t="s">
        <v>120</v>
      </c>
    </row>
    <row r="203" spans="2:51" s="13" customFormat="1">
      <c r="B203" s="158"/>
      <c r="D203" s="159" t="s">
        <v>128</v>
      </c>
      <c r="E203" s="160" t="s">
        <v>1</v>
      </c>
      <c r="F203" s="161" t="s">
        <v>848</v>
      </c>
      <c r="H203" s="162">
        <v>91.475999999999999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128</v>
      </c>
      <c r="AU203" s="160" t="s">
        <v>82</v>
      </c>
      <c r="AV203" s="13" t="s">
        <v>82</v>
      </c>
      <c r="AW203" s="13" t="s">
        <v>29</v>
      </c>
      <c r="AX203" s="13" t="s">
        <v>73</v>
      </c>
      <c r="AY203" s="160" t="s">
        <v>120</v>
      </c>
    </row>
    <row r="204" spans="2:51" s="13" customFormat="1">
      <c r="B204" s="158"/>
      <c r="D204" s="159" t="s">
        <v>128</v>
      </c>
      <c r="E204" s="160" t="s">
        <v>1</v>
      </c>
      <c r="F204" s="161" t="s">
        <v>849</v>
      </c>
      <c r="H204" s="162">
        <v>46.368000000000002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128</v>
      </c>
      <c r="AU204" s="160" t="s">
        <v>82</v>
      </c>
      <c r="AV204" s="13" t="s">
        <v>82</v>
      </c>
      <c r="AW204" s="13" t="s">
        <v>29</v>
      </c>
      <c r="AX204" s="13" t="s">
        <v>73</v>
      </c>
      <c r="AY204" s="160" t="s">
        <v>120</v>
      </c>
    </row>
    <row r="205" spans="2:51" s="13" customFormat="1">
      <c r="B205" s="158"/>
      <c r="D205" s="159" t="s">
        <v>128</v>
      </c>
      <c r="E205" s="160" t="s">
        <v>1</v>
      </c>
      <c r="F205" s="161" t="s">
        <v>850</v>
      </c>
      <c r="H205" s="162">
        <v>36.119999999999997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128</v>
      </c>
      <c r="AU205" s="160" t="s">
        <v>82</v>
      </c>
      <c r="AV205" s="13" t="s">
        <v>82</v>
      </c>
      <c r="AW205" s="13" t="s">
        <v>29</v>
      </c>
      <c r="AX205" s="13" t="s">
        <v>73</v>
      </c>
      <c r="AY205" s="160" t="s">
        <v>120</v>
      </c>
    </row>
    <row r="206" spans="2:51" s="13" customFormat="1">
      <c r="B206" s="158"/>
      <c r="D206" s="159" t="s">
        <v>128</v>
      </c>
      <c r="E206" s="160" t="s">
        <v>1</v>
      </c>
      <c r="F206" s="161" t="s">
        <v>851</v>
      </c>
      <c r="H206" s="162">
        <v>42.84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128</v>
      </c>
      <c r="AU206" s="160" t="s">
        <v>82</v>
      </c>
      <c r="AV206" s="13" t="s">
        <v>82</v>
      </c>
      <c r="AW206" s="13" t="s">
        <v>29</v>
      </c>
      <c r="AX206" s="13" t="s">
        <v>73</v>
      </c>
      <c r="AY206" s="160" t="s">
        <v>120</v>
      </c>
    </row>
    <row r="207" spans="2:51" s="13" customFormat="1">
      <c r="B207" s="158"/>
      <c r="D207" s="159" t="s">
        <v>128</v>
      </c>
      <c r="E207" s="160" t="s">
        <v>1</v>
      </c>
      <c r="F207" s="161" t="s">
        <v>852</v>
      </c>
      <c r="H207" s="162">
        <v>29.382000000000001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128</v>
      </c>
      <c r="AU207" s="160" t="s">
        <v>82</v>
      </c>
      <c r="AV207" s="13" t="s">
        <v>82</v>
      </c>
      <c r="AW207" s="13" t="s">
        <v>29</v>
      </c>
      <c r="AX207" s="13" t="s">
        <v>73</v>
      </c>
      <c r="AY207" s="160" t="s">
        <v>120</v>
      </c>
    </row>
    <row r="208" spans="2:51" s="13" customFormat="1">
      <c r="B208" s="158"/>
      <c r="D208" s="159" t="s">
        <v>128</v>
      </c>
      <c r="E208" s="160" t="s">
        <v>1</v>
      </c>
      <c r="F208" s="161" t="s">
        <v>853</v>
      </c>
      <c r="H208" s="162">
        <v>30.6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128</v>
      </c>
      <c r="AU208" s="160" t="s">
        <v>82</v>
      </c>
      <c r="AV208" s="13" t="s">
        <v>82</v>
      </c>
      <c r="AW208" s="13" t="s">
        <v>29</v>
      </c>
      <c r="AX208" s="13" t="s">
        <v>73</v>
      </c>
      <c r="AY208" s="160" t="s">
        <v>120</v>
      </c>
    </row>
    <row r="209" spans="2:51" s="13" customFormat="1">
      <c r="B209" s="158"/>
      <c r="D209" s="159" t="s">
        <v>128</v>
      </c>
      <c r="E209" s="160" t="s">
        <v>1</v>
      </c>
      <c r="F209" s="161" t="s">
        <v>854</v>
      </c>
      <c r="H209" s="162">
        <v>29.88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128</v>
      </c>
      <c r="AU209" s="160" t="s">
        <v>82</v>
      </c>
      <c r="AV209" s="13" t="s">
        <v>82</v>
      </c>
      <c r="AW209" s="13" t="s">
        <v>29</v>
      </c>
      <c r="AX209" s="13" t="s">
        <v>73</v>
      </c>
      <c r="AY209" s="160" t="s">
        <v>120</v>
      </c>
    </row>
    <row r="210" spans="2:51" s="13" customFormat="1">
      <c r="B210" s="158"/>
      <c r="D210" s="159" t="s">
        <v>128</v>
      </c>
      <c r="E210" s="160" t="s">
        <v>1</v>
      </c>
      <c r="F210" s="161" t="s">
        <v>855</v>
      </c>
      <c r="H210" s="162">
        <v>48.372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128</v>
      </c>
      <c r="AU210" s="160" t="s">
        <v>82</v>
      </c>
      <c r="AV210" s="13" t="s">
        <v>82</v>
      </c>
      <c r="AW210" s="13" t="s">
        <v>29</v>
      </c>
      <c r="AX210" s="13" t="s">
        <v>73</v>
      </c>
      <c r="AY210" s="160" t="s">
        <v>120</v>
      </c>
    </row>
    <row r="211" spans="2:51" s="13" customFormat="1">
      <c r="B211" s="158"/>
      <c r="D211" s="159" t="s">
        <v>128</v>
      </c>
      <c r="E211" s="160" t="s">
        <v>1</v>
      </c>
      <c r="F211" s="161" t="s">
        <v>856</v>
      </c>
      <c r="H211" s="162">
        <v>34.572000000000003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128</v>
      </c>
      <c r="AU211" s="160" t="s">
        <v>82</v>
      </c>
      <c r="AV211" s="13" t="s">
        <v>82</v>
      </c>
      <c r="AW211" s="13" t="s">
        <v>29</v>
      </c>
      <c r="AX211" s="13" t="s">
        <v>73</v>
      </c>
      <c r="AY211" s="160" t="s">
        <v>120</v>
      </c>
    </row>
    <row r="212" spans="2:51" s="13" customFormat="1">
      <c r="B212" s="158"/>
      <c r="D212" s="159" t="s">
        <v>128</v>
      </c>
      <c r="E212" s="160" t="s">
        <v>1</v>
      </c>
      <c r="F212" s="161" t="s">
        <v>857</v>
      </c>
      <c r="H212" s="162">
        <v>64.998000000000005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128</v>
      </c>
      <c r="AU212" s="160" t="s">
        <v>82</v>
      </c>
      <c r="AV212" s="13" t="s">
        <v>82</v>
      </c>
      <c r="AW212" s="13" t="s">
        <v>29</v>
      </c>
      <c r="AX212" s="13" t="s">
        <v>73</v>
      </c>
      <c r="AY212" s="160" t="s">
        <v>120</v>
      </c>
    </row>
    <row r="213" spans="2:51" s="13" customFormat="1">
      <c r="B213" s="158"/>
      <c r="D213" s="159" t="s">
        <v>128</v>
      </c>
      <c r="E213" s="160" t="s">
        <v>1</v>
      </c>
      <c r="F213" s="161" t="s">
        <v>858</v>
      </c>
      <c r="H213" s="162">
        <v>51.75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128</v>
      </c>
      <c r="AU213" s="160" t="s">
        <v>82</v>
      </c>
      <c r="AV213" s="13" t="s">
        <v>82</v>
      </c>
      <c r="AW213" s="13" t="s">
        <v>29</v>
      </c>
      <c r="AX213" s="13" t="s">
        <v>73</v>
      </c>
      <c r="AY213" s="160" t="s">
        <v>120</v>
      </c>
    </row>
    <row r="214" spans="2:51" s="13" customFormat="1">
      <c r="B214" s="158"/>
      <c r="D214" s="159" t="s">
        <v>128</v>
      </c>
      <c r="E214" s="160" t="s">
        <v>1</v>
      </c>
      <c r="F214" s="161" t="s">
        <v>859</v>
      </c>
      <c r="H214" s="162">
        <v>29.928000000000001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128</v>
      </c>
      <c r="AU214" s="160" t="s">
        <v>82</v>
      </c>
      <c r="AV214" s="13" t="s">
        <v>82</v>
      </c>
      <c r="AW214" s="13" t="s">
        <v>29</v>
      </c>
      <c r="AX214" s="13" t="s">
        <v>73</v>
      </c>
      <c r="AY214" s="160" t="s">
        <v>120</v>
      </c>
    </row>
    <row r="215" spans="2:51" s="13" customFormat="1">
      <c r="B215" s="158"/>
      <c r="D215" s="159" t="s">
        <v>128</v>
      </c>
      <c r="E215" s="160" t="s">
        <v>1</v>
      </c>
      <c r="F215" s="161" t="s">
        <v>860</v>
      </c>
      <c r="H215" s="162">
        <v>33.659999999999997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128</v>
      </c>
      <c r="AU215" s="160" t="s">
        <v>82</v>
      </c>
      <c r="AV215" s="13" t="s">
        <v>82</v>
      </c>
      <c r="AW215" s="13" t="s">
        <v>29</v>
      </c>
      <c r="AX215" s="13" t="s">
        <v>73</v>
      </c>
      <c r="AY215" s="160" t="s">
        <v>120</v>
      </c>
    </row>
    <row r="216" spans="2:51" s="13" customFormat="1">
      <c r="B216" s="158"/>
      <c r="D216" s="159" t="s">
        <v>128</v>
      </c>
      <c r="E216" s="160" t="s">
        <v>1</v>
      </c>
      <c r="F216" s="161" t="s">
        <v>861</v>
      </c>
      <c r="H216" s="162">
        <v>39.96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128</v>
      </c>
      <c r="AU216" s="160" t="s">
        <v>82</v>
      </c>
      <c r="AV216" s="13" t="s">
        <v>82</v>
      </c>
      <c r="AW216" s="13" t="s">
        <v>29</v>
      </c>
      <c r="AX216" s="13" t="s">
        <v>73</v>
      </c>
      <c r="AY216" s="160" t="s">
        <v>120</v>
      </c>
    </row>
    <row r="217" spans="2:51" s="13" customFormat="1">
      <c r="B217" s="158"/>
      <c r="D217" s="159" t="s">
        <v>128</v>
      </c>
      <c r="E217" s="160" t="s">
        <v>1</v>
      </c>
      <c r="F217" s="161" t="s">
        <v>862</v>
      </c>
      <c r="H217" s="162">
        <v>48.96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128</v>
      </c>
      <c r="AU217" s="160" t="s">
        <v>82</v>
      </c>
      <c r="AV217" s="13" t="s">
        <v>82</v>
      </c>
      <c r="AW217" s="13" t="s">
        <v>29</v>
      </c>
      <c r="AX217" s="13" t="s">
        <v>73</v>
      </c>
      <c r="AY217" s="160" t="s">
        <v>120</v>
      </c>
    </row>
    <row r="218" spans="2:51" s="13" customFormat="1">
      <c r="B218" s="158"/>
      <c r="D218" s="159" t="s">
        <v>128</v>
      </c>
      <c r="E218" s="160" t="s">
        <v>1</v>
      </c>
      <c r="F218" s="161" t="s">
        <v>863</v>
      </c>
      <c r="H218" s="162">
        <v>35.496000000000002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128</v>
      </c>
      <c r="AU218" s="160" t="s">
        <v>82</v>
      </c>
      <c r="AV218" s="13" t="s">
        <v>82</v>
      </c>
      <c r="AW218" s="13" t="s">
        <v>29</v>
      </c>
      <c r="AX218" s="13" t="s">
        <v>73</v>
      </c>
      <c r="AY218" s="160" t="s">
        <v>120</v>
      </c>
    </row>
    <row r="219" spans="2:51" s="13" customFormat="1">
      <c r="B219" s="158"/>
      <c r="D219" s="159" t="s">
        <v>128</v>
      </c>
      <c r="E219" s="160" t="s">
        <v>1</v>
      </c>
      <c r="F219" s="161" t="s">
        <v>864</v>
      </c>
      <c r="H219" s="162">
        <v>46.53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128</v>
      </c>
      <c r="AU219" s="160" t="s">
        <v>82</v>
      </c>
      <c r="AV219" s="13" t="s">
        <v>82</v>
      </c>
      <c r="AW219" s="13" t="s">
        <v>29</v>
      </c>
      <c r="AX219" s="13" t="s">
        <v>73</v>
      </c>
      <c r="AY219" s="160" t="s">
        <v>120</v>
      </c>
    </row>
    <row r="220" spans="2:51" s="15" customFormat="1">
      <c r="B220" s="175"/>
      <c r="D220" s="159" t="s">
        <v>128</v>
      </c>
      <c r="E220" s="176" t="s">
        <v>1</v>
      </c>
      <c r="F220" s="177" t="s">
        <v>223</v>
      </c>
      <c r="H220" s="176" t="s">
        <v>1</v>
      </c>
      <c r="I220" s="178"/>
      <c r="L220" s="175"/>
      <c r="M220" s="179"/>
      <c r="N220" s="180"/>
      <c r="O220" s="180"/>
      <c r="P220" s="180"/>
      <c r="Q220" s="180"/>
      <c r="R220" s="180"/>
      <c r="S220" s="180"/>
      <c r="T220" s="181"/>
      <c r="AT220" s="176" t="s">
        <v>128</v>
      </c>
      <c r="AU220" s="176" t="s">
        <v>82</v>
      </c>
      <c r="AV220" s="15" t="s">
        <v>30</v>
      </c>
      <c r="AW220" s="15" t="s">
        <v>29</v>
      </c>
      <c r="AX220" s="15" t="s">
        <v>73</v>
      </c>
      <c r="AY220" s="176" t="s">
        <v>120</v>
      </c>
    </row>
    <row r="221" spans="2:51" s="16" customFormat="1">
      <c r="B221" s="182"/>
      <c r="D221" s="159" t="s">
        <v>128</v>
      </c>
      <c r="E221" s="183" t="s">
        <v>1</v>
      </c>
      <c r="F221" s="184" t="s">
        <v>865</v>
      </c>
      <c r="H221" s="185">
        <v>1261.8920000000001</v>
      </c>
      <c r="I221" s="186"/>
      <c r="L221" s="182"/>
      <c r="M221" s="187"/>
      <c r="N221" s="188"/>
      <c r="O221" s="188"/>
      <c r="P221" s="188"/>
      <c r="Q221" s="188"/>
      <c r="R221" s="188"/>
      <c r="S221" s="188"/>
      <c r="T221" s="189"/>
      <c r="AT221" s="183" t="s">
        <v>128</v>
      </c>
      <c r="AU221" s="183" t="s">
        <v>82</v>
      </c>
      <c r="AV221" s="16" t="s">
        <v>133</v>
      </c>
      <c r="AW221" s="16" t="s">
        <v>29</v>
      </c>
      <c r="AX221" s="16" t="s">
        <v>73</v>
      </c>
      <c r="AY221" s="183" t="s">
        <v>120</v>
      </c>
    </row>
    <row r="222" spans="2:51" s="13" customFormat="1">
      <c r="B222" s="158"/>
      <c r="D222" s="159" t="s">
        <v>128</v>
      </c>
      <c r="E222" s="160" t="s">
        <v>1</v>
      </c>
      <c r="F222" s="161" t="s">
        <v>866</v>
      </c>
      <c r="H222" s="162">
        <v>-126.095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128</v>
      </c>
      <c r="AU222" s="160" t="s">
        <v>82</v>
      </c>
      <c r="AV222" s="13" t="s">
        <v>82</v>
      </c>
      <c r="AW222" s="13" t="s">
        <v>29</v>
      </c>
      <c r="AX222" s="13" t="s">
        <v>73</v>
      </c>
      <c r="AY222" s="160" t="s">
        <v>120</v>
      </c>
    </row>
    <row r="223" spans="2:51" s="13" customFormat="1">
      <c r="B223" s="158"/>
      <c r="D223" s="159" t="s">
        <v>128</v>
      </c>
      <c r="E223" s="160" t="s">
        <v>1</v>
      </c>
      <c r="F223" s="161" t="s">
        <v>867</v>
      </c>
      <c r="H223" s="162">
        <v>-44.567999999999998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128</v>
      </c>
      <c r="AU223" s="160" t="s">
        <v>82</v>
      </c>
      <c r="AV223" s="13" t="s">
        <v>82</v>
      </c>
      <c r="AW223" s="13" t="s">
        <v>29</v>
      </c>
      <c r="AX223" s="13" t="s">
        <v>73</v>
      </c>
      <c r="AY223" s="160" t="s">
        <v>120</v>
      </c>
    </row>
    <row r="224" spans="2:51" s="13" customFormat="1">
      <c r="B224" s="158"/>
      <c r="D224" s="159" t="s">
        <v>128</v>
      </c>
      <c r="E224" s="160" t="s">
        <v>1</v>
      </c>
      <c r="F224" s="161" t="s">
        <v>868</v>
      </c>
      <c r="H224" s="162">
        <v>-5.7750000000000004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128</v>
      </c>
      <c r="AU224" s="160" t="s">
        <v>82</v>
      </c>
      <c r="AV224" s="13" t="s">
        <v>82</v>
      </c>
      <c r="AW224" s="13" t="s">
        <v>29</v>
      </c>
      <c r="AX224" s="13" t="s">
        <v>73</v>
      </c>
      <c r="AY224" s="160" t="s">
        <v>120</v>
      </c>
    </row>
    <row r="225" spans="1:65" s="13" customFormat="1">
      <c r="B225" s="158"/>
      <c r="D225" s="159" t="s">
        <v>128</v>
      </c>
      <c r="E225" s="160" t="s">
        <v>1</v>
      </c>
      <c r="F225" s="161" t="s">
        <v>869</v>
      </c>
      <c r="H225" s="162">
        <v>-7.0140000000000002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128</v>
      </c>
      <c r="AU225" s="160" t="s">
        <v>82</v>
      </c>
      <c r="AV225" s="13" t="s">
        <v>82</v>
      </c>
      <c r="AW225" s="13" t="s">
        <v>29</v>
      </c>
      <c r="AX225" s="13" t="s">
        <v>73</v>
      </c>
      <c r="AY225" s="160" t="s">
        <v>120</v>
      </c>
    </row>
    <row r="226" spans="1:65" s="14" customFormat="1">
      <c r="B226" s="167"/>
      <c r="D226" s="159" t="s">
        <v>128</v>
      </c>
      <c r="E226" s="168" t="s">
        <v>1</v>
      </c>
      <c r="F226" s="169" t="s">
        <v>205</v>
      </c>
      <c r="H226" s="170">
        <v>1078.44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8" t="s">
        <v>128</v>
      </c>
      <c r="AU226" s="168" t="s">
        <v>82</v>
      </c>
      <c r="AV226" s="14" t="s">
        <v>127</v>
      </c>
      <c r="AW226" s="14" t="s">
        <v>29</v>
      </c>
      <c r="AX226" s="14" t="s">
        <v>73</v>
      </c>
      <c r="AY226" s="168" t="s">
        <v>120</v>
      </c>
    </row>
    <row r="227" spans="1:65" s="13" customFormat="1">
      <c r="B227" s="158"/>
      <c r="D227" s="159" t="s">
        <v>128</v>
      </c>
      <c r="E227" s="160" t="s">
        <v>1</v>
      </c>
      <c r="F227" s="161" t="s">
        <v>870</v>
      </c>
      <c r="H227" s="162">
        <v>862.75199999999995</v>
      </c>
      <c r="I227" s="163"/>
      <c r="L227" s="158"/>
      <c r="M227" s="164"/>
      <c r="N227" s="165"/>
      <c r="O227" s="165"/>
      <c r="P227" s="165"/>
      <c r="Q227" s="165"/>
      <c r="R227" s="165"/>
      <c r="S227" s="165"/>
      <c r="T227" s="166"/>
      <c r="AT227" s="160" t="s">
        <v>128</v>
      </c>
      <c r="AU227" s="160" t="s">
        <v>82</v>
      </c>
      <c r="AV227" s="13" t="s">
        <v>82</v>
      </c>
      <c r="AW227" s="13" t="s">
        <v>29</v>
      </c>
      <c r="AX227" s="13" t="s">
        <v>30</v>
      </c>
      <c r="AY227" s="160" t="s">
        <v>120</v>
      </c>
    </row>
    <row r="228" spans="1:65" s="2" customFormat="1" ht="24.2" customHeight="1">
      <c r="A228" s="33"/>
      <c r="B228" s="144"/>
      <c r="C228" s="145" t="s">
        <v>160</v>
      </c>
      <c r="D228" s="145" t="s">
        <v>122</v>
      </c>
      <c r="E228" s="146" t="s">
        <v>235</v>
      </c>
      <c r="F228" s="147" t="s">
        <v>236</v>
      </c>
      <c r="G228" s="148" t="s">
        <v>213</v>
      </c>
      <c r="H228" s="149">
        <v>215.68799999999999</v>
      </c>
      <c r="I228" s="150"/>
      <c r="J228" s="151">
        <f>ROUND(I228*H228,2)</f>
        <v>0</v>
      </c>
      <c r="K228" s="147" t="s">
        <v>126</v>
      </c>
      <c r="L228" s="34"/>
      <c r="M228" s="152" t="s">
        <v>1</v>
      </c>
      <c r="N228" s="153" t="s">
        <v>38</v>
      </c>
      <c r="O228" s="59"/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6" t="s">
        <v>127</v>
      </c>
      <c r="AT228" s="156" t="s">
        <v>122</v>
      </c>
      <c r="AU228" s="156" t="s">
        <v>82</v>
      </c>
      <c r="AY228" s="18" t="s">
        <v>120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8" t="s">
        <v>30</v>
      </c>
      <c r="BK228" s="157">
        <f>ROUND(I228*H228,2)</f>
        <v>0</v>
      </c>
      <c r="BL228" s="18" t="s">
        <v>127</v>
      </c>
      <c r="BM228" s="156" t="s">
        <v>871</v>
      </c>
    </row>
    <row r="229" spans="1:65" s="13" customFormat="1">
      <c r="B229" s="158"/>
      <c r="D229" s="159" t="s">
        <v>128</v>
      </c>
      <c r="E229" s="160" t="s">
        <v>1</v>
      </c>
      <c r="F229" s="161" t="s">
        <v>872</v>
      </c>
      <c r="H229" s="162">
        <v>215.68799999999999</v>
      </c>
      <c r="I229" s="163"/>
      <c r="L229" s="158"/>
      <c r="M229" s="164"/>
      <c r="N229" s="165"/>
      <c r="O229" s="165"/>
      <c r="P229" s="165"/>
      <c r="Q229" s="165"/>
      <c r="R229" s="165"/>
      <c r="S229" s="165"/>
      <c r="T229" s="166"/>
      <c r="AT229" s="160" t="s">
        <v>128</v>
      </c>
      <c r="AU229" s="160" t="s">
        <v>82</v>
      </c>
      <c r="AV229" s="13" t="s">
        <v>82</v>
      </c>
      <c r="AW229" s="13" t="s">
        <v>29</v>
      </c>
      <c r="AX229" s="13" t="s">
        <v>30</v>
      </c>
      <c r="AY229" s="160" t="s">
        <v>120</v>
      </c>
    </row>
    <row r="230" spans="1:65" s="2" customFormat="1" ht="16.5" customHeight="1">
      <c r="A230" s="33"/>
      <c r="B230" s="144"/>
      <c r="C230" s="145" t="s">
        <v>210</v>
      </c>
      <c r="D230" s="145" t="s">
        <v>122</v>
      </c>
      <c r="E230" s="146" t="s">
        <v>873</v>
      </c>
      <c r="F230" s="147" t="s">
        <v>874</v>
      </c>
      <c r="G230" s="148" t="s">
        <v>125</v>
      </c>
      <c r="H230" s="149">
        <v>2078.06</v>
      </c>
      <c r="I230" s="150"/>
      <c r="J230" s="151">
        <f>ROUND(I230*H230,2)</f>
        <v>0</v>
      </c>
      <c r="K230" s="147" t="s">
        <v>126</v>
      </c>
      <c r="L230" s="34"/>
      <c r="M230" s="152" t="s">
        <v>1</v>
      </c>
      <c r="N230" s="153" t="s">
        <v>38</v>
      </c>
      <c r="O230" s="59"/>
      <c r="P230" s="154">
        <f>O230*H230</f>
        <v>0</v>
      </c>
      <c r="Q230" s="154">
        <v>8.4999999999999995E-4</v>
      </c>
      <c r="R230" s="154">
        <f>Q230*H230</f>
        <v>1.7663509999999998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127</v>
      </c>
      <c r="AT230" s="156" t="s">
        <v>122</v>
      </c>
      <c r="AU230" s="156" t="s">
        <v>82</v>
      </c>
      <c r="AY230" s="18" t="s">
        <v>120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30</v>
      </c>
      <c r="BK230" s="157">
        <f>ROUND(I230*H230,2)</f>
        <v>0</v>
      </c>
      <c r="BL230" s="18" t="s">
        <v>127</v>
      </c>
      <c r="BM230" s="156" t="s">
        <v>320</v>
      </c>
    </row>
    <row r="231" spans="1:65" s="13" customFormat="1">
      <c r="B231" s="158"/>
      <c r="D231" s="159" t="s">
        <v>128</v>
      </c>
      <c r="E231" s="160" t="s">
        <v>1</v>
      </c>
      <c r="F231" s="161" t="s">
        <v>875</v>
      </c>
      <c r="H231" s="162">
        <v>67.98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128</v>
      </c>
      <c r="AU231" s="160" t="s">
        <v>82</v>
      </c>
      <c r="AV231" s="13" t="s">
        <v>82</v>
      </c>
      <c r="AW231" s="13" t="s">
        <v>29</v>
      </c>
      <c r="AX231" s="13" t="s">
        <v>73</v>
      </c>
      <c r="AY231" s="160" t="s">
        <v>120</v>
      </c>
    </row>
    <row r="232" spans="1:65" s="13" customFormat="1">
      <c r="B232" s="158"/>
      <c r="D232" s="159" t="s">
        <v>128</v>
      </c>
      <c r="E232" s="160" t="s">
        <v>1</v>
      </c>
      <c r="F232" s="161" t="s">
        <v>876</v>
      </c>
      <c r="H232" s="162">
        <v>75</v>
      </c>
      <c r="I232" s="163"/>
      <c r="L232" s="158"/>
      <c r="M232" s="164"/>
      <c r="N232" s="165"/>
      <c r="O232" s="165"/>
      <c r="P232" s="165"/>
      <c r="Q232" s="165"/>
      <c r="R232" s="165"/>
      <c r="S232" s="165"/>
      <c r="T232" s="166"/>
      <c r="AT232" s="160" t="s">
        <v>128</v>
      </c>
      <c r="AU232" s="160" t="s">
        <v>82</v>
      </c>
      <c r="AV232" s="13" t="s">
        <v>82</v>
      </c>
      <c r="AW232" s="13" t="s">
        <v>29</v>
      </c>
      <c r="AX232" s="13" t="s">
        <v>73</v>
      </c>
      <c r="AY232" s="160" t="s">
        <v>120</v>
      </c>
    </row>
    <row r="233" spans="1:65" s="13" customFormat="1">
      <c r="B233" s="158"/>
      <c r="D233" s="159" t="s">
        <v>128</v>
      </c>
      <c r="E233" s="160" t="s">
        <v>1</v>
      </c>
      <c r="F233" s="161" t="s">
        <v>877</v>
      </c>
      <c r="H233" s="162">
        <v>100.65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128</v>
      </c>
      <c r="AU233" s="160" t="s">
        <v>82</v>
      </c>
      <c r="AV233" s="13" t="s">
        <v>82</v>
      </c>
      <c r="AW233" s="13" t="s">
        <v>29</v>
      </c>
      <c r="AX233" s="13" t="s">
        <v>73</v>
      </c>
      <c r="AY233" s="160" t="s">
        <v>120</v>
      </c>
    </row>
    <row r="234" spans="1:65" s="13" customFormat="1">
      <c r="B234" s="158"/>
      <c r="D234" s="159" t="s">
        <v>128</v>
      </c>
      <c r="E234" s="160" t="s">
        <v>1</v>
      </c>
      <c r="F234" s="161" t="s">
        <v>878</v>
      </c>
      <c r="H234" s="162">
        <v>73.44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128</v>
      </c>
      <c r="AU234" s="160" t="s">
        <v>82</v>
      </c>
      <c r="AV234" s="13" t="s">
        <v>82</v>
      </c>
      <c r="AW234" s="13" t="s">
        <v>29</v>
      </c>
      <c r="AX234" s="13" t="s">
        <v>73</v>
      </c>
      <c r="AY234" s="160" t="s">
        <v>120</v>
      </c>
    </row>
    <row r="235" spans="1:65" s="13" customFormat="1">
      <c r="B235" s="158"/>
      <c r="D235" s="159" t="s">
        <v>128</v>
      </c>
      <c r="E235" s="160" t="s">
        <v>1</v>
      </c>
      <c r="F235" s="161" t="s">
        <v>879</v>
      </c>
      <c r="H235" s="162">
        <v>78.47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128</v>
      </c>
      <c r="AU235" s="160" t="s">
        <v>82</v>
      </c>
      <c r="AV235" s="13" t="s">
        <v>82</v>
      </c>
      <c r="AW235" s="13" t="s">
        <v>29</v>
      </c>
      <c r="AX235" s="13" t="s">
        <v>73</v>
      </c>
      <c r="AY235" s="160" t="s">
        <v>120</v>
      </c>
    </row>
    <row r="236" spans="1:65" s="13" customFormat="1">
      <c r="B236" s="158"/>
      <c r="D236" s="159" t="s">
        <v>128</v>
      </c>
      <c r="E236" s="160" t="s">
        <v>1</v>
      </c>
      <c r="F236" s="161" t="s">
        <v>880</v>
      </c>
      <c r="H236" s="162">
        <v>88.06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128</v>
      </c>
      <c r="AU236" s="160" t="s">
        <v>82</v>
      </c>
      <c r="AV236" s="13" t="s">
        <v>82</v>
      </c>
      <c r="AW236" s="13" t="s">
        <v>29</v>
      </c>
      <c r="AX236" s="13" t="s">
        <v>73</v>
      </c>
      <c r="AY236" s="160" t="s">
        <v>120</v>
      </c>
    </row>
    <row r="237" spans="1:65" s="13" customFormat="1">
      <c r="B237" s="158"/>
      <c r="D237" s="159" t="s">
        <v>128</v>
      </c>
      <c r="E237" s="160" t="s">
        <v>1</v>
      </c>
      <c r="F237" s="161" t="s">
        <v>881</v>
      </c>
      <c r="H237" s="162">
        <v>65.34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128</v>
      </c>
      <c r="AU237" s="160" t="s">
        <v>82</v>
      </c>
      <c r="AV237" s="13" t="s">
        <v>82</v>
      </c>
      <c r="AW237" s="13" t="s">
        <v>29</v>
      </c>
      <c r="AX237" s="13" t="s">
        <v>73</v>
      </c>
      <c r="AY237" s="160" t="s">
        <v>120</v>
      </c>
    </row>
    <row r="238" spans="1:65" s="13" customFormat="1">
      <c r="B238" s="158"/>
      <c r="D238" s="159" t="s">
        <v>128</v>
      </c>
      <c r="E238" s="160" t="s">
        <v>1</v>
      </c>
      <c r="F238" s="161" t="s">
        <v>882</v>
      </c>
      <c r="H238" s="162">
        <v>106.58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128</v>
      </c>
      <c r="AU238" s="160" t="s">
        <v>82</v>
      </c>
      <c r="AV238" s="13" t="s">
        <v>82</v>
      </c>
      <c r="AW238" s="13" t="s">
        <v>29</v>
      </c>
      <c r="AX238" s="13" t="s">
        <v>73</v>
      </c>
      <c r="AY238" s="160" t="s">
        <v>120</v>
      </c>
    </row>
    <row r="239" spans="1:65" s="13" customFormat="1">
      <c r="B239" s="158"/>
      <c r="D239" s="159" t="s">
        <v>128</v>
      </c>
      <c r="E239" s="160" t="s">
        <v>1</v>
      </c>
      <c r="F239" s="161" t="s">
        <v>883</v>
      </c>
      <c r="H239" s="162">
        <v>70.56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128</v>
      </c>
      <c r="AU239" s="160" t="s">
        <v>82</v>
      </c>
      <c r="AV239" s="13" t="s">
        <v>82</v>
      </c>
      <c r="AW239" s="13" t="s">
        <v>29</v>
      </c>
      <c r="AX239" s="13" t="s">
        <v>73</v>
      </c>
      <c r="AY239" s="160" t="s">
        <v>120</v>
      </c>
    </row>
    <row r="240" spans="1:65" s="13" customFormat="1">
      <c r="B240" s="158"/>
      <c r="D240" s="159" t="s">
        <v>128</v>
      </c>
      <c r="E240" s="160" t="s">
        <v>1</v>
      </c>
      <c r="F240" s="161" t="s">
        <v>884</v>
      </c>
      <c r="H240" s="162">
        <v>59.8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128</v>
      </c>
      <c r="AU240" s="160" t="s">
        <v>82</v>
      </c>
      <c r="AV240" s="13" t="s">
        <v>82</v>
      </c>
      <c r="AW240" s="13" t="s">
        <v>29</v>
      </c>
      <c r="AX240" s="13" t="s">
        <v>73</v>
      </c>
      <c r="AY240" s="160" t="s">
        <v>120</v>
      </c>
    </row>
    <row r="241" spans="2:51" s="13" customFormat="1">
      <c r="B241" s="158"/>
      <c r="D241" s="159" t="s">
        <v>128</v>
      </c>
      <c r="E241" s="160" t="s">
        <v>1</v>
      </c>
      <c r="F241" s="161" t="s">
        <v>885</v>
      </c>
      <c r="H241" s="162">
        <v>68.400000000000006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128</v>
      </c>
      <c r="AU241" s="160" t="s">
        <v>82</v>
      </c>
      <c r="AV241" s="13" t="s">
        <v>82</v>
      </c>
      <c r="AW241" s="13" t="s">
        <v>29</v>
      </c>
      <c r="AX241" s="13" t="s">
        <v>73</v>
      </c>
      <c r="AY241" s="160" t="s">
        <v>120</v>
      </c>
    </row>
    <row r="242" spans="2:51" s="13" customFormat="1">
      <c r="B242" s="158"/>
      <c r="D242" s="159" t="s">
        <v>128</v>
      </c>
      <c r="E242" s="160" t="s">
        <v>1</v>
      </c>
      <c r="F242" s="161" t="s">
        <v>886</v>
      </c>
      <c r="H242" s="162">
        <v>152.46</v>
      </c>
      <c r="I242" s="163"/>
      <c r="L242" s="158"/>
      <c r="M242" s="164"/>
      <c r="N242" s="165"/>
      <c r="O242" s="165"/>
      <c r="P242" s="165"/>
      <c r="Q242" s="165"/>
      <c r="R242" s="165"/>
      <c r="S242" s="165"/>
      <c r="T242" s="166"/>
      <c r="AT242" s="160" t="s">
        <v>128</v>
      </c>
      <c r="AU242" s="160" t="s">
        <v>82</v>
      </c>
      <c r="AV242" s="13" t="s">
        <v>82</v>
      </c>
      <c r="AW242" s="13" t="s">
        <v>29</v>
      </c>
      <c r="AX242" s="13" t="s">
        <v>73</v>
      </c>
      <c r="AY242" s="160" t="s">
        <v>120</v>
      </c>
    </row>
    <row r="243" spans="2:51" s="13" customFormat="1">
      <c r="B243" s="158"/>
      <c r="D243" s="159" t="s">
        <v>128</v>
      </c>
      <c r="E243" s="160" t="s">
        <v>1</v>
      </c>
      <c r="F243" s="161" t="s">
        <v>887</v>
      </c>
      <c r="H243" s="162">
        <v>66.239999999999995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128</v>
      </c>
      <c r="AU243" s="160" t="s">
        <v>82</v>
      </c>
      <c r="AV243" s="13" t="s">
        <v>82</v>
      </c>
      <c r="AW243" s="13" t="s">
        <v>29</v>
      </c>
      <c r="AX243" s="13" t="s">
        <v>73</v>
      </c>
      <c r="AY243" s="160" t="s">
        <v>120</v>
      </c>
    </row>
    <row r="244" spans="2:51" s="13" customFormat="1">
      <c r="B244" s="158"/>
      <c r="D244" s="159" t="s">
        <v>128</v>
      </c>
      <c r="E244" s="160" t="s">
        <v>1</v>
      </c>
      <c r="F244" s="161" t="s">
        <v>888</v>
      </c>
      <c r="H244" s="162">
        <v>60.2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128</v>
      </c>
      <c r="AU244" s="160" t="s">
        <v>82</v>
      </c>
      <c r="AV244" s="13" t="s">
        <v>82</v>
      </c>
      <c r="AW244" s="13" t="s">
        <v>29</v>
      </c>
      <c r="AX244" s="13" t="s">
        <v>73</v>
      </c>
      <c r="AY244" s="160" t="s">
        <v>120</v>
      </c>
    </row>
    <row r="245" spans="2:51" s="13" customFormat="1">
      <c r="B245" s="158"/>
      <c r="D245" s="159" t="s">
        <v>128</v>
      </c>
      <c r="E245" s="160" t="s">
        <v>1</v>
      </c>
      <c r="F245" s="161" t="s">
        <v>889</v>
      </c>
      <c r="H245" s="162">
        <v>71.400000000000006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128</v>
      </c>
      <c r="AU245" s="160" t="s">
        <v>82</v>
      </c>
      <c r="AV245" s="13" t="s">
        <v>82</v>
      </c>
      <c r="AW245" s="13" t="s">
        <v>29</v>
      </c>
      <c r="AX245" s="13" t="s">
        <v>73</v>
      </c>
      <c r="AY245" s="160" t="s">
        <v>120</v>
      </c>
    </row>
    <row r="246" spans="2:51" s="13" customFormat="1">
      <c r="B246" s="158"/>
      <c r="D246" s="159" t="s">
        <v>128</v>
      </c>
      <c r="E246" s="160" t="s">
        <v>1</v>
      </c>
      <c r="F246" s="161" t="s">
        <v>890</v>
      </c>
      <c r="H246" s="162">
        <v>48.97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128</v>
      </c>
      <c r="AU246" s="160" t="s">
        <v>82</v>
      </c>
      <c r="AV246" s="13" t="s">
        <v>82</v>
      </c>
      <c r="AW246" s="13" t="s">
        <v>29</v>
      </c>
      <c r="AX246" s="13" t="s">
        <v>73</v>
      </c>
      <c r="AY246" s="160" t="s">
        <v>120</v>
      </c>
    </row>
    <row r="247" spans="2:51" s="13" customFormat="1">
      <c r="B247" s="158"/>
      <c r="D247" s="159" t="s">
        <v>128</v>
      </c>
      <c r="E247" s="160" t="s">
        <v>1</v>
      </c>
      <c r="F247" s="161" t="s">
        <v>891</v>
      </c>
      <c r="H247" s="162">
        <v>51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128</v>
      </c>
      <c r="AU247" s="160" t="s">
        <v>82</v>
      </c>
      <c r="AV247" s="13" t="s">
        <v>82</v>
      </c>
      <c r="AW247" s="13" t="s">
        <v>29</v>
      </c>
      <c r="AX247" s="13" t="s">
        <v>73</v>
      </c>
      <c r="AY247" s="160" t="s">
        <v>120</v>
      </c>
    </row>
    <row r="248" spans="2:51" s="13" customFormat="1">
      <c r="B248" s="158"/>
      <c r="D248" s="159" t="s">
        <v>128</v>
      </c>
      <c r="E248" s="160" t="s">
        <v>1</v>
      </c>
      <c r="F248" s="161" t="s">
        <v>892</v>
      </c>
      <c r="H248" s="162">
        <v>49.8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128</v>
      </c>
      <c r="AU248" s="160" t="s">
        <v>82</v>
      </c>
      <c r="AV248" s="13" t="s">
        <v>82</v>
      </c>
      <c r="AW248" s="13" t="s">
        <v>29</v>
      </c>
      <c r="AX248" s="13" t="s">
        <v>73</v>
      </c>
      <c r="AY248" s="160" t="s">
        <v>120</v>
      </c>
    </row>
    <row r="249" spans="2:51" s="13" customFormat="1">
      <c r="B249" s="158"/>
      <c r="D249" s="159" t="s">
        <v>128</v>
      </c>
      <c r="E249" s="160" t="s">
        <v>1</v>
      </c>
      <c r="F249" s="161" t="s">
        <v>893</v>
      </c>
      <c r="H249" s="162">
        <v>80.62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128</v>
      </c>
      <c r="AU249" s="160" t="s">
        <v>82</v>
      </c>
      <c r="AV249" s="13" t="s">
        <v>82</v>
      </c>
      <c r="AW249" s="13" t="s">
        <v>29</v>
      </c>
      <c r="AX249" s="13" t="s">
        <v>73</v>
      </c>
      <c r="AY249" s="160" t="s">
        <v>120</v>
      </c>
    </row>
    <row r="250" spans="2:51" s="13" customFormat="1">
      <c r="B250" s="158"/>
      <c r="D250" s="159" t="s">
        <v>128</v>
      </c>
      <c r="E250" s="160" t="s">
        <v>1</v>
      </c>
      <c r="F250" s="161" t="s">
        <v>894</v>
      </c>
      <c r="H250" s="162">
        <v>57.62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128</v>
      </c>
      <c r="AU250" s="160" t="s">
        <v>82</v>
      </c>
      <c r="AV250" s="13" t="s">
        <v>82</v>
      </c>
      <c r="AW250" s="13" t="s">
        <v>29</v>
      </c>
      <c r="AX250" s="13" t="s">
        <v>73</v>
      </c>
      <c r="AY250" s="160" t="s">
        <v>120</v>
      </c>
    </row>
    <row r="251" spans="2:51" s="13" customFormat="1">
      <c r="B251" s="158"/>
      <c r="D251" s="159" t="s">
        <v>128</v>
      </c>
      <c r="E251" s="160" t="s">
        <v>1</v>
      </c>
      <c r="F251" s="161" t="s">
        <v>895</v>
      </c>
      <c r="H251" s="162">
        <v>108.33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128</v>
      </c>
      <c r="AU251" s="160" t="s">
        <v>82</v>
      </c>
      <c r="AV251" s="13" t="s">
        <v>82</v>
      </c>
      <c r="AW251" s="13" t="s">
        <v>29</v>
      </c>
      <c r="AX251" s="13" t="s">
        <v>73</v>
      </c>
      <c r="AY251" s="160" t="s">
        <v>120</v>
      </c>
    </row>
    <row r="252" spans="2:51" s="13" customFormat="1">
      <c r="B252" s="158"/>
      <c r="D252" s="159" t="s">
        <v>128</v>
      </c>
      <c r="E252" s="160" t="s">
        <v>1</v>
      </c>
      <c r="F252" s="161" t="s">
        <v>896</v>
      </c>
      <c r="H252" s="162">
        <v>86.25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128</v>
      </c>
      <c r="AU252" s="160" t="s">
        <v>82</v>
      </c>
      <c r="AV252" s="13" t="s">
        <v>82</v>
      </c>
      <c r="AW252" s="13" t="s">
        <v>29</v>
      </c>
      <c r="AX252" s="13" t="s">
        <v>73</v>
      </c>
      <c r="AY252" s="160" t="s">
        <v>120</v>
      </c>
    </row>
    <row r="253" spans="2:51" s="13" customFormat="1">
      <c r="B253" s="158"/>
      <c r="D253" s="159" t="s">
        <v>128</v>
      </c>
      <c r="E253" s="160" t="s">
        <v>1</v>
      </c>
      <c r="F253" s="161" t="s">
        <v>897</v>
      </c>
      <c r="H253" s="162">
        <v>49.88</v>
      </c>
      <c r="I253" s="163"/>
      <c r="L253" s="158"/>
      <c r="M253" s="164"/>
      <c r="N253" s="165"/>
      <c r="O253" s="165"/>
      <c r="P253" s="165"/>
      <c r="Q253" s="165"/>
      <c r="R253" s="165"/>
      <c r="S253" s="165"/>
      <c r="T253" s="166"/>
      <c r="AT253" s="160" t="s">
        <v>128</v>
      </c>
      <c r="AU253" s="160" t="s">
        <v>82</v>
      </c>
      <c r="AV253" s="13" t="s">
        <v>82</v>
      </c>
      <c r="AW253" s="13" t="s">
        <v>29</v>
      </c>
      <c r="AX253" s="13" t="s">
        <v>73</v>
      </c>
      <c r="AY253" s="160" t="s">
        <v>120</v>
      </c>
    </row>
    <row r="254" spans="2:51" s="13" customFormat="1">
      <c r="B254" s="158"/>
      <c r="D254" s="159" t="s">
        <v>128</v>
      </c>
      <c r="E254" s="160" t="s">
        <v>1</v>
      </c>
      <c r="F254" s="161" t="s">
        <v>898</v>
      </c>
      <c r="H254" s="162">
        <v>56.1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128</v>
      </c>
      <c r="AU254" s="160" t="s">
        <v>82</v>
      </c>
      <c r="AV254" s="13" t="s">
        <v>82</v>
      </c>
      <c r="AW254" s="13" t="s">
        <v>29</v>
      </c>
      <c r="AX254" s="13" t="s">
        <v>73</v>
      </c>
      <c r="AY254" s="160" t="s">
        <v>120</v>
      </c>
    </row>
    <row r="255" spans="2:51" s="13" customFormat="1">
      <c r="B255" s="158"/>
      <c r="D255" s="159" t="s">
        <v>128</v>
      </c>
      <c r="E255" s="160" t="s">
        <v>1</v>
      </c>
      <c r="F255" s="161" t="s">
        <v>899</v>
      </c>
      <c r="H255" s="162">
        <v>66.599999999999994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128</v>
      </c>
      <c r="AU255" s="160" t="s">
        <v>82</v>
      </c>
      <c r="AV255" s="13" t="s">
        <v>82</v>
      </c>
      <c r="AW255" s="13" t="s">
        <v>29</v>
      </c>
      <c r="AX255" s="13" t="s">
        <v>73</v>
      </c>
      <c r="AY255" s="160" t="s">
        <v>120</v>
      </c>
    </row>
    <row r="256" spans="2:51" s="13" customFormat="1">
      <c r="B256" s="158"/>
      <c r="D256" s="159" t="s">
        <v>128</v>
      </c>
      <c r="E256" s="160" t="s">
        <v>1</v>
      </c>
      <c r="F256" s="161" t="s">
        <v>900</v>
      </c>
      <c r="H256" s="162">
        <v>81.599999999999994</v>
      </c>
      <c r="I256" s="163"/>
      <c r="L256" s="158"/>
      <c r="M256" s="164"/>
      <c r="N256" s="165"/>
      <c r="O256" s="165"/>
      <c r="P256" s="165"/>
      <c r="Q256" s="165"/>
      <c r="R256" s="165"/>
      <c r="S256" s="165"/>
      <c r="T256" s="166"/>
      <c r="AT256" s="160" t="s">
        <v>128</v>
      </c>
      <c r="AU256" s="160" t="s">
        <v>82</v>
      </c>
      <c r="AV256" s="13" t="s">
        <v>82</v>
      </c>
      <c r="AW256" s="13" t="s">
        <v>29</v>
      </c>
      <c r="AX256" s="13" t="s">
        <v>73</v>
      </c>
      <c r="AY256" s="160" t="s">
        <v>120</v>
      </c>
    </row>
    <row r="257" spans="1:65" s="13" customFormat="1">
      <c r="B257" s="158"/>
      <c r="D257" s="159" t="s">
        <v>128</v>
      </c>
      <c r="E257" s="160" t="s">
        <v>1</v>
      </c>
      <c r="F257" s="161" t="s">
        <v>901</v>
      </c>
      <c r="H257" s="162">
        <v>59.16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128</v>
      </c>
      <c r="AU257" s="160" t="s">
        <v>82</v>
      </c>
      <c r="AV257" s="13" t="s">
        <v>82</v>
      </c>
      <c r="AW257" s="13" t="s">
        <v>29</v>
      </c>
      <c r="AX257" s="13" t="s">
        <v>73</v>
      </c>
      <c r="AY257" s="160" t="s">
        <v>120</v>
      </c>
    </row>
    <row r="258" spans="1:65" s="13" customFormat="1">
      <c r="B258" s="158"/>
      <c r="D258" s="159" t="s">
        <v>128</v>
      </c>
      <c r="E258" s="160" t="s">
        <v>1</v>
      </c>
      <c r="F258" s="161" t="s">
        <v>902</v>
      </c>
      <c r="H258" s="162">
        <v>77.55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128</v>
      </c>
      <c r="AU258" s="160" t="s">
        <v>82</v>
      </c>
      <c r="AV258" s="13" t="s">
        <v>82</v>
      </c>
      <c r="AW258" s="13" t="s">
        <v>29</v>
      </c>
      <c r="AX258" s="13" t="s">
        <v>73</v>
      </c>
      <c r="AY258" s="160" t="s">
        <v>120</v>
      </c>
    </row>
    <row r="259" spans="1:65" s="14" customFormat="1">
      <c r="B259" s="167"/>
      <c r="D259" s="159" t="s">
        <v>128</v>
      </c>
      <c r="E259" s="168" t="s">
        <v>1</v>
      </c>
      <c r="F259" s="169" t="s">
        <v>150</v>
      </c>
      <c r="H259" s="170">
        <v>2078.06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8" t="s">
        <v>128</v>
      </c>
      <c r="AU259" s="168" t="s">
        <v>82</v>
      </c>
      <c r="AV259" s="14" t="s">
        <v>127</v>
      </c>
      <c r="AW259" s="14" t="s">
        <v>29</v>
      </c>
      <c r="AX259" s="14" t="s">
        <v>30</v>
      </c>
      <c r="AY259" s="168" t="s">
        <v>120</v>
      </c>
    </row>
    <row r="260" spans="1:65" s="2" customFormat="1" ht="16.5" customHeight="1">
      <c r="A260" s="33"/>
      <c r="B260" s="144"/>
      <c r="C260" s="145" t="s">
        <v>166</v>
      </c>
      <c r="D260" s="145" t="s">
        <v>122</v>
      </c>
      <c r="E260" s="146" t="s">
        <v>903</v>
      </c>
      <c r="F260" s="147" t="s">
        <v>904</v>
      </c>
      <c r="G260" s="148" t="s">
        <v>125</v>
      </c>
      <c r="H260" s="149">
        <v>2078.06</v>
      </c>
      <c r="I260" s="150"/>
      <c r="J260" s="151">
        <f>ROUND(I260*H260,2)</f>
        <v>0</v>
      </c>
      <c r="K260" s="147" t="s">
        <v>126</v>
      </c>
      <c r="L260" s="34"/>
      <c r="M260" s="152" t="s">
        <v>1</v>
      </c>
      <c r="N260" s="153" t="s">
        <v>38</v>
      </c>
      <c r="O260" s="59"/>
      <c r="P260" s="154">
        <f>O260*H260</f>
        <v>0</v>
      </c>
      <c r="Q260" s="154">
        <v>0</v>
      </c>
      <c r="R260" s="154">
        <f>Q260*H260</f>
        <v>0</v>
      </c>
      <c r="S260" s="154">
        <v>0</v>
      </c>
      <c r="T260" s="15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6" t="s">
        <v>127</v>
      </c>
      <c r="AT260" s="156" t="s">
        <v>122</v>
      </c>
      <c r="AU260" s="156" t="s">
        <v>82</v>
      </c>
      <c r="AY260" s="18" t="s">
        <v>120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8" t="s">
        <v>30</v>
      </c>
      <c r="BK260" s="157">
        <f>ROUND(I260*H260,2)</f>
        <v>0</v>
      </c>
      <c r="BL260" s="18" t="s">
        <v>127</v>
      </c>
      <c r="BM260" s="156" t="s">
        <v>237</v>
      </c>
    </row>
    <row r="261" spans="1:65" s="2" customFormat="1" ht="21.75" customHeight="1">
      <c r="A261" s="33"/>
      <c r="B261" s="144"/>
      <c r="C261" s="145" t="s">
        <v>226</v>
      </c>
      <c r="D261" s="145" t="s">
        <v>122</v>
      </c>
      <c r="E261" s="146" t="s">
        <v>302</v>
      </c>
      <c r="F261" s="147" t="s">
        <v>303</v>
      </c>
      <c r="G261" s="148" t="s">
        <v>213</v>
      </c>
      <c r="H261" s="149">
        <v>869.76599999999996</v>
      </c>
      <c r="I261" s="150"/>
      <c r="J261" s="151">
        <f>ROUND(I261*H261,2)</f>
        <v>0</v>
      </c>
      <c r="K261" s="147" t="s">
        <v>126</v>
      </c>
      <c r="L261" s="34"/>
      <c r="M261" s="152" t="s">
        <v>1</v>
      </c>
      <c r="N261" s="153" t="s">
        <v>38</v>
      </c>
      <c r="O261" s="59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127</v>
      </c>
      <c r="AT261" s="156" t="s">
        <v>122</v>
      </c>
      <c r="AU261" s="156" t="s">
        <v>82</v>
      </c>
      <c r="AY261" s="18" t="s">
        <v>120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8" t="s">
        <v>30</v>
      </c>
      <c r="BK261" s="157">
        <f>ROUND(I261*H261,2)</f>
        <v>0</v>
      </c>
      <c r="BL261" s="18" t="s">
        <v>127</v>
      </c>
      <c r="BM261" s="156" t="s">
        <v>905</v>
      </c>
    </row>
    <row r="262" spans="1:65" s="13" customFormat="1">
      <c r="B262" s="158"/>
      <c r="D262" s="159" t="s">
        <v>128</v>
      </c>
      <c r="E262" s="160" t="s">
        <v>1</v>
      </c>
      <c r="F262" s="161" t="s">
        <v>906</v>
      </c>
      <c r="H262" s="162">
        <v>862.75199999999995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128</v>
      </c>
      <c r="AU262" s="160" t="s">
        <v>82</v>
      </c>
      <c r="AV262" s="13" t="s">
        <v>82</v>
      </c>
      <c r="AW262" s="13" t="s">
        <v>29</v>
      </c>
      <c r="AX262" s="13" t="s">
        <v>73</v>
      </c>
      <c r="AY262" s="160" t="s">
        <v>120</v>
      </c>
    </row>
    <row r="263" spans="1:65" s="13" customFormat="1">
      <c r="B263" s="158"/>
      <c r="D263" s="159" t="s">
        <v>128</v>
      </c>
      <c r="E263" s="160" t="s">
        <v>1</v>
      </c>
      <c r="F263" s="161" t="s">
        <v>907</v>
      </c>
      <c r="H263" s="162">
        <v>7.0140000000000002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128</v>
      </c>
      <c r="AU263" s="160" t="s">
        <v>82</v>
      </c>
      <c r="AV263" s="13" t="s">
        <v>82</v>
      </c>
      <c r="AW263" s="13" t="s">
        <v>29</v>
      </c>
      <c r="AX263" s="13" t="s">
        <v>73</v>
      </c>
      <c r="AY263" s="160" t="s">
        <v>120</v>
      </c>
    </row>
    <row r="264" spans="1:65" s="14" customFormat="1">
      <c r="B264" s="167"/>
      <c r="D264" s="159" t="s">
        <v>128</v>
      </c>
      <c r="E264" s="168" t="s">
        <v>1</v>
      </c>
      <c r="F264" s="169" t="s">
        <v>205</v>
      </c>
      <c r="H264" s="170">
        <v>869.76599999999996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128</v>
      </c>
      <c r="AU264" s="168" t="s">
        <v>82</v>
      </c>
      <c r="AV264" s="14" t="s">
        <v>127</v>
      </c>
      <c r="AW264" s="14" t="s">
        <v>29</v>
      </c>
      <c r="AX264" s="14" t="s">
        <v>30</v>
      </c>
      <c r="AY264" s="168" t="s">
        <v>120</v>
      </c>
    </row>
    <row r="265" spans="1:65" s="2" customFormat="1" ht="21.75" customHeight="1">
      <c r="A265" s="33"/>
      <c r="B265" s="144"/>
      <c r="C265" s="145" t="s">
        <v>170</v>
      </c>
      <c r="D265" s="145" t="s">
        <v>122</v>
      </c>
      <c r="E265" s="146" t="s">
        <v>307</v>
      </c>
      <c r="F265" s="147" t="s">
        <v>308</v>
      </c>
      <c r="G265" s="148" t="s">
        <v>213</v>
      </c>
      <c r="H265" s="149">
        <v>215.68799999999999</v>
      </c>
      <c r="I265" s="150"/>
      <c r="J265" s="151">
        <f>ROUND(I265*H265,2)</f>
        <v>0</v>
      </c>
      <c r="K265" s="147" t="s">
        <v>126</v>
      </c>
      <c r="L265" s="34"/>
      <c r="M265" s="152" t="s">
        <v>1</v>
      </c>
      <c r="N265" s="153" t="s">
        <v>38</v>
      </c>
      <c r="O265" s="59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6" t="s">
        <v>127</v>
      </c>
      <c r="AT265" s="156" t="s">
        <v>122</v>
      </c>
      <c r="AU265" s="156" t="s">
        <v>82</v>
      </c>
      <c r="AY265" s="18" t="s">
        <v>120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8" t="s">
        <v>30</v>
      </c>
      <c r="BK265" s="157">
        <f>ROUND(I265*H265,2)</f>
        <v>0</v>
      </c>
      <c r="BL265" s="18" t="s">
        <v>127</v>
      </c>
      <c r="BM265" s="156" t="s">
        <v>908</v>
      </c>
    </row>
    <row r="266" spans="1:65" s="13" customFormat="1">
      <c r="B266" s="158"/>
      <c r="D266" s="159" t="s">
        <v>128</v>
      </c>
      <c r="E266" s="160" t="s">
        <v>1</v>
      </c>
      <c r="F266" s="161" t="s">
        <v>909</v>
      </c>
      <c r="H266" s="162">
        <v>215.68799999999999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128</v>
      </c>
      <c r="AU266" s="160" t="s">
        <v>82</v>
      </c>
      <c r="AV266" s="13" t="s">
        <v>82</v>
      </c>
      <c r="AW266" s="13" t="s">
        <v>29</v>
      </c>
      <c r="AX266" s="13" t="s">
        <v>30</v>
      </c>
      <c r="AY266" s="160" t="s">
        <v>120</v>
      </c>
    </row>
    <row r="267" spans="1:65" s="2" customFormat="1" ht="16.5" customHeight="1">
      <c r="A267" s="33"/>
      <c r="B267" s="144"/>
      <c r="C267" s="145" t="s">
        <v>7</v>
      </c>
      <c r="D267" s="145" t="s">
        <v>122</v>
      </c>
      <c r="E267" s="146" t="s">
        <v>311</v>
      </c>
      <c r="F267" s="147" t="s">
        <v>312</v>
      </c>
      <c r="G267" s="148" t="s">
        <v>213</v>
      </c>
      <c r="H267" s="149">
        <v>1085.454</v>
      </c>
      <c r="I267" s="150"/>
      <c r="J267" s="151">
        <f>ROUND(I267*H267,2)</f>
        <v>0</v>
      </c>
      <c r="K267" s="147" t="s">
        <v>1</v>
      </c>
      <c r="L267" s="34"/>
      <c r="M267" s="152" t="s">
        <v>1</v>
      </c>
      <c r="N267" s="153" t="s">
        <v>38</v>
      </c>
      <c r="O267" s="59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6" t="s">
        <v>127</v>
      </c>
      <c r="AT267" s="156" t="s">
        <v>122</v>
      </c>
      <c r="AU267" s="156" t="s">
        <v>82</v>
      </c>
      <c r="AY267" s="18" t="s">
        <v>120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8" t="s">
        <v>30</v>
      </c>
      <c r="BK267" s="157">
        <f>ROUND(I267*H267,2)</f>
        <v>0</v>
      </c>
      <c r="BL267" s="18" t="s">
        <v>127</v>
      </c>
      <c r="BM267" s="156" t="s">
        <v>910</v>
      </c>
    </row>
    <row r="268" spans="1:65" s="13" customFormat="1">
      <c r="B268" s="158"/>
      <c r="D268" s="159" t="s">
        <v>128</v>
      </c>
      <c r="E268" s="160" t="s">
        <v>1</v>
      </c>
      <c r="F268" s="161" t="s">
        <v>911</v>
      </c>
      <c r="H268" s="162">
        <v>7.0140000000000002</v>
      </c>
      <c r="I268" s="163"/>
      <c r="L268" s="158"/>
      <c r="M268" s="164"/>
      <c r="N268" s="165"/>
      <c r="O268" s="165"/>
      <c r="P268" s="165"/>
      <c r="Q268" s="165"/>
      <c r="R268" s="165"/>
      <c r="S268" s="165"/>
      <c r="T268" s="166"/>
      <c r="AT268" s="160" t="s">
        <v>128</v>
      </c>
      <c r="AU268" s="160" t="s">
        <v>82</v>
      </c>
      <c r="AV268" s="13" t="s">
        <v>82</v>
      </c>
      <c r="AW268" s="13" t="s">
        <v>29</v>
      </c>
      <c r="AX268" s="13" t="s">
        <v>73</v>
      </c>
      <c r="AY268" s="160" t="s">
        <v>120</v>
      </c>
    </row>
    <row r="269" spans="1:65" s="13" customFormat="1">
      <c r="B269" s="158"/>
      <c r="D269" s="159" t="s">
        <v>128</v>
      </c>
      <c r="E269" s="160" t="s">
        <v>1</v>
      </c>
      <c r="F269" s="161" t="s">
        <v>906</v>
      </c>
      <c r="H269" s="162">
        <v>862.75199999999995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128</v>
      </c>
      <c r="AU269" s="160" t="s">
        <v>82</v>
      </c>
      <c r="AV269" s="13" t="s">
        <v>82</v>
      </c>
      <c r="AW269" s="13" t="s">
        <v>29</v>
      </c>
      <c r="AX269" s="13" t="s">
        <v>73</v>
      </c>
      <c r="AY269" s="160" t="s">
        <v>120</v>
      </c>
    </row>
    <row r="270" spans="1:65" s="13" customFormat="1">
      <c r="B270" s="158"/>
      <c r="D270" s="159" t="s">
        <v>128</v>
      </c>
      <c r="E270" s="160" t="s">
        <v>1</v>
      </c>
      <c r="F270" s="161" t="s">
        <v>909</v>
      </c>
      <c r="H270" s="162">
        <v>215.68799999999999</v>
      </c>
      <c r="I270" s="163"/>
      <c r="L270" s="158"/>
      <c r="M270" s="164"/>
      <c r="N270" s="165"/>
      <c r="O270" s="165"/>
      <c r="P270" s="165"/>
      <c r="Q270" s="165"/>
      <c r="R270" s="165"/>
      <c r="S270" s="165"/>
      <c r="T270" s="166"/>
      <c r="AT270" s="160" t="s">
        <v>128</v>
      </c>
      <c r="AU270" s="160" t="s">
        <v>82</v>
      </c>
      <c r="AV270" s="13" t="s">
        <v>82</v>
      </c>
      <c r="AW270" s="13" t="s">
        <v>29</v>
      </c>
      <c r="AX270" s="13" t="s">
        <v>73</v>
      </c>
      <c r="AY270" s="160" t="s">
        <v>120</v>
      </c>
    </row>
    <row r="271" spans="1:65" s="14" customFormat="1">
      <c r="B271" s="167"/>
      <c r="D271" s="159" t="s">
        <v>128</v>
      </c>
      <c r="E271" s="168" t="s">
        <v>1</v>
      </c>
      <c r="F271" s="169" t="s">
        <v>205</v>
      </c>
      <c r="H271" s="170">
        <v>1085.454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8" t="s">
        <v>128</v>
      </c>
      <c r="AU271" s="168" t="s">
        <v>82</v>
      </c>
      <c r="AV271" s="14" t="s">
        <v>127</v>
      </c>
      <c r="AW271" s="14" t="s">
        <v>29</v>
      </c>
      <c r="AX271" s="14" t="s">
        <v>30</v>
      </c>
      <c r="AY271" s="168" t="s">
        <v>120</v>
      </c>
    </row>
    <row r="272" spans="1:65" s="2" customFormat="1" ht="16.5" customHeight="1">
      <c r="A272" s="33"/>
      <c r="B272" s="144"/>
      <c r="C272" s="145" t="s">
        <v>175</v>
      </c>
      <c r="D272" s="145" t="s">
        <v>122</v>
      </c>
      <c r="E272" s="146" t="s">
        <v>316</v>
      </c>
      <c r="F272" s="147" t="s">
        <v>317</v>
      </c>
      <c r="G272" s="148" t="s">
        <v>213</v>
      </c>
      <c r="H272" s="149">
        <v>761.92200000000003</v>
      </c>
      <c r="I272" s="150"/>
      <c r="J272" s="151">
        <f>ROUND(I272*H272,2)</f>
        <v>0</v>
      </c>
      <c r="K272" s="147" t="s">
        <v>1</v>
      </c>
      <c r="L272" s="34"/>
      <c r="M272" s="152" t="s">
        <v>1</v>
      </c>
      <c r="N272" s="153" t="s">
        <v>38</v>
      </c>
      <c r="O272" s="59"/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6" t="s">
        <v>127</v>
      </c>
      <c r="AT272" s="156" t="s">
        <v>122</v>
      </c>
      <c r="AU272" s="156" t="s">
        <v>82</v>
      </c>
      <c r="AY272" s="18" t="s">
        <v>120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8" t="s">
        <v>30</v>
      </c>
      <c r="BK272" s="157">
        <f>ROUND(I272*H272,2)</f>
        <v>0</v>
      </c>
      <c r="BL272" s="18" t="s">
        <v>127</v>
      </c>
      <c r="BM272" s="156" t="s">
        <v>912</v>
      </c>
    </row>
    <row r="273" spans="1:65" s="13" customFormat="1">
      <c r="B273" s="158"/>
      <c r="D273" s="159" t="s">
        <v>128</v>
      </c>
      <c r="E273" s="160" t="s">
        <v>1</v>
      </c>
      <c r="F273" s="161" t="s">
        <v>911</v>
      </c>
      <c r="H273" s="162">
        <v>7.0140000000000002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128</v>
      </c>
      <c r="AU273" s="160" t="s">
        <v>82</v>
      </c>
      <c r="AV273" s="13" t="s">
        <v>82</v>
      </c>
      <c r="AW273" s="13" t="s">
        <v>29</v>
      </c>
      <c r="AX273" s="13" t="s">
        <v>73</v>
      </c>
      <c r="AY273" s="160" t="s">
        <v>120</v>
      </c>
    </row>
    <row r="274" spans="1:65" s="13" customFormat="1">
      <c r="B274" s="158"/>
      <c r="D274" s="159" t="s">
        <v>128</v>
      </c>
      <c r="E274" s="160" t="s">
        <v>1</v>
      </c>
      <c r="F274" s="161" t="s">
        <v>913</v>
      </c>
      <c r="H274" s="162">
        <v>754.90800000000002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128</v>
      </c>
      <c r="AU274" s="160" t="s">
        <v>82</v>
      </c>
      <c r="AV274" s="13" t="s">
        <v>82</v>
      </c>
      <c r="AW274" s="13" t="s">
        <v>29</v>
      </c>
      <c r="AX274" s="13" t="s">
        <v>73</v>
      </c>
      <c r="AY274" s="160" t="s">
        <v>120</v>
      </c>
    </row>
    <row r="275" spans="1:65" s="14" customFormat="1">
      <c r="B275" s="167"/>
      <c r="D275" s="159" t="s">
        <v>128</v>
      </c>
      <c r="E275" s="168" t="s">
        <v>1</v>
      </c>
      <c r="F275" s="169" t="s">
        <v>205</v>
      </c>
      <c r="H275" s="170">
        <v>761.92200000000003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128</v>
      </c>
      <c r="AU275" s="168" t="s">
        <v>82</v>
      </c>
      <c r="AV275" s="14" t="s">
        <v>127</v>
      </c>
      <c r="AW275" s="14" t="s">
        <v>29</v>
      </c>
      <c r="AX275" s="14" t="s">
        <v>30</v>
      </c>
      <c r="AY275" s="168" t="s">
        <v>120</v>
      </c>
    </row>
    <row r="276" spans="1:65" s="2" customFormat="1" ht="16.5" customHeight="1">
      <c r="A276" s="33"/>
      <c r="B276" s="144"/>
      <c r="C276" s="145" t="s">
        <v>251</v>
      </c>
      <c r="D276" s="145" t="s">
        <v>122</v>
      </c>
      <c r="E276" s="146" t="s">
        <v>321</v>
      </c>
      <c r="F276" s="147" t="s">
        <v>322</v>
      </c>
      <c r="G276" s="148" t="s">
        <v>213</v>
      </c>
      <c r="H276" s="149">
        <v>323.53199999999998</v>
      </c>
      <c r="I276" s="150"/>
      <c r="J276" s="151">
        <f>ROUND(I276*H276,2)</f>
        <v>0</v>
      </c>
      <c r="K276" s="147" t="s">
        <v>1</v>
      </c>
      <c r="L276" s="34"/>
      <c r="M276" s="152" t="s">
        <v>1</v>
      </c>
      <c r="N276" s="153" t="s">
        <v>38</v>
      </c>
      <c r="O276" s="59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127</v>
      </c>
      <c r="AT276" s="156" t="s">
        <v>122</v>
      </c>
      <c r="AU276" s="156" t="s">
        <v>82</v>
      </c>
      <c r="AY276" s="18" t="s">
        <v>120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30</v>
      </c>
      <c r="BK276" s="157">
        <f>ROUND(I276*H276,2)</f>
        <v>0</v>
      </c>
      <c r="BL276" s="18" t="s">
        <v>127</v>
      </c>
      <c r="BM276" s="156" t="s">
        <v>914</v>
      </c>
    </row>
    <row r="277" spans="1:65" s="13" customFormat="1">
      <c r="B277" s="158"/>
      <c r="D277" s="159" t="s">
        <v>128</v>
      </c>
      <c r="E277" s="160" t="s">
        <v>1</v>
      </c>
      <c r="F277" s="161" t="s">
        <v>915</v>
      </c>
      <c r="H277" s="162">
        <v>323.53199999999998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128</v>
      </c>
      <c r="AU277" s="160" t="s">
        <v>82</v>
      </c>
      <c r="AV277" s="13" t="s">
        <v>82</v>
      </c>
      <c r="AW277" s="13" t="s">
        <v>29</v>
      </c>
      <c r="AX277" s="13" t="s">
        <v>30</v>
      </c>
      <c r="AY277" s="160" t="s">
        <v>120</v>
      </c>
    </row>
    <row r="278" spans="1:65" s="2" customFormat="1" ht="16.5" customHeight="1">
      <c r="A278" s="33"/>
      <c r="B278" s="144"/>
      <c r="C278" s="145" t="s">
        <v>179</v>
      </c>
      <c r="D278" s="145" t="s">
        <v>122</v>
      </c>
      <c r="E278" s="146" t="s">
        <v>916</v>
      </c>
      <c r="F278" s="147" t="s">
        <v>327</v>
      </c>
      <c r="G278" s="148" t="s">
        <v>213</v>
      </c>
      <c r="H278" s="149">
        <v>1088.8900000000001</v>
      </c>
      <c r="I278" s="150"/>
      <c r="J278" s="151">
        <f>ROUND(I278*H278,2)</f>
        <v>0</v>
      </c>
      <c r="K278" s="147" t="s">
        <v>126</v>
      </c>
      <c r="L278" s="34"/>
      <c r="M278" s="152" t="s">
        <v>1</v>
      </c>
      <c r="N278" s="153" t="s">
        <v>38</v>
      </c>
      <c r="O278" s="59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6" t="s">
        <v>127</v>
      </c>
      <c r="AT278" s="156" t="s">
        <v>122</v>
      </c>
      <c r="AU278" s="156" t="s">
        <v>82</v>
      </c>
      <c r="AY278" s="18" t="s">
        <v>120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8" t="s">
        <v>30</v>
      </c>
      <c r="BK278" s="157">
        <f>ROUND(I278*H278,2)</f>
        <v>0</v>
      </c>
      <c r="BL278" s="18" t="s">
        <v>127</v>
      </c>
      <c r="BM278" s="156" t="s">
        <v>258</v>
      </c>
    </row>
    <row r="279" spans="1:65" s="15" customFormat="1">
      <c r="B279" s="175"/>
      <c r="D279" s="159" t="s">
        <v>128</v>
      </c>
      <c r="E279" s="176" t="s">
        <v>1</v>
      </c>
      <c r="F279" s="177" t="s">
        <v>221</v>
      </c>
      <c r="H279" s="176" t="s">
        <v>1</v>
      </c>
      <c r="I279" s="178"/>
      <c r="L279" s="175"/>
      <c r="M279" s="179"/>
      <c r="N279" s="180"/>
      <c r="O279" s="180"/>
      <c r="P279" s="180"/>
      <c r="Q279" s="180"/>
      <c r="R279" s="180"/>
      <c r="S279" s="180"/>
      <c r="T279" s="181"/>
      <c r="AT279" s="176" t="s">
        <v>128</v>
      </c>
      <c r="AU279" s="176" t="s">
        <v>82</v>
      </c>
      <c r="AV279" s="15" t="s">
        <v>30</v>
      </c>
      <c r="AW279" s="15" t="s">
        <v>29</v>
      </c>
      <c r="AX279" s="15" t="s">
        <v>73</v>
      </c>
      <c r="AY279" s="176" t="s">
        <v>120</v>
      </c>
    </row>
    <row r="280" spans="1:65" s="13" customFormat="1">
      <c r="B280" s="158"/>
      <c r="D280" s="159" t="s">
        <v>128</v>
      </c>
      <c r="E280" s="160" t="s">
        <v>1</v>
      </c>
      <c r="F280" s="161" t="s">
        <v>917</v>
      </c>
      <c r="H280" s="162">
        <v>1261.8920000000001</v>
      </c>
      <c r="I280" s="163"/>
      <c r="L280" s="158"/>
      <c r="M280" s="164"/>
      <c r="N280" s="165"/>
      <c r="O280" s="165"/>
      <c r="P280" s="165"/>
      <c r="Q280" s="165"/>
      <c r="R280" s="165"/>
      <c r="S280" s="165"/>
      <c r="T280" s="166"/>
      <c r="AT280" s="160" t="s">
        <v>128</v>
      </c>
      <c r="AU280" s="160" t="s">
        <v>82</v>
      </c>
      <c r="AV280" s="13" t="s">
        <v>82</v>
      </c>
      <c r="AW280" s="13" t="s">
        <v>29</v>
      </c>
      <c r="AX280" s="13" t="s">
        <v>73</v>
      </c>
      <c r="AY280" s="160" t="s">
        <v>120</v>
      </c>
    </row>
    <row r="281" spans="1:65" s="15" customFormat="1">
      <c r="B281" s="175"/>
      <c r="D281" s="159" t="s">
        <v>128</v>
      </c>
      <c r="E281" s="176" t="s">
        <v>1</v>
      </c>
      <c r="F281" s="177" t="s">
        <v>223</v>
      </c>
      <c r="H281" s="176" t="s">
        <v>1</v>
      </c>
      <c r="I281" s="178"/>
      <c r="L281" s="175"/>
      <c r="M281" s="179"/>
      <c r="N281" s="180"/>
      <c r="O281" s="180"/>
      <c r="P281" s="180"/>
      <c r="Q281" s="180"/>
      <c r="R281" s="180"/>
      <c r="S281" s="180"/>
      <c r="T281" s="181"/>
      <c r="AT281" s="176" t="s">
        <v>128</v>
      </c>
      <c r="AU281" s="176" t="s">
        <v>82</v>
      </c>
      <c r="AV281" s="15" t="s">
        <v>30</v>
      </c>
      <c r="AW281" s="15" t="s">
        <v>29</v>
      </c>
      <c r="AX281" s="15" t="s">
        <v>73</v>
      </c>
      <c r="AY281" s="176" t="s">
        <v>120</v>
      </c>
    </row>
    <row r="282" spans="1:65" s="13" customFormat="1">
      <c r="B282" s="158"/>
      <c r="D282" s="159" t="s">
        <v>128</v>
      </c>
      <c r="E282" s="160" t="s">
        <v>1</v>
      </c>
      <c r="F282" s="161" t="s">
        <v>918</v>
      </c>
      <c r="H282" s="162">
        <v>-39.725999999999999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128</v>
      </c>
      <c r="AU282" s="160" t="s">
        <v>82</v>
      </c>
      <c r="AV282" s="13" t="s">
        <v>82</v>
      </c>
      <c r="AW282" s="13" t="s">
        <v>29</v>
      </c>
      <c r="AX282" s="13" t="s">
        <v>73</v>
      </c>
      <c r="AY282" s="160" t="s">
        <v>120</v>
      </c>
    </row>
    <row r="283" spans="1:65" s="13" customFormat="1">
      <c r="B283" s="158"/>
      <c r="D283" s="159" t="s">
        <v>128</v>
      </c>
      <c r="E283" s="160" t="s">
        <v>1</v>
      </c>
      <c r="F283" s="161" t="s">
        <v>919</v>
      </c>
      <c r="H283" s="162">
        <v>-21.416</v>
      </c>
      <c r="I283" s="163"/>
      <c r="L283" s="158"/>
      <c r="M283" s="164"/>
      <c r="N283" s="165"/>
      <c r="O283" s="165"/>
      <c r="P283" s="165"/>
      <c r="Q283" s="165"/>
      <c r="R283" s="165"/>
      <c r="S283" s="165"/>
      <c r="T283" s="166"/>
      <c r="AT283" s="160" t="s">
        <v>128</v>
      </c>
      <c r="AU283" s="160" t="s">
        <v>82</v>
      </c>
      <c r="AV283" s="13" t="s">
        <v>82</v>
      </c>
      <c r="AW283" s="13" t="s">
        <v>29</v>
      </c>
      <c r="AX283" s="13" t="s">
        <v>73</v>
      </c>
      <c r="AY283" s="160" t="s">
        <v>120</v>
      </c>
    </row>
    <row r="284" spans="1:65" s="15" customFormat="1">
      <c r="B284" s="175"/>
      <c r="D284" s="159" t="s">
        <v>128</v>
      </c>
      <c r="E284" s="176" t="s">
        <v>1</v>
      </c>
      <c r="F284" s="177" t="s">
        <v>920</v>
      </c>
      <c r="H284" s="176" t="s">
        <v>1</v>
      </c>
      <c r="I284" s="178"/>
      <c r="L284" s="175"/>
      <c r="M284" s="179"/>
      <c r="N284" s="180"/>
      <c r="O284" s="180"/>
      <c r="P284" s="180"/>
      <c r="Q284" s="180"/>
      <c r="R284" s="180"/>
      <c r="S284" s="180"/>
      <c r="T284" s="181"/>
      <c r="AT284" s="176" t="s">
        <v>128</v>
      </c>
      <c r="AU284" s="176" t="s">
        <v>82</v>
      </c>
      <c r="AV284" s="15" t="s">
        <v>30</v>
      </c>
      <c r="AW284" s="15" t="s">
        <v>29</v>
      </c>
      <c r="AX284" s="15" t="s">
        <v>73</v>
      </c>
      <c r="AY284" s="176" t="s">
        <v>120</v>
      </c>
    </row>
    <row r="285" spans="1:65" s="13" customFormat="1">
      <c r="B285" s="158"/>
      <c r="D285" s="159" t="s">
        <v>128</v>
      </c>
      <c r="E285" s="160" t="s">
        <v>1</v>
      </c>
      <c r="F285" s="161" t="s">
        <v>921</v>
      </c>
      <c r="H285" s="162">
        <v>-9.391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128</v>
      </c>
      <c r="AU285" s="160" t="s">
        <v>82</v>
      </c>
      <c r="AV285" s="13" t="s">
        <v>82</v>
      </c>
      <c r="AW285" s="13" t="s">
        <v>29</v>
      </c>
      <c r="AX285" s="13" t="s">
        <v>73</v>
      </c>
      <c r="AY285" s="160" t="s">
        <v>120</v>
      </c>
    </row>
    <row r="286" spans="1:65" s="13" customFormat="1">
      <c r="B286" s="158"/>
      <c r="D286" s="159" t="s">
        <v>128</v>
      </c>
      <c r="E286" s="160" t="s">
        <v>1</v>
      </c>
      <c r="F286" s="161" t="s">
        <v>922</v>
      </c>
      <c r="H286" s="162">
        <v>-4.6950000000000003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128</v>
      </c>
      <c r="AU286" s="160" t="s">
        <v>82</v>
      </c>
      <c r="AV286" s="13" t="s">
        <v>82</v>
      </c>
      <c r="AW286" s="13" t="s">
        <v>29</v>
      </c>
      <c r="AX286" s="13" t="s">
        <v>73</v>
      </c>
      <c r="AY286" s="160" t="s">
        <v>120</v>
      </c>
    </row>
    <row r="287" spans="1:65" s="13" customFormat="1">
      <c r="B287" s="158"/>
      <c r="D287" s="159" t="s">
        <v>128</v>
      </c>
      <c r="E287" s="160" t="s">
        <v>1</v>
      </c>
      <c r="F287" s="161" t="s">
        <v>923</v>
      </c>
      <c r="H287" s="162">
        <v>-3.387</v>
      </c>
      <c r="I287" s="163"/>
      <c r="L287" s="158"/>
      <c r="M287" s="164"/>
      <c r="N287" s="165"/>
      <c r="O287" s="165"/>
      <c r="P287" s="165"/>
      <c r="Q287" s="165"/>
      <c r="R287" s="165"/>
      <c r="S287" s="165"/>
      <c r="T287" s="166"/>
      <c r="AT287" s="160" t="s">
        <v>128</v>
      </c>
      <c r="AU287" s="160" t="s">
        <v>82</v>
      </c>
      <c r="AV287" s="13" t="s">
        <v>82</v>
      </c>
      <c r="AW287" s="13" t="s">
        <v>29</v>
      </c>
      <c r="AX287" s="13" t="s">
        <v>73</v>
      </c>
      <c r="AY287" s="160" t="s">
        <v>120</v>
      </c>
    </row>
    <row r="288" spans="1:65" s="13" customFormat="1">
      <c r="B288" s="158"/>
      <c r="D288" s="159" t="s">
        <v>128</v>
      </c>
      <c r="E288" s="160" t="s">
        <v>1</v>
      </c>
      <c r="F288" s="161" t="s">
        <v>924</v>
      </c>
      <c r="H288" s="162">
        <v>-1.58</v>
      </c>
      <c r="I288" s="163"/>
      <c r="L288" s="158"/>
      <c r="M288" s="164"/>
      <c r="N288" s="165"/>
      <c r="O288" s="165"/>
      <c r="P288" s="165"/>
      <c r="Q288" s="165"/>
      <c r="R288" s="165"/>
      <c r="S288" s="165"/>
      <c r="T288" s="166"/>
      <c r="AT288" s="160" t="s">
        <v>128</v>
      </c>
      <c r="AU288" s="160" t="s">
        <v>82</v>
      </c>
      <c r="AV288" s="13" t="s">
        <v>82</v>
      </c>
      <c r="AW288" s="13" t="s">
        <v>29</v>
      </c>
      <c r="AX288" s="13" t="s">
        <v>73</v>
      </c>
      <c r="AY288" s="160" t="s">
        <v>120</v>
      </c>
    </row>
    <row r="289" spans="1:65" s="13" customFormat="1">
      <c r="B289" s="158"/>
      <c r="D289" s="159" t="s">
        <v>128</v>
      </c>
      <c r="E289" s="160" t="s">
        <v>1</v>
      </c>
      <c r="F289" s="161" t="s">
        <v>925</v>
      </c>
      <c r="H289" s="162">
        <v>-4.2629999999999999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128</v>
      </c>
      <c r="AU289" s="160" t="s">
        <v>82</v>
      </c>
      <c r="AV289" s="13" t="s">
        <v>82</v>
      </c>
      <c r="AW289" s="13" t="s">
        <v>29</v>
      </c>
      <c r="AX289" s="13" t="s">
        <v>73</v>
      </c>
      <c r="AY289" s="160" t="s">
        <v>120</v>
      </c>
    </row>
    <row r="290" spans="1:65" s="13" customFormat="1">
      <c r="B290" s="158"/>
      <c r="D290" s="159" t="s">
        <v>128</v>
      </c>
      <c r="E290" s="160" t="s">
        <v>1</v>
      </c>
      <c r="F290" s="161" t="s">
        <v>926</v>
      </c>
      <c r="H290" s="162">
        <v>-0.91400000000000003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128</v>
      </c>
      <c r="AU290" s="160" t="s">
        <v>82</v>
      </c>
      <c r="AV290" s="13" t="s">
        <v>82</v>
      </c>
      <c r="AW290" s="13" t="s">
        <v>29</v>
      </c>
      <c r="AX290" s="13" t="s">
        <v>73</v>
      </c>
      <c r="AY290" s="160" t="s">
        <v>120</v>
      </c>
    </row>
    <row r="291" spans="1:65" s="13" customFormat="1">
      <c r="B291" s="158"/>
      <c r="D291" s="159" t="s">
        <v>128</v>
      </c>
      <c r="E291" s="160" t="s">
        <v>1</v>
      </c>
      <c r="F291" s="161" t="s">
        <v>927</v>
      </c>
      <c r="H291" s="162">
        <v>-37.652999999999999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128</v>
      </c>
      <c r="AU291" s="160" t="s">
        <v>82</v>
      </c>
      <c r="AV291" s="13" t="s">
        <v>82</v>
      </c>
      <c r="AW291" s="13" t="s">
        <v>29</v>
      </c>
      <c r="AX291" s="13" t="s">
        <v>73</v>
      </c>
      <c r="AY291" s="160" t="s">
        <v>120</v>
      </c>
    </row>
    <row r="292" spans="1:65" s="13" customFormat="1">
      <c r="B292" s="158"/>
      <c r="D292" s="159" t="s">
        <v>128</v>
      </c>
      <c r="E292" s="160" t="s">
        <v>1</v>
      </c>
      <c r="F292" s="161" t="s">
        <v>928</v>
      </c>
      <c r="H292" s="162">
        <v>-9.4130000000000003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128</v>
      </c>
      <c r="AU292" s="160" t="s">
        <v>82</v>
      </c>
      <c r="AV292" s="13" t="s">
        <v>82</v>
      </c>
      <c r="AW292" s="13" t="s">
        <v>29</v>
      </c>
      <c r="AX292" s="13" t="s">
        <v>73</v>
      </c>
      <c r="AY292" s="160" t="s">
        <v>120</v>
      </c>
    </row>
    <row r="293" spans="1:65" s="13" customFormat="1">
      <c r="B293" s="158"/>
      <c r="D293" s="159" t="s">
        <v>128</v>
      </c>
      <c r="E293" s="160" t="s">
        <v>1</v>
      </c>
      <c r="F293" s="161" t="s">
        <v>929</v>
      </c>
      <c r="H293" s="162">
        <v>-15.574999999999999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128</v>
      </c>
      <c r="AU293" s="160" t="s">
        <v>82</v>
      </c>
      <c r="AV293" s="13" t="s">
        <v>82</v>
      </c>
      <c r="AW293" s="13" t="s">
        <v>29</v>
      </c>
      <c r="AX293" s="13" t="s">
        <v>73</v>
      </c>
      <c r="AY293" s="160" t="s">
        <v>120</v>
      </c>
    </row>
    <row r="294" spans="1:65" s="13" customFormat="1">
      <c r="B294" s="158"/>
      <c r="D294" s="159" t="s">
        <v>128</v>
      </c>
      <c r="E294" s="160" t="s">
        <v>1</v>
      </c>
      <c r="F294" s="161" t="s">
        <v>930</v>
      </c>
      <c r="H294" s="162">
        <v>-4.673</v>
      </c>
      <c r="I294" s="163"/>
      <c r="L294" s="158"/>
      <c r="M294" s="164"/>
      <c r="N294" s="165"/>
      <c r="O294" s="165"/>
      <c r="P294" s="165"/>
      <c r="Q294" s="165"/>
      <c r="R294" s="165"/>
      <c r="S294" s="165"/>
      <c r="T294" s="166"/>
      <c r="AT294" s="160" t="s">
        <v>128</v>
      </c>
      <c r="AU294" s="160" t="s">
        <v>82</v>
      </c>
      <c r="AV294" s="13" t="s">
        <v>82</v>
      </c>
      <c r="AW294" s="13" t="s">
        <v>29</v>
      </c>
      <c r="AX294" s="13" t="s">
        <v>73</v>
      </c>
      <c r="AY294" s="160" t="s">
        <v>120</v>
      </c>
    </row>
    <row r="295" spans="1:65" s="13" customFormat="1">
      <c r="B295" s="158"/>
      <c r="D295" s="159" t="s">
        <v>128</v>
      </c>
      <c r="E295" s="160" t="s">
        <v>1</v>
      </c>
      <c r="F295" s="161" t="s">
        <v>931</v>
      </c>
      <c r="H295" s="162">
        <v>-6.3719999999999999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128</v>
      </c>
      <c r="AU295" s="160" t="s">
        <v>82</v>
      </c>
      <c r="AV295" s="13" t="s">
        <v>82</v>
      </c>
      <c r="AW295" s="13" t="s">
        <v>29</v>
      </c>
      <c r="AX295" s="13" t="s">
        <v>73</v>
      </c>
      <c r="AY295" s="160" t="s">
        <v>120</v>
      </c>
    </row>
    <row r="296" spans="1:65" s="15" customFormat="1">
      <c r="B296" s="175"/>
      <c r="D296" s="159" t="s">
        <v>128</v>
      </c>
      <c r="E296" s="176" t="s">
        <v>1</v>
      </c>
      <c r="F296" s="177" t="s">
        <v>932</v>
      </c>
      <c r="H296" s="176" t="s">
        <v>1</v>
      </c>
      <c r="I296" s="178"/>
      <c r="L296" s="175"/>
      <c r="M296" s="179"/>
      <c r="N296" s="180"/>
      <c r="O296" s="180"/>
      <c r="P296" s="180"/>
      <c r="Q296" s="180"/>
      <c r="R296" s="180"/>
      <c r="S296" s="180"/>
      <c r="T296" s="181"/>
      <c r="AT296" s="176" t="s">
        <v>128</v>
      </c>
      <c r="AU296" s="176" t="s">
        <v>82</v>
      </c>
      <c r="AV296" s="15" t="s">
        <v>30</v>
      </c>
      <c r="AW296" s="15" t="s">
        <v>29</v>
      </c>
      <c r="AX296" s="15" t="s">
        <v>73</v>
      </c>
      <c r="AY296" s="176" t="s">
        <v>120</v>
      </c>
    </row>
    <row r="297" spans="1:65" s="13" customFormat="1">
      <c r="B297" s="158"/>
      <c r="D297" s="159" t="s">
        <v>128</v>
      </c>
      <c r="E297" s="160" t="s">
        <v>1</v>
      </c>
      <c r="F297" s="161" t="s">
        <v>933</v>
      </c>
      <c r="H297" s="162">
        <v>-7.0140000000000002</v>
      </c>
      <c r="I297" s="163"/>
      <c r="L297" s="158"/>
      <c r="M297" s="164"/>
      <c r="N297" s="165"/>
      <c r="O297" s="165"/>
      <c r="P297" s="165"/>
      <c r="Q297" s="165"/>
      <c r="R297" s="165"/>
      <c r="S297" s="165"/>
      <c r="T297" s="166"/>
      <c r="AT297" s="160" t="s">
        <v>128</v>
      </c>
      <c r="AU297" s="160" t="s">
        <v>82</v>
      </c>
      <c r="AV297" s="13" t="s">
        <v>82</v>
      </c>
      <c r="AW297" s="13" t="s">
        <v>29</v>
      </c>
      <c r="AX297" s="13" t="s">
        <v>73</v>
      </c>
      <c r="AY297" s="160" t="s">
        <v>120</v>
      </c>
    </row>
    <row r="298" spans="1:65" s="13" customFormat="1">
      <c r="B298" s="158"/>
      <c r="D298" s="159" t="s">
        <v>128</v>
      </c>
      <c r="E298" s="160" t="s">
        <v>1</v>
      </c>
      <c r="F298" s="161" t="s">
        <v>934</v>
      </c>
      <c r="H298" s="162">
        <v>-6.93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128</v>
      </c>
      <c r="AU298" s="160" t="s">
        <v>82</v>
      </c>
      <c r="AV298" s="13" t="s">
        <v>82</v>
      </c>
      <c r="AW298" s="13" t="s">
        <v>29</v>
      </c>
      <c r="AX298" s="13" t="s">
        <v>73</v>
      </c>
      <c r="AY298" s="160" t="s">
        <v>120</v>
      </c>
    </row>
    <row r="299" spans="1:65" s="14" customFormat="1">
      <c r="B299" s="167"/>
      <c r="D299" s="159" t="s">
        <v>128</v>
      </c>
      <c r="E299" s="168" t="s">
        <v>1</v>
      </c>
      <c r="F299" s="169" t="s">
        <v>150</v>
      </c>
      <c r="H299" s="170">
        <v>1088.8900000000001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8" t="s">
        <v>128</v>
      </c>
      <c r="AU299" s="168" t="s">
        <v>82</v>
      </c>
      <c r="AV299" s="14" t="s">
        <v>127</v>
      </c>
      <c r="AW299" s="14" t="s">
        <v>29</v>
      </c>
      <c r="AX299" s="14" t="s">
        <v>30</v>
      </c>
      <c r="AY299" s="168" t="s">
        <v>120</v>
      </c>
    </row>
    <row r="300" spans="1:65" s="2" customFormat="1" ht="16.5" customHeight="1">
      <c r="A300" s="33"/>
      <c r="B300" s="144"/>
      <c r="C300" s="190" t="s">
        <v>260</v>
      </c>
      <c r="D300" s="190" t="s">
        <v>348</v>
      </c>
      <c r="E300" s="191" t="s">
        <v>349</v>
      </c>
      <c r="F300" s="192" t="s">
        <v>350</v>
      </c>
      <c r="G300" s="193" t="s">
        <v>351</v>
      </c>
      <c r="H300" s="194">
        <v>2263.8020000000001</v>
      </c>
      <c r="I300" s="195"/>
      <c r="J300" s="196">
        <f>ROUND(I300*H300,2)</f>
        <v>0</v>
      </c>
      <c r="K300" s="192" t="s">
        <v>1</v>
      </c>
      <c r="L300" s="197"/>
      <c r="M300" s="198" t="s">
        <v>1</v>
      </c>
      <c r="N300" s="199" t="s">
        <v>38</v>
      </c>
      <c r="O300" s="59"/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6" t="s">
        <v>140</v>
      </c>
      <c r="AT300" s="156" t="s">
        <v>348</v>
      </c>
      <c r="AU300" s="156" t="s">
        <v>82</v>
      </c>
      <c r="AY300" s="18" t="s">
        <v>120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8" t="s">
        <v>30</v>
      </c>
      <c r="BK300" s="157">
        <f>ROUND(I300*H300,2)</f>
        <v>0</v>
      </c>
      <c r="BL300" s="18" t="s">
        <v>127</v>
      </c>
      <c r="BM300" s="156" t="s">
        <v>935</v>
      </c>
    </row>
    <row r="301" spans="1:65" s="13" customFormat="1">
      <c r="B301" s="158"/>
      <c r="D301" s="159" t="s">
        <v>128</v>
      </c>
      <c r="E301" s="160" t="s">
        <v>1</v>
      </c>
      <c r="F301" s="161" t="s">
        <v>936</v>
      </c>
      <c r="H301" s="162">
        <v>2263.8020000000001</v>
      </c>
      <c r="I301" s="163"/>
      <c r="L301" s="158"/>
      <c r="M301" s="164"/>
      <c r="N301" s="165"/>
      <c r="O301" s="165"/>
      <c r="P301" s="165"/>
      <c r="Q301" s="165"/>
      <c r="R301" s="165"/>
      <c r="S301" s="165"/>
      <c r="T301" s="166"/>
      <c r="AT301" s="160" t="s">
        <v>128</v>
      </c>
      <c r="AU301" s="160" t="s">
        <v>82</v>
      </c>
      <c r="AV301" s="13" t="s">
        <v>82</v>
      </c>
      <c r="AW301" s="13" t="s">
        <v>29</v>
      </c>
      <c r="AX301" s="13" t="s">
        <v>73</v>
      </c>
      <c r="AY301" s="160" t="s">
        <v>120</v>
      </c>
    </row>
    <row r="302" spans="1:65" s="14" customFormat="1">
      <c r="B302" s="167"/>
      <c r="D302" s="159" t="s">
        <v>128</v>
      </c>
      <c r="E302" s="168" t="s">
        <v>1</v>
      </c>
      <c r="F302" s="169" t="s">
        <v>205</v>
      </c>
      <c r="H302" s="170">
        <v>2263.8020000000001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8" t="s">
        <v>128</v>
      </c>
      <c r="AU302" s="168" t="s">
        <v>82</v>
      </c>
      <c r="AV302" s="14" t="s">
        <v>127</v>
      </c>
      <c r="AW302" s="14" t="s">
        <v>29</v>
      </c>
      <c r="AX302" s="14" t="s">
        <v>30</v>
      </c>
      <c r="AY302" s="168" t="s">
        <v>120</v>
      </c>
    </row>
    <row r="303" spans="1:65" s="2" customFormat="1" ht="16.5" customHeight="1">
      <c r="A303" s="33"/>
      <c r="B303" s="144"/>
      <c r="C303" s="145" t="s">
        <v>184</v>
      </c>
      <c r="D303" s="145" t="s">
        <v>122</v>
      </c>
      <c r="E303" s="146" t="s">
        <v>356</v>
      </c>
      <c r="F303" s="147" t="s">
        <v>357</v>
      </c>
      <c r="G303" s="148" t="s">
        <v>213</v>
      </c>
      <c r="H303" s="149">
        <v>1264.682</v>
      </c>
      <c r="I303" s="150"/>
      <c r="J303" s="151">
        <f>ROUND(I303*H303,2)</f>
        <v>0</v>
      </c>
      <c r="K303" s="147" t="s">
        <v>126</v>
      </c>
      <c r="L303" s="34"/>
      <c r="M303" s="152" t="s">
        <v>1</v>
      </c>
      <c r="N303" s="153" t="s">
        <v>38</v>
      </c>
      <c r="O303" s="59"/>
      <c r="P303" s="154">
        <f>O303*H303</f>
        <v>0</v>
      </c>
      <c r="Q303" s="154">
        <v>0</v>
      </c>
      <c r="R303" s="154">
        <f>Q303*H303</f>
        <v>0</v>
      </c>
      <c r="S303" s="154">
        <v>0</v>
      </c>
      <c r="T303" s="15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6" t="s">
        <v>127</v>
      </c>
      <c r="AT303" s="156" t="s">
        <v>122</v>
      </c>
      <c r="AU303" s="156" t="s">
        <v>82</v>
      </c>
      <c r="AY303" s="18" t="s">
        <v>120</v>
      </c>
      <c r="BE303" s="157">
        <f>IF(N303="základní",J303,0)</f>
        <v>0</v>
      </c>
      <c r="BF303" s="157">
        <f>IF(N303="snížená",J303,0)</f>
        <v>0</v>
      </c>
      <c r="BG303" s="157">
        <f>IF(N303="zákl. přenesená",J303,0)</f>
        <v>0</v>
      </c>
      <c r="BH303" s="157">
        <f>IF(N303="sníž. přenesená",J303,0)</f>
        <v>0</v>
      </c>
      <c r="BI303" s="157">
        <f>IF(N303="nulová",J303,0)</f>
        <v>0</v>
      </c>
      <c r="BJ303" s="18" t="s">
        <v>30</v>
      </c>
      <c r="BK303" s="157">
        <f>ROUND(I303*H303,2)</f>
        <v>0</v>
      </c>
      <c r="BL303" s="18" t="s">
        <v>127</v>
      </c>
      <c r="BM303" s="156" t="s">
        <v>267</v>
      </c>
    </row>
    <row r="304" spans="1:65" s="13" customFormat="1">
      <c r="B304" s="158"/>
      <c r="D304" s="159" t="s">
        <v>128</v>
      </c>
      <c r="E304" s="160" t="s">
        <v>1</v>
      </c>
      <c r="F304" s="161" t="s">
        <v>937</v>
      </c>
      <c r="H304" s="162">
        <v>1257.6679999999999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128</v>
      </c>
      <c r="AU304" s="160" t="s">
        <v>82</v>
      </c>
      <c r="AV304" s="13" t="s">
        <v>82</v>
      </c>
      <c r="AW304" s="13" t="s">
        <v>29</v>
      </c>
      <c r="AX304" s="13" t="s">
        <v>73</v>
      </c>
      <c r="AY304" s="160" t="s">
        <v>120</v>
      </c>
    </row>
    <row r="305" spans="1:65" s="13" customFormat="1">
      <c r="B305" s="158"/>
      <c r="D305" s="159" t="s">
        <v>128</v>
      </c>
      <c r="E305" s="160" t="s">
        <v>1</v>
      </c>
      <c r="F305" s="161" t="s">
        <v>907</v>
      </c>
      <c r="H305" s="162">
        <v>7.0140000000000002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128</v>
      </c>
      <c r="AU305" s="160" t="s">
        <v>82</v>
      </c>
      <c r="AV305" s="13" t="s">
        <v>82</v>
      </c>
      <c r="AW305" s="13" t="s">
        <v>29</v>
      </c>
      <c r="AX305" s="13" t="s">
        <v>73</v>
      </c>
      <c r="AY305" s="160" t="s">
        <v>120</v>
      </c>
    </row>
    <row r="306" spans="1:65" s="14" customFormat="1">
      <c r="B306" s="167"/>
      <c r="D306" s="159" t="s">
        <v>128</v>
      </c>
      <c r="E306" s="168" t="s">
        <v>1</v>
      </c>
      <c r="F306" s="169" t="s">
        <v>205</v>
      </c>
      <c r="H306" s="170">
        <v>1264.682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8" t="s">
        <v>128</v>
      </c>
      <c r="AU306" s="168" t="s">
        <v>82</v>
      </c>
      <c r="AV306" s="14" t="s">
        <v>127</v>
      </c>
      <c r="AW306" s="14" t="s">
        <v>29</v>
      </c>
      <c r="AX306" s="14" t="s">
        <v>30</v>
      </c>
      <c r="AY306" s="168" t="s">
        <v>120</v>
      </c>
    </row>
    <row r="307" spans="1:65" s="2" customFormat="1" ht="21.75" customHeight="1">
      <c r="A307" s="33"/>
      <c r="B307" s="144"/>
      <c r="C307" s="145" t="s">
        <v>269</v>
      </c>
      <c r="D307" s="145" t="s">
        <v>122</v>
      </c>
      <c r="E307" s="146" t="s">
        <v>362</v>
      </c>
      <c r="F307" s="147" t="s">
        <v>363</v>
      </c>
      <c r="G307" s="148" t="s">
        <v>213</v>
      </c>
      <c r="H307" s="149">
        <v>1264.682</v>
      </c>
      <c r="I307" s="150"/>
      <c r="J307" s="151">
        <f>ROUND(I307*H307,2)</f>
        <v>0</v>
      </c>
      <c r="K307" s="147" t="s">
        <v>126</v>
      </c>
      <c r="L307" s="34"/>
      <c r="M307" s="152" t="s">
        <v>1</v>
      </c>
      <c r="N307" s="153" t="s">
        <v>38</v>
      </c>
      <c r="O307" s="59"/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6" t="s">
        <v>127</v>
      </c>
      <c r="AT307" s="156" t="s">
        <v>122</v>
      </c>
      <c r="AU307" s="156" t="s">
        <v>82</v>
      </c>
      <c r="AY307" s="18" t="s">
        <v>120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8" t="s">
        <v>30</v>
      </c>
      <c r="BK307" s="157">
        <f>ROUND(I307*H307,2)</f>
        <v>0</v>
      </c>
      <c r="BL307" s="18" t="s">
        <v>127</v>
      </c>
      <c r="BM307" s="156" t="s">
        <v>272</v>
      </c>
    </row>
    <row r="308" spans="1:65" s="2" customFormat="1" ht="16.5" customHeight="1">
      <c r="A308" s="33"/>
      <c r="B308" s="144"/>
      <c r="C308" s="145" t="s">
        <v>192</v>
      </c>
      <c r="D308" s="145" t="s">
        <v>122</v>
      </c>
      <c r="E308" s="146" t="s">
        <v>938</v>
      </c>
      <c r="F308" s="147" t="s">
        <v>939</v>
      </c>
      <c r="G308" s="148" t="s">
        <v>125</v>
      </c>
      <c r="H308" s="149">
        <v>70.14</v>
      </c>
      <c r="I308" s="150"/>
      <c r="J308" s="151">
        <f>ROUND(I308*H308,2)</f>
        <v>0</v>
      </c>
      <c r="K308" s="147" t="s">
        <v>126</v>
      </c>
      <c r="L308" s="34"/>
      <c r="M308" s="152" t="s">
        <v>1</v>
      </c>
      <c r="N308" s="153" t="s">
        <v>38</v>
      </c>
      <c r="O308" s="59"/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6" t="s">
        <v>127</v>
      </c>
      <c r="AT308" s="156" t="s">
        <v>122</v>
      </c>
      <c r="AU308" s="156" t="s">
        <v>82</v>
      </c>
      <c r="AY308" s="18" t="s">
        <v>120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8" t="s">
        <v>30</v>
      </c>
      <c r="BK308" s="157">
        <f>ROUND(I308*H308,2)</f>
        <v>0</v>
      </c>
      <c r="BL308" s="18" t="s">
        <v>127</v>
      </c>
      <c r="BM308" s="156" t="s">
        <v>286</v>
      </c>
    </row>
    <row r="309" spans="1:65" s="13" customFormat="1">
      <c r="B309" s="158"/>
      <c r="D309" s="159" t="s">
        <v>128</v>
      </c>
      <c r="E309" s="160" t="s">
        <v>1</v>
      </c>
      <c r="F309" s="161" t="s">
        <v>940</v>
      </c>
      <c r="H309" s="162">
        <v>70.14</v>
      </c>
      <c r="I309" s="163"/>
      <c r="L309" s="158"/>
      <c r="M309" s="164"/>
      <c r="N309" s="165"/>
      <c r="O309" s="165"/>
      <c r="P309" s="165"/>
      <c r="Q309" s="165"/>
      <c r="R309" s="165"/>
      <c r="S309" s="165"/>
      <c r="T309" s="166"/>
      <c r="AT309" s="160" t="s">
        <v>128</v>
      </c>
      <c r="AU309" s="160" t="s">
        <v>82</v>
      </c>
      <c r="AV309" s="13" t="s">
        <v>82</v>
      </c>
      <c r="AW309" s="13" t="s">
        <v>29</v>
      </c>
      <c r="AX309" s="13" t="s">
        <v>30</v>
      </c>
      <c r="AY309" s="160" t="s">
        <v>120</v>
      </c>
    </row>
    <row r="310" spans="1:65" s="2" customFormat="1" ht="16.5" customHeight="1">
      <c r="A310" s="33"/>
      <c r="B310" s="144"/>
      <c r="C310" s="190" t="s">
        <v>278</v>
      </c>
      <c r="D310" s="190" t="s">
        <v>348</v>
      </c>
      <c r="E310" s="191" t="s">
        <v>941</v>
      </c>
      <c r="F310" s="192" t="s">
        <v>942</v>
      </c>
      <c r="G310" s="193" t="s">
        <v>351</v>
      </c>
      <c r="H310" s="194">
        <v>11.222</v>
      </c>
      <c r="I310" s="195"/>
      <c r="J310" s="196">
        <f>ROUND(I310*H310,2)</f>
        <v>0</v>
      </c>
      <c r="K310" s="192" t="s">
        <v>126</v>
      </c>
      <c r="L310" s="197"/>
      <c r="M310" s="198" t="s">
        <v>1</v>
      </c>
      <c r="N310" s="199" t="s">
        <v>38</v>
      </c>
      <c r="O310" s="59"/>
      <c r="P310" s="154">
        <f>O310*H310</f>
        <v>0</v>
      </c>
      <c r="Q310" s="154">
        <v>0</v>
      </c>
      <c r="R310" s="154">
        <f>Q310*H310</f>
        <v>0</v>
      </c>
      <c r="S310" s="154">
        <v>0</v>
      </c>
      <c r="T310" s="15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6" t="s">
        <v>140</v>
      </c>
      <c r="AT310" s="156" t="s">
        <v>348</v>
      </c>
      <c r="AU310" s="156" t="s">
        <v>82</v>
      </c>
      <c r="AY310" s="18" t="s">
        <v>120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8" t="s">
        <v>30</v>
      </c>
      <c r="BK310" s="157">
        <f>ROUND(I310*H310,2)</f>
        <v>0</v>
      </c>
      <c r="BL310" s="18" t="s">
        <v>127</v>
      </c>
      <c r="BM310" s="156" t="s">
        <v>943</v>
      </c>
    </row>
    <row r="311" spans="1:65" s="13" customFormat="1">
      <c r="B311" s="158"/>
      <c r="D311" s="159" t="s">
        <v>128</v>
      </c>
      <c r="E311" s="160" t="s">
        <v>1</v>
      </c>
      <c r="F311" s="161" t="s">
        <v>944</v>
      </c>
      <c r="H311" s="162">
        <v>11.222</v>
      </c>
      <c r="I311" s="163"/>
      <c r="L311" s="158"/>
      <c r="M311" s="164"/>
      <c r="N311" s="165"/>
      <c r="O311" s="165"/>
      <c r="P311" s="165"/>
      <c r="Q311" s="165"/>
      <c r="R311" s="165"/>
      <c r="S311" s="165"/>
      <c r="T311" s="166"/>
      <c r="AT311" s="160" t="s">
        <v>128</v>
      </c>
      <c r="AU311" s="160" t="s">
        <v>82</v>
      </c>
      <c r="AV311" s="13" t="s">
        <v>82</v>
      </c>
      <c r="AW311" s="13" t="s">
        <v>29</v>
      </c>
      <c r="AX311" s="13" t="s">
        <v>73</v>
      </c>
      <c r="AY311" s="160" t="s">
        <v>120</v>
      </c>
    </row>
    <row r="312" spans="1:65" s="14" customFormat="1">
      <c r="B312" s="167"/>
      <c r="D312" s="159" t="s">
        <v>128</v>
      </c>
      <c r="E312" s="168" t="s">
        <v>1</v>
      </c>
      <c r="F312" s="169" t="s">
        <v>205</v>
      </c>
      <c r="H312" s="170">
        <v>11.222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8" t="s">
        <v>128</v>
      </c>
      <c r="AU312" s="168" t="s">
        <v>82</v>
      </c>
      <c r="AV312" s="14" t="s">
        <v>127</v>
      </c>
      <c r="AW312" s="14" t="s">
        <v>29</v>
      </c>
      <c r="AX312" s="14" t="s">
        <v>30</v>
      </c>
      <c r="AY312" s="168" t="s">
        <v>120</v>
      </c>
    </row>
    <row r="313" spans="1:65" s="2" customFormat="1" ht="16.5" customHeight="1">
      <c r="A313" s="33"/>
      <c r="B313" s="144"/>
      <c r="C313" s="145" t="s">
        <v>283</v>
      </c>
      <c r="D313" s="145" t="s">
        <v>122</v>
      </c>
      <c r="E313" s="146" t="s">
        <v>945</v>
      </c>
      <c r="F313" s="147" t="s">
        <v>946</v>
      </c>
      <c r="G313" s="148" t="s">
        <v>125</v>
      </c>
      <c r="H313" s="149">
        <v>70.14</v>
      </c>
      <c r="I313" s="150"/>
      <c r="J313" s="151">
        <f>ROUND(I313*H313,2)</f>
        <v>0</v>
      </c>
      <c r="K313" s="147" t="s">
        <v>126</v>
      </c>
      <c r="L313" s="34"/>
      <c r="M313" s="152" t="s">
        <v>1</v>
      </c>
      <c r="N313" s="153" t="s">
        <v>38</v>
      </c>
      <c r="O313" s="59"/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127</v>
      </c>
      <c r="AT313" s="156" t="s">
        <v>122</v>
      </c>
      <c r="AU313" s="156" t="s">
        <v>82</v>
      </c>
      <c r="AY313" s="18" t="s">
        <v>120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8" t="s">
        <v>30</v>
      </c>
      <c r="BK313" s="157">
        <f>ROUND(I313*H313,2)</f>
        <v>0</v>
      </c>
      <c r="BL313" s="18" t="s">
        <v>127</v>
      </c>
      <c r="BM313" s="156" t="s">
        <v>947</v>
      </c>
    </row>
    <row r="314" spans="1:65" s="13" customFormat="1">
      <c r="B314" s="158"/>
      <c r="D314" s="159" t="s">
        <v>128</v>
      </c>
      <c r="E314" s="160" t="s">
        <v>1</v>
      </c>
      <c r="F314" s="161" t="s">
        <v>940</v>
      </c>
      <c r="H314" s="162">
        <v>70.14</v>
      </c>
      <c r="I314" s="163"/>
      <c r="L314" s="158"/>
      <c r="M314" s="164"/>
      <c r="N314" s="165"/>
      <c r="O314" s="165"/>
      <c r="P314" s="165"/>
      <c r="Q314" s="165"/>
      <c r="R314" s="165"/>
      <c r="S314" s="165"/>
      <c r="T314" s="166"/>
      <c r="AT314" s="160" t="s">
        <v>128</v>
      </c>
      <c r="AU314" s="160" t="s">
        <v>82</v>
      </c>
      <c r="AV314" s="13" t="s">
        <v>82</v>
      </c>
      <c r="AW314" s="13" t="s">
        <v>29</v>
      </c>
      <c r="AX314" s="13" t="s">
        <v>30</v>
      </c>
      <c r="AY314" s="160" t="s">
        <v>120</v>
      </c>
    </row>
    <row r="315" spans="1:65" s="2" customFormat="1" ht="16.5" customHeight="1">
      <c r="A315" s="33"/>
      <c r="B315" s="144"/>
      <c r="C315" s="190" t="s">
        <v>287</v>
      </c>
      <c r="D315" s="190" t="s">
        <v>348</v>
      </c>
      <c r="E315" s="191" t="s">
        <v>948</v>
      </c>
      <c r="F315" s="192" t="s">
        <v>949</v>
      </c>
      <c r="G315" s="193" t="s">
        <v>950</v>
      </c>
      <c r="H315" s="194">
        <v>2.2090000000000001</v>
      </c>
      <c r="I315" s="195"/>
      <c r="J315" s="196">
        <f>ROUND(I315*H315,2)</f>
        <v>0</v>
      </c>
      <c r="K315" s="192" t="s">
        <v>126</v>
      </c>
      <c r="L315" s="197"/>
      <c r="M315" s="198" t="s">
        <v>1</v>
      </c>
      <c r="N315" s="199" t="s">
        <v>38</v>
      </c>
      <c r="O315" s="59"/>
      <c r="P315" s="154">
        <f>O315*H315</f>
        <v>0</v>
      </c>
      <c r="Q315" s="154">
        <v>1E-3</v>
      </c>
      <c r="R315" s="154">
        <f>Q315*H315</f>
        <v>2.209E-3</v>
      </c>
      <c r="S315" s="154">
        <v>0</v>
      </c>
      <c r="T315" s="15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6" t="s">
        <v>140</v>
      </c>
      <c r="AT315" s="156" t="s">
        <v>348</v>
      </c>
      <c r="AU315" s="156" t="s">
        <v>82</v>
      </c>
      <c r="AY315" s="18" t="s">
        <v>120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8" t="s">
        <v>30</v>
      </c>
      <c r="BK315" s="157">
        <f>ROUND(I315*H315,2)</f>
        <v>0</v>
      </c>
      <c r="BL315" s="18" t="s">
        <v>127</v>
      </c>
      <c r="BM315" s="156" t="s">
        <v>514</v>
      </c>
    </row>
    <row r="316" spans="1:65" s="13" customFormat="1">
      <c r="B316" s="158"/>
      <c r="D316" s="159" t="s">
        <v>128</v>
      </c>
      <c r="E316" s="160" t="s">
        <v>1</v>
      </c>
      <c r="F316" s="161" t="s">
        <v>951</v>
      </c>
      <c r="H316" s="162">
        <v>2.2090000000000001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128</v>
      </c>
      <c r="AU316" s="160" t="s">
        <v>82</v>
      </c>
      <c r="AV316" s="13" t="s">
        <v>82</v>
      </c>
      <c r="AW316" s="13" t="s">
        <v>29</v>
      </c>
      <c r="AX316" s="13" t="s">
        <v>30</v>
      </c>
      <c r="AY316" s="160" t="s">
        <v>120</v>
      </c>
    </row>
    <row r="317" spans="1:65" s="12" customFormat="1" ht="22.9" customHeight="1">
      <c r="B317" s="131"/>
      <c r="D317" s="132" t="s">
        <v>72</v>
      </c>
      <c r="E317" s="142" t="s">
        <v>82</v>
      </c>
      <c r="F317" s="142" t="s">
        <v>365</v>
      </c>
      <c r="I317" s="134"/>
      <c r="J317" s="143">
        <f>BK317</f>
        <v>0</v>
      </c>
      <c r="L317" s="131"/>
      <c r="M317" s="136"/>
      <c r="N317" s="137"/>
      <c r="O317" s="137"/>
      <c r="P317" s="138">
        <f>SUM(P318:P319)</f>
        <v>0</v>
      </c>
      <c r="Q317" s="137"/>
      <c r="R317" s="138">
        <f>SUM(R318:R319)</f>
        <v>67.870231000000004</v>
      </c>
      <c r="S317" s="137"/>
      <c r="T317" s="139">
        <f>SUM(T318:T319)</f>
        <v>0</v>
      </c>
      <c r="AR317" s="132" t="s">
        <v>30</v>
      </c>
      <c r="AT317" s="140" t="s">
        <v>72</v>
      </c>
      <c r="AU317" s="140" t="s">
        <v>30</v>
      </c>
      <c r="AY317" s="132" t="s">
        <v>120</v>
      </c>
      <c r="BK317" s="141">
        <f>SUM(BK318:BK319)</f>
        <v>0</v>
      </c>
    </row>
    <row r="318" spans="1:65" s="2" customFormat="1" ht="24.2" customHeight="1">
      <c r="A318" s="33"/>
      <c r="B318" s="144"/>
      <c r="C318" s="145" t="s">
        <v>292</v>
      </c>
      <c r="D318" s="145" t="s">
        <v>122</v>
      </c>
      <c r="E318" s="146" t="s">
        <v>952</v>
      </c>
      <c r="F318" s="147" t="s">
        <v>953</v>
      </c>
      <c r="G318" s="148" t="s">
        <v>183</v>
      </c>
      <c r="H318" s="149">
        <v>331.9</v>
      </c>
      <c r="I318" s="150"/>
      <c r="J318" s="151">
        <f>ROUND(I318*H318,2)</f>
        <v>0</v>
      </c>
      <c r="K318" s="147" t="s">
        <v>126</v>
      </c>
      <c r="L318" s="34"/>
      <c r="M318" s="152" t="s">
        <v>1</v>
      </c>
      <c r="N318" s="153" t="s">
        <v>38</v>
      </c>
      <c r="O318" s="59"/>
      <c r="P318" s="154">
        <f>O318*H318</f>
        <v>0</v>
      </c>
      <c r="Q318" s="154">
        <v>0.20449000000000001</v>
      </c>
      <c r="R318" s="154">
        <f>Q318*H318</f>
        <v>67.870231000000004</v>
      </c>
      <c r="S318" s="154">
        <v>0</v>
      </c>
      <c r="T318" s="15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6" t="s">
        <v>127</v>
      </c>
      <c r="AT318" s="156" t="s">
        <v>122</v>
      </c>
      <c r="AU318" s="156" t="s">
        <v>82</v>
      </c>
      <c r="AY318" s="18" t="s">
        <v>120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8" t="s">
        <v>30</v>
      </c>
      <c r="BK318" s="157">
        <f>ROUND(I318*H318,2)</f>
        <v>0</v>
      </c>
      <c r="BL318" s="18" t="s">
        <v>127</v>
      </c>
      <c r="BM318" s="156" t="s">
        <v>524</v>
      </c>
    </row>
    <row r="319" spans="1:65" s="13" customFormat="1">
      <c r="B319" s="158"/>
      <c r="D319" s="159" t="s">
        <v>128</v>
      </c>
      <c r="E319" s="160" t="s">
        <v>1</v>
      </c>
      <c r="F319" s="161" t="s">
        <v>954</v>
      </c>
      <c r="H319" s="162">
        <v>331.9</v>
      </c>
      <c r="I319" s="163"/>
      <c r="L319" s="158"/>
      <c r="M319" s="164"/>
      <c r="N319" s="165"/>
      <c r="O319" s="165"/>
      <c r="P319" s="165"/>
      <c r="Q319" s="165"/>
      <c r="R319" s="165"/>
      <c r="S319" s="165"/>
      <c r="T319" s="166"/>
      <c r="AT319" s="160" t="s">
        <v>128</v>
      </c>
      <c r="AU319" s="160" t="s">
        <v>82</v>
      </c>
      <c r="AV319" s="13" t="s">
        <v>82</v>
      </c>
      <c r="AW319" s="13" t="s">
        <v>29</v>
      </c>
      <c r="AX319" s="13" t="s">
        <v>30</v>
      </c>
      <c r="AY319" s="160" t="s">
        <v>120</v>
      </c>
    </row>
    <row r="320" spans="1:65" s="12" customFormat="1" ht="22.9" customHeight="1">
      <c r="B320" s="131"/>
      <c r="D320" s="132" t="s">
        <v>72</v>
      </c>
      <c r="E320" s="142" t="s">
        <v>133</v>
      </c>
      <c r="F320" s="142" t="s">
        <v>370</v>
      </c>
      <c r="I320" s="134"/>
      <c r="J320" s="143">
        <f>BK320</f>
        <v>0</v>
      </c>
      <c r="L320" s="131"/>
      <c r="M320" s="136"/>
      <c r="N320" s="137"/>
      <c r="O320" s="137"/>
      <c r="P320" s="138">
        <f>SUM(P321:P344)</f>
        <v>0</v>
      </c>
      <c r="Q320" s="137"/>
      <c r="R320" s="138">
        <f>SUM(R321:R344)</f>
        <v>0</v>
      </c>
      <c r="S320" s="137"/>
      <c r="T320" s="139">
        <f>SUM(T321:T344)</f>
        <v>0</v>
      </c>
      <c r="AR320" s="132" t="s">
        <v>30</v>
      </c>
      <c r="AT320" s="140" t="s">
        <v>72</v>
      </c>
      <c r="AU320" s="140" t="s">
        <v>30</v>
      </c>
      <c r="AY320" s="132" t="s">
        <v>120</v>
      </c>
      <c r="BK320" s="141">
        <f>SUM(BK321:BK344)</f>
        <v>0</v>
      </c>
    </row>
    <row r="321" spans="1:65" s="2" customFormat="1" ht="16.5" customHeight="1">
      <c r="A321" s="33"/>
      <c r="B321" s="144"/>
      <c r="C321" s="145" t="s">
        <v>297</v>
      </c>
      <c r="D321" s="145" t="s">
        <v>122</v>
      </c>
      <c r="E321" s="146" t="s">
        <v>372</v>
      </c>
      <c r="F321" s="147" t="s">
        <v>373</v>
      </c>
      <c r="G321" s="148" t="s">
        <v>213</v>
      </c>
      <c r="H321" s="149">
        <v>12.39</v>
      </c>
      <c r="I321" s="150"/>
      <c r="J321" s="151">
        <f>ROUND(I321*H321,2)</f>
        <v>0</v>
      </c>
      <c r="K321" s="147" t="s">
        <v>126</v>
      </c>
      <c r="L321" s="34"/>
      <c r="M321" s="152" t="s">
        <v>1</v>
      </c>
      <c r="N321" s="153" t="s">
        <v>38</v>
      </c>
      <c r="O321" s="59"/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6" t="s">
        <v>127</v>
      </c>
      <c r="AT321" s="156" t="s">
        <v>122</v>
      </c>
      <c r="AU321" s="156" t="s">
        <v>82</v>
      </c>
      <c r="AY321" s="18" t="s">
        <v>120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8" t="s">
        <v>30</v>
      </c>
      <c r="BK321" s="157">
        <f>ROUND(I321*H321,2)</f>
        <v>0</v>
      </c>
      <c r="BL321" s="18" t="s">
        <v>127</v>
      </c>
      <c r="BM321" s="156" t="s">
        <v>955</v>
      </c>
    </row>
    <row r="322" spans="1:65" s="13" customFormat="1">
      <c r="B322" s="158"/>
      <c r="D322" s="159" t="s">
        <v>128</v>
      </c>
      <c r="E322" s="160" t="s">
        <v>1</v>
      </c>
      <c r="F322" s="161" t="s">
        <v>956</v>
      </c>
      <c r="H322" s="162">
        <v>1.4139999999999999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128</v>
      </c>
      <c r="AU322" s="160" t="s">
        <v>82</v>
      </c>
      <c r="AV322" s="13" t="s">
        <v>82</v>
      </c>
      <c r="AW322" s="13" t="s">
        <v>29</v>
      </c>
      <c r="AX322" s="13" t="s">
        <v>73</v>
      </c>
      <c r="AY322" s="160" t="s">
        <v>120</v>
      </c>
    </row>
    <row r="323" spans="1:65" s="13" customFormat="1">
      <c r="B323" s="158"/>
      <c r="D323" s="159" t="s">
        <v>128</v>
      </c>
      <c r="E323" s="160" t="s">
        <v>1</v>
      </c>
      <c r="F323" s="161" t="s">
        <v>957</v>
      </c>
      <c r="H323" s="162">
        <v>1.788</v>
      </c>
      <c r="I323" s="163"/>
      <c r="L323" s="158"/>
      <c r="M323" s="164"/>
      <c r="N323" s="165"/>
      <c r="O323" s="165"/>
      <c r="P323" s="165"/>
      <c r="Q323" s="165"/>
      <c r="R323" s="165"/>
      <c r="S323" s="165"/>
      <c r="T323" s="166"/>
      <c r="AT323" s="160" t="s">
        <v>128</v>
      </c>
      <c r="AU323" s="160" t="s">
        <v>82</v>
      </c>
      <c r="AV323" s="13" t="s">
        <v>82</v>
      </c>
      <c r="AW323" s="13" t="s">
        <v>29</v>
      </c>
      <c r="AX323" s="13" t="s">
        <v>73</v>
      </c>
      <c r="AY323" s="160" t="s">
        <v>120</v>
      </c>
    </row>
    <row r="324" spans="1:65" s="13" customFormat="1">
      <c r="B324" s="158"/>
      <c r="D324" s="159" t="s">
        <v>128</v>
      </c>
      <c r="E324" s="160" t="s">
        <v>1</v>
      </c>
      <c r="F324" s="161" t="s">
        <v>958</v>
      </c>
      <c r="H324" s="162">
        <v>0.72299999999999998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128</v>
      </c>
      <c r="AU324" s="160" t="s">
        <v>82</v>
      </c>
      <c r="AV324" s="13" t="s">
        <v>82</v>
      </c>
      <c r="AW324" s="13" t="s">
        <v>29</v>
      </c>
      <c r="AX324" s="13" t="s">
        <v>73</v>
      </c>
      <c r="AY324" s="160" t="s">
        <v>120</v>
      </c>
    </row>
    <row r="325" spans="1:65" s="13" customFormat="1">
      <c r="B325" s="158"/>
      <c r="D325" s="159" t="s">
        <v>128</v>
      </c>
      <c r="E325" s="160" t="s">
        <v>1</v>
      </c>
      <c r="F325" s="161" t="s">
        <v>959</v>
      </c>
      <c r="H325" s="162">
        <v>0.95</v>
      </c>
      <c r="I325" s="163"/>
      <c r="L325" s="158"/>
      <c r="M325" s="164"/>
      <c r="N325" s="165"/>
      <c r="O325" s="165"/>
      <c r="P325" s="165"/>
      <c r="Q325" s="165"/>
      <c r="R325" s="165"/>
      <c r="S325" s="165"/>
      <c r="T325" s="166"/>
      <c r="AT325" s="160" t="s">
        <v>128</v>
      </c>
      <c r="AU325" s="160" t="s">
        <v>82</v>
      </c>
      <c r="AV325" s="13" t="s">
        <v>82</v>
      </c>
      <c r="AW325" s="13" t="s">
        <v>29</v>
      </c>
      <c r="AX325" s="13" t="s">
        <v>73</v>
      </c>
      <c r="AY325" s="160" t="s">
        <v>120</v>
      </c>
    </row>
    <row r="326" spans="1:65" s="13" customFormat="1">
      <c r="B326" s="158"/>
      <c r="D326" s="159" t="s">
        <v>128</v>
      </c>
      <c r="E326" s="160" t="s">
        <v>1</v>
      </c>
      <c r="F326" s="161" t="s">
        <v>960</v>
      </c>
      <c r="H326" s="162">
        <v>0.82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128</v>
      </c>
      <c r="AU326" s="160" t="s">
        <v>82</v>
      </c>
      <c r="AV326" s="13" t="s">
        <v>82</v>
      </c>
      <c r="AW326" s="13" t="s">
        <v>29</v>
      </c>
      <c r="AX326" s="13" t="s">
        <v>73</v>
      </c>
      <c r="AY326" s="160" t="s">
        <v>120</v>
      </c>
    </row>
    <row r="327" spans="1:65" s="13" customFormat="1">
      <c r="B327" s="158"/>
      <c r="D327" s="159" t="s">
        <v>128</v>
      </c>
      <c r="E327" s="160" t="s">
        <v>1</v>
      </c>
      <c r="F327" s="161" t="s">
        <v>961</v>
      </c>
      <c r="H327" s="162">
        <v>1.3919999999999999</v>
      </c>
      <c r="I327" s="163"/>
      <c r="L327" s="158"/>
      <c r="M327" s="164"/>
      <c r="N327" s="165"/>
      <c r="O327" s="165"/>
      <c r="P327" s="165"/>
      <c r="Q327" s="165"/>
      <c r="R327" s="165"/>
      <c r="S327" s="165"/>
      <c r="T327" s="166"/>
      <c r="AT327" s="160" t="s">
        <v>128</v>
      </c>
      <c r="AU327" s="160" t="s">
        <v>82</v>
      </c>
      <c r="AV327" s="13" t="s">
        <v>82</v>
      </c>
      <c r="AW327" s="13" t="s">
        <v>29</v>
      </c>
      <c r="AX327" s="13" t="s">
        <v>73</v>
      </c>
      <c r="AY327" s="160" t="s">
        <v>120</v>
      </c>
    </row>
    <row r="328" spans="1:65" s="13" customFormat="1">
      <c r="B328" s="158"/>
      <c r="D328" s="159" t="s">
        <v>128</v>
      </c>
      <c r="E328" s="160" t="s">
        <v>1</v>
      </c>
      <c r="F328" s="161" t="s">
        <v>962</v>
      </c>
      <c r="H328" s="162">
        <v>3.794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128</v>
      </c>
      <c r="AU328" s="160" t="s">
        <v>82</v>
      </c>
      <c r="AV328" s="13" t="s">
        <v>82</v>
      </c>
      <c r="AW328" s="13" t="s">
        <v>29</v>
      </c>
      <c r="AX328" s="13" t="s">
        <v>73</v>
      </c>
      <c r="AY328" s="160" t="s">
        <v>120</v>
      </c>
    </row>
    <row r="329" spans="1:65" s="13" customFormat="1">
      <c r="B329" s="158"/>
      <c r="D329" s="159" t="s">
        <v>128</v>
      </c>
      <c r="E329" s="160" t="s">
        <v>1</v>
      </c>
      <c r="F329" s="161" t="s">
        <v>963</v>
      </c>
      <c r="H329" s="162">
        <v>1.5089999999999999</v>
      </c>
      <c r="I329" s="163"/>
      <c r="L329" s="158"/>
      <c r="M329" s="164"/>
      <c r="N329" s="165"/>
      <c r="O329" s="165"/>
      <c r="P329" s="165"/>
      <c r="Q329" s="165"/>
      <c r="R329" s="165"/>
      <c r="S329" s="165"/>
      <c r="T329" s="166"/>
      <c r="AT329" s="160" t="s">
        <v>128</v>
      </c>
      <c r="AU329" s="160" t="s">
        <v>82</v>
      </c>
      <c r="AV329" s="13" t="s">
        <v>82</v>
      </c>
      <c r="AW329" s="13" t="s">
        <v>29</v>
      </c>
      <c r="AX329" s="13" t="s">
        <v>73</v>
      </c>
      <c r="AY329" s="160" t="s">
        <v>120</v>
      </c>
    </row>
    <row r="330" spans="1:65" s="14" customFormat="1">
      <c r="B330" s="167"/>
      <c r="D330" s="159" t="s">
        <v>128</v>
      </c>
      <c r="E330" s="168" t="s">
        <v>1</v>
      </c>
      <c r="F330" s="169" t="s">
        <v>150</v>
      </c>
      <c r="H330" s="170">
        <v>12.39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8" t="s">
        <v>128</v>
      </c>
      <c r="AU330" s="168" t="s">
        <v>82</v>
      </c>
      <c r="AV330" s="14" t="s">
        <v>127</v>
      </c>
      <c r="AW330" s="14" t="s">
        <v>29</v>
      </c>
      <c r="AX330" s="14" t="s">
        <v>30</v>
      </c>
      <c r="AY330" s="168" t="s">
        <v>120</v>
      </c>
    </row>
    <row r="331" spans="1:65" s="2" customFormat="1" ht="24.2" customHeight="1">
      <c r="A331" s="33"/>
      <c r="B331" s="144"/>
      <c r="C331" s="145" t="s">
        <v>214</v>
      </c>
      <c r="D331" s="145" t="s">
        <v>122</v>
      </c>
      <c r="E331" s="146" t="s">
        <v>400</v>
      </c>
      <c r="F331" s="147" t="s">
        <v>401</v>
      </c>
      <c r="G331" s="148" t="s">
        <v>351</v>
      </c>
      <c r="H331" s="149">
        <v>27.257999999999999</v>
      </c>
      <c r="I331" s="150"/>
      <c r="J331" s="151">
        <f>ROUND(I331*H331,2)</f>
        <v>0</v>
      </c>
      <c r="K331" s="147" t="s">
        <v>126</v>
      </c>
      <c r="L331" s="34"/>
      <c r="M331" s="152" t="s">
        <v>1</v>
      </c>
      <c r="N331" s="153" t="s">
        <v>38</v>
      </c>
      <c r="O331" s="59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127</v>
      </c>
      <c r="AT331" s="156" t="s">
        <v>122</v>
      </c>
      <c r="AU331" s="156" t="s">
        <v>82</v>
      </c>
      <c r="AY331" s="18" t="s">
        <v>120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8" t="s">
        <v>30</v>
      </c>
      <c r="BK331" s="157">
        <f>ROUND(I331*H331,2)</f>
        <v>0</v>
      </c>
      <c r="BL331" s="18" t="s">
        <v>127</v>
      </c>
      <c r="BM331" s="156" t="s">
        <v>964</v>
      </c>
    </row>
    <row r="332" spans="1:65" s="13" customFormat="1">
      <c r="B332" s="158"/>
      <c r="D332" s="159" t="s">
        <v>128</v>
      </c>
      <c r="E332" s="160" t="s">
        <v>1</v>
      </c>
      <c r="F332" s="161" t="s">
        <v>965</v>
      </c>
      <c r="H332" s="162">
        <v>27.257999999999999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128</v>
      </c>
      <c r="AU332" s="160" t="s">
        <v>82</v>
      </c>
      <c r="AV332" s="13" t="s">
        <v>82</v>
      </c>
      <c r="AW332" s="13" t="s">
        <v>29</v>
      </c>
      <c r="AX332" s="13" t="s">
        <v>73</v>
      </c>
      <c r="AY332" s="160" t="s">
        <v>120</v>
      </c>
    </row>
    <row r="333" spans="1:65" s="14" customFormat="1">
      <c r="B333" s="167"/>
      <c r="D333" s="159" t="s">
        <v>128</v>
      </c>
      <c r="E333" s="168" t="s">
        <v>1</v>
      </c>
      <c r="F333" s="169" t="s">
        <v>205</v>
      </c>
      <c r="H333" s="170">
        <v>27.257999999999999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8" t="s">
        <v>128</v>
      </c>
      <c r="AU333" s="168" t="s">
        <v>82</v>
      </c>
      <c r="AV333" s="14" t="s">
        <v>127</v>
      </c>
      <c r="AW333" s="14" t="s">
        <v>29</v>
      </c>
      <c r="AX333" s="14" t="s">
        <v>30</v>
      </c>
      <c r="AY333" s="168" t="s">
        <v>120</v>
      </c>
    </row>
    <row r="334" spans="1:65" s="2" customFormat="1" ht="16.5" customHeight="1">
      <c r="A334" s="33"/>
      <c r="B334" s="144"/>
      <c r="C334" s="145" t="s">
        <v>306</v>
      </c>
      <c r="D334" s="145" t="s">
        <v>122</v>
      </c>
      <c r="E334" s="146" t="s">
        <v>407</v>
      </c>
      <c r="F334" s="147" t="s">
        <v>408</v>
      </c>
      <c r="G334" s="148" t="s">
        <v>351</v>
      </c>
      <c r="H334" s="149">
        <v>27.257999999999999</v>
      </c>
      <c r="I334" s="150"/>
      <c r="J334" s="151">
        <f>ROUND(I334*H334,2)</f>
        <v>0</v>
      </c>
      <c r="K334" s="147" t="s">
        <v>126</v>
      </c>
      <c r="L334" s="34"/>
      <c r="M334" s="152" t="s">
        <v>1</v>
      </c>
      <c r="N334" s="153" t="s">
        <v>38</v>
      </c>
      <c r="O334" s="59"/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6" t="s">
        <v>127</v>
      </c>
      <c r="AT334" s="156" t="s">
        <v>122</v>
      </c>
      <c r="AU334" s="156" t="s">
        <v>82</v>
      </c>
      <c r="AY334" s="18" t="s">
        <v>120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8" t="s">
        <v>30</v>
      </c>
      <c r="BK334" s="157">
        <f>ROUND(I334*H334,2)</f>
        <v>0</v>
      </c>
      <c r="BL334" s="18" t="s">
        <v>127</v>
      </c>
      <c r="BM334" s="156" t="s">
        <v>966</v>
      </c>
    </row>
    <row r="335" spans="1:65" s="13" customFormat="1">
      <c r="B335" s="158"/>
      <c r="D335" s="159" t="s">
        <v>128</v>
      </c>
      <c r="E335" s="160" t="s">
        <v>1</v>
      </c>
      <c r="F335" s="161" t="s">
        <v>967</v>
      </c>
      <c r="H335" s="162">
        <v>27.257999999999999</v>
      </c>
      <c r="I335" s="163"/>
      <c r="L335" s="158"/>
      <c r="M335" s="164"/>
      <c r="N335" s="165"/>
      <c r="O335" s="165"/>
      <c r="P335" s="165"/>
      <c r="Q335" s="165"/>
      <c r="R335" s="165"/>
      <c r="S335" s="165"/>
      <c r="T335" s="166"/>
      <c r="AT335" s="160" t="s">
        <v>128</v>
      </c>
      <c r="AU335" s="160" t="s">
        <v>82</v>
      </c>
      <c r="AV335" s="13" t="s">
        <v>82</v>
      </c>
      <c r="AW335" s="13" t="s">
        <v>29</v>
      </c>
      <c r="AX335" s="13" t="s">
        <v>30</v>
      </c>
      <c r="AY335" s="160" t="s">
        <v>120</v>
      </c>
    </row>
    <row r="336" spans="1:65" s="2" customFormat="1" ht="16.5" customHeight="1">
      <c r="A336" s="33"/>
      <c r="B336" s="144"/>
      <c r="C336" s="145" t="s">
        <v>233</v>
      </c>
      <c r="D336" s="145" t="s">
        <v>122</v>
      </c>
      <c r="E336" s="146" t="s">
        <v>412</v>
      </c>
      <c r="F336" s="147" t="s">
        <v>413</v>
      </c>
      <c r="G336" s="148" t="s">
        <v>351</v>
      </c>
      <c r="H336" s="149">
        <v>109.032</v>
      </c>
      <c r="I336" s="150"/>
      <c r="J336" s="151">
        <f>ROUND(I336*H336,2)</f>
        <v>0</v>
      </c>
      <c r="K336" s="147" t="s">
        <v>126</v>
      </c>
      <c r="L336" s="34"/>
      <c r="M336" s="152" t="s">
        <v>1</v>
      </c>
      <c r="N336" s="153" t="s">
        <v>38</v>
      </c>
      <c r="O336" s="59"/>
      <c r="P336" s="154">
        <f>O336*H336</f>
        <v>0</v>
      </c>
      <c r="Q336" s="154">
        <v>0</v>
      </c>
      <c r="R336" s="154">
        <f>Q336*H336</f>
        <v>0</v>
      </c>
      <c r="S336" s="154">
        <v>0</v>
      </c>
      <c r="T336" s="15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6" t="s">
        <v>127</v>
      </c>
      <c r="AT336" s="156" t="s">
        <v>122</v>
      </c>
      <c r="AU336" s="156" t="s">
        <v>82</v>
      </c>
      <c r="AY336" s="18" t="s">
        <v>120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8" t="s">
        <v>30</v>
      </c>
      <c r="BK336" s="157">
        <f>ROUND(I336*H336,2)</f>
        <v>0</v>
      </c>
      <c r="BL336" s="18" t="s">
        <v>127</v>
      </c>
      <c r="BM336" s="156" t="s">
        <v>968</v>
      </c>
    </row>
    <row r="337" spans="1:65" s="13" customFormat="1">
      <c r="B337" s="158"/>
      <c r="D337" s="159" t="s">
        <v>128</v>
      </c>
      <c r="E337" s="160" t="s">
        <v>1</v>
      </c>
      <c r="F337" s="161" t="s">
        <v>969</v>
      </c>
      <c r="H337" s="162">
        <v>109.032</v>
      </c>
      <c r="I337" s="163"/>
      <c r="L337" s="158"/>
      <c r="M337" s="164"/>
      <c r="N337" s="165"/>
      <c r="O337" s="165"/>
      <c r="P337" s="165"/>
      <c r="Q337" s="165"/>
      <c r="R337" s="165"/>
      <c r="S337" s="165"/>
      <c r="T337" s="166"/>
      <c r="AT337" s="160" t="s">
        <v>128</v>
      </c>
      <c r="AU337" s="160" t="s">
        <v>82</v>
      </c>
      <c r="AV337" s="13" t="s">
        <v>82</v>
      </c>
      <c r="AW337" s="13" t="s">
        <v>29</v>
      </c>
      <c r="AX337" s="13" t="s">
        <v>73</v>
      </c>
      <c r="AY337" s="160" t="s">
        <v>120</v>
      </c>
    </row>
    <row r="338" spans="1:65" s="14" customFormat="1">
      <c r="B338" s="167"/>
      <c r="D338" s="159" t="s">
        <v>128</v>
      </c>
      <c r="E338" s="168" t="s">
        <v>1</v>
      </c>
      <c r="F338" s="169" t="s">
        <v>205</v>
      </c>
      <c r="H338" s="170">
        <v>109.032</v>
      </c>
      <c r="I338" s="171"/>
      <c r="L338" s="167"/>
      <c r="M338" s="172"/>
      <c r="N338" s="173"/>
      <c r="O338" s="173"/>
      <c r="P338" s="173"/>
      <c r="Q338" s="173"/>
      <c r="R338" s="173"/>
      <c r="S338" s="173"/>
      <c r="T338" s="174"/>
      <c r="AT338" s="168" t="s">
        <v>128</v>
      </c>
      <c r="AU338" s="168" t="s">
        <v>82</v>
      </c>
      <c r="AV338" s="14" t="s">
        <v>127</v>
      </c>
      <c r="AW338" s="14" t="s">
        <v>29</v>
      </c>
      <c r="AX338" s="14" t="s">
        <v>30</v>
      </c>
      <c r="AY338" s="168" t="s">
        <v>120</v>
      </c>
    </row>
    <row r="339" spans="1:65" s="2" customFormat="1" ht="16.5" customHeight="1">
      <c r="A339" s="33"/>
      <c r="B339" s="144"/>
      <c r="C339" s="145" t="s">
        <v>315</v>
      </c>
      <c r="D339" s="145" t="s">
        <v>122</v>
      </c>
      <c r="E339" s="146" t="s">
        <v>417</v>
      </c>
      <c r="F339" s="147" t="s">
        <v>418</v>
      </c>
      <c r="G339" s="148" t="s">
        <v>351</v>
      </c>
      <c r="H339" s="149">
        <v>27.257999999999999</v>
      </c>
      <c r="I339" s="150"/>
      <c r="J339" s="151">
        <f>ROUND(I339*H339,2)</f>
        <v>0</v>
      </c>
      <c r="K339" s="147" t="s">
        <v>1</v>
      </c>
      <c r="L339" s="34"/>
      <c r="M339" s="152" t="s">
        <v>1</v>
      </c>
      <c r="N339" s="153" t="s">
        <v>38</v>
      </c>
      <c r="O339" s="59"/>
      <c r="P339" s="154">
        <f>O339*H339</f>
        <v>0</v>
      </c>
      <c r="Q339" s="154">
        <v>0</v>
      </c>
      <c r="R339" s="154">
        <f>Q339*H339</f>
        <v>0</v>
      </c>
      <c r="S339" s="154">
        <v>0</v>
      </c>
      <c r="T339" s="155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6" t="s">
        <v>127</v>
      </c>
      <c r="AT339" s="156" t="s">
        <v>122</v>
      </c>
      <c r="AU339" s="156" t="s">
        <v>82</v>
      </c>
      <c r="AY339" s="18" t="s">
        <v>120</v>
      </c>
      <c r="BE339" s="157">
        <f>IF(N339="základní",J339,0)</f>
        <v>0</v>
      </c>
      <c r="BF339" s="157">
        <f>IF(N339="snížená",J339,0)</f>
        <v>0</v>
      </c>
      <c r="BG339" s="157">
        <f>IF(N339="zákl. přenesená",J339,0)</f>
        <v>0</v>
      </c>
      <c r="BH339" s="157">
        <f>IF(N339="sníž. přenesená",J339,0)</f>
        <v>0</v>
      </c>
      <c r="BI339" s="157">
        <f>IF(N339="nulová",J339,0)</f>
        <v>0</v>
      </c>
      <c r="BJ339" s="18" t="s">
        <v>30</v>
      </c>
      <c r="BK339" s="157">
        <f>ROUND(I339*H339,2)</f>
        <v>0</v>
      </c>
      <c r="BL339" s="18" t="s">
        <v>127</v>
      </c>
      <c r="BM339" s="156" t="s">
        <v>970</v>
      </c>
    </row>
    <row r="340" spans="1:65" s="13" customFormat="1">
      <c r="B340" s="158"/>
      <c r="D340" s="159" t="s">
        <v>128</v>
      </c>
      <c r="E340" s="160" t="s">
        <v>1</v>
      </c>
      <c r="F340" s="161" t="s">
        <v>967</v>
      </c>
      <c r="H340" s="162">
        <v>27.257999999999999</v>
      </c>
      <c r="I340" s="163"/>
      <c r="L340" s="158"/>
      <c r="M340" s="164"/>
      <c r="N340" s="165"/>
      <c r="O340" s="165"/>
      <c r="P340" s="165"/>
      <c r="Q340" s="165"/>
      <c r="R340" s="165"/>
      <c r="S340" s="165"/>
      <c r="T340" s="166"/>
      <c r="AT340" s="160" t="s">
        <v>128</v>
      </c>
      <c r="AU340" s="160" t="s">
        <v>82</v>
      </c>
      <c r="AV340" s="13" t="s">
        <v>82</v>
      </c>
      <c r="AW340" s="13" t="s">
        <v>29</v>
      </c>
      <c r="AX340" s="13" t="s">
        <v>30</v>
      </c>
      <c r="AY340" s="160" t="s">
        <v>120</v>
      </c>
    </row>
    <row r="341" spans="1:65" s="2" customFormat="1" ht="16.5" customHeight="1">
      <c r="A341" s="33"/>
      <c r="B341" s="144"/>
      <c r="C341" s="145" t="s">
        <v>320</v>
      </c>
      <c r="D341" s="145" t="s">
        <v>122</v>
      </c>
      <c r="E341" s="146" t="s">
        <v>971</v>
      </c>
      <c r="F341" s="147" t="s">
        <v>421</v>
      </c>
      <c r="G341" s="148" t="s">
        <v>213</v>
      </c>
      <c r="H341" s="149">
        <v>0.76</v>
      </c>
      <c r="I341" s="150"/>
      <c r="J341" s="151">
        <f>ROUND(I341*H341,2)</f>
        <v>0</v>
      </c>
      <c r="K341" s="147" t="s">
        <v>1</v>
      </c>
      <c r="L341" s="34"/>
      <c r="M341" s="152" t="s">
        <v>1</v>
      </c>
      <c r="N341" s="153" t="s">
        <v>38</v>
      </c>
      <c r="O341" s="59"/>
      <c r="P341" s="154">
        <f>O341*H341</f>
        <v>0</v>
      </c>
      <c r="Q341" s="154">
        <v>0</v>
      </c>
      <c r="R341" s="154">
        <f>Q341*H341</f>
        <v>0</v>
      </c>
      <c r="S341" s="154">
        <v>0</v>
      </c>
      <c r="T341" s="155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6" t="s">
        <v>127</v>
      </c>
      <c r="AT341" s="156" t="s">
        <v>122</v>
      </c>
      <c r="AU341" s="156" t="s">
        <v>82</v>
      </c>
      <c r="AY341" s="18" t="s">
        <v>120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8" t="s">
        <v>30</v>
      </c>
      <c r="BK341" s="157">
        <f>ROUND(I341*H341,2)</f>
        <v>0</v>
      </c>
      <c r="BL341" s="18" t="s">
        <v>127</v>
      </c>
      <c r="BM341" s="156" t="s">
        <v>972</v>
      </c>
    </row>
    <row r="342" spans="1:65" s="13" customFormat="1">
      <c r="B342" s="158"/>
      <c r="D342" s="159" t="s">
        <v>128</v>
      </c>
      <c r="E342" s="160" t="s">
        <v>1</v>
      </c>
      <c r="F342" s="161" t="s">
        <v>973</v>
      </c>
      <c r="H342" s="162">
        <v>0.13200000000000001</v>
      </c>
      <c r="I342" s="163"/>
      <c r="L342" s="158"/>
      <c r="M342" s="164"/>
      <c r="N342" s="165"/>
      <c r="O342" s="165"/>
      <c r="P342" s="165"/>
      <c r="Q342" s="165"/>
      <c r="R342" s="165"/>
      <c r="S342" s="165"/>
      <c r="T342" s="166"/>
      <c r="AT342" s="160" t="s">
        <v>128</v>
      </c>
      <c r="AU342" s="160" t="s">
        <v>82</v>
      </c>
      <c r="AV342" s="13" t="s">
        <v>82</v>
      </c>
      <c r="AW342" s="13" t="s">
        <v>29</v>
      </c>
      <c r="AX342" s="13" t="s">
        <v>73</v>
      </c>
      <c r="AY342" s="160" t="s">
        <v>120</v>
      </c>
    </row>
    <row r="343" spans="1:65" s="13" customFormat="1">
      <c r="B343" s="158"/>
      <c r="D343" s="159" t="s">
        <v>128</v>
      </c>
      <c r="E343" s="160" t="s">
        <v>1</v>
      </c>
      <c r="F343" s="161" t="s">
        <v>974</v>
      </c>
      <c r="H343" s="162">
        <v>0.628</v>
      </c>
      <c r="I343" s="163"/>
      <c r="L343" s="158"/>
      <c r="M343" s="164"/>
      <c r="N343" s="165"/>
      <c r="O343" s="165"/>
      <c r="P343" s="165"/>
      <c r="Q343" s="165"/>
      <c r="R343" s="165"/>
      <c r="S343" s="165"/>
      <c r="T343" s="166"/>
      <c r="AT343" s="160" t="s">
        <v>128</v>
      </c>
      <c r="AU343" s="160" t="s">
        <v>82</v>
      </c>
      <c r="AV343" s="13" t="s">
        <v>82</v>
      </c>
      <c r="AW343" s="13" t="s">
        <v>29</v>
      </c>
      <c r="AX343" s="13" t="s">
        <v>73</v>
      </c>
      <c r="AY343" s="160" t="s">
        <v>120</v>
      </c>
    </row>
    <row r="344" spans="1:65" s="14" customFormat="1">
      <c r="B344" s="167"/>
      <c r="D344" s="159" t="s">
        <v>128</v>
      </c>
      <c r="E344" s="168" t="s">
        <v>1</v>
      </c>
      <c r="F344" s="169" t="s">
        <v>150</v>
      </c>
      <c r="H344" s="170">
        <v>0.76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8" t="s">
        <v>128</v>
      </c>
      <c r="AU344" s="168" t="s">
        <v>82</v>
      </c>
      <c r="AV344" s="14" t="s">
        <v>127</v>
      </c>
      <c r="AW344" s="14" t="s">
        <v>29</v>
      </c>
      <c r="AX344" s="14" t="s">
        <v>30</v>
      </c>
      <c r="AY344" s="168" t="s">
        <v>120</v>
      </c>
    </row>
    <row r="345" spans="1:65" s="12" customFormat="1" ht="22.9" customHeight="1">
      <c r="B345" s="131"/>
      <c r="D345" s="132" t="s">
        <v>72</v>
      </c>
      <c r="E345" s="142" t="s">
        <v>127</v>
      </c>
      <c r="F345" s="142" t="s">
        <v>428</v>
      </c>
      <c r="I345" s="134"/>
      <c r="J345" s="143">
        <f>BK345</f>
        <v>0</v>
      </c>
      <c r="L345" s="131"/>
      <c r="M345" s="136"/>
      <c r="N345" s="137"/>
      <c r="O345" s="137"/>
      <c r="P345" s="138">
        <f>SUM(P346:P376)</f>
        <v>0</v>
      </c>
      <c r="Q345" s="137"/>
      <c r="R345" s="138">
        <f>SUM(R346:R376)</f>
        <v>64.847326510000002</v>
      </c>
      <c r="S345" s="137"/>
      <c r="T345" s="139">
        <f>SUM(T346:T376)</f>
        <v>0</v>
      </c>
      <c r="AR345" s="132" t="s">
        <v>30</v>
      </c>
      <c r="AT345" s="140" t="s">
        <v>72</v>
      </c>
      <c r="AU345" s="140" t="s">
        <v>30</v>
      </c>
      <c r="AY345" s="132" t="s">
        <v>120</v>
      </c>
      <c r="BK345" s="141">
        <f>SUM(BK346:BK376)</f>
        <v>0</v>
      </c>
    </row>
    <row r="346" spans="1:65" s="2" customFormat="1" ht="16.5" customHeight="1">
      <c r="A346" s="33"/>
      <c r="B346" s="144"/>
      <c r="C346" s="145" t="s">
        <v>325</v>
      </c>
      <c r="D346" s="145" t="s">
        <v>122</v>
      </c>
      <c r="E346" s="146" t="s">
        <v>430</v>
      </c>
      <c r="F346" s="147" t="s">
        <v>431</v>
      </c>
      <c r="G346" s="148" t="s">
        <v>213</v>
      </c>
      <c r="H346" s="149">
        <v>37.198999999999998</v>
      </c>
      <c r="I346" s="150"/>
      <c r="J346" s="151">
        <f>ROUND(I346*H346,2)</f>
        <v>0</v>
      </c>
      <c r="K346" s="147" t="s">
        <v>126</v>
      </c>
      <c r="L346" s="34"/>
      <c r="M346" s="152" t="s">
        <v>1</v>
      </c>
      <c r="N346" s="153" t="s">
        <v>38</v>
      </c>
      <c r="O346" s="59"/>
      <c r="P346" s="154">
        <f>O346*H346</f>
        <v>0</v>
      </c>
      <c r="Q346" s="154">
        <v>0</v>
      </c>
      <c r="R346" s="154">
        <f>Q346*H346</f>
        <v>0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127</v>
      </c>
      <c r="AT346" s="156" t="s">
        <v>122</v>
      </c>
      <c r="AU346" s="156" t="s">
        <v>82</v>
      </c>
      <c r="AY346" s="18" t="s">
        <v>120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30</v>
      </c>
      <c r="BK346" s="157">
        <f>ROUND(I346*H346,2)</f>
        <v>0</v>
      </c>
      <c r="BL346" s="18" t="s">
        <v>127</v>
      </c>
      <c r="BM346" s="156" t="s">
        <v>579</v>
      </c>
    </row>
    <row r="347" spans="1:65" s="13" customFormat="1">
      <c r="B347" s="158"/>
      <c r="D347" s="159" t="s">
        <v>128</v>
      </c>
      <c r="E347" s="160" t="s">
        <v>1</v>
      </c>
      <c r="F347" s="161" t="s">
        <v>975</v>
      </c>
      <c r="H347" s="162">
        <v>2.5870000000000002</v>
      </c>
      <c r="I347" s="163"/>
      <c r="L347" s="158"/>
      <c r="M347" s="164"/>
      <c r="N347" s="165"/>
      <c r="O347" s="165"/>
      <c r="P347" s="165"/>
      <c r="Q347" s="165"/>
      <c r="R347" s="165"/>
      <c r="S347" s="165"/>
      <c r="T347" s="166"/>
      <c r="AT347" s="160" t="s">
        <v>128</v>
      </c>
      <c r="AU347" s="160" t="s">
        <v>82</v>
      </c>
      <c r="AV347" s="13" t="s">
        <v>82</v>
      </c>
      <c r="AW347" s="13" t="s">
        <v>29</v>
      </c>
      <c r="AX347" s="13" t="s">
        <v>73</v>
      </c>
      <c r="AY347" s="160" t="s">
        <v>120</v>
      </c>
    </row>
    <row r="348" spans="1:65" s="13" customFormat="1">
      <c r="B348" s="158"/>
      <c r="D348" s="159" t="s">
        <v>128</v>
      </c>
      <c r="E348" s="160" t="s">
        <v>1</v>
      </c>
      <c r="F348" s="161" t="s">
        <v>976</v>
      </c>
      <c r="H348" s="162">
        <v>1.238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128</v>
      </c>
      <c r="AU348" s="160" t="s">
        <v>82</v>
      </c>
      <c r="AV348" s="13" t="s">
        <v>82</v>
      </c>
      <c r="AW348" s="13" t="s">
        <v>29</v>
      </c>
      <c r="AX348" s="13" t="s">
        <v>73</v>
      </c>
      <c r="AY348" s="160" t="s">
        <v>120</v>
      </c>
    </row>
    <row r="349" spans="1:65" s="13" customFormat="1">
      <c r="B349" s="158"/>
      <c r="D349" s="159" t="s">
        <v>128</v>
      </c>
      <c r="E349" s="160" t="s">
        <v>1</v>
      </c>
      <c r="F349" s="161" t="s">
        <v>977</v>
      </c>
      <c r="H349" s="162">
        <v>1.9139999999999999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128</v>
      </c>
      <c r="AU349" s="160" t="s">
        <v>82</v>
      </c>
      <c r="AV349" s="13" t="s">
        <v>82</v>
      </c>
      <c r="AW349" s="13" t="s">
        <v>29</v>
      </c>
      <c r="AX349" s="13" t="s">
        <v>73</v>
      </c>
      <c r="AY349" s="160" t="s">
        <v>120</v>
      </c>
    </row>
    <row r="350" spans="1:65" s="13" customFormat="1">
      <c r="B350" s="158"/>
      <c r="D350" s="159" t="s">
        <v>128</v>
      </c>
      <c r="E350" s="160" t="s">
        <v>1</v>
      </c>
      <c r="F350" s="161" t="s">
        <v>978</v>
      </c>
      <c r="H350" s="162">
        <v>19.722999999999999</v>
      </c>
      <c r="I350" s="163"/>
      <c r="L350" s="158"/>
      <c r="M350" s="164"/>
      <c r="N350" s="165"/>
      <c r="O350" s="165"/>
      <c r="P350" s="165"/>
      <c r="Q350" s="165"/>
      <c r="R350" s="165"/>
      <c r="S350" s="165"/>
      <c r="T350" s="166"/>
      <c r="AT350" s="160" t="s">
        <v>128</v>
      </c>
      <c r="AU350" s="160" t="s">
        <v>82</v>
      </c>
      <c r="AV350" s="13" t="s">
        <v>82</v>
      </c>
      <c r="AW350" s="13" t="s">
        <v>29</v>
      </c>
      <c r="AX350" s="13" t="s">
        <v>73</v>
      </c>
      <c r="AY350" s="160" t="s">
        <v>120</v>
      </c>
    </row>
    <row r="351" spans="1:65" s="13" customFormat="1">
      <c r="B351" s="158"/>
      <c r="D351" s="159" t="s">
        <v>128</v>
      </c>
      <c r="E351" s="160" t="s">
        <v>1</v>
      </c>
      <c r="F351" s="161" t="s">
        <v>979</v>
      </c>
      <c r="H351" s="162">
        <v>9.7899999999999991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128</v>
      </c>
      <c r="AU351" s="160" t="s">
        <v>82</v>
      </c>
      <c r="AV351" s="13" t="s">
        <v>82</v>
      </c>
      <c r="AW351" s="13" t="s">
        <v>29</v>
      </c>
      <c r="AX351" s="13" t="s">
        <v>73</v>
      </c>
      <c r="AY351" s="160" t="s">
        <v>120</v>
      </c>
    </row>
    <row r="352" spans="1:65" s="13" customFormat="1">
      <c r="B352" s="158"/>
      <c r="D352" s="159" t="s">
        <v>128</v>
      </c>
      <c r="E352" s="160" t="s">
        <v>1</v>
      </c>
      <c r="F352" s="161" t="s">
        <v>980</v>
      </c>
      <c r="H352" s="162">
        <v>1.9470000000000001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128</v>
      </c>
      <c r="AU352" s="160" t="s">
        <v>82</v>
      </c>
      <c r="AV352" s="13" t="s">
        <v>82</v>
      </c>
      <c r="AW352" s="13" t="s">
        <v>29</v>
      </c>
      <c r="AX352" s="13" t="s">
        <v>73</v>
      </c>
      <c r="AY352" s="160" t="s">
        <v>120</v>
      </c>
    </row>
    <row r="353" spans="1:65" s="14" customFormat="1">
      <c r="B353" s="167"/>
      <c r="D353" s="159" t="s">
        <v>128</v>
      </c>
      <c r="E353" s="168" t="s">
        <v>1</v>
      </c>
      <c r="F353" s="169" t="s">
        <v>150</v>
      </c>
      <c r="H353" s="170">
        <v>37.198999999999998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128</v>
      </c>
      <c r="AU353" s="168" t="s">
        <v>82</v>
      </c>
      <c r="AV353" s="14" t="s">
        <v>127</v>
      </c>
      <c r="AW353" s="14" t="s">
        <v>29</v>
      </c>
      <c r="AX353" s="14" t="s">
        <v>30</v>
      </c>
      <c r="AY353" s="168" t="s">
        <v>120</v>
      </c>
    </row>
    <row r="354" spans="1:65" s="2" customFormat="1" ht="16.5" customHeight="1">
      <c r="A354" s="33"/>
      <c r="B354" s="144"/>
      <c r="C354" s="145" t="s">
        <v>237</v>
      </c>
      <c r="D354" s="145" t="s">
        <v>122</v>
      </c>
      <c r="E354" s="146" t="s">
        <v>436</v>
      </c>
      <c r="F354" s="147" t="s">
        <v>437</v>
      </c>
      <c r="G354" s="148" t="s">
        <v>213</v>
      </c>
      <c r="H354" s="149">
        <v>37.198999999999998</v>
      </c>
      <c r="I354" s="150"/>
      <c r="J354" s="151">
        <f>ROUND(I354*H354,2)</f>
        <v>0</v>
      </c>
      <c r="K354" s="147" t="s">
        <v>126</v>
      </c>
      <c r="L354" s="34"/>
      <c r="M354" s="152" t="s">
        <v>1</v>
      </c>
      <c r="N354" s="153" t="s">
        <v>38</v>
      </c>
      <c r="O354" s="59"/>
      <c r="P354" s="154">
        <f>O354*H354</f>
        <v>0</v>
      </c>
      <c r="Q354" s="154">
        <v>0</v>
      </c>
      <c r="R354" s="154">
        <f>Q354*H354</f>
        <v>0</v>
      </c>
      <c r="S354" s="154">
        <v>0</v>
      </c>
      <c r="T354" s="155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6" t="s">
        <v>127</v>
      </c>
      <c r="AT354" s="156" t="s">
        <v>122</v>
      </c>
      <c r="AU354" s="156" t="s">
        <v>82</v>
      </c>
      <c r="AY354" s="18" t="s">
        <v>120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18" t="s">
        <v>30</v>
      </c>
      <c r="BK354" s="157">
        <f>ROUND(I354*H354,2)</f>
        <v>0</v>
      </c>
      <c r="BL354" s="18" t="s">
        <v>127</v>
      </c>
      <c r="BM354" s="156" t="s">
        <v>981</v>
      </c>
    </row>
    <row r="355" spans="1:65" s="13" customFormat="1">
      <c r="B355" s="158"/>
      <c r="D355" s="159" t="s">
        <v>128</v>
      </c>
      <c r="E355" s="160" t="s">
        <v>1</v>
      </c>
      <c r="F355" s="161" t="s">
        <v>982</v>
      </c>
      <c r="H355" s="162">
        <v>37.198999999999998</v>
      </c>
      <c r="I355" s="163"/>
      <c r="L355" s="158"/>
      <c r="M355" s="164"/>
      <c r="N355" s="165"/>
      <c r="O355" s="165"/>
      <c r="P355" s="165"/>
      <c r="Q355" s="165"/>
      <c r="R355" s="165"/>
      <c r="S355" s="165"/>
      <c r="T355" s="166"/>
      <c r="AT355" s="160" t="s">
        <v>128</v>
      </c>
      <c r="AU355" s="160" t="s">
        <v>82</v>
      </c>
      <c r="AV355" s="13" t="s">
        <v>82</v>
      </c>
      <c r="AW355" s="13" t="s">
        <v>29</v>
      </c>
      <c r="AX355" s="13" t="s">
        <v>30</v>
      </c>
      <c r="AY355" s="160" t="s">
        <v>120</v>
      </c>
    </row>
    <row r="356" spans="1:65" s="2" customFormat="1" ht="21.75" customHeight="1">
      <c r="A356" s="33"/>
      <c r="B356" s="144"/>
      <c r="C356" s="145" t="s">
        <v>347</v>
      </c>
      <c r="D356" s="145" t="s">
        <v>122</v>
      </c>
      <c r="E356" s="146" t="s">
        <v>362</v>
      </c>
      <c r="F356" s="147" t="s">
        <v>363</v>
      </c>
      <c r="G356" s="148" t="s">
        <v>213</v>
      </c>
      <c r="H356" s="149">
        <v>37.198999999999998</v>
      </c>
      <c r="I356" s="150"/>
      <c r="J356" s="151">
        <f>ROUND(I356*H356,2)</f>
        <v>0</v>
      </c>
      <c r="K356" s="147" t="s">
        <v>126</v>
      </c>
      <c r="L356" s="34"/>
      <c r="M356" s="152" t="s">
        <v>1</v>
      </c>
      <c r="N356" s="153" t="s">
        <v>38</v>
      </c>
      <c r="O356" s="59"/>
      <c r="P356" s="154">
        <f>O356*H356</f>
        <v>0</v>
      </c>
      <c r="Q356" s="154">
        <v>0</v>
      </c>
      <c r="R356" s="154">
        <f>Q356*H356</f>
        <v>0</v>
      </c>
      <c r="S356" s="154">
        <v>0</v>
      </c>
      <c r="T356" s="15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6" t="s">
        <v>127</v>
      </c>
      <c r="AT356" s="156" t="s">
        <v>122</v>
      </c>
      <c r="AU356" s="156" t="s">
        <v>82</v>
      </c>
      <c r="AY356" s="18" t="s">
        <v>120</v>
      </c>
      <c r="BE356" s="157">
        <f>IF(N356="základní",J356,0)</f>
        <v>0</v>
      </c>
      <c r="BF356" s="157">
        <f>IF(N356="snížená",J356,0)</f>
        <v>0</v>
      </c>
      <c r="BG356" s="157">
        <f>IF(N356="zákl. přenesená",J356,0)</f>
        <v>0</v>
      </c>
      <c r="BH356" s="157">
        <f>IF(N356="sníž. přenesená",J356,0)</f>
        <v>0</v>
      </c>
      <c r="BI356" s="157">
        <f>IF(N356="nulová",J356,0)</f>
        <v>0</v>
      </c>
      <c r="BJ356" s="18" t="s">
        <v>30</v>
      </c>
      <c r="BK356" s="157">
        <f>ROUND(I356*H356,2)</f>
        <v>0</v>
      </c>
      <c r="BL356" s="18" t="s">
        <v>127</v>
      </c>
      <c r="BM356" s="156" t="s">
        <v>983</v>
      </c>
    </row>
    <row r="357" spans="1:65" s="13" customFormat="1">
      <c r="B357" s="158"/>
      <c r="D357" s="159" t="s">
        <v>128</v>
      </c>
      <c r="E357" s="160" t="s">
        <v>1</v>
      </c>
      <c r="F357" s="161" t="s">
        <v>982</v>
      </c>
      <c r="H357" s="162">
        <v>37.198999999999998</v>
      </c>
      <c r="I357" s="163"/>
      <c r="L357" s="158"/>
      <c r="M357" s="164"/>
      <c r="N357" s="165"/>
      <c r="O357" s="165"/>
      <c r="P357" s="165"/>
      <c r="Q357" s="165"/>
      <c r="R357" s="165"/>
      <c r="S357" s="165"/>
      <c r="T357" s="166"/>
      <c r="AT357" s="160" t="s">
        <v>128</v>
      </c>
      <c r="AU357" s="160" t="s">
        <v>82</v>
      </c>
      <c r="AV357" s="13" t="s">
        <v>82</v>
      </c>
      <c r="AW357" s="13" t="s">
        <v>29</v>
      </c>
      <c r="AX357" s="13" t="s">
        <v>30</v>
      </c>
      <c r="AY357" s="160" t="s">
        <v>120</v>
      </c>
    </row>
    <row r="358" spans="1:65" s="2" customFormat="1" ht="21.75" customHeight="1">
      <c r="A358" s="33"/>
      <c r="B358" s="144"/>
      <c r="C358" s="145" t="s">
        <v>355</v>
      </c>
      <c r="D358" s="145" t="s">
        <v>122</v>
      </c>
      <c r="E358" s="146" t="s">
        <v>442</v>
      </c>
      <c r="F358" s="147" t="s">
        <v>443</v>
      </c>
      <c r="G358" s="148" t="s">
        <v>213</v>
      </c>
      <c r="H358" s="149">
        <v>19.748000000000001</v>
      </c>
      <c r="I358" s="150"/>
      <c r="J358" s="151">
        <f>ROUND(I358*H358,2)</f>
        <v>0</v>
      </c>
      <c r="K358" s="147" t="s">
        <v>126</v>
      </c>
      <c r="L358" s="34"/>
      <c r="M358" s="152" t="s">
        <v>1</v>
      </c>
      <c r="N358" s="153" t="s">
        <v>38</v>
      </c>
      <c r="O358" s="59"/>
      <c r="P358" s="154">
        <f>O358*H358</f>
        <v>0</v>
      </c>
      <c r="Q358" s="154">
        <v>2.3010199999999998</v>
      </c>
      <c r="R358" s="154">
        <f>Q358*H358</f>
        <v>45.440542960000002</v>
      </c>
      <c r="S358" s="154">
        <v>0</v>
      </c>
      <c r="T358" s="155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6" t="s">
        <v>127</v>
      </c>
      <c r="AT358" s="156" t="s">
        <v>122</v>
      </c>
      <c r="AU358" s="156" t="s">
        <v>82</v>
      </c>
      <c r="AY358" s="18" t="s">
        <v>120</v>
      </c>
      <c r="BE358" s="157">
        <f>IF(N358="základní",J358,0)</f>
        <v>0</v>
      </c>
      <c r="BF358" s="157">
        <f>IF(N358="snížená",J358,0)</f>
        <v>0</v>
      </c>
      <c r="BG358" s="157">
        <f>IF(N358="zákl. přenesená",J358,0)</f>
        <v>0</v>
      </c>
      <c r="BH358" s="157">
        <f>IF(N358="sníž. přenesená",J358,0)</f>
        <v>0</v>
      </c>
      <c r="BI358" s="157">
        <f>IF(N358="nulová",J358,0)</f>
        <v>0</v>
      </c>
      <c r="BJ358" s="18" t="s">
        <v>30</v>
      </c>
      <c r="BK358" s="157">
        <f>ROUND(I358*H358,2)</f>
        <v>0</v>
      </c>
      <c r="BL358" s="18" t="s">
        <v>127</v>
      </c>
      <c r="BM358" s="156" t="s">
        <v>358</v>
      </c>
    </row>
    <row r="359" spans="1:65" s="13" customFormat="1">
      <c r="B359" s="158"/>
      <c r="D359" s="159" t="s">
        <v>128</v>
      </c>
      <c r="E359" s="160" t="s">
        <v>1</v>
      </c>
      <c r="F359" s="161" t="s">
        <v>984</v>
      </c>
      <c r="H359" s="162">
        <v>2.0699999999999998</v>
      </c>
      <c r="I359" s="163"/>
      <c r="L359" s="158"/>
      <c r="M359" s="164"/>
      <c r="N359" s="165"/>
      <c r="O359" s="165"/>
      <c r="P359" s="165"/>
      <c r="Q359" s="165"/>
      <c r="R359" s="165"/>
      <c r="S359" s="165"/>
      <c r="T359" s="166"/>
      <c r="AT359" s="160" t="s">
        <v>128</v>
      </c>
      <c r="AU359" s="160" t="s">
        <v>82</v>
      </c>
      <c r="AV359" s="13" t="s">
        <v>82</v>
      </c>
      <c r="AW359" s="13" t="s">
        <v>29</v>
      </c>
      <c r="AX359" s="13" t="s">
        <v>73</v>
      </c>
      <c r="AY359" s="160" t="s">
        <v>120</v>
      </c>
    </row>
    <row r="360" spans="1:65" s="13" customFormat="1">
      <c r="B360" s="158"/>
      <c r="D360" s="159" t="s">
        <v>128</v>
      </c>
      <c r="E360" s="160" t="s">
        <v>1</v>
      </c>
      <c r="F360" s="161" t="s">
        <v>985</v>
      </c>
      <c r="H360" s="162">
        <v>0.99</v>
      </c>
      <c r="I360" s="163"/>
      <c r="L360" s="158"/>
      <c r="M360" s="164"/>
      <c r="N360" s="165"/>
      <c r="O360" s="165"/>
      <c r="P360" s="165"/>
      <c r="Q360" s="165"/>
      <c r="R360" s="165"/>
      <c r="S360" s="165"/>
      <c r="T360" s="166"/>
      <c r="AT360" s="160" t="s">
        <v>128</v>
      </c>
      <c r="AU360" s="160" t="s">
        <v>82</v>
      </c>
      <c r="AV360" s="13" t="s">
        <v>82</v>
      </c>
      <c r="AW360" s="13" t="s">
        <v>29</v>
      </c>
      <c r="AX360" s="13" t="s">
        <v>73</v>
      </c>
      <c r="AY360" s="160" t="s">
        <v>120</v>
      </c>
    </row>
    <row r="361" spans="1:65" s="13" customFormat="1">
      <c r="B361" s="158"/>
      <c r="D361" s="159" t="s">
        <v>128</v>
      </c>
      <c r="E361" s="160" t="s">
        <v>1</v>
      </c>
      <c r="F361" s="161" t="s">
        <v>986</v>
      </c>
      <c r="H361" s="162">
        <v>0.95699999999999996</v>
      </c>
      <c r="I361" s="163"/>
      <c r="L361" s="158"/>
      <c r="M361" s="164"/>
      <c r="N361" s="165"/>
      <c r="O361" s="165"/>
      <c r="P361" s="165"/>
      <c r="Q361" s="165"/>
      <c r="R361" s="165"/>
      <c r="S361" s="165"/>
      <c r="T361" s="166"/>
      <c r="AT361" s="160" t="s">
        <v>128</v>
      </c>
      <c r="AU361" s="160" t="s">
        <v>82</v>
      </c>
      <c r="AV361" s="13" t="s">
        <v>82</v>
      </c>
      <c r="AW361" s="13" t="s">
        <v>29</v>
      </c>
      <c r="AX361" s="13" t="s">
        <v>73</v>
      </c>
      <c r="AY361" s="160" t="s">
        <v>120</v>
      </c>
    </row>
    <row r="362" spans="1:65" s="13" customFormat="1">
      <c r="B362" s="158"/>
      <c r="D362" s="159" t="s">
        <v>128</v>
      </c>
      <c r="E362" s="160" t="s">
        <v>1</v>
      </c>
      <c r="F362" s="161" t="s">
        <v>987</v>
      </c>
      <c r="H362" s="162">
        <v>9.8620000000000001</v>
      </c>
      <c r="I362" s="163"/>
      <c r="L362" s="158"/>
      <c r="M362" s="164"/>
      <c r="N362" s="165"/>
      <c r="O362" s="165"/>
      <c r="P362" s="165"/>
      <c r="Q362" s="165"/>
      <c r="R362" s="165"/>
      <c r="S362" s="165"/>
      <c r="T362" s="166"/>
      <c r="AT362" s="160" t="s">
        <v>128</v>
      </c>
      <c r="AU362" s="160" t="s">
        <v>82</v>
      </c>
      <c r="AV362" s="13" t="s">
        <v>82</v>
      </c>
      <c r="AW362" s="13" t="s">
        <v>29</v>
      </c>
      <c r="AX362" s="13" t="s">
        <v>73</v>
      </c>
      <c r="AY362" s="160" t="s">
        <v>120</v>
      </c>
    </row>
    <row r="363" spans="1:65" s="13" customFormat="1">
      <c r="B363" s="158"/>
      <c r="D363" s="159" t="s">
        <v>128</v>
      </c>
      <c r="E363" s="160" t="s">
        <v>1</v>
      </c>
      <c r="F363" s="161" t="s">
        <v>988</v>
      </c>
      <c r="H363" s="162">
        <v>4.8949999999999996</v>
      </c>
      <c r="I363" s="163"/>
      <c r="L363" s="158"/>
      <c r="M363" s="164"/>
      <c r="N363" s="165"/>
      <c r="O363" s="165"/>
      <c r="P363" s="165"/>
      <c r="Q363" s="165"/>
      <c r="R363" s="165"/>
      <c r="S363" s="165"/>
      <c r="T363" s="166"/>
      <c r="AT363" s="160" t="s">
        <v>128</v>
      </c>
      <c r="AU363" s="160" t="s">
        <v>82</v>
      </c>
      <c r="AV363" s="13" t="s">
        <v>82</v>
      </c>
      <c r="AW363" s="13" t="s">
        <v>29</v>
      </c>
      <c r="AX363" s="13" t="s">
        <v>73</v>
      </c>
      <c r="AY363" s="160" t="s">
        <v>120</v>
      </c>
    </row>
    <row r="364" spans="1:65" s="13" customFormat="1">
      <c r="B364" s="158"/>
      <c r="D364" s="159" t="s">
        <v>128</v>
      </c>
      <c r="E364" s="160" t="s">
        <v>1</v>
      </c>
      <c r="F364" s="161" t="s">
        <v>989</v>
      </c>
      <c r="H364" s="162">
        <v>0.97399999999999998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128</v>
      </c>
      <c r="AU364" s="160" t="s">
        <v>82</v>
      </c>
      <c r="AV364" s="13" t="s">
        <v>82</v>
      </c>
      <c r="AW364" s="13" t="s">
        <v>29</v>
      </c>
      <c r="AX364" s="13" t="s">
        <v>73</v>
      </c>
      <c r="AY364" s="160" t="s">
        <v>120</v>
      </c>
    </row>
    <row r="365" spans="1:65" s="14" customFormat="1">
      <c r="B365" s="167"/>
      <c r="D365" s="159" t="s">
        <v>128</v>
      </c>
      <c r="E365" s="168" t="s">
        <v>1</v>
      </c>
      <c r="F365" s="169" t="s">
        <v>150</v>
      </c>
      <c r="H365" s="170">
        <v>19.748000000000001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128</v>
      </c>
      <c r="AU365" s="168" t="s">
        <v>82</v>
      </c>
      <c r="AV365" s="14" t="s">
        <v>127</v>
      </c>
      <c r="AW365" s="14" t="s">
        <v>29</v>
      </c>
      <c r="AX365" s="14" t="s">
        <v>30</v>
      </c>
      <c r="AY365" s="168" t="s">
        <v>120</v>
      </c>
    </row>
    <row r="366" spans="1:65" s="2" customFormat="1" ht="16.5" customHeight="1">
      <c r="A366" s="33"/>
      <c r="B366" s="144"/>
      <c r="C366" s="145" t="s">
        <v>361</v>
      </c>
      <c r="D366" s="145" t="s">
        <v>122</v>
      </c>
      <c r="E366" s="146" t="s">
        <v>451</v>
      </c>
      <c r="F366" s="147" t="s">
        <v>452</v>
      </c>
      <c r="G366" s="148" t="s">
        <v>397</v>
      </c>
      <c r="H366" s="149">
        <v>445.46699999999998</v>
      </c>
      <c r="I366" s="150"/>
      <c r="J366" s="151">
        <f>ROUND(I366*H366,2)</f>
        <v>0</v>
      </c>
      <c r="K366" s="147" t="s">
        <v>126</v>
      </c>
      <c r="L366" s="34"/>
      <c r="M366" s="152" t="s">
        <v>1</v>
      </c>
      <c r="N366" s="153" t="s">
        <v>38</v>
      </c>
      <c r="O366" s="59"/>
      <c r="P366" s="154">
        <f>O366*H366</f>
        <v>0</v>
      </c>
      <c r="Q366" s="154">
        <v>1.65E-3</v>
      </c>
      <c r="R366" s="154">
        <f>Q366*H366</f>
        <v>0.73502054999999999</v>
      </c>
      <c r="S366" s="154">
        <v>0</v>
      </c>
      <c r="T366" s="15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6" t="s">
        <v>127</v>
      </c>
      <c r="AT366" s="156" t="s">
        <v>122</v>
      </c>
      <c r="AU366" s="156" t="s">
        <v>82</v>
      </c>
      <c r="AY366" s="18" t="s">
        <v>120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18" t="s">
        <v>30</v>
      </c>
      <c r="BK366" s="157">
        <f>ROUND(I366*H366,2)</f>
        <v>0</v>
      </c>
      <c r="BL366" s="18" t="s">
        <v>127</v>
      </c>
      <c r="BM366" s="156" t="s">
        <v>364</v>
      </c>
    </row>
    <row r="367" spans="1:65" s="13" customFormat="1">
      <c r="B367" s="158"/>
      <c r="D367" s="159" t="s">
        <v>128</v>
      </c>
      <c r="E367" s="160" t="s">
        <v>1</v>
      </c>
      <c r="F367" s="161" t="s">
        <v>990</v>
      </c>
      <c r="H367" s="162">
        <v>26.24</v>
      </c>
      <c r="I367" s="163"/>
      <c r="L367" s="158"/>
      <c r="M367" s="164"/>
      <c r="N367" s="165"/>
      <c r="O367" s="165"/>
      <c r="P367" s="165"/>
      <c r="Q367" s="165"/>
      <c r="R367" s="165"/>
      <c r="S367" s="165"/>
      <c r="T367" s="166"/>
      <c r="AT367" s="160" t="s">
        <v>128</v>
      </c>
      <c r="AU367" s="160" t="s">
        <v>82</v>
      </c>
      <c r="AV367" s="13" t="s">
        <v>82</v>
      </c>
      <c r="AW367" s="13" t="s">
        <v>29</v>
      </c>
      <c r="AX367" s="13" t="s">
        <v>73</v>
      </c>
      <c r="AY367" s="160" t="s">
        <v>120</v>
      </c>
    </row>
    <row r="368" spans="1:65" s="13" customFormat="1">
      <c r="B368" s="158"/>
      <c r="D368" s="159" t="s">
        <v>128</v>
      </c>
      <c r="E368" s="160" t="s">
        <v>1</v>
      </c>
      <c r="F368" s="161" t="s">
        <v>991</v>
      </c>
      <c r="H368" s="162">
        <v>142.4</v>
      </c>
      <c r="I368" s="163"/>
      <c r="L368" s="158"/>
      <c r="M368" s="164"/>
      <c r="N368" s="165"/>
      <c r="O368" s="165"/>
      <c r="P368" s="165"/>
      <c r="Q368" s="165"/>
      <c r="R368" s="165"/>
      <c r="S368" s="165"/>
      <c r="T368" s="166"/>
      <c r="AT368" s="160" t="s">
        <v>128</v>
      </c>
      <c r="AU368" s="160" t="s">
        <v>82</v>
      </c>
      <c r="AV368" s="13" t="s">
        <v>82</v>
      </c>
      <c r="AW368" s="13" t="s">
        <v>29</v>
      </c>
      <c r="AX368" s="13" t="s">
        <v>73</v>
      </c>
      <c r="AY368" s="160" t="s">
        <v>120</v>
      </c>
    </row>
    <row r="369" spans="1:65" s="13" customFormat="1">
      <c r="B369" s="158"/>
      <c r="D369" s="159" t="s">
        <v>128</v>
      </c>
      <c r="E369" s="160" t="s">
        <v>1</v>
      </c>
      <c r="F369" s="161" t="s">
        <v>992</v>
      </c>
      <c r="H369" s="162">
        <v>239.06700000000001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128</v>
      </c>
      <c r="AU369" s="160" t="s">
        <v>82</v>
      </c>
      <c r="AV369" s="13" t="s">
        <v>82</v>
      </c>
      <c r="AW369" s="13" t="s">
        <v>29</v>
      </c>
      <c r="AX369" s="13" t="s">
        <v>73</v>
      </c>
      <c r="AY369" s="160" t="s">
        <v>120</v>
      </c>
    </row>
    <row r="370" spans="1:65" s="13" customFormat="1">
      <c r="B370" s="158"/>
      <c r="D370" s="159" t="s">
        <v>128</v>
      </c>
      <c r="E370" s="160" t="s">
        <v>1</v>
      </c>
      <c r="F370" s="161" t="s">
        <v>993</v>
      </c>
      <c r="H370" s="162">
        <v>13.92</v>
      </c>
      <c r="I370" s="163"/>
      <c r="L370" s="158"/>
      <c r="M370" s="164"/>
      <c r="N370" s="165"/>
      <c r="O370" s="165"/>
      <c r="P370" s="165"/>
      <c r="Q370" s="165"/>
      <c r="R370" s="165"/>
      <c r="S370" s="165"/>
      <c r="T370" s="166"/>
      <c r="AT370" s="160" t="s">
        <v>128</v>
      </c>
      <c r="AU370" s="160" t="s">
        <v>82</v>
      </c>
      <c r="AV370" s="13" t="s">
        <v>82</v>
      </c>
      <c r="AW370" s="13" t="s">
        <v>29</v>
      </c>
      <c r="AX370" s="13" t="s">
        <v>73</v>
      </c>
      <c r="AY370" s="160" t="s">
        <v>120</v>
      </c>
    </row>
    <row r="371" spans="1:65" s="13" customFormat="1">
      <c r="B371" s="158"/>
      <c r="D371" s="159" t="s">
        <v>128</v>
      </c>
      <c r="E371" s="160" t="s">
        <v>1</v>
      </c>
      <c r="F371" s="161" t="s">
        <v>994</v>
      </c>
      <c r="H371" s="162">
        <v>7.92</v>
      </c>
      <c r="I371" s="163"/>
      <c r="L371" s="158"/>
      <c r="M371" s="164"/>
      <c r="N371" s="165"/>
      <c r="O371" s="165"/>
      <c r="P371" s="165"/>
      <c r="Q371" s="165"/>
      <c r="R371" s="165"/>
      <c r="S371" s="165"/>
      <c r="T371" s="166"/>
      <c r="AT371" s="160" t="s">
        <v>128</v>
      </c>
      <c r="AU371" s="160" t="s">
        <v>82</v>
      </c>
      <c r="AV371" s="13" t="s">
        <v>82</v>
      </c>
      <c r="AW371" s="13" t="s">
        <v>29</v>
      </c>
      <c r="AX371" s="13" t="s">
        <v>73</v>
      </c>
      <c r="AY371" s="160" t="s">
        <v>120</v>
      </c>
    </row>
    <row r="372" spans="1:65" s="13" customFormat="1">
      <c r="B372" s="158"/>
      <c r="D372" s="159" t="s">
        <v>128</v>
      </c>
      <c r="E372" s="160" t="s">
        <v>1</v>
      </c>
      <c r="F372" s="161" t="s">
        <v>995</v>
      </c>
      <c r="H372" s="162">
        <v>15.92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128</v>
      </c>
      <c r="AU372" s="160" t="s">
        <v>82</v>
      </c>
      <c r="AV372" s="13" t="s">
        <v>82</v>
      </c>
      <c r="AW372" s="13" t="s">
        <v>29</v>
      </c>
      <c r="AX372" s="13" t="s">
        <v>73</v>
      </c>
      <c r="AY372" s="160" t="s">
        <v>120</v>
      </c>
    </row>
    <row r="373" spans="1:65" s="14" customFormat="1">
      <c r="B373" s="167"/>
      <c r="D373" s="159" t="s">
        <v>128</v>
      </c>
      <c r="E373" s="168" t="s">
        <v>1</v>
      </c>
      <c r="F373" s="169" t="s">
        <v>150</v>
      </c>
      <c r="H373" s="170">
        <v>445.46699999999998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8" t="s">
        <v>128</v>
      </c>
      <c r="AU373" s="168" t="s">
        <v>82</v>
      </c>
      <c r="AV373" s="14" t="s">
        <v>127</v>
      </c>
      <c r="AW373" s="14" t="s">
        <v>29</v>
      </c>
      <c r="AX373" s="14" t="s">
        <v>30</v>
      </c>
      <c r="AY373" s="168" t="s">
        <v>120</v>
      </c>
    </row>
    <row r="374" spans="1:65" s="2" customFormat="1" ht="16.5" customHeight="1">
      <c r="A374" s="33"/>
      <c r="B374" s="144"/>
      <c r="C374" s="190" t="s">
        <v>366</v>
      </c>
      <c r="D374" s="190" t="s">
        <v>348</v>
      </c>
      <c r="E374" s="191" t="s">
        <v>996</v>
      </c>
      <c r="F374" s="192" t="s">
        <v>997</v>
      </c>
      <c r="G374" s="193" t="s">
        <v>397</v>
      </c>
      <c r="H374" s="194">
        <v>224.96100000000001</v>
      </c>
      <c r="I374" s="195"/>
      <c r="J374" s="196">
        <f>ROUND(I374*H374,2)</f>
        <v>0</v>
      </c>
      <c r="K374" s="192" t="s">
        <v>998</v>
      </c>
      <c r="L374" s="197"/>
      <c r="M374" s="198" t="s">
        <v>1</v>
      </c>
      <c r="N374" s="199" t="s">
        <v>38</v>
      </c>
      <c r="O374" s="59"/>
      <c r="P374" s="154">
        <f>O374*H374</f>
        <v>0</v>
      </c>
      <c r="Q374" s="154">
        <v>8.3000000000000004E-2</v>
      </c>
      <c r="R374" s="154">
        <f>Q374*H374</f>
        <v>18.671763000000002</v>
      </c>
      <c r="S374" s="154">
        <v>0</v>
      </c>
      <c r="T374" s="15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6" t="s">
        <v>140</v>
      </c>
      <c r="AT374" s="156" t="s">
        <v>348</v>
      </c>
      <c r="AU374" s="156" t="s">
        <v>82</v>
      </c>
      <c r="AY374" s="18" t="s">
        <v>120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8" t="s">
        <v>30</v>
      </c>
      <c r="BK374" s="157">
        <f>ROUND(I374*H374,2)</f>
        <v>0</v>
      </c>
      <c r="BL374" s="18" t="s">
        <v>127</v>
      </c>
      <c r="BM374" s="156" t="s">
        <v>422</v>
      </c>
    </row>
    <row r="375" spans="1:65" s="13" customFormat="1">
      <c r="B375" s="158"/>
      <c r="D375" s="159" t="s">
        <v>128</v>
      </c>
      <c r="E375" s="160" t="s">
        <v>1</v>
      </c>
      <c r="F375" s="161" t="s">
        <v>999</v>
      </c>
      <c r="H375" s="162">
        <v>224.96100000000001</v>
      </c>
      <c r="I375" s="163"/>
      <c r="L375" s="158"/>
      <c r="M375" s="164"/>
      <c r="N375" s="165"/>
      <c r="O375" s="165"/>
      <c r="P375" s="165"/>
      <c r="Q375" s="165"/>
      <c r="R375" s="165"/>
      <c r="S375" s="165"/>
      <c r="T375" s="166"/>
      <c r="AT375" s="160" t="s">
        <v>128</v>
      </c>
      <c r="AU375" s="160" t="s">
        <v>82</v>
      </c>
      <c r="AV375" s="13" t="s">
        <v>82</v>
      </c>
      <c r="AW375" s="13" t="s">
        <v>29</v>
      </c>
      <c r="AX375" s="13" t="s">
        <v>73</v>
      </c>
      <c r="AY375" s="160" t="s">
        <v>120</v>
      </c>
    </row>
    <row r="376" spans="1:65" s="14" customFormat="1">
      <c r="B376" s="167"/>
      <c r="D376" s="159" t="s">
        <v>128</v>
      </c>
      <c r="E376" s="168" t="s">
        <v>1</v>
      </c>
      <c r="F376" s="169" t="s">
        <v>205</v>
      </c>
      <c r="H376" s="170">
        <v>224.96100000000001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8" t="s">
        <v>128</v>
      </c>
      <c r="AU376" s="168" t="s">
        <v>82</v>
      </c>
      <c r="AV376" s="14" t="s">
        <v>127</v>
      </c>
      <c r="AW376" s="14" t="s">
        <v>29</v>
      </c>
      <c r="AX376" s="14" t="s">
        <v>30</v>
      </c>
      <c r="AY376" s="168" t="s">
        <v>120</v>
      </c>
    </row>
    <row r="377" spans="1:65" s="12" customFormat="1" ht="22.9" customHeight="1">
      <c r="B377" s="131"/>
      <c r="D377" s="132" t="s">
        <v>72</v>
      </c>
      <c r="E377" s="142" t="s">
        <v>142</v>
      </c>
      <c r="F377" s="142" t="s">
        <v>1000</v>
      </c>
      <c r="I377" s="134"/>
      <c r="J377" s="143">
        <f>BK377</f>
        <v>0</v>
      </c>
      <c r="L377" s="131"/>
      <c r="M377" s="136"/>
      <c r="N377" s="137"/>
      <c r="O377" s="137"/>
      <c r="P377" s="138">
        <f>SUM(P378:P384)</f>
        <v>0</v>
      </c>
      <c r="Q377" s="137"/>
      <c r="R377" s="138">
        <f>SUM(R378:R384)</f>
        <v>12.0365784</v>
      </c>
      <c r="S377" s="137"/>
      <c r="T377" s="139">
        <f>SUM(T378:T384)</f>
        <v>0</v>
      </c>
      <c r="AR377" s="132" t="s">
        <v>30</v>
      </c>
      <c r="AT377" s="140" t="s">
        <v>72</v>
      </c>
      <c r="AU377" s="140" t="s">
        <v>30</v>
      </c>
      <c r="AY377" s="132" t="s">
        <v>120</v>
      </c>
      <c r="BK377" s="141">
        <f>SUM(BK378:BK384)</f>
        <v>0</v>
      </c>
    </row>
    <row r="378" spans="1:65" s="2" customFormat="1" ht="16.5" customHeight="1">
      <c r="A378" s="33"/>
      <c r="B378" s="144"/>
      <c r="C378" s="145" t="s">
        <v>371</v>
      </c>
      <c r="D378" s="145" t="s">
        <v>122</v>
      </c>
      <c r="E378" s="146" t="s">
        <v>1001</v>
      </c>
      <c r="F378" s="147" t="s">
        <v>1002</v>
      </c>
      <c r="G378" s="148" t="s">
        <v>125</v>
      </c>
      <c r="H378" s="149">
        <v>27.72</v>
      </c>
      <c r="I378" s="150"/>
      <c r="J378" s="151">
        <f>ROUND(I378*H378,2)</f>
        <v>0</v>
      </c>
      <c r="K378" s="147" t="s">
        <v>126</v>
      </c>
      <c r="L378" s="34"/>
      <c r="M378" s="152" t="s">
        <v>1</v>
      </c>
      <c r="N378" s="153" t="s">
        <v>38</v>
      </c>
      <c r="O378" s="59"/>
      <c r="P378" s="154">
        <f>O378*H378</f>
        <v>0</v>
      </c>
      <c r="Q378" s="154">
        <v>8.9219999999999994E-2</v>
      </c>
      <c r="R378" s="154">
        <f>Q378*H378</f>
        <v>2.4731783999999997</v>
      </c>
      <c r="S378" s="154">
        <v>0</v>
      </c>
      <c r="T378" s="15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6" t="s">
        <v>127</v>
      </c>
      <c r="AT378" s="156" t="s">
        <v>122</v>
      </c>
      <c r="AU378" s="156" t="s">
        <v>82</v>
      </c>
      <c r="AY378" s="18" t="s">
        <v>120</v>
      </c>
      <c r="BE378" s="157">
        <f>IF(N378="základní",J378,0)</f>
        <v>0</v>
      </c>
      <c r="BF378" s="157">
        <f>IF(N378="snížená",J378,0)</f>
        <v>0</v>
      </c>
      <c r="BG378" s="157">
        <f>IF(N378="zákl. přenesená",J378,0)</f>
        <v>0</v>
      </c>
      <c r="BH378" s="157">
        <f>IF(N378="sníž. přenesená",J378,0)</f>
        <v>0</v>
      </c>
      <c r="BI378" s="157">
        <f>IF(N378="nulová",J378,0)</f>
        <v>0</v>
      </c>
      <c r="BJ378" s="18" t="s">
        <v>30</v>
      </c>
      <c r="BK378" s="157">
        <f>ROUND(I378*H378,2)</f>
        <v>0</v>
      </c>
      <c r="BL378" s="18" t="s">
        <v>127</v>
      </c>
      <c r="BM378" s="156" t="s">
        <v>615</v>
      </c>
    </row>
    <row r="379" spans="1:65" s="13" customFormat="1">
      <c r="B379" s="158"/>
      <c r="D379" s="159" t="s">
        <v>128</v>
      </c>
      <c r="E379" s="160" t="s">
        <v>1</v>
      </c>
      <c r="F379" s="161" t="s">
        <v>1003</v>
      </c>
      <c r="H379" s="162">
        <v>27.72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128</v>
      </c>
      <c r="AU379" s="160" t="s">
        <v>82</v>
      </c>
      <c r="AV379" s="13" t="s">
        <v>82</v>
      </c>
      <c r="AW379" s="13" t="s">
        <v>29</v>
      </c>
      <c r="AX379" s="13" t="s">
        <v>73</v>
      </c>
      <c r="AY379" s="160" t="s">
        <v>120</v>
      </c>
    </row>
    <row r="380" spans="1:65" s="14" customFormat="1">
      <c r="B380" s="167"/>
      <c r="D380" s="159" t="s">
        <v>128</v>
      </c>
      <c r="E380" s="168" t="s">
        <v>1</v>
      </c>
      <c r="F380" s="169" t="s">
        <v>205</v>
      </c>
      <c r="H380" s="170">
        <v>27.72</v>
      </c>
      <c r="I380" s="171"/>
      <c r="L380" s="167"/>
      <c r="M380" s="172"/>
      <c r="N380" s="173"/>
      <c r="O380" s="173"/>
      <c r="P380" s="173"/>
      <c r="Q380" s="173"/>
      <c r="R380" s="173"/>
      <c r="S380" s="173"/>
      <c r="T380" s="174"/>
      <c r="AT380" s="168" t="s">
        <v>128</v>
      </c>
      <c r="AU380" s="168" t="s">
        <v>82</v>
      </c>
      <c r="AV380" s="14" t="s">
        <v>127</v>
      </c>
      <c r="AW380" s="14" t="s">
        <v>29</v>
      </c>
      <c r="AX380" s="14" t="s">
        <v>30</v>
      </c>
      <c r="AY380" s="168" t="s">
        <v>120</v>
      </c>
    </row>
    <row r="381" spans="1:65" s="2" customFormat="1" ht="16.5" customHeight="1">
      <c r="A381" s="33"/>
      <c r="B381" s="144"/>
      <c r="C381" s="145" t="s">
        <v>379</v>
      </c>
      <c r="D381" s="145" t="s">
        <v>122</v>
      </c>
      <c r="E381" s="146" t="s">
        <v>1004</v>
      </c>
      <c r="F381" s="147" t="s">
        <v>1005</v>
      </c>
      <c r="G381" s="148" t="s">
        <v>125</v>
      </c>
      <c r="H381" s="149">
        <v>27.72</v>
      </c>
      <c r="I381" s="150"/>
      <c r="J381" s="151">
        <f>ROUND(I381*H381,2)</f>
        <v>0</v>
      </c>
      <c r="K381" s="147" t="s">
        <v>126</v>
      </c>
      <c r="L381" s="34"/>
      <c r="M381" s="152" t="s">
        <v>1</v>
      </c>
      <c r="N381" s="153" t="s">
        <v>38</v>
      </c>
      <c r="O381" s="59"/>
      <c r="P381" s="154">
        <f>O381*H381</f>
        <v>0</v>
      </c>
      <c r="Q381" s="154">
        <v>0.34499999999999997</v>
      </c>
      <c r="R381" s="154">
        <f>Q381*H381</f>
        <v>9.5633999999999997</v>
      </c>
      <c r="S381" s="154">
        <v>0</v>
      </c>
      <c r="T381" s="15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6" t="s">
        <v>127</v>
      </c>
      <c r="AT381" s="156" t="s">
        <v>122</v>
      </c>
      <c r="AU381" s="156" t="s">
        <v>82</v>
      </c>
      <c r="AY381" s="18" t="s">
        <v>120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8" t="s">
        <v>30</v>
      </c>
      <c r="BK381" s="157">
        <f>ROUND(I381*H381,2)</f>
        <v>0</v>
      </c>
      <c r="BL381" s="18" t="s">
        <v>127</v>
      </c>
      <c r="BM381" s="156" t="s">
        <v>626</v>
      </c>
    </row>
    <row r="382" spans="1:65" s="13" customFormat="1">
      <c r="B382" s="158"/>
      <c r="D382" s="159" t="s">
        <v>128</v>
      </c>
      <c r="E382" s="160" t="s">
        <v>1</v>
      </c>
      <c r="F382" s="161" t="s">
        <v>1003</v>
      </c>
      <c r="H382" s="162">
        <v>27.72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128</v>
      </c>
      <c r="AU382" s="160" t="s">
        <v>82</v>
      </c>
      <c r="AV382" s="13" t="s">
        <v>82</v>
      </c>
      <c r="AW382" s="13" t="s">
        <v>29</v>
      </c>
      <c r="AX382" s="13" t="s">
        <v>30</v>
      </c>
      <c r="AY382" s="160" t="s">
        <v>120</v>
      </c>
    </row>
    <row r="383" spans="1:65" s="2" customFormat="1" ht="16.5" customHeight="1">
      <c r="A383" s="33"/>
      <c r="B383" s="144"/>
      <c r="C383" s="145" t="s">
        <v>394</v>
      </c>
      <c r="D383" s="145" t="s">
        <v>122</v>
      </c>
      <c r="E383" s="146" t="s">
        <v>1006</v>
      </c>
      <c r="F383" s="147" t="s">
        <v>1007</v>
      </c>
      <c r="G383" s="148" t="s">
        <v>351</v>
      </c>
      <c r="H383" s="149">
        <v>12.037000000000001</v>
      </c>
      <c r="I383" s="150"/>
      <c r="J383" s="151">
        <f>ROUND(I383*H383,2)</f>
        <v>0</v>
      </c>
      <c r="K383" s="147" t="s">
        <v>1</v>
      </c>
      <c r="L383" s="34"/>
      <c r="M383" s="152" t="s">
        <v>1</v>
      </c>
      <c r="N383" s="153" t="s">
        <v>38</v>
      </c>
      <c r="O383" s="59"/>
      <c r="P383" s="154">
        <f>O383*H383</f>
        <v>0</v>
      </c>
      <c r="Q383" s="154">
        <v>0</v>
      </c>
      <c r="R383" s="154">
        <f>Q383*H383</f>
        <v>0</v>
      </c>
      <c r="S383" s="154">
        <v>0</v>
      </c>
      <c r="T383" s="15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6" t="s">
        <v>127</v>
      </c>
      <c r="AT383" s="156" t="s">
        <v>122</v>
      </c>
      <c r="AU383" s="156" t="s">
        <v>82</v>
      </c>
      <c r="AY383" s="18" t="s">
        <v>120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30</v>
      </c>
      <c r="BK383" s="157">
        <f>ROUND(I383*H383,2)</f>
        <v>0</v>
      </c>
      <c r="BL383" s="18" t="s">
        <v>127</v>
      </c>
      <c r="BM383" s="156" t="s">
        <v>1008</v>
      </c>
    </row>
    <row r="384" spans="1:65" s="13" customFormat="1">
      <c r="B384" s="158"/>
      <c r="D384" s="159" t="s">
        <v>128</v>
      </c>
      <c r="E384" s="160" t="s">
        <v>1</v>
      </c>
      <c r="F384" s="161" t="s">
        <v>1009</v>
      </c>
      <c r="H384" s="162">
        <v>12.037000000000001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128</v>
      </c>
      <c r="AU384" s="160" t="s">
        <v>82</v>
      </c>
      <c r="AV384" s="13" t="s">
        <v>82</v>
      </c>
      <c r="AW384" s="13" t="s">
        <v>29</v>
      </c>
      <c r="AX384" s="13" t="s">
        <v>30</v>
      </c>
      <c r="AY384" s="160" t="s">
        <v>120</v>
      </c>
    </row>
    <row r="385" spans="1:65" s="12" customFormat="1" ht="22.9" customHeight="1">
      <c r="B385" s="131"/>
      <c r="D385" s="132" t="s">
        <v>72</v>
      </c>
      <c r="E385" s="142" t="s">
        <v>136</v>
      </c>
      <c r="F385" s="142" t="s">
        <v>486</v>
      </c>
      <c r="I385" s="134"/>
      <c r="J385" s="143">
        <f>BK385</f>
        <v>0</v>
      </c>
      <c r="L385" s="131"/>
      <c r="M385" s="136"/>
      <c r="N385" s="137"/>
      <c r="O385" s="137"/>
      <c r="P385" s="138">
        <f>SUM(P386:P388)</f>
        <v>0</v>
      </c>
      <c r="Q385" s="137"/>
      <c r="R385" s="138">
        <f>SUM(R386:R388)</f>
        <v>1.026</v>
      </c>
      <c r="S385" s="137"/>
      <c r="T385" s="139">
        <f>SUM(T386:T388)</f>
        <v>0</v>
      </c>
      <c r="AR385" s="132" t="s">
        <v>30</v>
      </c>
      <c r="AT385" s="140" t="s">
        <v>72</v>
      </c>
      <c r="AU385" s="140" t="s">
        <v>30</v>
      </c>
      <c r="AY385" s="132" t="s">
        <v>120</v>
      </c>
      <c r="BK385" s="141">
        <f>SUM(BK386:BK388)</f>
        <v>0</v>
      </c>
    </row>
    <row r="386" spans="1:65" s="2" customFormat="1" ht="16.5" customHeight="1">
      <c r="A386" s="33"/>
      <c r="B386" s="144"/>
      <c r="C386" s="145" t="s">
        <v>399</v>
      </c>
      <c r="D386" s="145" t="s">
        <v>122</v>
      </c>
      <c r="E386" s="146" t="s">
        <v>1010</v>
      </c>
      <c r="F386" s="147" t="s">
        <v>1011</v>
      </c>
      <c r="G386" s="148" t="s">
        <v>183</v>
      </c>
      <c r="H386" s="149">
        <v>11.4</v>
      </c>
      <c r="I386" s="150"/>
      <c r="J386" s="151">
        <f>ROUND(I386*H386,2)</f>
        <v>0</v>
      </c>
      <c r="K386" s="147" t="s">
        <v>1</v>
      </c>
      <c r="L386" s="34"/>
      <c r="M386" s="152" t="s">
        <v>1</v>
      </c>
      <c r="N386" s="153" t="s">
        <v>38</v>
      </c>
      <c r="O386" s="59"/>
      <c r="P386" s="154">
        <f>O386*H386</f>
        <v>0</v>
      </c>
      <c r="Q386" s="154">
        <v>0.09</v>
      </c>
      <c r="R386" s="154">
        <f>Q386*H386</f>
        <v>1.026</v>
      </c>
      <c r="S386" s="154">
        <v>0</v>
      </c>
      <c r="T386" s="155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56" t="s">
        <v>127</v>
      </c>
      <c r="AT386" s="156" t="s">
        <v>122</v>
      </c>
      <c r="AU386" s="156" t="s">
        <v>82</v>
      </c>
      <c r="AY386" s="18" t="s">
        <v>120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8" t="s">
        <v>30</v>
      </c>
      <c r="BK386" s="157">
        <f>ROUND(I386*H386,2)</f>
        <v>0</v>
      </c>
      <c r="BL386" s="18" t="s">
        <v>127</v>
      </c>
      <c r="BM386" s="156" t="s">
        <v>634</v>
      </c>
    </row>
    <row r="387" spans="1:65" s="13" customFormat="1">
      <c r="B387" s="158"/>
      <c r="D387" s="159" t="s">
        <v>128</v>
      </c>
      <c r="E387" s="160" t="s">
        <v>1</v>
      </c>
      <c r="F387" s="161" t="s">
        <v>1012</v>
      </c>
      <c r="H387" s="162">
        <v>11.4</v>
      </c>
      <c r="I387" s="163"/>
      <c r="L387" s="158"/>
      <c r="M387" s="164"/>
      <c r="N387" s="165"/>
      <c r="O387" s="165"/>
      <c r="P387" s="165"/>
      <c r="Q387" s="165"/>
      <c r="R387" s="165"/>
      <c r="S387" s="165"/>
      <c r="T387" s="166"/>
      <c r="AT387" s="160" t="s">
        <v>128</v>
      </c>
      <c r="AU387" s="160" t="s">
        <v>82</v>
      </c>
      <c r="AV387" s="13" t="s">
        <v>82</v>
      </c>
      <c r="AW387" s="13" t="s">
        <v>29</v>
      </c>
      <c r="AX387" s="13" t="s">
        <v>73</v>
      </c>
      <c r="AY387" s="160" t="s">
        <v>120</v>
      </c>
    </row>
    <row r="388" spans="1:65" s="14" customFormat="1">
      <c r="B388" s="167"/>
      <c r="D388" s="159" t="s">
        <v>128</v>
      </c>
      <c r="E388" s="168" t="s">
        <v>1</v>
      </c>
      <c r="F388" s="169" t="s">
        <v>205</v>
      </c>
      <c r="H388" s="170">
        <v>11.4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128</v>
      </c>
      <c r="AU388" s="168" t="s">
        <v>82</v>
      </c>
      <c r="AV388" s="14" t="s">
        <v>127</v>
      </c>
      <c r="AW388" s="14" t="s">
        <v>29</v>
      </c>
      <c r="AX388" s="14" t="s">
        <v>30</v>
      </c>
      <c r="AY388" s="168" t="s">
        <v>120</v>
      </c>
    </row>
    <row r="389" spans="1:65" s="12" customFormat="1" ht="22.9" customHeight="1">
      <c r="B389" s="131"/>
      <c r="D389" s="132" t="s">
        <v>72</v>
      </c>
      <c r="E389" s="142" t="s">
        <v>140</v>
      </c>
      <c r="F389" s="142" t="s">
        <v>492</v>
      </c>
      <c r="I389" s="134"/>
      <c r="J389" s="143">
        <f>BK389</f>
        <v>0</v>
      </c>
      <c r="L389" s="131"/>
      <c r="M389" s="136"/>
      <c r="N389" s="137"/>
      <c r="O389" s="137"/>
      <c r="P389" s="138">
        <f>SUM(P390:P472)</f>
        <v>0</v>
      </c>
      <c r="Q389" s="137"/>
      <c r="R389" s="138">
        <f>SUM(R390:R472)</f>
        <v>210.82279479999997</v>
      </c>
      <c r="S389" s="137"/>
      <c r="T389" s="139">
        <f>SUM(T390:T472)</f>
        <v>0</v>
      </c>
      <c r="AR389" s="132" t="s">
        <v>30</v>
      </c>
      <c r="AT389" s="140" t="s">
        <v>72</v>
      </c>
      <c r="AU389" s="140" t="s">
        <v>30</v>
      </c>
      <c r="AY389" s="132" t="s">
        <v>120</v>
      </c>
      <c r="BK389" s="141">
        <f>SUM(BK390:BK472)</f>
        <v>0</v>
      </c>
    </row>
    <row r="390" spans="1:65" s="2" customFormat="1" ht="21.75" customHeight="1">
      <c r="A390" s="33"/>
      <c r="B390" s="144"/>
      <c r="C390" s="145" t="s">
        <v>406</v>
      </c>
      <c r="D390" s="145" t="s">
        <v>122</v>
      </c>
      <c r="E390" s="146" t="s">
        <v>1013</v>
      </c>
      <c r="F390" s="147" t="s">
        <v>1014</v>
      </c>
      <c r="G390" s="148" t="s">
        <v>183</v>
      </c>
      <c r="H390" s="149">
        <v>16.399999999999999</v>
      </c>
      <c r="I390" s="150"/>
      <c r="J390" s="151">
        <f>ROUND(I390*H390,2)</f>
        <v>0</v>
      </c>
      <c r="K390" s="147" t="s">
        <v>126</v>
      </c>
      <c r="L390" s="34"/>
      <c r="M390" s="152" t="s">
        <v>1</v>
      </c>
      <c r="N390" s="153" t="s">
        <v>38</v>
      </c>
      <c r="O390" s="59"/>
      <c r="P390" s="154">
        <f>O390*H390</f>
        <v>0</v>
      </c>
      <c r="Q390" s="154">
        <v>3.0000000000000001E-5</v>
      </c>
      <c r="R390" s="154">
        <f>Q390*H390</f>
        <v>4.9199999999999992E-4</v>
      </c>
      <c r="S390" s="154">
        <v>0</v>
      </c>
      <c r="T390" s="155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56" t="s">
        <v>127</v>
      </c>
      <c r="AT390" s="156" t="s">
        <v>122</v>
      </c>
      <c r="AU390" s="156" t="s">
        <v>82</v>
      </c>
      <c r="AY390" s="18" t="s">
        <v>120</v>
      </c>
      <c r="BE390" s="157">
        <f>IF(N390="základní",J390,0)</f>
        <v>0</v>
      </c>
      <c r="BF390" s="157">
        <f>IF(N390="snížená",J390,0)</f>
        <v>0</v>
      </c>
      <c r="BG390" s="157">
        <f>IF(N390="zákl. přenesená",J390,0)</f>
        <v>0</v>
      </c>
      <c r="BH390" s="157">
        <f>IF(N390="sníž. přenesená",J390,0)</f>
        <v>0</v>
      </c>
      <c r="BI390" s="157">
        <f>IF(N390="nulová",J390,0)</f>
        <v>0</v>
      </c>
      <c r="BJ390" s="18" t="s">
        <v>30</v>
      </c>
      <c r="BK390" s="157">
        <f>ROUND(I390*H390,2)</f>
        <v>0</v>
      </c>
      <c r="BL390" s="18" t="s">
        <v>127</v>
      </c>
      <c r="BM390" s="156" t="s">
        <v>642</v>
      </c>
    </row>
    <row r="391" spans="1:65" s="13" customFormat="1">
      <c r="B391" s="158"/>
      <c r="D391" s="159" t="s">
        <v>128</v>
      </c>
      <c r="E391" s="160" t="s">
        <v>1</v>
      </c>
      <c r="F391" s="161" t="s">
        <v>1015</v>
      </c>
      <c r="H391" s="162">
        <v>16.399999999999999</v>
      </c>
      <c r="I391" s="163"/>
      <c r="L391" s="158"/>
      <c r="M391" s="164"/>
      <c r="N391" s="165"/>
      <c r="O391" s="165"/>
      <c r="P391" s="165"/>
      <c r="Q391" s="165"/>
      <c r="R391" s="165"/>
      <c r="S391" s="165"/>
      <c r="T391" s="166"/>
      <c r="AT391" s="160" t="s">
        <v>128</v>
      </c>
      <c r="AU391" s="160" t="s">
        <v>82</v>
      </c>
      <c r="AV391" s="13" t="s">
        <v>82</v>
      </c>
      <c r="AW391" s="13" t="s">
        <v>29</v>
      </c>
      <c r="AX391" s="13" t="s">
        <v>30</v>
      </c>
      <c r="AY391" s="160" t="s">
        <v>120</v>
      </c>
    </row>
    <row r="392" spans="1:65" s="2" customFormat="1" ht="21.75" customHeight="1">
      <c r="A392" s="33"/>
      <c r="B392" s="144"/>
      <c r="C392" s="145" t="s">
        <v>411</v>
      </c>
      <c r="D392" s="145" t="s">
        <v>122</v>
      </c>
      <c r="E392" s="146" t="s">
        <v>1016</v>
      </c>
      <c r="F392" s="147" t="s">
        <v>1017</v>
      </c>
      <c r="G392" s="148" t="s">
        <v>183</v>
      </c>
      <c r="H392" s="149">
        <v>16.399999999999999</v>
      </c>
      <c r="I392" s="150"/>
      <c r="J392" s="151">
        <f>ROUND(I392*H392,2)</f>
        <v>0</v>
      </c>
      <c r="K392" s="147" t="s">
        <v>126</v>
      </c>
      <c r="L392" s="34"/>
      <c r="M392" s="152" t="s">
        <v>1</v>
      </c>
      <c r="N392" s="153" t="s">
        <v>38</v>
      </c>
      <c r="O392" s="59"/>
      <c r="P392" s="154">
        <f>O392*H392</f>
        <v>0</v>
      </c>
      <c r="Q392" s="154">
        <v>0</v>
      </c>
      <c r="R392" s="154">
        <f>Q392*H392</f>
        <v>0</v>
      </c>
      <c r="S392" s="154">
        <v>0</v>
      </c>
      <c r="T392" s="155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56" t="s">
        <v>127</v>
      </c>
      <c r="AT392" s="156" t="s">
        <v>122</v>
      </c>
      <c r="AU392" s="156" t="s">
        <v>82</v>
      </c>
      <c r="AY392" s="18" t="s">
        <v>120</v>
      </c>
      <c r="BE392" s="157">
        <f>IF(N392="základní",J392,0)</f>
        <v>0</v>
      </c>
      <c r="BF392" s="157">
        <f>IF(N392="snížená",J392,0)</f>
        <v>0</v>
      </c>
      <c r="BG392" s="157">
        <f>IF(N392="zákl. přenesená",J392,0)</f>
        <v>0</v>
      </c>
      <c r="BH392" s="157">
        <f>IF(N392="sníž. přenesená",J392,0)</f>
        <v>0</v>
      </c>
      <c r="BI392" s="157">
        <f>IF(N392="nulová",J392,0)</f>
        <v>0</v>
      </c>
      <c r="BJ392" s="18" t="s">
        <v>30</v>
      </c>
      <c r="BK392" s="157">
        <f>ROUND(I392*H392,2)</f>
        <v>0</v>
      </c>
      <c r="BL392" s="18" t="s">
        <v>127</v>
      </c>
      <c r="BM392" s="156" t="s">
        <v>711</v>
      </c>
    </row>
    <row r="393" spans="1:65" s="2" customFormat="1" ht="16.5" customHeight="1">
      <c r="A393" s="33"/>
      <c r="B393" s="144"/>
      <c r="C393" s="190" t="s">
        <v>416</v>
      </c>
      <c r="D393" s="190" t="s">
        <v>348</v>
      </c>
      <c r="E393" s="191" t="s">
        <v>1018</v>
      </c>
      <c r="F393" s="192" t="s">
        <v>1019</v>
      </c>
      <c r="G393" s="193" t="s">
        <v>183</v>
      </c>
      <c r="H393" s="194">
        <v>16.646000000000001</v>
      </c>
      <c r="I393" s="195"/>
      <c r="J393" s="196">
        <f>ROUND(I393*H393,2)</f>
        <v>0</v>
      </c>
      <c r="K393" s="192" t="s">
        <v>126</v>
      </c>
      <c r="L393" s="197"/>
      <c r="M393" s="198" t="s">
        <v>1</v>
      </c>
      <c r="N393" s="199" t="s">
        <v>38</v>
      </c>
      <c r="O393" s="59"/>
      <c r="P393" s="154">
        <f>O393*H393</f>
        <v>0</v>
      </c>
      <c r="Q393" s="154">
        <v>1.9E-2</v>
      </c>
      <c r="R393" s="154">
        <f>Q393*H393</f>
        <v>0.316274</v>
      </c>
      <c r="S393" s="154">
        <v>0</v>
      </c>
      <c r="T393" s="155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6" t="s">
        <v>140</v>
      </c>
      <c r="AT393" s="156" t="s">
        <v>348</v>
      </c>
      <c r="AU393" s="156" t="s">
        <v>82</v>
      </c>
      <c r="AY393" s="18" t="s">
        <v>120</v>
      </c>
      <c r="BE393" s="157">
        <f>IF(N393="základní",J393,0)</f>
        <v>0</v>
      </c>
      <c r="BF393" s="157">
        <f>IF(N393="snížená",J393,0)</f>
        <v>0</v>
      </c>
      <c r="BG393" s="157">
        <f>IF(N393="zákl. přenesená",J393,0)</f>
        <v>0</v>
      </c>
      <c r="BH393" s="157">
        <f>IF(N393="sníž. přenesená",J393,0)</f>
        <v>0</v>
      </c>
      <c r="BI393" s="157">
        <f>IF(N393="nulová",J393,0)</f>
        <v>0</v>
      </c>
      <c r="BJ393" s="18" t="s">
        <v>30</v>
      </c>
      <c r="BK393" s="157">
        <f>ROUND(I393*H393,2)</f>
        <v>0</v>
      </c>
      <c r="BL393" s="18" t="s">
        <v>127</v>
      </c>
      <c r="BM393" s="156" t="s">
        <v>727</v>
      </c>
    </row>
    <row r="394" spans="1:65" s="13" customFormat="1">
      <c r="B394" s="158"/>
      <c r="D394" s="159" t="s">
        <v>128</v>
      </c>
      <c r="E394" s="160" t="s">
        <v>1</v>
      </c>
      <c r="F394" s="161" t="s">
        <v>1020</v>
      </c>
      <c r="H394" s="162">
        <v>16.646000000000001</v>
      </c>
      <c r="I394" s="163"/>
      <c r="L394" s="158"/>
      <c r="M394" s="164"/>
      <c r="N394" s="165"/>
      <c r="O394" s="165"/>
      <c r="P394" s="165"/>
      <c r="Q394" s="165"/>
      <c r="R394" s="165"/>
      <c r="S394" s="165"/>
      <c r="T394" s="166"/>
      <c r="AT394" s="160" t="s">
        <v>128</v>
      </c>
      <c r="AU394" s="160" t="s">
        <v>82</v>
      </c>
      <c r="AV394" s="13" t="s">
        <v>82</v>
      </c>
      <c r="AW394" s="13" t="s">
        <v>29</v>
      </c>
      <c r="AX394" s="13" t="s">
        <v>73</v>
      </c>
      <c r="AY394" s="160" t="s">
        <v>120</v>
      </c>
    </row>
    <row r="395" spans="1:65" s="14" customFormat="1">
      <c r="B395" s="167"/>
      <c r="D395" s="159" t="s">
        <v>128</v>
      </c>
      <c r="E395" s="168" t="s">
        <v>1</v>
      </c>
      <c r="F395" s="169" t="s">
        <v>205</v>
      </c>
      <c r="H395" s="170">
        <v>16.646000000000001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128</v>
      </c>
      <c r="AU395" s="168" t="s">
        <v>82</v>
      </c>
      <c r="AV395" s="14" t="s">
        <v>127</v>
      </c>
      <c r="AW395" s="14" t="s">
        <v>29</v>
      </c>
      <c r="AX395" s="14" t="s">
        <v>30</v>
      </c>
      <c r="AY395" s="168" t="s">
        <v>120</v>
      </c>
    </row>
    <row r="396" spans="1:65" s="2" customFormat="1" ht="21.75" customHeight="1">
      <c r="A396" s="33"/>
      <c r="B396" s="144"/>
      <c r="C396" s="145" t="s">
        <v>258</v>
      </c>
      <c r="D396" s="145" t="s">
        <v>122</v>
      </c>
      <c r="E396" s="146" t="s">
        <v>1021</v>
      </c>
      <c r="F396" s="147" t="s">
        <v>1022</v>
      </c>
      <c r="G396" s="148" t="s">
        <v>183</v>
      </c>
      <c r="H396" s="149">
        <v>89</v>
      </c>
      <c r="I396" s="150"/>
      <c r="J396" s="151">
        <f>ROUND(I396*H396,2)</f>
        <v>0</v>
      </c>
      <c r="K396" s="147" t="s">
        <v>126</v>
      </c>
      <c r="L396" s="34"/>
      <c r="M396" s="152" t="s">
        <v>1</v>
      </c>
      <c r="N396" s="153" t="s">
        <v>38</v>
      </c>
      <c r="O396" s="59"/>
      <c r="P396" s="154">
        <f>O396*H396</f>
        <v>0</v>
      </c>
      <c r="Q396" s="154">
        <v>3.0000000000000001E-5</v>
      </c>
      <c r="R396" s="154">
        <f>Q396*H396</f>
        <v>2.6700000000000001E-3</v>
      </c>
      <c r="S396" s="154">
        <v>0</v>
      </c>
      <c r="T396" s="15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6" t="s">
        <v>127</v>
      </c>
      <c r="AT396" s="156" t="s">
        <v>122</v>
      </c>
      <c r="AU396" s="156" t="s">
        <v>82</v>
      </c>
      <c r="AY396" s="18" t="s">
        <v>120</v>
      </c>
      <c r="BE396" s="157">
        <f>IF(N396="základní",J396,0)</f>
        <v>0</v>
      </c>
      <c r="BF396" s="157">
        <f>IF(N396="snížená",J396,0)</f>
        <v>0</v>
      </c>
      <c r="BG396" s="157">
        <f>IF(N396="zákl. přenesená",J396,0)</f>
        <v>0</v>
      </c>
      <c r="BH396" s="157">
        <f>IF(N396="sníž. přenesená",J396,0)</f>
        <v>0</v>
      </c>
      <c r="BI396" s="157">
        <f>IF(N396="nulová",J396,0)</f>
        <v>0</v>
      </c>
      <c r="BJ396" s="18" t="s">
        <v>30</v>
      </c>
      <c r="BK396" s="157">
        <f>ROUND(I396*H396,2)</f>
        <v>0</v>
      </c>
      <c r="BL396" s="18" t="s">
        <v>127</v>
      </c>
      <c r="BM396" s="156" t="s">
        <v>369</v>
      </c>
    </row>
    <row r="397" spans="1:65" s="2" customFormat="1" ht="16.5" customHeight="1">
      <c r="A397" s="33"/>
      <c r="B397" s="144"/>
      <c r="C397" s="190" t="s">
        <v>429</v>
      </c>
      <c r="D397" s="190" t="s">
        <v>348</v>
      </c>
      <c r="E397" s="191" t="s">
        <v>1023</v>
      </c>
      <c r="F397" s="192" t="s">
        <v>1024</v>
      </c>
      <c r="G397" s="193" t="s">
        <v>183</v>
      </c>
      <c r="H397" s="194">
        <v>90.334999999999994</v>
      </c>
      <c r="I397" s="195"/>
      <c r="J397" s="196">
        <f>ROUND(I397*H397,2)</f>
        <v>0</v>
      </c>
      <c r="K397" s="192" t="s">
        <v>126</v>
      </c>
      <c r="L397" s="197"/>
      <c r="M397" s="198" t="s">
        <v>1</v>
      </c>
      <c r="N397" s="199" t="s">
        <v>38</v>
      </c>
      <c r="O397" s="59"/>
      <c r="P397" s="154">
        <f>O397*H397</f>
        <v>0</v>
      </c>
      <c r="Q397" s="154">
        <v>2.4E-2</v>
      </c>
      <c r="R397" s="154">
        <f>Q397*H397</f>
        <v>2.16804</v>
      </c>
      <c r="S397" s="154">
        <v>0</v>
      </c>
      <c r="T397" s="155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6" t="s">
        <v>140</v>
      </c>
      <c r="AT397" s="156" t="s">
        <v>348</v>
      </c>
      <c r="AU397" s="156" t="s">
        <v>82</v>
      </c>
      <c r="AY397" s="18" t="s">
        <v>120</v>
      </c>
      <c r="BE397" s="157">
        <f>IF(N397="základní",J397,0)</f>
        <v>0</v>
      </c>
      <c r="BF397" s="157">
        <f>IF(N397="snížená",J397,0)</f>
        <v>0</v>
      </c>
      <c r="BG397" s="157">
        <f>IF(N397="zákl. přenesená",J397,0)</f>
        <v>0</v>
      </c>
      <c r="BH397" s="157">
        <f>IF(N397="sníž. přenesená",J397,0)</f>
        <v>0</v>
      </c>
      <c r="BI397" s="157">
        <f>IF(N397="nulová",J397,0)</f>
        <v>0</v>
      </c>
      <c r="BJ397" s="18" t="s">
        <v>30</v>
      </c>
      <c r="BK397" s="157">
        <f>ROUND(I397*H397,2)</f>
        <v>0</v>
      </c>
      <c r="BL397" s="18" t="s">
        <v>127</v>
      </c>
      <c r="BM397" s="156" t="s">
        <v>736</v>
      </c>
    </row>
    <row r="398" spans="1:65" s="13" customFormat="1">
      <c r="B398" s="158"/>
      <c r="D398" s="159" t="s">
        <v>128</v>
      </c>
      <c r="E398" s="160" t="s">
        <v>1</v>
      </c>
      <c r="F398" s="161" t="s">
        <v>1025</v>
      </c>
      <c r="H398" s="162">
        <v>90.334999999999994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128</v>
      </c>
      <c r="AU398" s="160" t="s">
        <v>82</v>
      </c>
      <c r="AV398" s="13" t="s">
        <v>82</v>
      </c>
      <c r="AW398" s="13" t="s">
        <v>29</v>
      </c>
      <c r="AX398" s="13" t="s">
        <v>73</v>
      </c>
      <c r="AY398" s="160" t="s">
        <v>120</v>
      </c>
    </row>
    <row r="399" spans="1:65" s="14" customFormat="1">
      <c r="B399" s="167"/>
      <c r="D399" s="159" t="s">
        <v>128</v>
      </c>
      <c r="E399" s="168" t="s">
        <v>1</v>
      </c>
      <c r="F399" s="169" t="s">
        <v>205</v>
      </c>
      <c r="H399" s="170">
        <v>90.334999999999994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128</v>
      </c>
      <c r="AU399" s="168" t="s">
        <v>82</v>
      </c>
      <c r="AV399" s="14" t="s">
        <v>127</v>
      </c>
      <c r="AW399" s="14" t="s">
        <v>29</v>
      </c>
      <c r="AX399" s="14" t="s">
        <v>30</v>
      </c>
      <c r="AY399" s="168" t="s">
        <v>120</v>
      </c>
    </row>
    <row r="400" spans="1:65" s="2" customFormat="1" ht="21.75" customHeight="1">
      <c r="A400" s="33"/>
      <c r="B400" s="144"/>
      <c r="C400" s="145" t="s">
        <v>263</v>
      </c>
      <c r="D400" s="145" t="s">
        <v>122</v>
      </c>
      <c r="E400" s="146" t="s">
        <v>1026</v>
      </c>
      <c r="F400" s="147" t="s">
        <v>1027</v>
      </c>
      <c r="G400" s="148" t="s">
        <v>183</v>
      </c>
      <c r="H400" s="149">
        <v>179.3</v>
      </c>
      <c r="I400" s="150"/>
      <c r="J400" s="151">
        <f>ROUND(I400*H400,2)</f>
        <v>0</v>
      </c>
      <c r="K400" s="147" t="s">
        <v>126</v>
      </c>
      <c r="L400" s="34"/>
      <c r="M400" s="152" t="s">
        <v>1</v>
      </c>
      <c r="N400" s="153" t="s">
        <v>38</v>
      </c>
      <c r="O400" s="59"/>
      <c r="P400" s="154">
        <f>O400*H400</f>
        <v>0</v>
      </c>
      <c r="Q400" s="154">
        <v>4.0000000000000003E-5</v>
      </c>
      <c r="R400" s="154">
        <f>Q400*H400</f>
        <v>7.1720000000000013E-3</v>
      </c>
      <c r="S400" s="154">
        <v>0</v>
      </c>
      <c r="T400" s="15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6" t="s">
        <v>127</v>
      </c>
      <c r="AT400" s="156" t="s">
        <v>122</v>
      </c>
      <c r="AU400" s="156" t="s">
        <v>82</v>
      </c>
      <c r="AY400" s="18" t="s">
        <v>120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30</v>
      </c>
      <c r="BK400" s="157">
        <f>ROUND(I400*H400,2)</f>
        <v>0</v>
      </c>
      <c r="BL400" s="18" t="s">
        <v>127</v>
      </c>
      <c r="BM400" s="156" t="s">
        <v>661</v>
      </c>
    </row>
    <row r="401" spans="1:65" s="2" customFormat="1" ht="16.5" customHeight="1">
      <c r="A401" s="33"/>
      <c r="B401" s="144"/>
      <c r="C401" s="190" t="s">
        <v>440</v>
      </c>
      <c r="D401" s="190" t="s">
        <v>348</v>
      </c>
      <c r="E401" s="191" t="s">
        <v>1028</v>
      </c>
      <c r="F401" s="192" t="s">
        <v>1029</v>
      </c>
      <c r="G401" s="193" t="s">
        <v>183</v>
      </c>
      <c r="H401" s="194">
        <v>181.99</v>
      </c>
      <c r="I401" s="195"/>
      <c r="J401" s="196">
        <f>ROUND(I401*H401,2)</f>
        <v>0</v>
      </c>
      <c r="K401" s="192" t="s">
        <v>126</v>
      </c>
      <c r="L401" s="197"/>
      <c r="M401" s="198" t="s">
        <v>1</v>
      </c>
      <c r="N401" s="199" t="s">
        <v>38</v>
      </c>
      <c r="O401" s="59"/>
      <c r="P401" s="154">
        <f>O401*H401</f>
        <v>0</v>
      </c>
      <c r="Q401" s="154">
        <v>3.6999999999999998E-2</v>
      </c>
      <c r="R401" s="154">
        <f>Q401*H401</f>
        <v>6.7336299999999998</v>
      </c>
      <c r="S401" s="154">
        <v>0</v>
      </c>
      <c r="T401" s="155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56" t="s">
        <v>140</v>
      </c>
      <c r="AT401" s="156" t="s">
        <v>348</v>
      </c>
      <c r="AU401" s="156" t="s">
        <v>82</v>
      </c>
      <c r="AY401" s="18" t="s">
        <v>120</v>
      </c>
      <c r="BE401" s="157">
        <f>IF(N401="základní",J401,0)</f>
        <v>0</v>
      </c>
      <c r="BF401" s="157">
        <f>IF(N401="snížená",J401,0)</f>
        <v>0</v>
      </c>
      <c r="BG401" s="157">
        <f>IF(N401="zákl. přenesená",J401,0)</f>
        <v>0</v>
      </c>
      <c r="BH401" s="157">
        <f>IF(N401="sníž. přenesená",J401,0)</f>
        <v>0</v>
      </c>
      <c r="BI401" s="157">
        <f>IF(N401="nulová",J401,0)</f>
        <v>0</v>
      </c>
      <c r="BJ401" s="18" t="s">
        <v>30</v>
      </c>
      <c r="BK401" s="157">
        <f>ROUND(I401*H401,2)</f>
        <v>0</v>
      </c>
      <c r="BL401" s="18" t="s">
        <v>127</v>
      </c>
      <c r="BM401" s="156" t="s">
        <v>432</v>
      </c>
    </row>
    <row r="402" spans="1:65" s="13" customFormat="1">
      <c r="B402" s="158"/>
      <c r="D402" s="159" t="s">
        <v>128</v>
      </c>
      <c r="E402" s="160" t="s">
        <v>1</v>
      </c>
      <c r="F402" s="161" t="s">
        <v>1030</v>
      </c>
      <c r="H402" s="162">
        <v>181.99</v>
      </c>
      <c r="I402" s="163"/>
      <c r="L402" s="158"/>
      <c r="M402" s="164"/>
      <c r="N402" s="165"/>
      <c r="O402" s="165"/>
      <c r="P402" s="165"/>
      <c r="Q402" s="165"/>
      <c r="R402" s="165"/>
      <c r="S402" s="165"/>
      <c r="T402" s="166"/>
      <c r="AT402" s="160" t="s">
        <v>128</v>
      </c>
      <c r="AU402" s="160" t="s">
        <v>82</v>
      </c>
      <c r="AV402" s="13" t="s">
        <v>82</v>
      </c>
      <c r="AW402" s="13" t="s">
        <v>29</v>
      </c>
      <c r="AX402" s="13" t="s">
        <v>30</v>
      </c>
      <c r="AY402" s="160" t="s">
        <v>120</v>
      </c>
    </row>
    <row r="403" spans="1:65" s="2" customFormat="1" ht="21.75" customHeight="1">
      <c r="A403" s="33"/>
      <c r="B403" s="144"/>
      <c r="C403" s="145" t="s">
        <v>267</v>
      </c>
      <c r="D403" s="145" t="s">
        <v>122</v>
      </c>
      <c r="E403" s="146" t="s">
        <v>1031</v>
      </c>
      <c r="F403" s="147" t="s">
        <v>1032</v>
      </c>
      <c r="G403" s="148" t="s">
        <v>183</v>
      </c>
      <c r="H403" s="149">
        <v>14.7</v>
      </c>
      <c r="I403" s="150"/>
      <c r="J403" s="151">
        <f>ROUND(I403*H403,2)</f>
        <v>0</v>
      </c>
      <c r="K403" s="147" t="s">
        <v>126</v>
      </c>
      <c r="L403" s="34"/>
      <c r="M403" s="152" t="s">
        <v>1</v>
      </c>
      <c r="N403" s="153" t="s">
        <v>38</v>
      </c>
      <c r="O403" s="59"/>
      <c r="P403" s="154">
        <f>O403*H403</f>
        <v>0</v>
      </c>
      <c r="Q403" s="154">
        <v>5.0000000000000002E-5</v>
      </c>
      <c r="R403" s="154">
        <f>Q403*H403</f>
        <v>7.3499999999999998E-4</v>
      </c>
      <c r="S403" s="154">
        <v>0</v>
      </c>
      <c r="T403" s="155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6" t="s">
        <v>127</v>
      </c>
      <c r="AT403" s="156" t="s">
        <v>122</v>
      </c>
      <c r="AU403" s="156" t="s">
        <v>82</v>
      </c>
      <c r="AY403" s="18" t="s">
        <v>120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8" t="s">
        <v>30</v>
      </c>
      <c r="BK403" s="157">
        <f>ROUND(I403*H403,2)</f>
        <v>0</v>
      </c>
      <c r="BL403" s="18" t="s">
        <v>127</v>
      </c>
      <c r="BM403" s="156" t="s">
        <v>672</v>
      </c>
    </row>
    <row r="404" spans="1:65" s="2" customFormat="1" ht="16.5" customHeight="1">
      <c r="A404" s="33"/>
      <c r="B404" s="144"/>
      <c r="C404" s="190" t="s">
        <v>450</v>
      </c>
      <c r="D404" s="190" t="s">
        <v>348</v>
      </c>
      <c r="E404" s="191" t="s">
        <v>1033</v>
      </c>
      <c r="F404" s="192" t="s">
        <v>1034</v>
      </c>
      <c r="G404" s="193" t="s">
        <v>183</v>
      </c>
      <c r="H404" s="194">
        <v>14.920999999999999</v>
      </c>
      <c r="I404" s="195"/>
      <c r="J404" s="196">
        <f>ROUND(I404*H404,2)</f>
        <v>0</v>
      </c>
      <c r="K404" s="192" t="s">
        <v>126</v>
      </c>
      <c r="L404" s="197"/>
      <c r="M404" s="198" t="s">
        <v>1</v>
      </c>
      <c r="N404" s="199" t="s">
        <v>38</v>
      </c>
      <c r="O404" s="59"/>
      <c r="P404" s="154">
        <f>O404*H404</f>
        <v>0</v>
      </c>
      <c r="Q404" s="154">
        <v>7.4999999999999997E-2</v>
      </c>
      <c r="R404" s="154">
        <f>Q404*H404</f>
        <v>1.1190749999999998</v>
      </c>
      <c r="S404" s="154">
        <v>0</v>
      </c>
      <c r="T404" s="15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6" t="s">
        <v>140</v>
      </c>
      <c r="AT404" s="156" t="s">
        <v>348</v>
      </c>
      <c r="AU404" s="156" t="s">
        <v>82</v>
      </c>
      <c r="AY404" s="18" t="s">
        <v>120</v>
      </c>
      <c r="BE404" s="157">
        <f>IF(N404="základní",J404,0)</f>
        <v>0</v>
      </c>
      <c r="BF404" s="157">
        <f>IF(N404="snížená",J404,0)</f>
        <v>0</v>
      </c>
      <c r="BG404" s="157">
        <f>IF(N404="zákl. přenesená",J404,0)</f>
        <v>0</v>
      </c>
      <c r="BH404" s="157">
        <f>IF(N404="sníž. přenesená",J404,0)</f>
        <v>0</v>
      </c>
      <c r="BI404" s="157">
        <f>IF(N404="nulová",J404,0)</f>
        <v>0</v>
      </c>
      <c r="BJ404" s="18" t="s">
        <v>30</v>
      </c>
      <c r="BK404" s="157">
        <f>ROUND(I404*H404,2)</f>
        <v>0</v>
      </c>
      <c r="BL404" s="18" t="s">
        <v>127</v>
      </c>
      <c r="BM404" s="156" t="s">
        <v>444</v>
      </c>
    </row>
    <row r="405" spans="1:65" s="13" customFormat="1">
      <c r="B405" s="158"/>
      <c r="D405" s="159" t="s">
        <v>128</v>
      </c>
      <c r="E405" s="160" t="s">
        <v>1</v>
      </c>
      <c r="F405" s="161" t="s">
        <v>1035</v>
      </c>
      <c r="H405" s="162">
        <v>14.920999999999999</v>
      </c>
      <c r="I405" s="163"/>
      <c r="L405" s="158"/>
      <c r="M405" s="164"/>
      <c r="N405" s="165"/>
      <c r="O405" s="165"/>
      <c r="P405" s="165"/>
      <c r="Q405" s="165"/>
      <c r="R405" s="165"/>
      <c r="S405" s="165"/>
      <c r="T405" s="166"/>
      <c r="AT405" s="160" t="s">
        <v>128</v>
      </c>
      <c r="AU405" s="160" t="s">
        <v>82</v>
      </c>
      <c r="AV405" s="13" t="s">
        <v>82</v>
      </c>
      <c r="AW405" s="13" t="s">
        <v>29</v>
      </c>
      <c r="AX405" s="13" t="s">
        <v>30</v>
      </c>
      <c r="AY405" s="160" t="s">
        <v>120</v>
      </c>
    </row>
    <row r="406" spans="1:65" s="2" customFormat="1" ht="21.75" customHeight="1">
      <c r="A406" s="33"/>
      <c r="B406" s="144"/>
      <c r="C406" s="145" t="s">
        <v>272</v>
      </c>
      <c r="D406" s="145" t="s">
        <v>122</v>
      </c>
      <c r="E406" s="146" t="s">
        <v>1036</v>
      </c>
      <c r="F406" s="147" t="s">
        <v>1037</v>
      </c>
      <c r="G406" s="148" t="s">
        <v>183</v>
      </c>
      <c r="H406" s="149">
        <v>9.9</v>
      </c>
      <c r="I406" s="150"/>
      <c r="J406" s="151">
        <f>ROUND(I406*H406,2)</f>
        <v>0</v>
      </c>
      <c r="K406" s="147" t="s">
        <v>126</v>
      </c>
      <c r="L406" s="34"/>
      <c r="M406" s="152" t="s">
        <v>1</v>
      </c>
      <c r="N406" s="153" t="s">
        <v>38</v>
      </c>
      <c r="O406" s="59"/>
      <c r="P406" s="154">
        <f>O406*H406</f>
        <v>0</v>
      </c>
      <c r="Q406" s="154">
        <v>8.0000000000000007E-5</v>
      </c>
      <c r="R406" s="154">
        <f>Q406*H406</f>
        <v>7.9200000000000006E-4</v>
      </c>
      <c r="S406" s="154">
        <v>0</v>
      </c>
      <c r="T406" s="155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6" t="s">
        <v>127</v>
      </c>
      <c r="AT406" s="156" t="s">
        <v>122</v>
      </c>
      <c r="AU406" s="156" t="s">
        <v>82</v>
      </c>
      <c r="AY406" s="18" t="s">
        <v>120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30</v>
      </c>
      <c r="BK406" s="157">
        <f>ROUND(I406*H406,2)</f>
        <v>0</v>
      </c>
      <c r="BL406" s="18" t="s">
        <v>127</v>
      </c>
      <c r="BM406" s="156" t="s">
        <v>682</v>
      </c>
    </row>
    <row r="407" spans="1:65" s="2" customFormat="1" ht="16.5" customHeight="1">
      <c r="A407" s="33"/>
      <c r="B407" s="144"/>
      <c r="C407" s="190" t="s">
        <v>460</v>
      </c>
      <c r="D407" s="190" t="s">
        <v>348</v>
      </c>
      <c r="E407" s="191" t="s">
        <v>1038</v>
      </c>
      <c r="F407" s="192" t="s">
        <v>1039</v>
      </c>
      <c r="G407" s="193" t="s">
        <v>183</v>
      </c>
      <c r="H407" s="194">
        <v>10.048999999999999</v>
      </c>
      <c r="I407" s="195"/>
      <c r="J407" s="196">
        <f>ROUND(I407*H407,2)</f>
        <v>0</v>
      </c>
      <c r="K407" s="192" t="s">
        <v>126</v>
      </c>
      <c r="L407" s="197"/>
      <c r="M407" s="198" t="s">
        <v>1</v>
      </c>
      <c r="N407" s="199" t="s">
        <v>38</v>
      </c>
      <c r="O407" s="59"/>
      <c r="P407" s="154">
        <f>O407*H407</f>
        <v>0</v>
      </c>
      <c r="Q407" s="154">
        <v>0.1</v>
      </c>
      <c r="R407" s="154">
        <f>Q407*H407</f>
        <v>1.0048999999999999</v>
      </c>
      <c r="S407" s="154">
        <v>0</v>
      </c>
      <c r="T407" s="155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6" t="s">
        <v>140</v>
      </c>
      <c r="AT407" s="156" t="s">
        <v>348</v>
      </c>
      <c r="AU407" s="156" t="s">
        <v>82</v>
      </c>
      <c r="AY407" s="18" t="s">
        <v>120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8" t="s">
        <v>30</v>
      </c>
      <c r="BK407" s="157">
        <f>ROUND(I407*H407,2)</f>
        <v>0</v>
      </c>
      <c r="BL407" s="18" t="s">
        <v>127</v>
      </c>
      <c r="BM407" s="156" t="s">
        <v>453</v>
      </c>
    </row>
    <row r="408" spans="1:65" s="13" customFormat="1">
      <c r="B408" s="158"/>
      <c r="D408" s="159" t="s">
        <v>128</v>
      </c>
      <c r="E408" s="160" t="s">
        <v>1</v>
      </c>
      <c r="F408" s="161" t="s">
        <v>1040</v>
      </c>
      <c r="H408" s="162">
        <v>10.048999999999999</v>
      </c>
      <c r="I408" s="163"/>
      <c r="L408" s="158"/>
      <c r="M408" s="164"/>
      <c r="N408" s="165"/>
      <c r="O408" s="165"/>
      <c r="P408" s="165"/>
      <c r="Q408" s="165"/>
      <c r="R408" s="165"/>
      <c r="S408" s="165"/>
      <c r="T408" s="166"/>
      <c r="AT408" s="160" t="s">
        <v>128</v>
      </c>
      <c r="AU408" s="160" t="s">
        <v>82</v>
      </c>
      <c r="AV408" s="13" t="s">
        <v>82</v>
      </c>
      <c r="AW408" s="13" t="s">
        <v>29</v>
      </c>
      <c r="AX408" s="13" t="s">
        <v>30</v>
      </c>
      <c r="AY408" s="160" t="s">
        <v>120</v>
      </c>
    </row>
    <row r="409" spans="1:65" s="2" customFormat="1" ht="21.75" customHeight="1">
      <c r="A409" s="33"/>
      <c r="B409" s="144"/>
      <c r="C409" s="145" t="s">
        <v>275</v>
      </c>
      <c r="D409" s="145" t="s">
        <v>122</v>
      </c>
      <c r="E409" s="146" t="s">
        <v>1041</v>
      </c>
      <c r="F409" s="147" t="s">
        <v>1042</v>
      </c>
      <c r="G409" s="148" t="s">
        <v>183</v>
      </c>
      <c r="H409" s="149">
        <v>19.899999999999999</v>
      </c>
      <c r="I409" s="150"/>
      <c r="J409" s="151">
        <f>ROUND(I409*H409,2)</f>
        <v>0</v>
      </c>
      <c r="K409" s="147" t="s">
        <v>126</v>
      </c>
      <c r="L409" s="34"/>
      <c r="M409" s="152" t="s">
        <v>1</v>
      </c>
      <c r="N409" s="153" t="s">
        <v>38</v>
      </c>
      <c r="O409" s="59"/>
      <c r="P409" s="154">
        <f>O409*H409</f>
        <v>0</v>
      </c>
      <c r="Q409" s="154">
        <v>1.1E-4</v>
      </c>
      <c r="R409" s="154">
        <f>Q409*H409</f>
        <v>2.189E-3</v>
      </c>
      <c r="S409" s="154">
        <v>0</v>
      </c>
      <c r="T409" s="155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6" t="s">
        <v>127</v>
      </c>
      <c r="AT409" s="156" t="s">
        <v>122</v>
      </c>
      <c r="AU409" s="156" t="s">
        <v>82</v>
      </c>
      <c r="AY409" s="18" t="s">
        <v>120</v>
      </c>
      <c r="BE409" s="157">
        <f>IF(N409="základní",J409,0)</f>
        <v>0</v>
      </c>
      <c r="BF409" s="157">
        <f>IF(N409="snížená",J409,0)</f>
        <v>0</v>
      </c>
      <c r="BG409" s="157">
        <f>IF(N409="zákl. přenesená",J409,0)</f>
        <v>0</v>
      </c>
      <c r="BH409" s="157">
        <f>IF(N409="sníž. přenesená",J409,0)</f>
        <v>0</v>
      </c>
      <c r="BI409" s="157">
        <f>IF(N409="nulová",J409,0)</f>
        <v>0</v>
      </c>
      <c r="BJ409" s="18" t="s">
        <v>30</v>
      </c>
      <c r="BK409" s="157">
        <f>ROUND(I409*H409,2)</f>
        <v>0</v>
      </c>
      <c r="BL409" s="18" t="s">
        <v>127</v>
      </c>
      <c r="BM409" s="156" t="s">
        <v>698</v>
      </c>
    </row>
    <row r="410" spans="1:65" s="13" customFormat="1">
      <c r="B410" s="158"/>
      <c r="D410" s="159" t="s">
        <v>128</v>
      </c>
      <c r="E410" s="160" t="s">
        <v>1</v>
      </c>
      <c r="F410" s="161" t="s">
        <v>1043</v>
      </c>
      <c r="H410" s="162">
        <v>19.899999999999999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128</v>
      </c>
      <c r="AU410" s="160" t="s">
        <v>82</v>
      </c>
      <c r="AV410" s="13" t="s">
        <v>82</v>
      </c>
      <c r="AW410" s="13" t="s">
        <v>29</v>
      </c>
      <c r="AX410" s="13" t="s">
        <v>73</v>
      </c>
      <c r="AY410" s="160" t="s">
        <v>120</v>
      </c>
    </row>
    <row r="411" spans="1:65" s="14" customFormat="1">
      <c r="B411" s="167"/>
      <c r="D411" s="159" t="s">
        <v>128</v>
      </c>
      <c r="E411" s="168" t="s">
        <v>1</v>
      </c>
      <c r="F411" s="169" t="s">
        <v>205</v>
      </c>
      <c r="H411" s="170">
        <v>19.899999999999999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8" t="s">
        <v>128</v>
      </c>
      <c r="AU411" s="168" t="s">
        <v>82</v>
      </c>
      <c r="AV411" s="14" t="s">
        <v>127</v>
      </c>
      <c r="AW411" s="14" t="s">
        <v>29</v>
      </c>
      <c r="AX411" s="14" t="s">
        <v>30</v>
      </c>
      <c r="AY411" s="168" t="s">
        <v>120</v>
      </c>
    </row>
    <row r="412" spans="1:65" s="2" customFormat="1" ht="16.5" customHeight="1">
      <c r="A412" s="33"/>
      <c r="B412" s="144"/>
      <c r="C412" s="190" t="s">
        <v>469</v>
      </c>
      <c r="D412" s="190" t="s">
        <v>348</v>
      </c>
      <c r="E412" s="191" t="s">
        <v>1044</v>
      </c>
      <c r="F412" s="192" t="s">
        <v>1045</v>
      </c>
      <c r="G412" s="193" t="s">
        <v>183</v>
      </c>
      <c r="H412" s="194">
        <v>20.199000000000002</v>
      </c>
      <c r="I412" s="195"/>
      <c r="J412" s="196">
        <f>ROUND(I412*H412,2)</f>
        <v>0</v>
      </c>
      <c r="K412" s="192" t="s">
        <v>126</v>
      </c>
      <c r="L412" s="197"/>
      <c r="M412" s="198" t="s">
        <v>1</v>
      </c>
      <c r="N412" s="199" t="s">
        <v>38</v>
      </c>
      <c r="O412" s="59"/>
      <c r="P412" s="154">
        <f>O412*H412</f>
        <v>0</v>
      </c>
      <c r="Q412" s="154">
        <v>0.152</v>
      </c>
      <c r="R412" s="154">
        <f>Q412*H412</f>
        <v>3.0702480000000003</v>
      </c>
      <c r="S412" s="154">
        <v>0</v>
      </c>
      <c r="T412" s="15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6" t="s">
        <v>140</v>
      </c>
      <c r="AT412" s="156" t="s">
        <v>348</v>
      </c>
      <c r="AU412" s="156" t="s">
        <v>82</v>
      </c>
      <c r="AY412" s="18" t="s">
        <v>120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30</v>
      </c>
      <c r="BK412" s="157">
        <f>ROUND(I412*H412,2)</f>
        <v>0</v>
      </c>
      <c r="BL412" s="18" t="s">
        <v>127</v>
      </c>
      <c r="BM412" s="156" t="s">
        <v>458</v>
      </c>
    </row>
    <row r="413" spans="1:65" s="13" customFormat="1">
      <c r="B413" s="158"/>
      <c r="D413" s="159" t="s">
        <v>128</v>
      </c>
      <c r="E413" s="160" t="s">
        <v>1</v>
      </c>
      <c r="F413" s="161" t="s">
        <v>1046</v>
      </c>
      <c r="H413" s="162">
        <v>20.199000000000002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128</v>
      </c>
      <c r="AU413" s="160" t="s">
        <v>82</v>
      </c>
      <c r="AV413" s="13" t="s">
        <v>82</v>
      </c>
      <c r="AW413" s="13" t="s">
        <v>29</v>
      </c>
      <c r="AX413" s="13" t="s">
        <v>30</v>
      </c>
      <c r="AY413" s="160" t="s">
        <v>120</v>
      </c>
    </row>
    <row r="414" spans="1:65" s="2" customFormat="1" ht="21.75" customHeight="1">
      <c r="A414" s="33"/>
      <c r="B414" s="144"/>
      <c r="C414" s="145" t="s">
        <v>281</v>
      </c>
      <c r="D414" s="145" t="s">
        <v>122</v>
      </c>
      <c r="E414" s="146" t="s">
        <v>1047</v>
      </c>
      <c r="F414" s="147" t="s">
        <v>1048</v>
      </c>
      <c r="G414" s="148" t="s">
        <v>397</v>
      </c>
      <c r="H414" s="149">
        <v>19</v>
      </c>
      <c r="I414" s="150"/>
      <c r="J414" s="151">
        <f>ROUND(I414*H414,2)</f>
        <v>0</v>
      </c>
      <c r="K414" s="147" t="s">
        <v>126</v>
      </c>
      <c r="L414" s="34"/>
      <c r="M414" s="152" t="s">
        <v>1</v>
      </c>
      <c r="N414" s="153" t="s">
        <v>38</v>
      </c>
      <c r="O414" s="59"/>
      <c r="P414" s="154">
        <f>O414*H414</f>
        <v>0</v>
      </c>
      <c r="Q414" s="154">
        <v>1E-3</v>
      </c>
      <c r="R414" s="154">
        <f>Q414*H414</f>
        <v>1.9E-2</v>
      </c>
      <c r="S414" s="154">
        <v>0</v>
      </c>
      <c r="T414" s="155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6" t="s">
        <v>127</v>
      </c>
      <c r="AT414" s="156" t="s">
        <v>122</v>
      </c>
      <c r="AU414" s="156" t="s">
        <v>82</v>
      </c>
      <c r="AY414" s="18" t="s">
        <v>120</v>
      </c>
      <c r="BE414" s="157">
        <f>IF(N414="základní",J414,0)</f>
        <v>0</v>
      </c>
      <c r="BF414" s="157">
        <f>IF(N414="snížená",J414,0)</f>
        <v>0</v>
      </c>
      <c r="BG414" s="157">
        <f>IF(N414="zákl. přenesená",J414,0)</f>
        <v>0</v>
      </c>
      <c r="BH414" s="157">
        <f>IF(N414="sníž. přenesená",J414,0)</f>
        <v>0</v>
      </c>
      <c r="BI414" s="157">
        <f>IF(N414="nulová",J414,0)</f>
        <v>0</v>
      </c>
      <c r="BJ414" s="18" t="s">
        <v>30</v>
      </c>
      <c r="BK414" s="157">
        <f>ROUND(I414*H414,2)</f>
        <v>0</v>
      </c>
      <c r="BL414" s="18" t="s">
        <v>127</v>
      </c>
      <c r="BM414" s="156" t="s">
        <v>481</v>
      </c>
    </row>
    <row r="415" spans="1:65" s="13" customFormat="1">
      <c r="B415" s="158"/>
      <c r="D415" s="159" t="s">
        <v>128</v>
      </c>
      <c r="E415" s="160" t="s">
        <v>1</v>
      </c>
      <c r="F415" s="161" t="s">
        <v>226</v>
      </c>
      <c r="H415" s="162">
        <v>19</v>
      </c>
      <c r="I415" s="163"/>
      <c r="L415" s="158"/>
      <c r="M415" s="164"/>
      <c r="N415" s="165"/>
      <c r="O415" s="165"/>
      <c r="P415" s="165"/>
      <c r="Q415" s="165"/>
      <c r="R415" s="165"/>
      <c r="S415" s="165"/>
      <c r="T415" s="166"/>
      <c r="AT415" s="160" t="s">
        <v>128</v>
      </c>
      <c r="AU415" s="160" t="s">
        <v>82</v>
      </c>
      <c r="AV415" s="13" t="s">
        <v>82</v>
      </c>
      <c r="AW415" s="13" t="s">
        <v>29</v>
      </c>
      <c r="AX415" s="13" t="s">
        <v>30</v>
      </c>
      <c r="AY415" s="160" t="s">
        <v>120</v>
      </c>
    </row>
    <row r="416" spans="1:65" s="2" customFormat="1" ht="21.75" customHeight="1">
      <c r="A416" s="33"/>
      <c r="B416" s="144"/>
      <c r="C416" s="145" t="s">
        <v>478</v>
      </c>
      <c r="D416" s="145" t="s">
        <v>122</v>
      </c>
      <c r="E416" s="146" t="s">
        <v>1049</v>
      </c>
      <c r="F416" s="147" t="s">
        <v>1050</v>
      </c>
      <c r="G416" s="148" t="s">
        <v>397</v>
      </c>
      <c r="H416" s="149">
        <v>2</v>
      </c>
      <c r="I416" s="150"/>
      <c r="J416" s="151">
        <f>ROUND(I416*H416,2)</f>
        <v>0</v>
      </c>
      <c r="K416" s="147" t="s">
        <v>126</v>
      </c>
      <c r="L416" s="34"/>
      <c r="M416" s="152" t="s">
        <v>1</v>
      </c>
      <c r="N416" s="153" t="s">
        <v>38</v>
      </c>
      <c r="O416" s="59"/>
      <c r="P416" s="154">
        <f>O416*H416</f>
        <v>0</v>
      </c>
      <c r="Q416" s="154">
        <v>1.5E-3</v>
      </c>
      <c r="R416" s="154">
        <f>Q416*H416</f>
        <v>3.0000000000000001E-3</v>
      </c>
      <c r="S416" s="154">
        <v>0</v>
      </c>
      <c r="T416" s="15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6" t="s">
        <v>127</v>
      </c>
      <c r="AT416" s="156" t="s">
        <v>122</v>
      </c>
      <c r="AU416" s="156" t="s">
        <v>82</v>
      </c>
      <c r="AY416" s="18" t="s">
        <v>120</v>
      </c>
      <c r="BE416" s="157">
        <f>IF(N416="základní",J416,0)</f>
        <v>0</v>
      </c>
      <c r="BF416" s="157">
        <f>IF(N416="snížená",J416,0)</f>
        <v>0</v>
      </c>
      <c r="BG416" s="157">
        <f>IF(N416="zákl. přenesená",J416,0)</f>
        <v>0</v>
      </c>
      <c r="BH416" s="157">
        <f>IF(N416="sníž. přenesená",J416,0)</f>
        <v>0</v>
      </c>
      <c r="BI416" s="157">
        <f>IF(N416="nulová",J416,0)</f>
        <v>0</v>
      </c>
      <c r="BJ416" s="18" t="s">
        <v>30</v>
      </c>
      <c r="BK416" s="157">
        <f>ROUND(I416*H416,2)</f>
        <v>0</v>
      </c>
      <c r="BL416" s="18" t="s">
        <v>127</v>
      </c>
      <c r="BM416" s="156" t="s">
        <v>1051</v>
      </c>
    </row>
    <row r="417" spans="1:65" s="2" customFormat="1" ht="21.75" customHeight="1">
      <c r="A417" s="33"/>
      <c r="B417" s="144"/>
      <c r="C417" s="145" t="s">
        <v>286</v>
      </c>
      <c r="D417" s="145" t="s">
        <v>122</v>
      </c>
      <c r="E417" s="146" t="s">
        <v>1052</v>
      </c>
      <c r="F417" s="147" t="s">
        <v>1053</v>
      </c>
      <c r="G417" s="148" t="s">
        <v>397</v>
      </c>
      <c r="H417" s="149">
        <v>1</v>
      </c>
      <c r="I417" s="150"/>
      <c r="J417" s="151">
        <f>ROUND(I417*H417,2)</f>
        <v>0</v>
      </c>
      <c r="K417" s="147" t="s">
        <v>126</v>
      </c>
      <c r="L417" s="34"/>
      <c r="M417" s="152" t="s">
        <v>1</v>
      </c>
      <c r="N417" s="153" t="s">
        <v>38</v>
      </c>
      <c r="O417" s="59"/>
      <c r="P417" s="154">
        <f>O417*H417</f>
        <v>0</v>
      </c>
      <c r="Q417" s="154">
        <v>1.6999999999999999E-3</v>
      </c>
      <c r="R417" s="154">
        <f>Q417*H417</f>
        <v>1.6999999999999999E-3</v>
      </c>
      <c r="S417" s="154">
        <v>0</v>
      </c>
      <c r="T417" s="155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6" t="s">
        <v>127</v>
      </c>
      <c r="AT417" s="156" t="s">
        <v>122</v>
      </c>
      <c r="AU417" s="156" t="s">
        <v>82</v>
      </c>
      <c r="AY417" s="18" t="s">
        <v>120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8" t="s">
        <v>30</v>
      </c>
      <c r="BK417" s="157">
        <f>ROUND(I417*H417,2)</f>
        <v>0</v>
      </c>
      <c r="BL417" s="18" t="s">
        <v>127</v>
      </c>
      <c r="BM417" s="156" t="s">
        <v>467</v>
      </c>
    </row>
    <row r="418" spans="1:65" s="2" customFormat="1" ht="21.75" customHeight="1">
      <c r="A418" s="33"/>
      <c r="B418" s="144"/>
      <c r="C418" s="145" t="s">
        <v>487</v>
      </c>
      <c r="D418" s="145" t="s">
        <v>122</v>
      </c>
      <c r="E418" s="146" t="s">
        <v>1054</v>
      </c>
      <c r="F418" s="147" t="s">
        <v>1055</v>
      </c>
      <c r="G418" s="148" t="s">
        <v>397</v>
      </c>
      <c r="H418" s="149">
        <v>2</v>
      </c>
      <c r="I418" s="150"/>
      <c r="J418" s="151">
        <f>ROUND(I418*H418,2)</f>
        <v>0</v>
      </c>
      <c r="K418" s="147" t="s">
        <v>126</v>
      </c>
      <c r="L418" s="34"/>
      <c r="M418" s="152" t="s">
        <v>1</v>
      </c>
      <c r="N418" s="153" t="s">
        <v>38</v>
      </c>
      <c r="O418" s="59"/>
      <c r="P418" s="154">
        <f>O418*H418</f>
        <v>0</v>
      </c>
      <c r="Q418" s="154">
        <v>2E-3</v>
      </c>
      <c r="R418" s="154">
        <f>Q418*H418</f>
        <v>4.0000000000000001E-3</v>
      </c>
      <c r="S418" s="154">
        <v>0</v>
      </c>
      <c r="T418" s="155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6" t="s">
        <v>127</v>
      </c>
      <c r="AT418" s="156" t="s">
        <v>122</v>
      </c>
      <c r="AU418" s="156" t="s">
        <v>82</v>
      </c>
      <c r="AY418" s="18" t="s">
        <v>120</v>
      </c>
      <c r="BE418" s="157">
        <f>IF(N418="základní",J418,0)</f>
        <v>0</v>
      </c>
      <c r="BF418" s="157">
        <f>IF(N418="snížená",J418,0)</f>
        <v>0</v>
      </c>
      <c r="BG418" s="157">
        <f>IF(N418="zákl. přenesená",J418,0)</f>
        <v>0</v>
      </c>
      <c r="BH418" s="157">
        <f>IF(N418="sníž. přenesená",J418,0)</f>
        <v>0</v>
      </c>
      <c r="BI418" s="157">
        <f>IF(N418="nulová",J418,0)</f>
        <v>0</v>
      </c>
      <c r="BJ418" s="18" t="s">
        <v>30</v>
      </c>
      <c r="BK418" s="157">
        <f>ROUND(I418*H418,2)</f>
        <v>0</v>
      </c>
      <c r="BL418" s="18" t="s">
        <v>127</v>
      </c>
      <c r="BM418" s="156" t="s">
        <v>476</v>
      </c>
    </row>
    <row r="419" spans="1:65" s="2" customFormat="1" ht="16.5" customHeight="1">
      <c r="A419" s="33"/>
      <c r="B419" s="144"/>
      <c r="C419" s="145" t="s">
        <v>290</v>
      </c>
      <c r="D419" s="145" t="s">
        <v>122</v>
      </c>
      <c r="E419" s="146" t="s">
        <v>1056</v>
      </c>
      <c r="F419" s="147" t="s">
        <v>1057</v>
      </c>
      <c r="G419" s="148" t="s">
        <v>178</v>
      </c>
      <c r="H419" s="149">
        <v>3</v>
      </c>
      <c r="I419" s="150"/>
      <c r="J419" s="151">
        <f>ROUND(I419*H419,2)</f>
        <v>0</v>
      </c>
      <c r="K419" s="147" t="s">
        <v>1</v>
      </c>
      <c r="L419" s="34"/>
      <c r="M419" s="152" t="s">
        <v>1</v>
      </c>
      <c r="N419" s="153" t="s">
        <v>38</v>
      </c>
      <c r="O419" s="59"/>
      <c r="P419" s="154">
        <f>O419*H419</f>
        <v>0</v>
      </c>
      <c r="Q419" s="154">
        <v>0</v>
      </c>
      <c r="R419" s="154">
        <f>Q419*H419</f>
        <v>0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127</v>
      </c>
      <c r="AT419" s="156" t="s">
        <v>122</v>
      </c>
      <c r="AU419" s="156" t="s">
        <v>82</v>
      </c>
      <c r="AY419" s="18" t="s">
        <v>120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30</v>
      </c>
      <c r="BK419" s="157">
        <f>ROUND(I419*H419,2)</f>
        <v>0</v>
      </c>
      <c r="BL419" s="18" t="s">
        <v>127</v>
      </c>
      <c r="BM419" s="156" t="s">
        <v>484</v>
      </c>
    </row>
    <row r="420" spans="1:65" s="13" customFormat="1">
      <c r="B420" s="158"/>
      <c r="D420" s="159" t="s">
        <v>128</v>
      </c>
      <c r="E420" s="160" t="s">
        <v>1</v>
      </c>
      <c r="F420" s="161" t="s">
        <v>600</v>
      </c>
      <c r="H420" s="162">
        <v>3</v>
      </c>
      <c r="I420" s="163"/>
      <c r="L420" s="158"/>
      <c r="M420" s="164"/>
      <c r="N420" s="165"/>
      <c r="O420" s="165"/>
      <c r="P420" s="165"/>
      <c r="Q420" s="165"/>
      <c r="R420" s="165"/>
      <c r="S420" s="165"/>
      <c r="T420" s="166"/>
      <c r="AT420" s="160" t="s">
        <v>128</v>
      </c>
      <c r="AU420" s="160" t="s">
        <v>82</v>
      </c>
      <c r="AV420" s="13" t="s">
        <v>82</v>
      </c>
      <c r="AW420" s="13" t="s">
        <v>29</v>
      </c>
      <c r="AX420" s="13" t="s">
        <v>30</v>
      </c>
      <c r="AY420" s="160" t="s">
        <v>120</v>
      </c>
    </row>
    <row r="421" spans="1:65" s="2" customFormat="1" ht="16.5" customHeight="1">
      <c r="A421" s="33"/>
      <c r="B421" s="144"/>
      <c r="C421" s="145" t="s">
        <v>497</v>
      </c>
      <c r="D421" s="145" t="s">
        <v>122</v>
      </c>
      <c r="E421" s="146" t="s">
        <v>1058</v>
      </c>
      <c r="F421" s="147" t="s">
        <v>1059</v>
      </c>
      <c r="G421" s="148" t="s">
        <v>178</v>
      </c>
      <c r="H421" s="149">
        <v>10</v>
      </c>
      <c r="I421" s="150"/>
      <c r="J421" s="151">
        <f>ROUND(I421*H421,2)</f>
        <v>0</v>
      </c>
      <c r="K421" s="147" t="s">
        <v>1</v>
      </c>
      <c r="L421" s="34"/>
      <c r="M421" s="152" t="s">
        <v>1</v>
      </c>
      <c r="N421" s="153" t="s">
        <v>38</v>
      </c>
      <c r="O421" s="59"/>
      <c r="P421" s="154">
        <f>O421*H421</f>
        <v>0</v>
      </c>
      <c r="Q421" s="154">
        <v>0</v>
      </c>
      <c r="R421" s="154">
        <f>Q421*H421</f>
        <v>0</v>
      </c>
      <c r="S421" s="154">
        <v>0</v>
      </c>
      <c r="T421" s="15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6" t="s">
        <v>127</v>
      </c>
      <c r="AT421" s="156" t="s">
        <v>122</v>
      </c>
      <c r="AU421" s="156" t="s">
        <v>82</v>
      </c>
      <c r="AY421" s="18" t="s">
        <v>120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8" t="s">
        <v>30</v>
      </c>
      <c r="BK421" s="157">
        <f>ROUND(I421*H421,2)</f>
        <v>0</v>
      </c>
      <c r="BL421" s="18" t="s">
        <v>127</v>
      </c>
      <c r="BM421" s="156" t="s">
        <v>1060</v>
      </c>
    </row>
    <row r="422" spans="1:65" s="13" customFormat="1">
      <c r="B422" s="158"/>
      <c r="D422" s="159" t="s">
        <v>128</v>
      </c>
      <c r="E422" s="160" t="s">
        <v>1</v>
      </c>
      <c r="F422" s="161" t="s">
        <v>1061</v>
      </c>
      <c r="H422" s="162">
        <v>10</v>
      </c>
      <c r="I422" s="163"/>
      <c r="L422" s="158"/>
      <c r="M422" s="164"/>
      <c r="N422" s="165"/>
      <c r="O422" s="165"/>
      <c r="P422" s="165"/>
      <c r="Q422" s="165"/>
      <c r="R422" s="165"/>
      <c r="S422" s="165"/>
      <c r="T422" s="166"/>
      <c r="AT422" s="160" t="s">
        <v>128</v>
      </c>
      <c r="AU422" s="160" t="s">
        <v>82</v>
      </c>
      <c r="AV422" s="13" t="s">
        <v>82</v>
      </c>
      <c r="AW422" s="13" t="s">
        <v>29</v>
      </c>
      <c r="AX422" s="13" t="s">
        <v>73</v>
      </c>
      <c r="AY422" s="160" t="s">
        <v>120</v>
      </c>
    </row>
    <row r="423" spans="1:65" s="14" customFormat="1">
      <c r="B423" s="167"/>
      <c r="D423" s="159" t="s">
        <v>128</v>
      </c>
      <c r="E423" s="168" t="s">
        <v>1</v>
      </c>
      <c r="F423" s="169" t="s">
        <v>205</v>
      </c>
      <c r="H423" s="170">
        <v>10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128</v>
      </c>
      <c r="AU423" s="168" t="s">
        <v>82</v>
      </c>
      <c r="AV423" s="14" t="s">
        <v>127</v>
      </c>
      <c r="AW423" s="14" t="s">
        <v>29</v>
      </c>
      <c r="AX423" s="14" t="s">
        <v>30</v>
      </c>
      <c r="AY423" s="168" t="s">
        <v>120</v>
      </c>
    </row>
    <row r="424" spans="1:65" s="2" customFormat="1" ht="16.5" customHeight="1">
      <c r="A424" s="33"/>
      <c r="B424" s="144"/>
      <c r="C424" s="145" t="s">
        <v>502</v>
      </c>
      <c r="D424" s="145" t="s">
        <v>122</v>
      </c>
      <c r="E424" s="146" t="s">
        <v>1062</v>
      </c>
      <c r="F424" s="147" t="s">
        <v>1063</v>
      </c>
      <c r="G424" s="148" t="s">
        <v>178</v>
      </c>
      <c r="H424" s="149">
        <v>2</v>
      </c>
      <c r="I424" s="150"/>
      <c r="J424" s="151">
        <f>ROUND(I424*H424,2)</f>
        <v>0</v>
      </c>
      <c r="K424" s="147" t="s">
        <v>1</v>
      </c>
      <c r="L424" s="34"/>
      <c r="M424" s="152" t="s">
        <v>1</v>
      </c>
      <c r="N424" s="153" t="s">
        <v>38</v>
      </c>
      <c r="O424" s="59"/>
      <c r="P424" s="154">
        <f>O424*H424</f>
        <v>0</v>
      </c>
      <c r="Q424" s="154">
        <v>0</v>
      </c>
      <c r="R424" s="154">
        <f>Q424*H424</f>
        <v>0</v>
      </c>
      <c r="S424" s="154">
        <v>0</v>
      </c>
      <c r="T424" s="155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6" t="s">
        <v>127</v>
      </c>
      <c r="AT424" s="156" t="s">
        <v>122</v>
      </c>
      <c r="AU424" s="156" t="s">
        <v>82</v>
      </c>
      <c r="AY424" s="18" t="s">
        <v>120</v>
      </c>
      <c r="BE424" s="157">
        <f>IF(N424="základní",J424,0)</f>
        <v>0</v>
      </c>
      <c r="BF424" s="157">
        <f>IF(N424="snížená",J424,0)</f>
        <v>0</v>
      </c>
      <c r="BG424" s="157">
        <f>IF(N424="zákl. přenesená",J424,0)</f>
        <v>0</v>
      </c>
      <c r="BH424" s="157">
        <f>IF(N424="sníž. přenesená",J424,0)</f>
        <v>0</v>
      </c>
      <c r="BI424" s="157">
        <f>IF(N424="nulová",J424,0)</f>
        <v>0</v>
      </c>
      <c r="BJ424" s="18" t="s">
        <v>30</v>
      </c>
      <c r="BK424" s="157">
        <f>ROUND(I424*H424,2)</f>
        <v>0</v>
      </c>
      <c r="BL424" s="18" t="s">
        <v>127</v>
      </c>
      <c r="BM424" s="156" t="s">
        <v>1064</v>
      </c>
    </row>
    <row r="425" spans="1:65" s="13" customFormat="1">
      <c r="B425" s="158"/>
      <c r="D425" s="159" t="s">
        <v>128</v>
      </c>
      <c r="E425" s="160" t="s">
        <v>1</v>
      </c>
      <c r="F425" s="161" t="s">
        <v>570</v>
      </c>
      <c r="H425" s="162">
        <v>2</v>
      </c>
      <c r="I425" s="163"/>
      <c r="L425" s="158"/>
      <c r="M425" s="164"/>
      <c r="N425" s="165"/>
      <c r="O425" s="165"/>
      <c r="P425" s="165"/>
      <c r="Q425" s="165"/>
      <c r="R425" s="165"/>
      <c r="S425" s="165"/>
      <c r="T425" s="166"/>
      <c r="AT425" s="160" t="s">
        <v>128</v>
      </c>
      <c r="AU425" s="160" t="s">
        <v>82</v>
      </c>
      <c r="AV425" s="13" t="s">
        <v>82</v>
      </c>
      <c r="AW425" s="13" t="s">
        <v>29</v>
      </c>
      <c r="AX425" s="13" t="s">
        <v>73</v>
      </c>
      <c r="AY425" s="160" t="s">
        <v>120</v>
      </c>
    </row>
    <row r="426" spans="1:65" s="14" customFormat="1">
      <c r="B426" s="167"/>
      <c r="D426" s="159" t="s">
        <v>128</v>
      </c>
      <c r="E426" s="168" t="s">
        <v>1</v>
      </c>
      <c r="F426" s="169" t="s">
        <v>205</v>
      </c>
      <c r="H426" s="170">
        <v>2</v>
      </c>
      <c r="I426" s="171"/>
      <c r="L426" s="167"/>
      <c r="M426" s="172"/>
      <c r="N426" s="173"/>
      <c r="O426" s="173"/>
      <c r="P426" s="173"/>
      <c r="Q426" s="173"/>
      <c r="R426" s="173"/>
      <c r="S426" s="173"/>
      <c r="T426" s="174"/>
      <c r="AT426" s="168" t="s">
        <v>128</v>
      </c>
      <c r="AU426" s="168" t="s">
        <v>82</v>
      </c>
      <c r="AV426" s="14" t="s">
        <v>127</v>
      </c>
      <c r="AW426" s="14" t="s">
        <v>29</v>
      </c>
      <c r="AX426" s="14" t="s">
        <v>30</v>
      </c>
      <c r="AY426" s="168" t="s">
        <v>120</v>
      </c>
    </row>
    <row r="427" spans="1:65" s="2" customFormat="1" ht="16.5" customHeight="1">
      <c r="A427" s="33"/>
      <c r="B427" s="144"/>
      <c r="C427" s="145" t="s">
        <v>509</v>
      </c>
      <c r="D427" s="145" t="s">
        <v>122</v>
      </c>
      <c r="E427" s="146" t="s">
        <v>1065</v>
      </c>
      <c r="F427" s="147" t="s">
        <v>1066</v>
      </c>
      <c r="G427" s="148" t="s">
        <v>397</v>
      </c>
      <c r="H427" s="149">
        <v>54</v>
      </c>
      <c r="I427" s="150"/>
      <c r="J427" s="151">
        <f>ROUND(I427*H427,2)</f>
        <v>0</v>
      </c>
      <c r="K427" s="147" t="s">
        <v>126</v>
      </c>
      <c r="L427" s="34"/>
      <c r="M427" s="152" t="s">
        <v>1</v>
      </c>
      <c r="N427" s="153" t="s">
        <v>38</v>
      </c>
      <c r="O427" s="59"/>
      <c r="P427" s="154">
        <f>O427*H427</f>
        <v>0</v>
      </c>
      <c r="Q427" s="154">
        <v>6.9999999999999994E-5</v>
      </c>
      <c r="R427" s="154">
        <f>Q427*H427</f>
        <v>3.7799999999999995E-3</v>
      </c>
      <c r="S427" s="154">
        <v>0</v>
      </c>
      <c r="T427" s="155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6" t="s">
        <v>127</v>
      </c>
      <c r="AT427" s="156" t="s">
        <v>122</v>
      </c>
      <c r="AU427" s="156" t="s">
        <v>82</v>
      </c>
      <c r="AY427" s="18" t="s">
        <v>120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8" t="s">
        <v>30</v>
      </c>
      <c r="BK427" s="157">
        <f>ROUND(I427*H427,2)</f>
        <v>0</v>
      </c>
      <c r="BL427" s="18" t="s">
        <v>127</v>
      </c>
      <c r="BM427" s="156" t="s">
        <v>1067</v>
      </c>
    </row>
    <row r="428" spans="1:65" s="13" customFormat="1">
      <c r="B428" s="158"/>
      <c r="D428" s="159" t="s">
        <v>128</v>
      </c>
      <c r="E428" s="160" t="s">
        <v>1</v>
      </c>
      <c r="F428" s="161" t="s">
        <v>1068</v>
      </c>
      <c r="H428" s="162">
        <v>54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128</v>
      </c>
      <c r="AU428" s="160" t="s">
        <v>82</v>
      </c>
      <c r="AV428" s="13" t="s">
        <v>82</v>
      </c>
      <c r="AW428" s="13" t="s">
        <v>29</v>
      </c>
      <c r="AX428" s="13" t="s">
        <v>73</v>
      </c>
      <c r="AY428" s="160" t="s">
        <v>120</v>
      </c>
    </row>
    <row r="429" spans="1:65" s="14" customFormat="1">
      <c r="B429" s="167"/>
      <c r="D429" s="159" t="s">
        <v>128</v>
      </c>
      <c r="E429" s="168" t="s">
        <v>1</v>
      </c>
      <c r="F429" s="169" t="s">
        <v>205</v>
      </c>
      <c r="H429" s="170">
        <v>54</v>
      </c>
      <c r="I429" s="171"/>
      <c r="L429" s="167"/>
      <c r="M429" s="172"/>
      <c r="N429" s="173"/>
      <c r="O429" s="173"/>
      <c r="P429" s="173"/>
      <c r="Q429" s="173"/>
      <c r="R429" s="173"/>
      <c r="S429" s="173"/>
      <c r="T429" s="174"/>
      <c r="AT429" s="168" t="s">
        <v>128</v>
      </c>
      <c r="AU429" s="168" t="s">
        <v>82</v>
      </c>
      <c r="AV429" s="14" t="s">
        <v>127</v>
      </c>
      <c r="AW429" s="14" t="s">
        <v>29</v>
      </c>
      <c r="AX429" s="14" t="s">
        <v>30</v>
      </c>
      <c r="AY429" s="168" t="s">
        <v>120</v>
      </c>
    </row>
    <row r="430" spans="1:65" s="2" customFormat="1" ht="16.5" customHeight="1">
      <c r="A430" s="33"/>
      <c r="B430" s="144"/>
      <c r="C430" s="190" t="s">
        <v>514</v>
      </c>
      <c r="D430" s="190" t="s">
        <v>348</v>
      </c>
      <c r="E430" s="191" t="s">
        <v>1069</v>
      </c>
      <c r="F430" s="192" t="s">
        <v>1070</v>
      </c>
      <c r="G430" s="193" t="s">
        <v>397</v>
      </c>
      <c r="H430" s="194">
        <v>36.54</v>
      </c>
      <c r="I430" s="195"/>
      <c r="J430" s="196">
        <f>ROUND(I430*H430,2)</f>
        <v>0</v>
      </c>
      <c r="K430" s="192" t="s">
        <v>126</v>
      </c>
      <c r="L430" s="197"/>
      <c r="M430" s="198" t="s">
        <v>1</v>
      </c>
      <c r="N430" s="199" t="s">
        <v>38</v>
      </c>
      <c r="O430" s="59"/>
      <c r="P430" s="154">
        <f>O430*H430</f>
        <v>0</v>
      </c>
      <c r="Q430" s="154">
        <v>0.01</v>
      </c>
      <c r="R430" s="154">
        <f>Q430*H430</f>
        <v>0.3654</v>
      </c>
      <c r="S430" s="154">
        <v>0</v>
      </c>
      <c r="T430" s="155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6" t="s">
        <v>140</v>
      </c>
      <c r="AT430" s="156" t="s">
        <v>348</v>
      </c>
      <c r="AU430" s="156" t="s">
        <v>82</v>
      </c>
      <c r="AY430" s="18" t="s">
        <v>120</v>
      </c>
      <c r="BE430" s="157">
        <f>IF(N430="základní",J430,0)</f>
        <v>0</v>
      </c>
      <c r="BF430" s="157">
        <f>IF(N430="snížená",J430,0)</f>
        <v>0</v>
      </c>
      <c r="BG430" s="157">
        <f>IF(N430="zákl. přenesená",J430,0)</f>
        <v>0</v>
      </c>
      <c r="BH430" s="157">
        <f>IF(N430="sníž. přenesená",J430,0)</f>
        <v>0</v>
      </c>
      <c r="BI430" s="157">
        <f>IF(N430="nulová",J430,0)</f>
        <v>0</v>
      </c>
      <c r="BJ430" s="18" t="s">
        <v>30</v>
      </c>
      <c r="BK430" s="157">
        <f>ROUND(I430*H430,2)</f>
        <v>0</v>
      </c>
      <c r="BL430" s="18" t="s">
        <v>127</v>
      </c>
      <c r="BM430" s="156" t="s">
        <v>1071</v>
      </c>
    </row>
    <row r="431" spans="1:65" s="13" customFormat="1">
      <c r="B431" s="158"/>
      <c r="D431" s="159" t="s">
        <v>128</v>
      </c>
      <c r="E431" s="160" t="s">
        <v>1</v>
      </c>
      <c r="F431" s="161" t="s">
        <v>1072</v>
      </c>
      <c r="H431" s="162">
        <v>36.54</v>
      </c>
      <c r="I431" s="163"/>
      <c r="L431" s="158"/>
      <c r="M431" s="164"/>
      <c r="N431" s="165"/>
      <c r="O431" s="165"/>
      <c r="P431" s="165"/>
      <c r="Q431" s="165"/>
      <c r="R431" s="165"/>
      <c r="S431" s="165"/>
      <c r="T431" s="166"/>
      <c r="AT431" s="160" t="s">
        <v>128</v>
      </c>
      <c r="AU431" s="160" t="s">
        <v>82</v>
      </c>
      <c r="AV431" s="13" t="s">
        <v>82</v>
      </c>
      <c r="AW431" s="13" t="s">
        <v>29</v>
      </c>
      <c r="AX431" s="13" t="s">
        <v>73</v>
      </c>
      <c r="AY431" s="160" t="s">
        <v>120</v>
      </c>
    </row>
    <row r="432" spans="1:65" s="14" customFormat="1">
      <c r="B432" s="167"/>
      <c r="D432" s="159" t="s">
        <v>128</v>
      </c>
      <c r="E432" s="168" t="s">
        <v>1</v>
      </c>
      <c r="F432" s="169" t="s">
        <v>205</v>
      </c>
      <c r="H432" s="170">
        <v>36.54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8" t="s">
        <v>128</v>
      </c>
      <c r="AU432" s="168" t="s">
        <v>82</v>
      </c>
      <c r="AV432" s="14" t="s">
        <v>127</v>
      </c>
      <c r="AW432" s="14" t="s">
        <v>29</v>
      </c>
      <c r="AX432" s="14" t="s">
        <v>30</v>
      </c>
      <c r="AY432" s="168" t="s">
        <v>120</v>
      </c>
    </row>
    <row r="433" spans="1:65" s="2" customFormat="1" ht="16.5" customHeight="1">
      <c r="A433" s="33"/>
      <c r="B433" s="144"/>
      <c r="C433" s="190" t="s">
        <v>519</v>
      </c>
      <c r="D433" s="190" t="s">
        <v>348</v>
      </c>
      <c r="E433" s="191" t="s">
        <v>1073</v>
      </c>
      <c r="F433" s="192" t="s">
        <v>1074</v>
      </c>
      <c r="G433" s="193" t="s">
        <v>397</v>
      </c>
      <c r="H433" s="194">
        <v>18.27</v>
      </c>
      <c r="I433" s="195"/>
      <c r="J433" s="196">
        <f>ROUND(I433*H433,2)</f>
        <v>0</v>
      </c>
      <c r="K433" s="192" t="s">
        <v>126</v>
      </c>
      <c r="L433" s="197"/>
      <c r="M433" s="198" t="s">
        <v>1</v>
      </c>
      <c r="N433" s="199" t="s">
        <v>38</v>
      </c>
      <c r="O433" s="59"/>
      <c r="P433" s="154">
        <f>O433*H433</f>
        <v>0</v>
      </c>
      <c r="Q433" s="154">
        <v>8.0000000000000002E-3</v>
      </c>
      <c r="R433" s="154">
        <f>Q433*H433</f>
        <v>0.14616000000000001</v>
      </c>
      <c r="S433" s="154">
        <v>0</v>
      </c>
      <c r="T433" s="155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6" t="s">
        <v>140</v>
      </c>
      <c r="AT433" s="156" t="s">
        <v>348</v>
      </c>
      <c r="AU433" s="156" t="s">
        <v>82</v>
      </c>
      <c r="AY433" s="18" t="s">
        <v>120</v>
      </c>
      <c r="BE433" s="157">
        <f>IF(N433="základní",J433,0)</f>
        <v>0</v>
      </c>
      <c r="BF433" s="157">
        <f>IF(N433="snížená",J433,0)</f>
        <v>0</v>
      </c>
      <c r="BG433" s="157">
        <f>IF(N433="zákl. přenesená",J433,0)</f>
        <v>0</v>
      </c>
      <c r="BH433" s="157">
        <f>IF(N433="sníž. přenesená",J433,0)</f>
        <v>0</v>
      </c>
      <c r="BI433" s="157">
        <f>IF(N433="nulová",J433,0)</f>
        <v>0</v>
      </c>
      <c r="BJ433" s="18" t="s">
        <v>30</v>
      </c>
      <c r="BK433" s="157">
        <f>ROUND(I433*H433,2)</f>
        <v>0</v>
      </c>
      <c r="BL433" s="18" t="s">
        <v>127</v>
      </c>
      <c r="BM433" s="156" t="s">
        <v>1075</v>
      </c>
    </row>
    <row r="434" spans="1:65" s="13" customFormat="1">
      <c r="B434" s="158"/>
      <c r="D434" s="159" t="s">
        <v>128</v>
      </c>
      <c r="E434" s="160" t="s">
        <v>1</v>
      </c>
      <c r="F434" s="161" t="s">
        <v>1076</v>
      </c>
      <c r="H434" s="162">
        <v>18.27</v>
      </c>
      <c r="I434" s="163"/>
      <c r="L434" s="158"/>
      <c r="M434" s="164"/>
      <c r="N434" s="165"/>
      <c r="O434" s="165"/>
      <c r="P434" s="165"/>
      <c r="Q434" s="165"/>
      <c r="R434" s="165"/>
      <c r="S434" s="165"/>
      <c r="T434" s="166"/>
      <c r="AT434" s="160" t="s">
        <v>128</v>
      </c>
      <c r="AU434" s="160" t="s">
        <v>82</v>
      </c>
      <c r="AV434" s="13" t="s">
        <v>82</v>
      </c>
      <c r="AW434" s="13" t="s">
        <v>29</v>
      </c>
      <c r="AX434" s="13" t="s">
        <v>30</v>
      </c>
      <c r="AY434" s="160" t="s">
        <v>120</v>
      </c>
    </row>
    <row r="435" spans="1:65" s="2" customFormat="1" ht="16.5" customHeight="1">
      <c r="A435" s="33"/>
      <c r="B435" s="144"/>
      <c r="C435" s="145" t="s">
        <v>524</v>
      </c>
      <c r="D435" s="145" t="s">
        <v>122</v>
      </c>
      <c r="E435" s="146" t="s">
        <v>1077</v>
      </c>
      <c r="F435" s="147" t="s">
        <v>1078</v>
      </c>
      <c r="G435" s="148" t="s">
        <v>397</v>
      </c>
      <c r="H435" s="149">
        <v>1</v>
      </c>
      <c r="I435" s="150"/>
      <c r="J435" s="151">
        <f>ROUND(I435*H435,2)</f>
        <v>0</v>
      </c>
      <c r="K435" s="147" t="s">
        <v>126</v>
      </c>
      <c r="L435" s="34"/>
      <c r="M435" s="152" t="s">
        <v>1</v>
      </c>
      <c r="N435" s="153" t="s">
        <v>38</v>
      </c>
      <c r="O435" s="59"/>
      <c r="P435" s="154">
        <f>O435*H435</f>
        <v>0</v>
      </c>
      <c r="Q435" s="154">
        <v>1.4999999999999999E-4</v>
      </c>
      <c r="R435" s="154">
        <f>Q435*H435</f>
        <v>1.4999999999999999E-4</v>
      </c>
      <c r="S435" s="154">
        <v>0</v>
      </c>
      <c r="T435" s="155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6" t="s">
        <v>127</v>
      </c>
      <c r="AT435" s="156" t="s">
        <v>122</v>
      </c>
      <c r="AU435" s="156" t="s">
        <v>82</v>
      </c>
      <c r="AY435" s="18" t="s">
        <v>120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8" t="s">
        <v>30</v>
      </c>
      <c r="BK435" s="157">
        <f>ROUND(I435*H435,2)</f>
        <v>0</v>
      </c>
      <c r="BL435" s="18" t="s">
        <v>127</v>
      </c>
      <c r="BM435" s="156" t="s">
        <v>1079</v>
      </c>
    </row>
    <row r="436" spans="1:65" s="13" customFormat="1">
      <c r="B436" s="158"/>
      <c r="D436" s="159" t="s">
        <v>128</v>
      </c>
      <c r="E436" s="160" t="s">
        <v>1</v>
      </c>
      <c r="F436" s="161" t="s">
        <v>646</v>
      </c>
      <c r="H436" s="162">
        <v>1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128</v>
      </c>
      <c r="AU436" s="160" t="s">
        <v>82</v>
      </c>
      <c r="AV436" s="13" t="s">
        <v>82</v>
      </c>
      <c r="AW436" s="13" t="s">
        <v>29</v>
      </c>
      <c r="AX436" s="13" t="s">
        <v>73</v>
      </c>
      <c r="AY436" s="160" t="s">
        <v>120</v>
      </c>
    </row>
    <row r="437" spans="1:65" s="14" customFormat="1">
      <c r="B437" s="167"/>
      <c r="D437" s="159" t="s">
        <v>128</v>
      </c>
      <c r="E437" s="168" t="s">
        <v>1</v>
      </c>
      <c r="F437" s="169" t="s">
        <v>205</v>
      </c>
      <c r="H437" s="170">
        <v>1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8" t="s">
        <v>128</v>
      </c>
      <c r="AU437" s="168" t="s">
        <v>82</v>
      </c>
      <c r="AV437" s="14" t="s">
        <v>127</v>
      </c>
      <c r="AW437" s="14" t="s">
        <v>29</v>
      </c>
      <c r="AX437" s="14" t="s">
        <v>30</v>
      </c>
      <c r="AY437" s="168" t="s">
        <v>120</v>
      </c>
    </row>
    <row r="438" spans="1:65" s="2" customFormat="1" ht="21.75" customHeight="1">
      <c r="A438" s="33"/>
      <c r="B438" s="144"/>
      <c r="C438" s="190" t="s">
        <v>529</v>
      </c>
      <c r="D438" s="190" t="s">
        <v>348</v>
      </c>
      <c r="E438" s="191" t="s">
        <v>1080</v>
      </c>
      <c r="F438" s="192" t="s">
        <v>1081</v>
      </c>
      <c r="G438" s="193" t="s">
        <v>397</v>
      </c>
      <c r="H438" s="194">
        <v>1.0149999999999999</v>
      </c>
      <c r="I438" s="195"/>
      <c r="J438" s="196">
        <f>ROUND(I438*H438,2)</f>
        <v>0</v>
      </c>
      <c r="K438" s="192" t="s">
        <v>126</v>
      </c>
      <c r="L438" s="197"/>
      <c r="M438" s="198" t="s">
        <v>1</v>
      </c>
      <c r="N438" s="199" t="s">
        <v>38</v>
      </c>
      <c r="O438" s="59"/>
      <c r="P438" s="154">
        <f>O438*H438</f>
        <v>0</v>
      </c>
      <c r="Q438" s="154">
        <v>4.2000000000000003E-2</v>
      </c>
      <c r="R438" s="154">
        <f>Q438*H438</f>
        <v>4.2630000000000001E-2</v>
      </c>
      <c r="S438" s="154">
        <v>0</v>
      </c>
      <c r="T438" s="15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6" t="s">
        <v>140</v>
      </c>
      <c r="AT438" s="156" t="s">
        <v>348</v>
      </c>
      <c r="AU438" s="156" t="s">
        <v>82</v>
      </c>
      <c r="AY438" s="18" t="s">
        <v>120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30</v>
      </c>
      <c r="BK438" s="157">
        <f>ROUND(I438*H438,2)</f>
        <v>0</v>
      </c>
      <c r="BL438" s="18" t="s">
        <v>127</v>
      </c>
      <c r="BM438" s="156" t="s">
        <v>1082</v>
      </c>
    </row>
    <row r="439" spans="1:65" s="13" customFormat="1">
      <c r="B439" s="158"/>
      <c r="D439" s="159" t="s">
        <v>128</v>
      </c>
      <c r="E439" s="160" t="s">
        <v>1</v>
      </c>
      <c r="F439" s="161" t="s">
        <v>541</v>
      </c>
      <c r="H439" s="162">
        <v>1.0149999999999999</v>
      </c>
      <c r="I439" s="163"/>
      <c r="L439" s="158"/>
      <c r="M439" s="164"/>
      <c r="N439" s="165"/>
      <c r="O439" s="165"/>
      <c r="P439" s="165"/>
      <c r="Q439" s="165"/>
      <c r="R439" s="165"/>
      <c r="S439" s="165"/>
      <c r="T439" s="166"/>
      <c r="AT439" s="160" t="s">
        <v>128</v>
      </c>
      <c r="AU439" s="160" t="s">
        <v>82</v>
      </c>
      <c r="AV439" s="13" t="s">
        <v>82</v>
      </c>
      <c r="AW439" s="13" t="s">
        <v>29</v>
      </c>
      <c r="AX439" s="13" t="s">
        <v>30</v>
      </c>
      <c r="AY439" s="160" t="s">
        <v>120</v>
      </c>
    </row>
    <row r="440" spans="1:65" s="2" customFormat="1" ht="16.5" customHeight="1">
      <c r="A440" s="33"/>
      <c r="B440" s="144"/>
      <c r="C440" s="145" t="s">
        <v>313</v>
      </c>
      <c r="D440" s="145" t="s">
        <v>122</v>
      </c>
      <c r="E440" s="146" t="s">
        <v>1083</v>
      </c>
      <c r="F440" s="147" t="s">
        <v>1084</v>
      </c>
      <c r="G440" s="148" t="s">
        <v>397</v>
      </c>
      <c r="H440" s="149">
        <v>13</v>
      </c>
      <c r="I440" s="150"/>
      <c r="J440" s="151">
        <f>ROUND(I440*H440,2)</f>
        <v>0</v>
      </c>
      <c r="K440" s="147" t="s">
        <v>126</v>
      </c>
      <c r="L440" s="34"/>
      <c r="M440" s="152" t="s">
        <v>1</v>
      </c>
      <c r="N440" s="153" t="s">
        <v>38</v>
      </c>
      <c r="O440" s="59"/>
      <c r="P440" s="154">
        <f>O440*H440</f>
        <v>0</v>
      </c>
      <c r="Q440" s="154">
        <v>1.3999999999999999E-4</v>
      </c>
      <c r="R440" s="154">
        <f>Q440*H440</f>
        <v>1.8199999999999998E-3</v>
      </c>
      <c r="S440" s="154">
        <v>0</v>
      </c>
      <c r="T440" s="15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6" t="s">
        <v>127</v>
      </c>
      <c r="AT440" s="156" t="s">
        <v>122</v>
      </c>
      <c r="AU440" s="156" t="s">
        <v>82</v>
      </c>
      <c r="AY440" s="18" t="s">
        <v>120</v>
      </c>
      <c r="BE440" s="157">
        <f>IF(N440="základní",J440,0)</f>
        <v>0</v>
      </c>
      <c r="BF440" s="157">
        <f>IF(N440="snížená",J440,0)</f>
        <v>0</v>
      </c>
      <c r="BG440" s="157">
        <f>IF(N440="zákl. přenesená",J440,0)</f>
        <v>0</v>
      </c>
      <c r="BH440" s="157">
        <f>IF(N440="sníž. přenesená",J440,0)</f>
        <v>0</v>
      </c>
      <c r="BI440" s="157">
        <f>IF(N440="nulová",J440,0)</f>
        <v>0</v>
      </c>
      <c r="BJ440" s="18" t="s">
        <v>30</v>
      </c>
      <c r="BK440" s="157">
        <f>ROUND(I440*H440,2)</f>
        <v>0</v>
      </c>
      <c r="BL440" s="18" t="s">
        <v>127</v>
      </c>
      <c r="BM440" s="156" t="s">
        <v>490</v>
      </c>
    </row>
    <row r="441" spans="1:65" s="13" customFormat="1">
      <c r="B441" s="158"/>
      <c r="D441" s="159" t="s">
        <v>128</v>
      </c>
      <c r="E441" s="160" t="s">
        <v>1</v>
      </c>
      <c r="F441" s="161" t="s">
        <v>1085</v>
      </c>
      <c r="H441" s="162">
        <v>13</v>
      </c>
      <c r="I441" s="163"/>
      <c r="L441" s="158"/>
      <c r="M441" s="164"/>
      <c r="N441" s="165"/>
      <c r="O441" s="165"/>
      <c r="P441" s="165"/>
      <c r="Q441" s="165"/>
      <c r="R441" s="165"/>
      <c r="S441" s="165"/>
      <c r="T441" s="166"/>
      <c r="AT441" s="160" t="s">
        <v>128</v>
      </c>
      <c r="AU441" s="160" t="s">
        <v>82</v>
      </c>
      <c r="AV441" s="13" t="s">
        <v>82</v>
      </c>
      <c r="AW441" s="13" t="s">
        <v>29</v>
      </c>
      <c r="AX441" s="13" t="s">
        <v>73</v>
      </c>
      <c r="AY441" s="160" t="s">
        <v>120</v>
      </c>
    </row>
    <row r="442" spans="1:65" s="14" customFormat="1">
      <c r="B442" s="167"/>
      <c r="D442" s="159" t="s">
        <v>128</v>
      </c>
      <c r="E442" s="168" t="s">
        <v>1</v>
      </c>
      <c r="F442" s="169" t="s">
        <v>205</v>
      </c>
      <c r="H442" s="170">
        <v>13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8" t="s">
        <v>128</v>
      </c>
      <c r="AU442" s="168" t="s">
        <v>82</v>
      </c>
      <c r="AV442" s="14" t="s">
        <v>127</v>
      </c>
      <c r="AW442" s="14" t="s">
        <v>29</v>
      </c>
      <c r="AX442" s="14" t="s">
        <v>30</v>
      </c>
      <c r="AY442" s="168" t="s">
        <v>120</v>
      </c>
    </row>
    <row r="443" spans="1:65" s="2" customFormat="1" ht="21.75" customHeight="1">
      <c r="A443" s="33"/>
      <c r="B443" s="144"/>
      <c r="C443" s="190" t="s">
        <v>537</v>
      </c>
      <c r="D443" s="190" t="s">
        <v>348</v>
      </c>
      <c r="E443" s="191" t="s">
        <v>1086</v>
      </c>
      <c r="F443" s="192" t="s">
        <v>1087</v>
      </c>
      <c r="G443" s="193" t="s">
        <v>397</v>
      </c>
      <c r="H443" s="194">
        <v>13.195</v>
      </c>
      <c r="I443" s="195"/>
      <c r="J443" s="196">
        <f>ROUND(I443*H443,2)</f>
        <v>0</v>
      </c>
      <c r="K443" s="192" t="s">
        <v>126</v>
      </c>
      <c r="L443" s="197"/>
      <c r="M443" s="198" t="s">
        <v>1</v>
      </c>
      <c r="N443" s="199" t="s">
        <v>38</v>
      </c>
      <c r="O443" s="59"/>
      <c r="P443" s="154">
        <f>O443*H443</f>
        <v>0</v>
      </c>
      <c r="Q443" s="154">
        <v>3.2000000000000001E-2</v>
      </c>
      <c r="R443" s="154">
        <f>Q443*H443</f>
        <v>0.42224</v>
      </c>
      <c r="S443" s="154">
        <v>0</v>
      </c>
      <c r="T443" s="155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6" t="s">
        <v>140</v>
      </c>
      <c r="AT443" s="156" t="s">
        <v>348</v>
      </c>
      <c r="AU443" s="156" t="s">
        <v>82</v>
      </c>
      <c r="AY443" s="18" t="s">
        <v>120</v>
      </c>
      <c r="BE443" s="157">
        <f>IF(N443="základní",J443,0)</f>
        <v>0</v>
      </c>
      <c r="BF443" s="157">
        <f>IF(N443="snížená",J443,0)</f>
        <v>0</v>
      </c>
      <c r="BG443" s="157">
        <f>IF(N443="zákl. přenesená",J443,0)</f>
        <v>0</v>
      </c>
      <c r="BH443" s="157">
        <f>IF(N443="sníž. přenesená",J443,0)</f>
        <v>0</v>
      </c>
      <c r="BI443" s="157">
        <f>IF(N443="nulová",J443,0)</f>
        <v>0</v>
      </c>
      <c r="BJ443" s="18" t="s">
        <v>30</v>
      </c>
      <c r="BK443" s="157">
        <f>ROUND(I443*H443,2)</f>
        <v>0</v>
      </c>
      <c r="BL443" s="18" t="s">
        <v>127</v>
      </c>
      <c r="BM443" s="156" t="s">
        <v>495</v>
      </c>
    </row>
    <row r="444" spans="1:65" s="13" customFormat="1">
      <c r="B444" s="158"/>
      <c r="D444" s="159" t="s">
        <v>128</v>
      </c>
      <c r="E444" s="160" t="s">
        <v>1</v>
      </c>
      <c r="F444" s="161" t="s">
        <v>1088</v>
      </c>
      <c r="H444" s="162">
        <v>13.195</v>
      </c>
      <c r="I444" s="163"/>
      <c r="L444" s="158"/>
      <c r="M444" s="164"/>
      <c r="N444" s="165"/>
      <c r="O444" s="165"/>
      <c r="P444" s="165"/>
      <c r="Q444" s="165"/>
      <c r="R444" s="165"/>
      <c r="S444" s="165"/>
      <c r="T444" s="166"/>
      <c r="AT444" s="160" t="s">
        <v>128</v>
      </c>
      <c r="AU444" s="160" t="s">
        <v>82</v>
      </c>
      <c r="AV444" s="13" t="s">
        <v>82</v>
      </c>
      <c r="AW444" s="13" t="s">
        <v>29</v>
      </c>
      <c r="AX444" s="13" t="s">
        <v>30</v>
      </c>
      <c r="AY444" s="160" t="s">
        <v>120</v>
      </c>
    </row>
    <row r="445" spans="1:65" s="2" customFormat="1" ht="16.5" customHeight="1">
      <c r="A445" s="33"/>
      <c r="B445" s="144"/>
      <c r="C445" s="145" t="s">
        <v>542</v>
      </c>
      <c r="D445" s="145" t="s">
        <v>122</v>
      </c>
      <c r="E445" s="146" t="s">
        <v>717</v>
      </c>
      <c r="F445" s="147" t="s">
        <v>718</v>
      </c>
      <c r="G445" s="148" t="s">
        <v>213</v>
      </c>
      <c r="H445" s="149">
        <v>84.69</v>
      </c>
      <c r="I445" s="150"/>
      <c r="J445" s="151">
        <f>ROUND(I445*H445,2)</f>
        <v>0</v>
      </c>
      <c r="K445" s="147" t="s">
        <v>126</v>
      </c>
      <c r="L445" s="34"/>
      <c r="M445" s="152" t="s">
        <v>1</v>
      </c>
      <c r="N445" s="153" t="s">
        <v>38</v>
      </c>
      <c r="O445" s="59"/>
      <c r="P445" s="154">
        <f>O445*H445</f>
        <v>0</v>
      </c>
      <c r="Q445" s="154">
        <v>2.3010199999999998</v>
      </c>
      <c r="R445" s="154">
        <f>Q445*H445</f>
        <v>194.87338379999997</v>
      </c>
      <c r="S445" s="154">
        <v>0</v>
      </c>
      <c r="T445" s="155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6" t="s">
        <v>127</v>
      </c>
      <c r="AT445" s="156" t="s">
        <v>122</v>
      </c>
      <c r="AU445" s="156" t="s">
        <v>82</v>
      </c>
      <c r="AY445" s="18" t="s">
        <v>120</v>
      </c>
      <c r="BE445" s="157">
        <f>IF(N445="základní",J445,0)</f>
        <v>0</v>
      </c>
      <c r="BF445" s="157">
        <f>IF(N445="snížená",J445,0)</f>
        <v>0</v>
      </c>
      <c r="BG445" s="157">
        <f>IF(N445="zákl. přenesená",J445,0)</f>
        <v>0</v>
      </c>
      <c r="BH445" s="157">
        <f>IF(N445="sníž. přenesená",J445,0)</f>
        <v>0</v>
      </c>
      <c r="BI445" s="157">
        <f>IF(N445="nulová",J445,0)</f>
        <v>0</v>
      </c>
      <c r="BJ445" s="18" t="s">
        <v>30</v>
      </c>
      <c r="BK445" s="157">
        <f>ROUND(I445*H445,2)</f>
        <v>0</v>
      </c>
      <c r="BL445" s="18" t="s">
        <v>127</v>
      </c>
      <c r="BM445" s="156" t="s">
        <v>500</v>
      </c>
    </row>
    <row r="446" spans="1:65" s="13" customFormat="1">
      <c r="B446" s="158"/>
      <c r="D446" s="159" t="s">
        <v>128</v>
      </c>
      <c r="E446" s="160" t="s">
        <v>1</v>
      </c>
      <c r="F446" s="161" t="s">
        <v>1089</v>
      </c>
      <c r="H446" s="162">
        <v>9.391</v>
      </c>
      <c r="I446" s="163"/>
      <c r="L446" s="158"/>
      <c r="M446" s="164"/>
      <c r="N446" s="165"/>
      <c r="O446" s="165"/>
      <c r="P446" s="165"/>
      <c r="Q446" s="165"/>
      <c r="R446" s="165"/>
      <c r="S446" s="165"/>
      <c r="T446" s="166"/>
      <c r="AT446" s="160" t="s">
        <v>128</v>
      </c>
      <c r="AU446" s="160" t="s">
        <v>82</v>
      </c>
      <c r="AV446" s="13" t="s">
        <v>82</v>
      </c>
      <c r="AW446" s="13" t="s">
        <v>29</v>
      </c>
      <c r="AX446" s="13" t="s">
        <v>73</v>
      </c>
      <c r="AY446" s="160" t="s">
        <v>120</v>
      </c>
    </row>
    <row r="447" spans="1:65" s="13" customFormat="1">
      <c r="B447" s="158"/>
      <c r="D447" s="159" t="s">
        <v>128</v>
      </c>
      <c r="E447" s="160" t="s">
        <v>1</v>
      </c>
      <c r="F447" s="161" t="s">
        <v>1090</v>
      </c>
      <c r="H447" s="162">
        <v>4.6950000000000003</v>
      </c>
      <c r="I447" s="163"/>
      <c r="L447" s="158"/>
      <c r="M447" s="164"/>
      <c r="N447" s="165"/>
      <c r="O447" s="165"/>
      <c r="P447" s="165"/>
      <c r="Q447" s="165"/>
      <c r="R447" s="165"/>
      <c r="S447" s="165"/>
      <c r="T447" s="166"/>
      <c r="AT447" s="160" t="s">
        <v>128</v>
      </c>
      <c r="AU447" s="160" t="s">
        <v>82</v>
      </c>
      <c r="AV447" s="13" t="s">
        <v>82</v>
      </c>
      <c r="AW447" s="13" t="s">
        <v>29</v>
      </c>
      <c r="AX447" s="13" t="s">
        <v>73</v>
      </c>
      <c r="AY447" s="160" t="s">
        <v>120</v>
      </c>
    </row>
    <row r="448" spans="1:65" s="13" customFormat="1">
      <c r="B448" s="158"/>
      <c r="D448" s="159" t="s">
        <v>128</v>
      </c>
      <c r="E448" s="160" t="s">
        <v>1</v>
      </c>
      <c r="F448" s="161" t="s">
        <v>1091</v>
      </c>
      <c r="H448" s="162">
        <v>-3.69</v>
      </c>
      <c r="I448" s="163"/>
      <c r="L448" s="158"/>
      <c r="M448" s="164"/>
      <c r="N448" s="165"/>
      <c r="O448" s="165"/>
      <c r="P448" s="165"/>
      <c r="Q448" s="165"/>
      <c r="R448" s="165"/>
      <c r="S448" s="165"/>
      <c r="T448" s="166"/>
      <c r="AT448" s="160" t="s">
        <v>128</v>
      </c>
      <c r="AU448" s="160" t="s">
        <v>82</v>
      </c>
      <c r="AV448" s="13" t="s">
        <v>82</v>
      </c>
      <c r="AW448" s="13" t="s">
        <v>29</v>
      </c>
      <c r="AX448" s="13" t="s">
        <v>73</v>
      </c>
      <c r="AY448" s="160" t="s">
        <v>120</v>
      </c>
    </row>
    <row r="449" spans="1:65" s="13" customFormat="1">
      <c r="B449" s="158"/>
      <c r="D449" s="159" t="s">
        <v>128</v>
      </c>
      <c r="E449" s="160" t="s">
        <v>1</v>
      </c>
      <c r="F449" s="161" t="s">
        <v>1092</v>
      </c>
      <c r="H449" s="162">
        <v>3.387</v>
      </c>
      <c r="I449" s="163"/>
      <c r="L449" s="158"/>
      <c r="M449" s="164"/>
      <c r="N449" s="165"/>
      <c r="O449" s="165"/>
      <c r="P449" s="165"/>
      <c r="Q449" s="165"/>
      <c r="R449" s="165"/>
      <c r="S449" s="165"/>
      <c r="T449" s="166"/>
      <c r="AT449" s="160" t="s">
        <v>128</v>
      </c>
      <c r="AU449" s="160" t="s">
        <v>82</v>
      </c>
      <c r="AV449" s="13" t="s">
        <v>82</v>
      </c>
      <c r="AW449" s="13" t="s">
        <v>29</v>
      </c>
      <c r="AX449" s="13" t="s">
        <v>73</v>
      </c>
      <c r="AY449" s="160" t="s">
        <v>120</v>
      </c>
    </row>
    <row r="450" spans="1:65" s="13" customFormat="1">
      <c r="B450" s="158"/>
      <c r="D450" s="159" t="s">
        <v>128</v>
      </c>
      <c r="E450" s="160" t="s">
        <v>1</v>
      </c>
      <c r="F450" s="161" t="s">
        <v>1093</v>
      </c>
      <c r="H450" s="162">
        <v>1.58</v>
      </c>
      <c r="I450" s="163"/>
      <c r="L450" s="158"/>
      <c r="M450" s="164"/>
      <c r="N450" s="165"/>
      <c r="O450" s="165"/>
      <c r="P450" s="165"/>
      <c r="Q450" s="165"/>
      <c r="R450" s="165"/>
      <c r="S450" s="165"/>
      <c r="T450" s="166"/>
      <c r="AT450" s="160" t="s">
        <v>128</v>
      </c>
      <c r="AU450" s="160" t="s">
        <v>82</v>
      </c>
      <c r="AV450" s="13" t="s">
        <v>82</v>
      </c>
      <c r="AW450" s="13" t="s">
        <v>29</v>
      </c>
      <c r="AX450" s="13" t="s">
        <v>73</v>
      </c>
      <c r="AY450" s="160" t="s">
        <v>120</v>
      </c>
    </row>
    <row r="451" spans="1:65" s="13" customFormat="1">
      <c r="B451" s="158"/>
      <c r="D451" s="159" t="s">
        <v>128</v>
      </c>
      <c r="E451" s="160" t="s">
        <v>1</v>
      </c>
      <c r="F451" s="161" t="s">
        <v>1094</v>
      </c>
      <c r="H451" s="162">
        <v>-0.95199999999999996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128</v>
      </c>
      <c r="AU451" s="160" t="s">
        <v>82</v>
      </c>
      <c r="AV451" s="13" t="s">
        <v>82</v>
      </c>
      <c r="AW451" s="13" t="s">
        <v>29</v>
      </c>
      <c r="AX451" s="13" t="s">
        <v>73</v>
      </c>
      <c r="AY451" s="160" t="s">
        <v>120</v>
      </c>
    </row>
    <row r="452" spans="1:65" s="13" customFormat="1">
      <c r="B452" s="158"/>
      <c r="D452" s="159" t="s">
        <v>128</v>
      </c>
      <c r="E452" s="160" t="s">
        <v>1</v>
      </c>
      <c r="F452" s="161" t="s">
        <v>1095</v>
      </c>
      <c r="H452" s="162">
        <v>4.2629999999999999</v>
      </c>
      <c r="I452" s="163"/>
      <c r="L452" s="158"/>
      <c r="M452" s="164"/>
      <c r="N452" s="165"/>
      <c r="O452" s="165"/>
      <c r="P452" s="165"/>
      <c r="Q452" s="165"/>
      <c r="R452" s="165"/>
      <c r="S452" s="165"/>
      <c r="T452" s="166"/>
      <c r="AT452" s="160" t="s">
        <v>128</v>
      </c>
      <c r="AU452" s="160" t="s">
        <v>82</v>
      </c>
      <c r="AV452" s="13" t="s">
        <v>82</v>
      </c>
      <c r="AW452" s="13" t="s">
        <v>29</v>
      </c>
      <c r="AX452" s="13" t="s">
        <v>73</v>
      </c>
      <c r="AY452" s="160" t="s">
        <v>120</v>
      </c>
    </row>
    <row r="453" spans="1:65" s="13" customFormat="1">
      <c r="B453" s="158"/>
      <c r="D453" s="159" t="s">
        <v>128</v>
      </c>
      <c r="E453" s="160" t="s">
        <v>1</v>
      </c>
      <c r="F453" s="161" t="s">
        <v>1096</v>
      </c>
      <c r="H453" s="162">
        <v>0.91400000000000003</v>
      </c>
      <c r="I453" s="163"/>
      <c r="L453" s="158"/>
      <c r="M453" s="164"/>
      <c r="N453" s="165"/>
      <c r="O453" s="165"/>
      <c r="P453" s="165"/>
      <c r="Q453" s="165"/>
      <c r="R453" s="165"/>
      <c r="S453" s="165"/>
      <c r="T453" s="166"/>
      <c r="AT453" s="160" t="s">
        <v>128</v>
      </c>
      <c r="AU453" s="160" t="s">
        <v>82</v>
      </c>
      <c r="AV453" s="13" t="s">
        <v>82</v>
      </c>
      <c r="AW453" s="13" t="s">
        <v>29</v>
      </c>
      <c r="AX453" s="13" t="s">
        <v>73</v>
      </c>
      <c r="AY453" s="160" t="s">
        <v>120</v>
      </c>
    </row>
    <row r="454" spans="1:65" s="13" customFormat="1">
      <c r="B454" s="158"/>
      <c r="D454" s="159" t="s">
        <v>128</v>
      </c>
      <c r="E454" s="160" t="s">
        <v>1</v>
      </c>
      <c r="F454" s="161" t="s">
        <v>1097</v>
      </c>
      <c r="H454" s="162">
        <v>-0.85399999999999998</v>
      </c>
      <c r="I454" s="163"/>
      <c r="L454" s="158"/>
      <c r="M454" s="164"/>
      <c r="N454" s="165"/>
      <c r="O454" s="165"/>
      <c r="P454" s="165"/>
      <c r="Q454" s="165"/>
      <c r="R454" s="165"/>
      <c r="S454" s="165"/>
      <c r="T454" s="166"/>
      <c r="AT454" s="160" t="s">
        <v>128</v>
      </c>
      <c r="AU454" s="160" t="s">
        <v>82</v>
      </c>
      <c r="AV454" s="13" t="s">
        <v>82</v>
      </c>
      <c r="AW454" s="13" t="s">
        <v>29</v>
      </c>
      <c r="AX454" s="13" t="s">
        <v>73</v>
      </c>
      <c r="AY454" s="160" t="s">
        <v>120</v>
      </c>
    </row>
    <row r="455" spans="1:65" s="13" customFormat="1">
      <c r="B455" s="158"/>
      <c r="D455" s="159" t="s">
        <v>128</v>
      </c>
      <c r="E455" s="160" t="s">
        <v>1</v>
      </c>
      <c r="F455" s="161" t="s">
        <v>1098</v>
      </c>
      <c r="H455" s="162">
        <v>37.652999999999999</v>
      </c>
      <c r="I455" s="163"/>
      <c r="L455" s="158"/>
      <c r="M455" s="164"/>
      <c r="N455" s="165"/>
      <c r="O455" s="165"/>
      <c r="P455" s="165"/>
      <c r="Q455" s="165"/>
      <c r="R455" s="165"/>
      <c r="S455" s="165"/>
      <c r="T455" s="166"/>
      <c r="AT455" s="160" t="s">
        <v>128</v>
      </c>
      <c r="AU455" s="160" t="s">
        <v>82</v>
      </c>
      <c r="AV455" s="13" t="s">
        <v>82</v>
      </c>
      <c r="AW455" s="13" t="s">
        <v>29</v>
      </c>
      <c r="AX455" s="13" t="s">
        <v>73</v>
      </c>
      <c r="AY455" s="160" t="s">
        <v>120</v>
      </c>
    </row>
    <row r="456" spans="1:65" s="13" customFormat="1">
      <c r="B456" s="158"/>
      <c r="D456" s="159" t="s">
        <v>128</v>
      </c>
      <c r="E456" s="160" t="s">
        <v>1</v>
      </c>
      <c r="F456" s="161" t="s">
        <v>1099</v>
      </c>
      <c r="H456" s="162">
        <v>9.4130000000000003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128</v>
      </c>
      <c r="AU456" s="160" t="s">
        <v>82</v>
      </c>
      <c r="AV456" s="13" t="s">
        <v>82</v>
      </c>
      <c r="AW456" s="13" t="s">
        <v>29</v>
      </c>
      <c r="AX456" s="13" t="s">
        <v>73</v>
      </c>
      <c r="AY456" s="160" t="s">
        <v>120</v>
      </c>
    </row>
    <row r="457" spans="1:65" s="13" customFormat="1">
      <c r="B457" s="158"/>
      <c r="D457" s="159" t="s">
        <v>128</v>
      </c>
      <c r="E457" s="160" t="s">
        <v>1</v>
      </c>
      <c r="F457" s="161" t="s">
        <v>1100</v>
      </c>
      <c r="H457" s="162">
        <v>-5.63</v>
      </c>
      <c r="I457" s="163"/>
      <c r="L457" s="158"/>
      <c r="M457" s="164"/>
      <c r="N457" s="165"/>
      <c r="O457" s="165"/>
      <c r="P457" s="165"/>
      <c r="Q457" s="165"/>
      <c r="R457" s="165"/>
      <c r="S457" s="165"/>
      <c r="T457" s="166"/>
      <c r="AT457" s="160" t="s">
        <v>128</v>
      </c>
      <c r="AU457" s="160" t="s">
        <v>82</v>
      </c>
      <c r="AV457" s="13" t="s">
        <v>82</v>
      </c>
      <c r="AW457" s="13" t="s">
        <v>29</v>
      </c>
      <c r="AX457" s="13" t="s">
        <v>73</v>
      </c>
      <c r="AY457" s="160" t="s">
        <v>120</v>
      </c>
    </row>
    <row r="458" spans="1:65" s="13" customFormat="1">
      <c r="B458" s="158"/>
      <c r="D458" s="159" t="s">
        <v>128</v>
      </c>
      <c r="E458" s="160" t="s">
        <v>1</v>
      </c>
      <c r="F458" s="161" t="s">
        <v>1101</v>
      </c>
      <c r="H458" s="162">
        <v>15.574999999999999</v>
      </c>
      <c r="I458" s="163"/>
      <c r="L458" s="158"/>
      <c r="M458" s="164"/>
      <c r="N458" s="165"/>
      <c r="O458" s="165"/>
      <c r="P458" s="165"/>
      <c r="Q458" s="165"/>
      <c r="R458" s="165"/>
      <c r="S458" s="165"/>
      <c r="T458" s="166"/>
      <c r="AT458" s="160" t="s">
        <v>128</v>
      </c>
      <c r="AU458" s="160" t="s">
        <v>82</v>
      </c>
      <c r="AV458" s="13" t="s">
        <v>82</v>
      </c>
      <c r="AW458" s="13" t="s">
        <v>29</v>
      </c>
      <c r="AX458" s="13" t="s">
        <v>73</v>
      </c>
      <c r="AY458" s="160" t="s">
        <v>120</v>
      </c>
    </row>
    <row r="459" spans="1:65" s="13" customFormat="1">
      <c r="B459" s="158"/>
      <c r="D459" s="159" t="s">
        <v>128</v>
      </c>
      <c r="E459" s="160" t="s">
        <v>1</v>
      </c>
      <c r="F459" s="161" t="s">
        <v>1102</v>
      </c>
      <c r="H459" s="162">
        <v>4.673</v>
      </c>
      <c r="I459" s="163"/>
      <c r="L459" s="158"/>
      <c r="M459" s="164"/>
      <c r="N459" s="165"/>
      <c r="O459" s="165"/>
      <c r="P459" s="165"/>
      <c r="Q459" s="165"/>
      <c r="R459" s="165"/>
      <c r="S459" s="165"/>
      <c r="T459" s="166"/>
      <c r="AT459" s="160" t="s">
        <v>128</v>
      </c>
      <c r="AU459" s="160" t="s">
        <v>82</v>
      </c>
      <c r="AV459" s="13" t="s">
        <v>82</v>
      </c>
      <c r="AW459" s="13" t="s">
        <v>29</v>
      </c>
      <c r="AX459" s="13" t="s">
        <v>73</v>
      </c>
      <c r="AY459" s="160" t="s">
        <v>120</v>
      </c>
    </row>
    <row r="460" spans="1:65" s="13" customFormat="1">
      <c r="B460" s="158"/>
      <c r="D460" s="159" t="s">
        <v>128</v>
      </c>
      <c r="E460" s="160" t="s">
        <v>1</v>
      </c>
      <c r="F460" s="161" t="s">
        <v>1103</v>
      </c>
      <c r="H460" s="162">
        <v>-1.883</v>
      </c>
      <c r="I460" s="163"/>
      <c r="L460" s="158"/>
      <c r="M460" s="164"/>
      <c r="N460" s="165"/>
      <c r="O460" s="165"/>
      <c r="P460" s="165"/>
      <c r="Q460" s="165"/>
      <c r="R460" s="165"/>
      <c r="S460" s="165"/>
      <c r="T460" s="166"/>
      <c r="AT460" s="160" t="s">
        <v>128</v>
      </c>
      <c r="AU460" s="160" t="s">
        <v>82</v>
      </c>
      <c r="AV460" s="13" t="s">
        <v>82</v>
      </c>
      <c r="AW460" s="13" t="s">
        <v>29</v>
      </c>
      <c r="AX460" s="13" t="s">
        <v>73</v>
      </c>
      <c r="AY460" s="160" t="s">
        <v>120</v>
      </c>
    </row>
    <row r="461" spans="1:65" s="13" customFormat="1">
      <c r="B461" s="158"/>
      <c r="D461" s="159" t="s">
        <v>128</v>
      </c>
      <c r="E461" s="160" t="s">
        <v>1</v>
      </c>
      <c r="F461" s="161" t="s">
        <v>1104</v>
      </c>
      <c r="H461" s="162">
        <v>6.3719999999999999</v>
      </c>
      <c r="I461" s="163"/>
      <c r="L461" s="158"/>
      <c r="M461" s="164"/>
      <c r="N461" s="165"/>
      <c r="O461" s="165"/>
      <c r="P461" s="165"/>
      <c r="Q461" s="165"/>
      <c r="R461" s="165"/>
      <c r="S461" s="165"/>
      <c r="T461" s="166"/>
      <c r="AT461" s="160" t="s">
        <v>128</v>
      </c>
      <c r="AU461" s="160" t="s">
        <v>82</v>
      </c>
      <c r="AV461" s="13" t="s">
        <v>82</v>
      </c>
      <c r="AW461" s="13" t="s">
        <v>29</v>
      </c>
      <c r="AX461" s="13" t="s">
        <v>73</v>
      </c>
      <c r="AY461" s="160" t="s">
        <v>120</v>
      </c>
    </row>
    <row r="462" spans="1:65" s="13" customFormat="1">
      <c r="B462" s="158"/>
      <c r="D462" s="159" t="s">
        <v>128</v>
      </c>
      <c r="E462" s="160" t="s">
        <v>1</v>
      </c>
      <c r="F462" s="161" t="s">
        <v>1105</v>
      </c>
      <c r="H462" s="162">
        <v>-0.217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128</v>
      </c>
      <c r="AU462" s="160" t="s">
        <v>82</v>
      </c>
      <c r="AV462" s="13" t="s">
        <v>82</v>
      </c>
      <c r="AW462" s="13" t="s">
        <v>29</v>
      </c>
      <c r="AX462" s="13" t="s">
        <v>73</v>
      </c>
      <c r="AY462" s="160" t="s">
        <v>120</v>
      </c>
    </row>
    <row r="463" spans="1:65" s="14" customFormat="1">
      <c r="B463" s="167"/>
      <c r="D463" s="159" t="s">
        <v>128</v>
      </c>
      <c r="E463" s="168" t="s">
        <v>1</v>
      </c>
      <c r="F463" s="169" t="s">
        <v>205</v>
      </c>
      <c r="H463" s="170">
        <v>84.69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8" t="s">
        <v>128</v>
      </c>
      <c r="AU463" s="168" t="s">
        <v>82</v>
      </c>
      <c r="AV463" s="14" t="s">
        <v>127</v>
      </c>
      <c r="AW463" s="14" t="s">
        <v>29</v>
      </c>
      <c r="AX463" s="14" t="s">
        <v>30</v>
      </c>
      <c r="AY463" s="168" t="s">
        <v>120</v>
      </c>
    </row>
    <row r="464" spans="1:65" s="2" customFormat="1" ht="16.5" customHeight="1">
      <c r="A464" s="33"/>
      <c r="B464" s="144"/>
      <c r="C464" s="145" t="s">
        <v>547</v>
      </c>
      <c r="D464" s="145" t="s">
        <v>122</v>
      </c>
      <c r="E464" s="146" t="s">
        <v>1106</v>
      </c>
      <c r="F464" s="147" t="s">
        <v>1107</v>
      </c>
      <c r="G464" s="148" t="s">
        <v>125</v>
      </c>
      <c r="H464" s="149">
        <v>111.59</v>
      </c>
      <c r="I464" s="150"/>
      <c r="J464" s="151">
        <f>ROUND(I464*H464,2)</f>
        <v>0</v>
      </c>
      <c r="K464" s="147" t="s">
        <v>126</v>
      </c>
      <c r="L464" s="34"/>
      <c r="M464" s="152" t="s">
        <v>1</v>
      </c>
      <c r="N464" s="153" t="s">
        <v>38</v>
      </c>
      <c r="O464" s="59"/>
      <c r="P464" s="154">
        <f>O464*H464</f>
        <v>0</v>
      </c>
      <c r="Q464" s="154">
        <v>4.5999999999999999E-3</v>
      </c>
      <c r="R464" s="154">
        <f>Q464*H464</f>
        <v>0.51331400000000005</v>
      </c>
      <c r="S464" s="154">
        <v>0</v>
      </c>
      <c r="T464" s="155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6" t="s">
        <v>127</v>
      </c>
      <c r="AT464" s="156" t="s">
        <v>122</v>
      </c>
      <c r="AU464" s="156" t="s">
        <v>82</v>
      </c>
      <c r="AY464" s="18" t="s">
        <v>120</v>
      </c>
      <c r="BE464" s="157">
        <f>IF(N464="základní",J464,0)</f>
        <v>0</v>
      </c>
      <c r="BF464" s="157">
        <f>IF(N464="snížená",J464,0)</f>
        <v>0</v>
      </c>
      <c r="BG464" s="157">
        <f>IF(N464="zákl. přenesená",J464,0)</f>
        <v>0</v>
      </c>
      <c r="BH464" s="157">
        <f>IF(N464="sníž. přenesená",J464,0)</f>
        <v>0</v>
      </c>
      <c r="BI464" s="157">
        <f>IF(N464="nulová",J464,0)</f>
        <v>0</v>
      </c>
      <c r="BJ464" s="18" t="s">
        <v>30</v>
      </c>
      <c r="BK464" s="157">
        <f>ROUND(I464*H464,2)</f>
        <v>0</v>
      </c>
      <c r="BL464" s="18" t="s">
        <v>127</v>
      </c>
      <c r="BM464" s="156" t="s">
        <v>1108</v>
      </c>
    </row>
    <row r="465" spans="1:65" s="13" customFormat="1">
      <c r="B465" s="158"/>
      <c r="D465" s="159" t="s">
        <v>128</v>
      </c>
      <c r="E465" s="160" t="s">
        <v>1</v>
      </c>
      <c r="F465" s="161" t="s">
        <v>1109</v>
      </c>
      <c r="H465" s="162">
        <v>6.09</v>
      </c>
      <c r="I465" s="163"/>
      <c r="L465" s="158"/>
      <c r="M465" s="164"/>
      <c r="N465" s="165"/>
      <c r="O465" s="165"/>
      <c r="P465" s="165"/>
      <c r="Q465" s="165"/>
      <c r="R465" s="165"/>
      <c r="S465" s="165"/>
      <c r="T465" s="166"/>
      <c r="AT465" s="160" t="s">
        <v>128</v>
      </c>
      <c r="AU465" s="160" t="s">
        <v>82</v>
      </c>
      <c r="AV465" s="13" t="s">
        <v>82</v>
      </c>
      <c r="AW465" s="13" t="s">
        <v>29</v>
      </c>
      <c r="AX465" s="13" t="s">
        <v>73</v>
      </c>
      <c r="AY465" s="160" t="s">
        <v>120</v>
      </c>
    </row>
    <row r="466" spans="1:65" s="13" customFormat="1">
      <c r="B466" s="158"/>
      <c r="D466" s="159" t="s">
        <v>128</v>
      </c>
      <c r="E466" s="160" t="s">
        <v>1</v>
      </c>
      <c r="F466" s="161" t="s">
        <v>1110</v>
      </c>
      <c r="H466" s="162">
        <v>53.73</v>
      </c>
      <c r="I466" s="163"/>
      <c r="L466" s="158"/>
      <c r="M466" s="164"/>
      <c r="N466" s="165"/>
      <c r="O466" s="165"/>
      <c r="P466" s="165"/>
      <c r="Q466" s="165"/>
      <c r="R466" s="165"/>
      <c r="S466" s="165"/>
      <c r="T466" s="166"/>
      <c r="AT466" s="160" t="s">
        <v>128</v>
      </c>
      <c r="AU466" s="160" t="s">
        <v>82</v>
      </c>
      <c r="AV466" s="13" t="s">
        <v>82</v>
      </c>
      <c r="AW466" s="13" t="s">
        <v>29</v>
      </c>
      <c r="AX466" s="13" t="s">
        <v>73</v>
      </c>
      <c r="AY466" s="160" t="s">
        <v>120</v>
      </c>
    </row>
    <row r="467" spans="1:65" s="13" customFormat="1">
      <c r="B467" s="158"/>
      <c r="D467" s="159" t="s">
        <v>128</v>
      </c>
      <c r="E467" s="160" t="s">
        <v>1</v>
      </c>
      <c r="F467" s="161" t="s">
        <v>1111</v>
      </c>
      <c r="H467" s="162">
        <v>22.25</v>
      </c>
      <c r="I467" s="163"/>
      <c r="L467" s="158"/>
      <c r="M467" s="164"/>
      <c r="N467" s="165"/>
      <c r="O467" s="165"/>
      <c r="P467" s="165"/>
      <c r="Q467" s="165"/>
      <c r="R467" s="165"/>
      <c r="S467" s="165"/>
      <c r="T467" s="166"/>
      <c r="AT467" s="160" t="s">
        <v>128</v>
      </c>
      <c r="AU467" s="160" t="s">
        <v>82</v>
      </c>
      <c r="AV467" s="13" t="s">
        <v>82</v>
      </c>
      <c r="AW467" s="13" t="s">
        <v>29</v>
      </c>
      <c r="AX467" s="13" t="s">
        <v>73</v>
      </c>
      <c r="AY467" s="160" t="s">
        <v>120</v>
      </c>
    </row>
    <row r="468" spans="1:65" s="13" customFormat="1">
      <c r="B468" s="158"/>
      <c r="D468" s="159" t="s">
        <v>128</v>
      </c>
      <c r="E468" s="160" t="s">
        <v>1</v>
      </c>
      <c r="F468" s="161" t="s">
        <v>1112</v>
      </c>
      <c r="H468" s="162">
        <v>29.52</v>
      </c>
      <c r="I468" s="163"/>
      <c r="L468" s="158"/>
      <c r="M468" s="164"/>
      <c r="N468" s="165"/>
      <c r="O468" s="165"/>
      <c r="P468" s="165"/>
      <c r="Q468" s="165"/>
      <c r="R468" s="165"/>
      <c r="S468" s="165"/>
      <c r="T468" s="166"/>
      <c r="AT468" s="160" t="s">
        <v>128</v>
      </c>
      <c r="AU468" s="160" t="s">
        <v>82</v>
      </c>
      <c r="AV468" s="13" t="s">
        <v>82</v>
      </c>
      <c r="AW468" s="13" t="s">
        <v>29</v>
      </c>
      <c r="AX468" s="13" t="s">
        <v>73</v>
      </c>
      <c r="AY468" s="160" t="s">
        <v>120</v>
      </c>
    </row>
    <row r="469" spans="1:65" s="14" customFormat="1">
      <c r="B469" s="167"/>
      <c r="D469" s="159" t="s">
        <v>128</v>
      </c>
      <c r="E469" s="168" t="s">
        <v>1</v>
      </c>
      <c r="F469" s="169" t="s">
        <v>205</v>
      </c>
      <c r="H469" s="170">
        <v>111.59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128</v>
      </c>
      <c r="AU469" s="168" t="s">
        <v>82</v>
      </c>
      <c r="AV469" s="14" t="s">
        <v>127</v>
      </c>
      <c r="AW469" s="14" t="s">
        <v>29</v>
      </c>
      <c r="AX469" s="14" t="s">
        <v>30</v>
      </c>
      <c r="AY469" s="168" t="s">
        <v>120</v>
      </c>
    </row>
    <row r="470" spans="1:65" s="2" customFormat="1" ht="16.5" customHeight="1">
      <c r="A470" s="33"/>
      <c r="B470" s="144"/>
      <c r="C470" s="145" t="s">
        <v>552</v>
      </c>
      <c r="D470" s="145" t="s">
        <v>122</v>
      </c>
      <c r="E470" s="146" t="s">
        <v>1113</v>
      </c>
      <c r="F470" s="147" t="s">
        <v>1114</v>
      </c>
      <c r="G470" s="148" t="s">
        <v>125</v>
      </c>
      <c r="H470" s="149">
        <v>111.59</v>
      </c>
      <c r="I470" s="150"/>
      <c r="J470" s="151">
        <f>ROUND(I470*H470,2)</f>
        <v>0</v>
      </c>
      <c r="K470" s="147" t="s">
        <v>126</v>
      </c>
      <c r="L470" s="34"/>
      <c r="M470" s="152" t="s">
        <v>1</v>
      </c>
      <c r="N470" s="153" t="s">
        <v>38</v>
      </c>
      <c r="O470" s="59"/>
      <c r="P470" s="154">
        <f>O470*H470</f>
        <v>0</v>
      </c>
      <c r="Q470" s="154">
        <v>0</v>
      </c>
      <c r="R470" s="154">
        <f>Q470*H470</f>
        <v>0</v>
      </c>
      <c r="S470" s="154">
        <v>0</v>
      </c>
      <c r="T470" s="155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6" t="s">
        <v>127</v>
      </c>
      <c r="AT470" s="156" t="s">
        <v>122</v>
      </c>
      <c r="AU470" s="156" t="s">
        <v>82</v>
      </c>
      <c r="AY470" s="18" t="s">
        <v>120</v>
      </c>
      <c r="BE470" s="157">
        <f>IF(N470="základní",J470,0)</f>
        <v>0</v>
      </c>
      <c r="BF470" s="157">
        <f>IF(N470="snížená",J470,0)</f>
        <v>0</v>
      </c>
      <c r="BG470" s="157">
        <f>IF(N470="zákl. přenesená",J470,0)</f>
        <v>0</v>
      </c>
      <c r="BH470" s="157">
        <f>IF(N470="sníž. přenesená",J470,0)</f>
        <v>0</v>
      </c>
      <c r="BI470" s="157">
        <f>IF(N470="nulová",J470,0)</f>
        <v>0</v>
      </c>
      <c r="BJ470" s="18" t="s">
        <v>30</v>
      </c>
      <c r="BK470" s="157">
        <f>ROUND(I470*H470,2)</f>
        <v>0</v>
      </c>
      <c r="BL470" s="18" t="s">
        <v>127</v>
      </c>
      <c r="BM470" s="156" t="s">
        <v>1115</v>
      </c>
    </row>
    <row r="471" spans="1:65" s="13" customFormat="1">
      <c r="B471" s="158"/>
      <c r="D471" s="159" t="s">
        <v>128</v>
      </c>
      <c r="E471" s="160" t="s">
        <v>1</v>
      </c>
      <c r="F471" s="161" t="s">
        <v>1116</v>
      </c>
      <c r="H471" s="162">
        <v>111.59</v>
      </c>
      <c r="I471" s="163"/>
      <c r="L471" s="158"/>
      <c r="M471" s="164"/>
      <c r="N471" s="165"/>
      <c r="O471" s="165"/>
      <c r="P471" s="165"/>
      <c r="Q471" s="165"/>
      <c r="R471" s="165"/>
      <c r="S471" s="165"/>
      <c r="T471" s="166"/>
      <c r="AT471" s="160" t="s">
        <v>128</v>
      </c>
      <c r="AU471" s="160" t="s">
        <v>82</v>
      </c>
      <c r="AV471" s="13" t="s">
        <v>82</v>
      </c>
      <c r="AW471" s="13" t="s">
        <v>29</v>
      </c>
      <c r="AX471" s="13" t="s">
        <v>73</v>
      </c>
      <c r="AY471" s="160" t="s">
        <v>120</v>
      </c>
    </row>
    <row r="472" spans="1:65" s="14" customFormat="1">
      <c r="B472" s="167"/>
      <c r="D472" s="159" t="s">
        <v>128</v>
      </c>
      <c r="E472" s="168" t="s">
        <v>1</v>
      </c>
      <c r="F472" s="169" t="s">
        <v>205</v>
      </c>
      <c r="H472" s="170">
        <v>111.59</v>
      </c>
      <c r="I472" s="171"/>
      <c r="L472" s="167"/>
      <c r="M472" s="172"/>
      <c r="N472" s="173"/>
      <c r="O472" s="173"/>
      <c r="P472" s="173"/>
      <c r="Q472" s="173"/>
      <c r="R472" s="173"/>
      <c r="S472" s="173"/>
      <c r="T472" s="174"/>
      <c r="AT472" s="168" t="s">
        <v>128</v>
      </c>
      <c r="AU472" s="168" t="s">
        <v>82</v>
      </c>
      <c r="AV472" s="14" t="s">
        <v>127</v>
      </c>
      <c r="AW472" s="14" t="s">
        <v>29</v>
      </c>
      <c r="AX472" s="14" t="s">
        <v>30</v>
      </c>
      <c r="AY472" s="168" t="s">
        <v>120</v>
      </c>
    </row>
    <row r="473" spans="1:65" s="12" customFormat="1" ht="22.9" customHeight="1">
      <c r="B473" s="131"/>
      <c r="D473" s="132" t="s">
        <v>72</v>
      </c>
      <c r="E473" s="142" t="s">
        <v>162</v>
      </c>
      <c r="F473" s="142" t="s">
        <v>726</v>
      </c>
      <c r="I473" s="134"/>
      <c r="J473" s="143">
        <f>BK473</f>
        <v>0</v>
      </c>
      <c r="L473" s="131"/>
      <c r="M473" s="136"/>
      <c r="N473" s="137"/>
      <c r="O473" s="137"/>
      <c r="P473" s="138">
        <f>SUM(P474:P509)</f>
        <v>0</v>
      </c>
      <c r="Q473" s="137"/>
      <c r="R473" s="138">
        <f>SUM(R474:R509)</f>
        <v>13.368264</v>
      </c>
      <c r="S473" s="137"/>
      <c r="T473" s="139">
        <f>SUM(T474:T509)</f>
        <v>0</v>
      </c>
      <c r="AR473" s="132" t="s">
        <v>30</v>
      </c>
      <c r="AT473" s="140" t="s">
        <v>72</v>
      </c>
      <c r="AU473" s="140" t="s">
        <v>30</v>
      </c>
      <c r="AY473" s="132" t="s">
        <v>120</v>
      </c>
      <c r="BK473" s="141">
        <f>SUM(BK474:BK509)</f>
        <v>0</v>
      </c>
    </row>
    <row r="474" spans="1:65" s="2" customFormat="1" ht="16.5" customHeight="1">
      <c r="A474" s="33"/>
      <c r="B474" s="144"/>
      <c r="C474" s="145" t="s">
        <v>557</v>
      </c>
      <c r="D474" s="145" t="s">
        <v>122</v>
      </c>
      <c r="E474" s="146" t="s">
        <v>1117</v>
      </c>
      <c r="F474" s="147" t="s">
        <v>1118</v>
      </c>
      <c r="G474" s="148" t="s">
        <v>183</v>
      </c>
      <c r="H474" s="149">
        <v>56</v>
      </c>
      <c r="I474" s="150"/>
      <c r="J474" s="151">
        <f>ROUND(I474*H474,2)</f>
        <v>0</v>
      </c>
      <c r="K474" s="147" t="s">
        <v>126</v>
      </c>
      <c r="L474" s="34"/>
      <c r="M474" s="152" t="s">
        <v>1</v>
      </c>
      <c r="N474" s="153" t="s">
        <v>38</v>
      </c>
      <c r="O474" s="59"/>
      <c r="P474" s="154">
        <f>O474*H474</f>
        <v>0</v>
      </c>
      <c r="Q474" s="154">
        <v>0</v>
      </c>
      <c r="R474" s="154">
        <f>Q474*H474</f>
        <v>0</v>
      </c>
      <c r="S474" s="154">
        <v>0</v>
      </c>
      <c r="T474" s="155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6" t="s">
        <v>127</v>
      </c>
      <c r="AT474" s="156" t="s">
        <v>122</v>
      </c>
      <c r="AU474" s="156" t="s">
        <v>82</v>
      </c>
      <c r="AY474" s="18" t="s">
        <v>120</v>
      </c>
      <c r="BE474" s="157">
        <f>IF(N474="základní",J474,0)</f>
        <v>0</v>
      </c>
      <c r="BF474" s="157">
        <f>IF(N474="snížená",J474,0)</f>
        <v>0</v>
      </c>
      <c r="BG474" s="157">
        <f>IF(N474="zákl. přenesená",J474,0)</f>
        <v>0</v>
      </c>
      <c r="BH474" s="157">
        <f>IF(N474="sníž. přenesená",J474,0)</f>
        <v>0</v>
      </c>
      <c r="BI474" s="157">
        <f>IF(N474="nulová",J474,0)</f>
        <v>0</v>
      </c>
      <c r="BJ474" s="18" t="s">
        <v>30</v>
      </c>
      <c r="BK474" s="157">
        <f>ROUND(I474*H474,2)</f>
        <v>0</v>
      </c>
      <c r="BL474" s="18" t="s">
        <v>127</v>
      </c>
      <c r="BM474" s="156" t="s">
        <v>1119</v>
      </c>
    </row>
    <row r="475" spans="1:65" s="13" customFormat="1">
      <c r="B475" s="158"/>
      <c r="D475" s="159" t="s">
        <v>128</v>
      </c>
      <c r="E475" s="160" t="s">
        <v>1</v>
      </c>
      <c r="F475" s="161" t="s">
        <v>819</v>
      </c>
      <c r="H475" s="162">
        <v>56</v>
      </c>
      <c r="I475" s="163"/>
      <c r="L475" s="158"/>
      <c r="M475" s="164"/>
      <c r="N475" s="165"/>
      <c r="O475" s="165"/>
      <c r="P475" s="165"/>
      <c r="Q475" s="165"/>
      <c r="R475" s="165"/>
      <c r="S475" s="165"/>
      <c r="T475" s="166"/>
      <c r="AT475" s="160" t="s">
        <v>128</v>
      </c>
      <c r="AU475" s="160" t="s">
        <v>82</v>
      </c>
      <c r="AV475" s="13" t="s">
        <v>82</v>
      </c>
      <c r="AW475" s="13" t="s">
        <v>29</v>
      </c>
      <c r="AX475" s="13" t="s">
        <v>30</v>
      </c>
      <c r="AY475" s="160" t="s">
        <v>120</v>
      </c>
    </row>
    <row r="476" spans="1:65" s="2" customFormat="1" ht="16.5" customHeight="1">
      <c r="A476" s="33"/>
      <c r="B476" s="144"/>
      <c r="C476" s="145" t="s">
        <v>328</v>
      </c>
      <c r="D476" s="145" t="s">
        <v>122</v>
      </c>
      <c r="E476" s="146" t="s">
        <v>1120</v>
      </c>
      <c r="F476" s="147" t="s">
        <v>1121</v>
      </c>
      <c r="G476" s="148" t="s">
        <v>183</v>
      </c>
      <c r="H476" s="149">
        <v>36</v>
      </c>
      <c r="I476" s="150"/>
      <c r="J476" s="151">
        <f>ROUND(I476*H476,2)</f>
        <v>0</v>
      </c>
      <c r="K476" s="147" t="s">
        <v>126</v>
      </c>
      <c r="L476" s="34"/>
      <c r="M476" s="152" t="s">
        <v>1</v>
      </c>
      <c r="N476" s="153" t="s">
        <v>38</v>
      </c>
      <c r="O476" s="59"/>
      <c r="P476" s="154">
        <f>O476*H476</f>
        <v>0</v>
      </c>
      <c r="Q476" s="154">
        <v>0</v>
      </c>
      <c r="R476" s="154">
        <f>Q476*H476</f>
        <v>0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127</v>
      </c>
      <c r="AT476" s="156" t="s">
        <v>122</v>
      </c>
      <c r="AU476" s="156" t="s">
        <v>82</v>
      </c>
      <c r="AY476" s="18" t="s">
        <v>120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30</v>
      </c>
      <c r="BK476" s="157">
        <f>ROUND(I476*H476,2)</f>
        <v>0</v>
      </c>
      <c r="BL476" s="18" t="s">
        <v>127</v>
      </c>
      <c r="BM476" s="156" t="s">
        <v>532</v>
      </c>
    </row>
    <row r="477" spans="1:65" s="13" customFormat="1">
      <c r="B477" s="158"/>
      <c r="D477" s="159" t="s">
        <v>128</v>
      </c>
      <c r="E477" s="160" t="s">
        <v>1</v>
      </c>
      <c r="F477" s="161" t="s">
        <v>820</v>
      </c>
      <c r="H477" s="162">
        <v>36</v>
      </c>
      <c r="I477" s="163"/>
      <c r="L477" s="158"/>
      <c r="M477" s="164"/>
      <c r="N477" s="165"/>
      <c r="O477" s="165"/>
      <c r="P477" s="165"/>
      <c r="Q477" s="165"/>
      <c r="R477" s="165"/>
      <c r="S477" s="165"/>
      <c r="T477" s="166"/>
      <c r="AT477" s="160" t="s">
        <v>128</v>
      </c>
      <c r="AU477" s="160" t="s">
        <v>82</v>
      </c>
      <c r="AV477" s="13" t="s">
        <v>82</v>
      </c>
      <c r="AW477" s="13" t="s">
        <v>29</v>
      </c>
      <c r="AX477" s="13" t="s">
        <v>30</v>
      </c>
      <c r="AY477" s="160" t="s">
        <v>120</v>
      </c>
    </row>
    <row r="478" spans="1:65" s="2" customFormat="1" ht="16.5" customHeight="1">
      <c r="A478" s="33"/>
      <c r="B478" s="144"/>
      <c r="C478" s="145" t="s">
        <v>566</v>
      </c>
      <c r="D478" s="145" t="s">
        <v>122</v>
      </c>
      <c r="E478" s="146" t="s">
        <v>1122</v>
      </c>
      <c r="F478" s="147" t="s">
        <v>1123</v>
      </c>
      <c r="G478" s="148" t="s">
        <v>125</v>
      </c>
      <c r="H478" s="149">
        <v>27.72</v>
      </c>
      <c r="I478" s="150"/>
      <c r="J478" s="151">
        <f>ROUND(I478*H478,2)</f>
        <v>0</v>
      </c>
      <c r="K478" s="147" t="s">
        <v>126</v>
      </c>
      <c r="L478" s="34"/>
      <c r="M478" s="152" t="s">
        <v>1</v>
      </c>
      <c r="N478" s="153" t="s">
        <v>38</v>
      </c>
      <c r="O478" s="59"/>
      <c r="P478" s="154">
        <f>O478*H478</f>
        <v>0</v>
      </c>
      <c r="Q478" s="154">
        <v>0</v>
      </c>
      <c r="R478" s="154">
        <f>Q478*H478</f>
        <v>0</v>
      </c>
      <c r="S478" s="154">
        <v>0</v>
      </c>
      <c r="T478" s="155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6" t="s">
        <v>127</v>
      </c>
      <c r="AT478" s="156" t="s">
        <v>122</v>
      </c>
      <c r="AU478" s="156" t="s">
        <v>82</v>
      </c>
      <c r="AY478" s="18" t="s">
        <v>120</v>
      </c>
      <c r="BE478" s="157">
        <f>IF(N478="základní",J478,0)</f>
        <v>0</v>
      </c>
      <c r="BF478" s="157">
        <f>IF(N478="snížená",J478,0)</f>
        <v>0</v>
      </c>
      <c r="BG478" s="157">
        <f>IF(N478="zákl. přenesená",J478,0)</f>
        <v>0</v>
      </c>
      <c r="BH478" s="157">
        <f>IF(N478="sníž. přenesená",J478,0)</f>
        <v>0</v>
      </c>
      <c r="BI478" s="157">
        <f>IF(N478="nulová",J478,0)</f>
        <v>0</v>
      </c>
      <c r="BJ478" s="18" t="s">
        <v>30</v>
      </c>
      <c r="BK478" s="157">
        <f>ROUND(I478*H478,2)</f>
        <v>0</v>
      </c>
      <c r="BL478" s="18" t="s">
        <v>127</v>
      </c>
      <c r="BM478" s="156" t="s">
        <v>545</v>
      </c>
    </row>
    <row r="479" spans="1:65" s="13" customFormat="1">
      <c r="B479" s="158"/>
      <c r="D479" s="159" t="s">
        <v>128</v>
      </c>
      <c r="E479" s="160" t="s">
        <v>1</v>
      </c>
      <c r="F479" s="161" t="s">
        <v>1003</v>
      </c>
      <c r="H479" s="162">
        <v>27.72</v>
      </c>
      <c r="I479" s="163"/>
      <c r="L479" s="158"/>
      <c r="M479" s="164"/>
      <c r="N479" s="165"/>
      <c r="O479" s="165"/>
      <c r="P479" s="165"/>
      <c r="Q479" s="165"/>
      <c r="R479" s="165"/>
      <c r="S479" s="165"/>
      <c r="T479" s="166"/>
      <c r="AT479" s="160" t="s">
        <v>128</v>
      </c>
      <c r="AU479" s="160" t="s">
        <v>82</v>
      </c>
      <c r="AV479" s="13" t="s">
        <v>82</v>
      </c>
      <c r="AW479" s="13" t="s">
        <v>29</v>
      </c>
      <c r="AX479" s="13" t="s">
        <v>30</v>
      </c>
      <c r="AY479" s="160" t="s">
        <v>120</v>
      </c>
    </row>
    <row r="480" spans="1:65" s="2" customFormat="1" ht="16.5" customHeight="1">
      <c r="A480" s="33"/>
      <c r="B480" s="144"/>
      <c r="C480" s="145" t="s">
        <v>344</v>
      </c>
      <c r="D480" s="145" t="s">
        <v>122</v>
      </c>
      <c r="E480" s="146" t="s">
        <v>1124</v>
      </c>
      <c r="F480" s="147" t="s">
        <v>1125</v>
      </c>
      <c r="G480" s="148" t="s">
        <v>351</v>
      </c>
      <c r="H480" s="149">
        <v>16.591000000000001</v>
      </c>
      <c r="I480" s="150"/>
      <c r="J480" s="151">
        <f>ROUND(I480*H480,2)</f>
        <v>0</v>
      </c>
      <c r="K480" s="147" t="s">
        <v>1</v>
      </c>
      <c r="L480" s="34"/>
      <c r="M480" s="152" t="s">
        <v>1</v>
      </c>
      <c r="N480" s="153" t="s">
        <v>38</v>
      </c>
      <c r="O480" s="59"/>
      <c r="P480" s="154">
        <f>O480*H480</f>
        <v>0</v>
      </c>
      <c r="Q480" s="154">
        <v>0</v>
      </c>
      <c r="R480" s="154">
        <f>Q480*H480</f>
        <v>0</v>
      </c>
      <c r="S480" s="154">
        <v>0</v>
      </c>
      <c r="T480" s="15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6" t="s">
        <v>127</v>
      </c>
      <c r="AT480" s="156" t="s">
        <v>122</v>
      </c>
      <c r="AU480" s="156" t="s">
        <v>82</v>
      </c>
      <c r="AY480" s="18" t="s">
        <v>120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18" t="s">
        <v>30</v>
      </c>
      <c r="BK480" s="157">
        <f>ROUND(I480*H480,2)</f>
        <v>0</v>
      </c>
      <c r="BL480" s="18" t="s">
        <v>127</v>
      </c>
      <c r="BM480" s="156" t="s">
        <v>1126</v>
      </c>
    </row>
    <row r="481" spans="1:65" s="13" customFormat="1">
      <c r="B481" s="158"/>
      <c r="D481" s="159" t="s">
        <v>128</v>
      </c>
      <c r="E481" s="160" t="s">
        <v>1</v>
      </c>
      <c r="F481" s="161" t="s">
        <v>1127</v>
      </c>
      <c r="H481" s="162">
        <v>7.2069999999999999</v>
      </c>
      <c r="I481" s="163"/>
      <c r="L481" s="158"/>
      <c r="M481" s="164"/>
      <c r="N481" s="165"/>
      <c r="O481" s="165"/>
      <c r="P481" s="165"/>
      <c r="Q481" s="165"/>
      <c r="R481" s="165"/>
      <c r="S481" s="165"/>
      <c r="T481" s="166"/>
      <c r="AT481" s="160" t="s">
        <v>128</v>
      </c>
      <c r="AU481" s="160" t="s">
        <v>82</v>
      </c>
      <c r="AV481" s="13" t="s">
        <v>82</v>
      </c>
      <c r="AW481" s="13" t="s">
        <v>29</v>
      </c>
      <c r="AX481" s="13" t="s">
        <v>73</v>
      </c>
      <c r="AY481" s="160" t="s">
        <v>120</v>
      </c>
    </row>
    <row r="482" spans="1:65" s="13" customFormat="1">
      <c r="B482" s="158"/>
      <c r="D482" s="159" t="s">
        <v>128</v>
      </c>
      <c r="E482" s="160" t="s">
        <v>1</v>
      </c>
      <c r="F482" s="161" t="s">
        <v>1128</v>
      </c>
      <c r="H482" s="162">
        <v>9.3840000000000003</v>
      </c>
      <c r="I482" s="163"/>
      <c r="L482" s="158"/>
      <c r="M482" s="164"/>
      <c r="N482" s="165"/>
      <c r="O482" s="165"/>
      <c r="P482" s="165"/>
      <c r="Q482" s="165"/>
      <c r="R482" s="165"/>
      <c r="S482" s="165"/>
      <c r="T482" s="166"/>
      <c r="AT482" s="160" t="s">
        <v>128</v>
      </c>
      <c r="AU482" s="160" t="s">
        <v>82</v>
      </c>
      <c r="AV482" s="13" t="s">
        <v>82</v>
      </c>
      <c r="AW482" s="13" t="s">
        <v>29</v>
      </c>
      <c r="AX482" s="13" t="s">
        <v>73</v>
      </c>
      <c r="AY482" s="160" t="s">
        <v>120</v>
      </c>
    </row>
    <row r="483" spans="1:65" s="14" customFormat="1">
      <c r="B483" s="167"/>
      <c r="D483" s="159" t="s">
        <v>128</v>
      </c>
      <c r="E483" s="168" t="s">
        <v>1</v>
      </c>
      <c r="F483" s="169" t="s">
        <v>205</v>
      </c>
      <c r="H483" s="170">
        <v>16.591000000000001</v>
      </c>
      <c r="I483" s="171"/>
      <c r="L483" s="167"/>
      <c r="M483" s="172"/>
      <c r="N483" s="173"/>
      <c r="O483" s="173"/>
      <c r="P483" s="173"/>
      <c r="Q483" s="173"/>
      <c r="R483" s="173"/>
      <c r="S483" s="173"/>
      <c r="T483" s="174"/>
      <c r="AT483" s="168" t="s">
        <v>128</v>
      </c>
      <c r="AU483" s="168" t="s">
        <v>82</v>
      </c>
      <c r="AV483" s="14" t="s">
        <v>127</v>
      </c>
      <c r="AW483" s="14" t="s">
        <v>29</v>
      </c>
      <c r="AX483" s="14" t="s">
        <v>30</v>
      </c>
      <c r="AY483" s="168" t="s">
        <v>120</v>
      </c>
    </row>
    <row r="484" spans="1:65" s="2" customFormat="1" ht="16.5" customHeight="1">
      <c r="A484" s="33"/>
      <c r="B484" s="144"/>
      <c r="C484" s="145" t="s">
        <v>574</v>
      </c>
      <c r="D484" s="145" t="s">
        <v>122</v>
      </c>
      <c r="E484" s="146" t="s">
        <v>1129</v>
      </c>
      <c r="F484" s="147" t="s">
        <v>1130</v>
      </c>
      <c r="G484" s="148" t="s">
        <v>183</v>
      </c>
      <c r="H484" s="149">
        <v>56</v>
      </c>
      <c r="I484" s="150"/>
      <c r="J484" s="151">
        <f>ROUND(I484*H484,2)</f>
        <v>0</v>
      </c>
      <c r="K484" s="147" t="s">
        <v>126</v>
      </c>
      <c r="L484" s="34"/>
      <c r="M484" s="152" t="s">
        <v>1</v>
      </c>
      <c r="N484" s="153" t="s">
        <v>38</v>
      </c>
      <c r="O484" s="59"/>
      <c r="P484" s="154">
        <f>O484*H484</f>
        <v>0</v>
      </c>
      <c r="Q484" s="154">
        <v>0.15540000000000001</v>
      </c>
      <c r="R484" s="154">
        <f>Q484*H484</f>
        <v>8.7024000000000008</v>
      </c>
      <c r="S484" s="154">
        <v>0</v>
      </c>
      <c r="T484" s="155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6" t="s">
        <v>127</v>
      </c>
      <c r="AT484" s="156" t="s">
        <v>122</v>
      </c>
      <c r="AU484" s="156" t="s">
        <v>82</v>
      </c>
      <c r="AY484" s="18" t="s">
        <v>120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18" t="s">
        <v>30</v>
      </c>
      <c r="BK484" s="157">
        <f>ROUND(I484*H484,2)</f>
        <v>0</v>
      </c>
      <c r="BL484" s="18" t="s">
        <v>127</v>
      </c>
      <c r="BM484" s="156" t="s">
        <v>1131</v>
      </c>
    </row>
    <row r="485" spans="1:65" s="13" customFormat="1">
      <c r="B485" s="158"/>
      <c r="D485" s="159" t="s">
        <v>128</v>
      </c>
      <c r="E485" s="160" t="s">
        <v>1</v>
      </c>
      <c r="F485" s="161" t="s">
        <v>819</v>
      </c>
      <c r="H485" s="162">
        <v>56</v>
      </c>
      <c r="I485" s="163"/>
      <c r="L485" s="158"/>
      <c r="M485" s="164"/>
      <c r="N485" s="165"/>
      <c r="O485" s="165"/>
      <c r="P485" s="165"/>
      <c r="Q485" s="165"/>
      <c r="R485" s="165"/>
      <c r="S485" s="165"/>
      <c r="T485" s="166"/>
      <c r="AT485" s="160" t="s">
        <v>128</v>
      </c>
      <c r="AU485" s="160" t="s">
        <v>82</v>
      </c>
      <c r="AV485" s="13" t="s">
        <v>82</v>
      </c>
      <c r="AW485" s="13" t="s">
        <v>29</v>
      </c>
      <c r="AX485" s="13" t="s">
        <v>30</v>
      </c>
      <c r="AY485" s="160" t="s">
        <v>120</v>
      </c>
    </row>
    <row r="486" spans="1:65" s="2" customFormat="1" ht="16.5" customHeight="1">
      <c r="A486" s="33"/>
      <c r="B486" s="144"/>
      <c r="C486" s="145" t="s">
        <v>579</v>
      </c>
      <c r="D486" s="145" t="s">
        <v>122</v>
      </c>
      <c r="E486" s="146" t="s">
        <v>1132</v>
      </c>
      <c r="F486" s="147" t="s">
        <v>1133</v>
      </c>
      <c r="G486" s="148" t="s">
        <v>183</v>
      </c>
      <c r="H486" s="149">
        <v>36</v>
      </c>
      <c r="I486" s="150"/>
      <c r="J486" s="151">
        <f>ROUND(I486*H486,2)</f>
        <v>0</v>
      </c>
      <c r="K486" s="147" t="s">
        <v>126</v>
      </c>
      <c r="L486" s="34"/>
      <c r="M486" s="152" t="s">
        <v>1</v>
      </c>
      <c r="N486" s="153" t="s">
        <v>38</v>
      </c>
      <c r="O486" s="59"/>
      <c r="P486" s="154">
        <f>O486*H486</f>
        <v>0</v>
      </c>
      <c r="Q486" s="154">
        <v>0.1295</v>
      </c>
      <c r="R486" s="154">
        <f>Q486*H486</f>
        <v>4.6619999999999999</v>
      </c>
      <c r="S486" s="154">
        <v>0</v>
      </c>
      <c r="T486" s="155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56" t="s">
        <v>127</v>
      </c>
      <c r="AT486" s="156" t="s">
        <v>122</v>
      </c>
      <c r="AU486" s="156" t="s">
        <v>82</v>
      </c>
      <c r="AY486" s="18" t="s">
        <v>120</v>
      </c>
      <c r="BE486" s="157">
        <f>IF(N486="základní",J486,0)</f>
        <v>0</v>
      </c>
      <c r="BF486" s="157">
        <f>IF(N486="snížená",J486,0)</f>
        <v>0</v>
      </c>
      <c r="BG486" s="157">
        <f>IF(N486="zákl. přenesená",J486,0)</f>
        <v>0</v>
      </c>
      <c r="BH486" s="157">
        <f>IF(N486="sníž. přenesená",J486,0)</f>
        <v>0</v>
      </c>
      <c r="BI486" s="157">
        <f>IF(N486="nulová",J486,0)</f>
        <v>0</v>
      </c>
      <c r="BJ486" s="18" t="s">
        <v>30</v>
      </c>
      <c r="BK486" s="157">
        <f>ROUND(I486*H486,2)</f>
        <v>0</v>
      </c>
      <c r="BL486" s="18" t="s">
        <v>127</v>
      </c>
      <c r="BM486" s="156" t="s">
        <v>550</v>
      </c>
    </row>
    <row r="487" spans="1:65" s="13" customFormat="1">
      <c r="B487" s="158"/>
      <c r="D487" s="159" t="s">
        <v>128</v>
      </c>
      <c r="E487" s="160" t="s">
        <v>1</v>
      </c>
      <c r="F487" s="161" t="s">
        <v>820</v>
      </c>
      <c r="H487" s="162">
        <v>36</v>
      </c>
      <c r="I487" s="163"/>
      <c r="L487" s="158"/>
      <c r="M487" s="164"/>
      <c r="N487" s="165"/>
      <c r="O487" s="165"/>
      <c r="P487" s="165"/>
      <c r="Q487" s="165"/>
      <c r="R487" s="165"/>
      <c r="S487" s="165"/>
      <c r="T487" s="166"/>
      <c r="AT487" s="160" t="s">
        <v>128</v>
      </c>
      <c r="AU487" s="160" t="s">
        <v>82</v>
      </c>
      <c r="AV487" s="13" t="s">
        <v>82</v>
      </c>
      <c r="AW487" s="13" t="s">
        <v>29</v>
      </c>
      <c r="AX487" s="13" t="s">
        <v>30</v>
      </c>
      <c r="AY487" s="160" t="s">
        <v>120</v>
      </c>
    </row>
    <row r="488" spans="1:65" s="2" customFormat="1" ht="16.5" customHeight="1">
      <c r="A488" s="33"/>
      <c r="B488" s="144"/>
      <c r="C488" s="145" t="s">
        <v>584</v>
      </c>
      <c r="D488" s="145" t="s">
        <v>122</v>
      </c>
      <c r="E488" s="146" t="s">
        <v>742</v>
      </c>
      <c r="F488" s="147" t="s">
        <v>743</v>
      </c>
      <c r="G488" s="148" t="s">
        <v>183</v>
      </c>
      <c r="H488" s="149">
        <v>237.2</v>
      </c>
      <c r="I488" s="150"/>
      <c r="J488" s="151">
        <f>ROUND(I488*H488,2)</f>
        <v>0</v>
      </c>
      <c r="K488" s="147" t="s">
        <v>126</v>
      </c>
      <c r="L488" s="34"/>
      <c r="M488" s="152" t="s">
        <v>1</v>
      </c>
      <c r="N488" s="153" t="s">
        <v>38</v>
      </c>
      <c r="O488" s="59"/>
      <c r="P488" s="154">
        <f>O488*H488</f>
        <v>0</v>
      </c>
      <c r="Q488" s="154">
        <v>0</v>
      </c>
      <c r="R488" s="154">
        <f>Q488*H488</f>
        <v>0</v>
      </c>
      <c r="S488" s="154">
        <v>0</v>
      </c>
      <c r="T488" s="155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56" t="s">
        <v>127</v>
      </c>
      <c r="AT488" s="156" t="s">
        <v>122</v>
      </c>
      <c r="AU488" s="156" t="s">
        <v>82</v>
      </c>
      <c r="AY488" s="18" t="s">
        <v>120</v>
      </c>
      <c r="BE488" s="157">
        <f>IF(N488="základní",J488,0)</f>
        <v>0</v>
      </c>
      <c r="BF488" s="157">
        <f>IF(N488="snížená",J488,0)</f>
        <v>0</v>
      </c>
      <c r="BG488" s="157">
        <f>IF(N488="zákl. přenesená",J488,0)</f>
        <v>0</v>
      </c>
      <c r="BH488" s="157">
        <f>IF(N488="sníž. přenesená",J488,0)</f>
        <v>0</v>
      </c>
      <c r="BI488" s="157">
        <f>IF(N488="nulová",J488,0)</f>
        <v>0</v>
      </c>
      <c r="BJ488" s="18" t="s">
        <v>30</v>
      </c>
      <c r="BK488" s="157">
        <f>ROUND(I488*H488,2)</f>
        <v>0</v>
      </c>
      <c r="BL488" s="18" t="s">
        <v>127</v>
      </c>
      <c r="BM488" s="156" t="s">
        <v>1134</v>
      </c>
    </row>
    <row r="489" spans="1:65" s="13" customFormat="1">
      <c r="B489" s="158"/>
      <c r="D489" s="159" t="s">
        <v>128</v>
      </c>
      <c r="E489" s="160" t="s">
        <v>1</v>
      </c>
      <c r="F489" s="161" t="s">
        <v>1135</v>
      </c>
      <c r="H489" s="162">
        <v>44.6</v>
      </c>
      <c r="I489" s="163"/>
      <c r="L489" s="158"/>
      <c r="M489" s="164"/>
      <c r="N489" s="165"/>
      <c r="O489" s="165"/>
      <c r="P489" s="165"/>
      <c r="Q489" s="165"/>
      <c r="R489" s="165"/>
      <c r="S489" s="165"/>
      <c r="T489" s="166"/>
      <c r="AT489" s="160" t="s">
        <v>128</v>
      </c>
      <c r="AU489" s="160" t="s">
        <v>82</v>
      </c>
      <c r="AV489" s="13" t="s">
        <v>82</v>
      </c>
      <c r="AW489" s="13" t="s">
        <v>29</v>
      </c>
      <c r="AX489" s="13" t="s">
        <v>73</v>
      </c>
      <c r="AY489" s="160" t="s">
        <v>120</v>
      </c>
    </row>
    <row r="490" spans="1:65" s="13" customFormat="1">
      <c r="B490" s="158"/>
      <c r="D490" s="159" t="s">
        <v>128</v>
      </c>
      <c r="E490" s="160" t="s">
        <v>1</v>
      </c>
      <c r="F490" s="161" t="s">
        <v>1136</v>
      </c>
      <c r="H490" s="162">
        <v>192.6</v>
      </c>
      <c r="I490" s="163"/>
      <c r="L490" s="158"/>
      <c r="M490" s="164"/>
      <c r="N490" s="165"/>
      <c r="O490" s="165"/>
      <c r="P490" s="165"/>
      <c r="Q490" s="165"/>
      <c r="R490" s="165"/>
      <c r="S490" s="165"/>
      <c r="T490" s="166"/>
      <c r="AT490" s="160" t="s">
        <v>128</v>
      </c>
      <c r="AU490" s="160" t="s">
        <v>82</v>
      </c>
      <c r="AV490" s="13" t="s">
        <v>82</v>
      </c>
      <c r="AW490" s="13" t="s">
        <v>29</v>
      </c>
      <c r="AX490" s="13" t="s">
        <v>73</v>
      </c>
      <c r="AY490" s="160" t="s">
        <v>120</v>
      </c>
    </row>
    <row r="491" spans="1:65" s="14" customFormat="1">
      <c r="B491" s="167"/>
      <c r="D491" s="159" t="s">
        <v>128</v>
      </c>
      <c r="E491" s="168" t="s">
        <v>1</v>
      </c>
      <c r="F491" s="169" t="s">
        <v>150</v>
      </c>
      <c r="H491" s="170">
        <v>237.2</v>
      </c>
      <c r="I491" s="171"/>
      <c r="L491" s="167"/>
      <c r="M491" s="172"/>
      <c r="N491" s="173"/>
      <c r="O491" s="173"/>
      <c r="P491" s="173"/>
      <c r="Q491" s="173"/>
      <c r="R491" s="173"/>
      <c r="S491" s="173"/>
      <c r="T491" s="174"/>
      <c r="AT491" s="168" t="s">
        <v>128</v>
      </c>
      <c r="AU491" s="168" t="s">
        <v>82</v>
      </c>
      <c r="AV491" s="14" t="s">
        <v>127</v>
      </c>
      <c r="AW491" s="14" t="s">
        <v>29</v>
      </c>
      <c r="AX491" s="14" t="s">
        <v>30</v>
      </c>
      <c r="AY491" s="168" t="s">
        <v>120</v>
      </c>
    </row>
    <row r="492" spans="1:65" s="2" customFormat="1" ht="16.5" customHeight="1">
      <c r="A492" s="33"/>
      <c r="B492" s="144"/>
      <c r="C492" s="145" t="s">
        <v>358</v>
      </c>
      <c r="D492" s="145" t="s">
        <v>122</v>
      </c>
      <c r="E492" s="146" t="s">
        <v>751</v>
      </c>
      <c r="F492" s="147" t="s">
        <v>752</v>
      </c>
      <c r="G492" s="148" t="s">
        <v>183</v>
      </c>
      <c r="H492" s="149">
        <v>193.2</v>
      </c>
      <c r="I492" s="150"/>
      <c r="J492" s="151">
        <f>ROUND(I492*H492,2)</f>
        <v>0</v>
      </c>
      <c r="K492" s="147" t="s">
        <v>126</v>
      </c>
      <c r="L492" s="34"/>
      <c r="M492" s="152" t="s">
        <v>1</v>
      </c>
      <c r="N492" s="153" t="s">
        <v>38</v>
      </c>
      <c r="O492" s="59"/>
      <c r="P492" s="154">
        <f>O492*H492</f>
        <v>0</v>
      </c>
      <c r="Q492" s="154">
        <v>2.0000000000000002E-5</v>
      </c>
      <c r="R492" s="154">
        <f>Q492*H492</f>
        <v>3.8640000000000002E-3</v>
      </c>
      <c r="S492" s="154">
        <v>0</v>
      </c>
      <c r="T492" s="155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56" t="s">
        <v>127</v>
      </c>
      <c r="AT492" s="156" t="s">
        <v>122</v>
      </c>
      <c r="AU492" s="156" t="s">
        <v>82</v>
      </c>
      <c r="AY492" s="18" t="s">
        <v>120</v>
      </c>
      <c r="BE492" s="157">
        <f>IF(N492="základní",J492,0)</f>
        <v>0</v>
      </c>
      <c r="BF492" s="157">
        <f>IF(N492="snížená",J492,0)</f>
        <v>0</v>
      </c>
      <c r="BG492" s="157">
        <f>IF(N492="zákl. přenesená",J492,0)</f>
        <v>0</v>
      </c>
      <c r="BH492" s="157">
        <f>IF(N492="sníž. přenesená",J492,0)</f>
        <v>0</v>
      </c>
      <c r="BI492" s="157">
        <f>IF(N492="nulová",J492,0)</f>
        <v>0</v>
      </c>
      <c r="BJ492" s="18" t="s">
        <v>30</v>
      </c>
      <c r="BK492" s="157">
        <f>ROUND(I492*H492,2)</f>
        <v>0</v>
      </c>
      <c r="BL492" s="18" t="s">
        <v>127</v>
      </c>
      <c r="BM492" s="156" t="s">
        <v>527</v>
      </c>
    </row>
    <row r="493" spans="1:65" s="13" customFormat="1">
      <c r="B493" s="158"/>
      <c r="D493" s="159" t="s">
        <v>128</v>
      </c>
      <c r="E493" s="160" t="s">
        <v>1</v>
      </c>
      <c r="F493" s="161" t="s">
        <v>1137</v>
      </c>
      <c r="H493" s="162">
        <v>193.2</v>
      </c>
      <c r="I493" s="163"/>
      <c r="L493" s="158"/>
      <c r="M493" s="164"/>
      <c r="N493" s="165"/>
      <c r="O493" s="165"/>
      <c r="P493" s="165"/>
      <c r="Q493" s="165"/>
      <c r="R493" s="165"/>
      <c r="S493" s="165"/>
      <c r="T493" s="166"/>
      <c r="AT493" s="160" t="s">
        <v>128</v>
      </c>
      <c r="AU493" s="160" t="s">
        <v>82</v>
      </c>
      <c r="AV493" s="13" t="s">
        <v>82</v>
      </c>
      <c r="AW493" s="13" t="s">
        <v>29</v>
      </c>
      <c r="AX493" s="13" t="s">
        <v>30</v>
      </c>
      <c r="AY493" s="160" t="s">
        <v>120</v>
      </c>
    </row>
    <row r="494" spans="1:65" s="2" customFormat="1" ht="16.5" customHeight="1">
      <c r="A494" s="33"/>
      <c r="B494" s="144"/>
      <c r="C494" s="145" t="s">
        <v>592</v>
      </c>
      <c r="D494" s="145" t="s">
        <v>122</v>
      </c>
      <c r="E494" s="146" t="s">
        <v>761</v>
      </c>
      <c r="F494" s="147" t="s">
        <v>762</v>
      </c>
      <c r="G494" s="148" t="s">
        <v>183</v>
      </c>
      <c r="H494" s="149">
        <v>237.2</v>
      </c>
      <c r="I494" s="150"/>
      <c r="J494" s="151">
        <f>ROUND(I494*H494,2)</f>
        <v>0</v>
      </c>
      <c r="K494" s="147" t="s">
        <v>126</v>
      </c>
      <c r="L494" s="34"/>
      <c r="M494" s="152" t="s">
        <v>1</v>
      </c>
      <c r="N494" s="153" t="s">
        <v>38</v>
      </c>
      <c r="O494" s="59"/>
      <c r="P494" s="154">
        <f>O494*H494</f>
        <v>0</v>
      </c>
      <c r="Q494" s="154">
        <v>0</v>
      </c>
      <c r="R494" s="154">
        <f>Q494*H494</f>
        <v>0</v>
      </c>
      <c r="S494" s="154">
        <v>0</v>
      </c>
      <c r="T494" s="155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56" t="s">
        <v>127</v>
      </c>
      <c r="AT494" s="156" t="s">
        <v>122</v>
      </c>
      <c r="AU494" s="156" t="s">
        <v>82</v>
      </c>
      <c r="AY494" s="18" t="s">
        <v>120</v>
      </c>
      <c r="BE494" s="157">
        <f>IF(N494="základní",J494,0)</f>
        <v>0</v>
      </c>
      <c r="BF494" s="157">
        <f>IF(N494="snížená",J494,0)</f>
        <v>0</v>
      </c>
      <c r="BG494" s="157">
        <f>IF(N494="zákl. přenesená",J494,0)</f>
        <v>0</v>
      </c>
      <c r="BH494" s="157">
        <f>IF(N494="sníž. přenesená",J494,0)</f>
        <v>0</v>
      </c>
      <c r="BI494" s="157">
        <f>IF(N494="nulová",J494,0)</f>
        <v>0</v>
      </c>
      <c r="BJ494" s="18" t="s">
        <v>30</v>
      </c>
      <c r="BK494" s="157">
        <f>ROUND(I494*H494,2)</f>
        <v>0</v>
      </c>
      <c r="BL494" s="18" t="s">
        <v>127</v>
      </c>
      <c r="BM494" s="156" t="s">
        <v>522</v>
      </c>
    </row>
    <row r="495" spans="1:65" s="2" customFormat="1" ht="16.5" customHeight="1">
      <c r="A495" s="33"/>
      <c r="B495" s="144"/>
      <c r="C495" s="145" t="s">
        <v>364</v>
      </c>
      <c r="D495" s="145" t="s">
        <v>122</v>
      </c>
      <c r="E495" s="146" t="s">
        <v>765</v>
      </c>
      <c r="F495" s="147" t="s">
        <v>766</v>
      </c>
      <c r="G495" s="148" t="s">
        <v>351</v>
      </c>
      <c r="H495" s="149">
        <v>349.84500000000003</v>
      </c>
      <c r="I495" s="150"/>
      <c r="J495" s="151">
        <f>ROUND(I495*H495,2)</f>
        <v>0</v>
      </c>
      <c r="K495" s="147" t="s">
        <v>126</v>
      </c>
      <c r="L495" s="34"/>
      <c r="M495" s="152" t="s">
        <v>1</v>
      </c>
      <c r="N495" s="153" t="s">
        <v>38</v>
      </c>
      <c r="O495" s="59"/>
      <c r="P495" s="154">
        <f>O495*H495</f>
        <v>0</v>
      </c>
      <c r="Q495" s="154">
        <v>0</v>
      </c>
      <c r="R495" s="154">
        <f>Q495*H495</f>
        <v>0</v>
      </c>
      <c r="S495" s="154">
        <v>0</v>
      </c>
      <c r="T495" s="155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6" t="s">
        <v>127</v>
      </c>
      <c r="AT495" s="156" t="s">
        <v>122</v>
      </c>
      <c r="AU495" s="156" t="s">
        <v>82</v>
      </c>
      <c r="AY495" s="18" t="s">
        <v>120</v>
      </c>
      <c r="BE495" s="157">
        <f>IF(N495="základní",J495,0)</f>
        <v>0</v>
      </c>
      <c r="BF495" s="157">
        <f>IF(N495="snížená",J495,0)</f>
        <v>0</v>
      </c>
      <c r="BG495" s="157">
        <f>IF(N495="zákl. přenesená",J495,0)</f>
        <v>0</v>
      </c>
      <c r="BH495" s="157">
        <f>IF(N495="sníž. přenesená",J495,0)</f>
        <v>0</v>
      </c>
      <c r="BI495" s="157">
        <f>IF(N495="nulová",J495,0)</f>
        <v>0</v>
      </c>
      <c r="BJ495" s="18" t="s">
        <v>30</v>
      </c>
      <c r="BK495" s="157">
        <f>ROUND(I495*H495,2)</f>
        <v>0</v>
      </c>
      <c r="BL495" s="18" t="s">
        <v>127</v>
      </c>
      <c r="BM495" s="156" t="s">
        <v>1138</v>
      </c>
    </row>
    <row r="496" spans="1:65" s="13" customFormat="1">
      <c r="B496" s="158"/>
      <c r="D496" s="159" t="s">
        <v>128</v>
      </c>
      <c r="E496" s="160" t="s">
        <v>1</v>
      </c>
      <c r="F496" s="161" t="s">
        <v>1139</v>
      </c>
      <c r="H496" s="162">
        <v>349.84500000000003</v>
      </c>
      <c r="I496" s="163"/>
      <c r="L496" s="158"/>
      <c r="M496" s="164"/>
      <c r="N496" s="165"/>
      <c r="O496" s="165"/>
      <c r="P496" s="165"/>
      <c r="Q496" s="165"/>
      <c r="R496" s="165"/>
      <c r="S496" s="165"/>
      <c r="T496" s="166"/>
      <c r="AT496" s="160" t="s">
        <v>128</v>
      </c>
      <c r="AU496" s="160" t="s">
        <v>82</v>
      </c>
      <c r="AV496" s="13" t="s">
        <v>82</v>
      </c>
      <c r="AW496" s="13" t="s">
        <v>29</v>
      </c>
      <c r="AX496" s="13" t="s">
        <v>73</v>
      </c>
      <c r="AY496" s="160" t="s">
        <v>120</v>
      </c>
    </row>
    <row r="497" spans="1:65" s="14" customFormat="1">
      <c r="B497" s="167"/>
      <c r="D497" s="159" t="s">
        <v>128</v>
      </c>
      <c r="E497" s="168" t="s">
        <v>1</v>
      </c>
      <c r="F497" s="169" t="s">
        <v>205</v>
      </c>
      <c r="H497" s="170">
        <v>349.84500000000003</v>
      </c>
      <c r="I497" s="171"/>
      <c r="L497" s="167"/>
      <c r="M497" s="172"/>
      <c r="N497" s="173"/>
      <c r="O497" s="173"/>
      <c r="P497" s="173"/>
      <c r="Q497" s="173"/>
      <c r="R497" s="173"/>
      <c r="S497" s="173"/>
      <c r="T497" s="174"/>
      <c r="AT497" s="168" t="s">
        <v>128</v>
      </c>
      <c r="AU497" s="168" t="s">
        <v>82</v>
      </c>
      <c r="AV497" s="14" t="s">
        <v>127</v>
      </c>
      <c r="AW497" s="14" t="s">
        <v>29</v>
      </c>
      <c r="AX497" s="14" t="s">
        <v>30</v>
      </c>
      <c r="AY497" s="168" t="s">
        <v>120</v>
      </c>
    </row>
    <row r="498" spans="1:65" s="2" customFormat="1" ht="16.5" customHeight="1">
      <c r="A498" s="33"/>
      <c r="B498" s="144"/>
      <c r="C498" s="145" t="s">
        <v>601</v>
      </c>
      <c r="D498" s="145" t="s">
        <v>122</v>
      </c>
      <c r="E498" s="146" t="s">
        <v>769</v>
      </c>
      <c r="F498" s="147" t="s">
        <v>770</v>
      </c>
      <c r="G498" s="148" t="s">
        <v>351</v>
      </c>
      <c r="H498" s="149">
        <v>1383.38</v>
      </c>
      <c r="I498" s="150"/>
      <c r="J498" s="151">
        <f>ROUND(I498*H498,2)</f>
        <v>0</v>
      </c>
      <c r="K498" s="147" t="s">
        <v>126</v>
      </c>
      <c r="L498" s="34"/>
      <c r="M498" s="152" t="s">
        <v>1</v>
      </c>
      <c r="N498" s="153" t="s">
        <v>38</v>
      </c>
      <c r="O498" s="59"/>
      <c r="P498" s="154">
        <f>O498*H498</f>
        <v>0</v>
      </c>
      <c r="Q498" s="154">
        <v>0</v>
      </c>
      <c r="R498" s="154">
        <f>Q498*H498</f>
        <v>0</v>
      </c>
      <c r="S498" s="154">
        <v>0</v>
      </c>
      <c r="T498" s="155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6" t="s">
        <v>127</v>
      </c>
      <c r="AT498" s="156" t="s">
        <v>122</v>
      </c>
      <c r="AU498" s="156" t="s">
        <v>82</v>
      </c>
      <c r="AY498" s="18" t="s">
        <v>120</v>
      </c>
      <c r="BE498" s="157">
        <f>IF(N498="základní",J498,0)</f>
        <v>0</v>
      </c>
      <c r="BF498" s="157">
        <f>IF(N498="snížená",J498,0)</f>
        <v>0</v>
      </c>
      <c r="BG498" s="157">
        <f>IF(N498="zákl. přenesená",J498,0)</f>
        <v>0</v>
      </c>
      <c r="BH498" s="157">
        <f>IF(N498="sníž. přenesená",J498,0)</f>
        <v>0</v>
      </c>
      <c r="BI498" s="157">
        <f>IF(N498="nulová",J498,0)</f>
        <v>0</v>
      </c>
      <c r="BJ498" s="18" t="s">
        <v>30</v>
      </c>
      <c r="BK498" s="157">
        <f>ROUND(I498*H498,2)</f>
        <v>0</v>
      </c>
      <c r="BL498" s="18" t="s">
        <v>127</v>
      </c>
      <c r="BM498" s="156" t="s">
        <v>1140</v>
      </c>
    </row>
    <row r="499" spans="1:65" s="13" customFormat="1">
      <c r="B499" s="158"/>
      <c r="D499" s="159" t="s">
        <v>128</v>
      </c>
      <c r="E499" s="160" t="s">
        <v>1</v>
      </c>
      <c r="F499" s="161" t="s">
        <v>1141</v>
      </c>
      <c r="H499" s="162">
        <v>1383.38</v>
      </c>
      <c r="I499" s="163"/>
      <c r="L499" s="158"/>
      <c r="M499" s="164"/>
      <c r="N499" s="165"/>
      <c r="O499" s="165"/>
      <c r="P499" s="165"/>
      <c r="Q499" s="165"/>
      <c r="R499" s="165"/>
      <c r="S499" s="165"/>
      <c r="T499" s="166"/>
      <c r="AT499" s="160" t="s">
        <v>128</v>
      </c>
      <c r="AU499" s="160" t="s">
        <v>82</v>
      </c>
      <c r="AV499" s="13" t="s">
        <v>82</v>
      </c>
      <c r="AW499" s="13" t="s">
        <v>29</v>
      </c>
      <c r="AX499" s="13" t="s">
        <v>73</v>
      </c>
      <c r="AY499" s="160" t="s">
        <v>120</v>
      </c>
    </row>
    <row r="500" spans="1:65" s="14" customFormat="1">
      <c r="B500" s="167"/>
      <c r="D500" s="159" t="s">
        <v>128</v>
      </c>
      <c r="E500" s="168" t="s">
        <v>1</v>
      </c>
      <c r="F500" s="169" t="s">
        <v>205</v>
      </c>
      <c r="H500" s="170">
        <v>1383.38</v>
      </c>
      <c r="I500" s="171"/>
      <c r="L500" s="167"/>
      <c r="M500" s="172"/>
      <c r="N500" s="173"/>
      <c r="O500" s="173"/>
      <c r="P500" s="173"/>
      <c r="Q500" s="173"/>
      <c r="R500" s="173"/>
      <c r="S500" s="173"/>
      <c r="T500" s="174"/>
      <c r="AT500" s="168" t="s">
        <v>128</v>
      </c>
      <c r="AU500" s="168" t="s">
        <v>82</v>
      </c>
      <c r="AV500" s="14" t="s">
        <v>127</v>
      </c>
      <c r="AW500" s="14" t="s">
        <v>29</v>
      </c>
      <c r="AX500" s="14" t="s">
        <v>30</v>
      </c>
      <c r="AY500" s="168" t="s">
        <v>120</v>
      </c>
    </row>
    <row r="501" spans="1:65" s="2" customFormat="1" ht="16.5" customHeight="1">
      <c r="A501" s="33"/>
      <c r="B501" s="144"/>
      <c r="C501" s="145" t="s">
        <v>422</v>
      </c>
      <c r="D501" s="145" t="s">
        <v>122</v>
      </c>
      <c r="E501" s="146" t="s">
        <v>774</v>
      </c>
      <c r="F501" s="147" t="s">
        <v>775</v>
      </c>
      <c r="G501" s="148" t="s">
        <v>351</v>
      </c>
      <c r="H501" s="149">
        <v>209.32599999999999</v>
      </c>
      <c r="I501" s="150"/>
      <c r="J501" s="151">
        <f>ROUND(I501*H501,2)</f>
        <v>0</v>
      </c>
      <c r="K501" s="147" t="s">
        <v>1</v>
      </c>
      <c r="L501" s="34"/>
      <c r="M501" s="152" t="s">
        <v>1</v>
      </c>
      <c r="N501" s="153" t="s">
        <v>38</v>
      </c>
      <c r="O501" s="59"/>
      <c r="P501" s="154">
        <f>O501*H501</f>
        <v>0</v>
      </c>
      <c r="Q501" s="154">
        <v>0</v>
      </c>
      <c r="R501" s="154">
        <f>Q501*H501</f>
        <v>0</v>
      </c>
      <c r="S501" s="154">
        <v>0</v>
      </c>
      <c r="T501" s="155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56" t="s">
        <v>127</v>
      </c>
      <c r="AT501" s="156" t="s">
        <v>122</v>
      </c>
      <c r="AU501" s="156" t="s">
        <v>82</v>
      </c>
      <c r="AY501" s="18" t="s">
        <v>120</v>
      </c>
      <c r="BE501" s="157">
        <f>IF(N501="základní",J501,0)</f>
        <v>0</v>
      </c>
      <c r="BF501" s="157">
        <f>IF(N501="snížená",J501,0)</f>
        <v>0</v>
      </c>
      <c r="BG501" s="157">
        <f>IF(N501="zákl. přenesená",J501,0)</f>
        <v>0</v>
      </c>
      <c r="BH501" s="157">
        <f>IF(N501="sníž. přenesená",J501,0)</f>
        <v>0</v>
      </c>
      <c r="BI501" s="157">
        <f>IF(N501="nulová",J501,0)</f>
        <v>0</v>
      </c>
      <c r="BJ501" s="18" t="s">
        <v>30</v>
      </c>
      <c r="BK501" s="157">
        <f>ROUND(I501*H501,2)</f>
        <v>0</v>
      </c>
      <c r="BL501" s="18" t="s">
        <v>127</v>
      </c>
      <c r="BM501" s="156" t="s">
        <v>1142</v>
      </c>
    </row>
    <row r="502" spans="1:65" s="13" customFormat="1">
      <c r="B502" s="158"/>
      <c r="D502" s="159" t="s">
        <v>128</v>
      </c>
      <c r="E502" s="160" t="s">
        <v>1</v>
      </c>
      <c r="F502" s="161" t="s">
        <v>1143</v>
      </c>
      <c r="H502" s="162">
        <v>209.32599999999999</v>
      </c>
      <c r="I502" s="163"/>
      <c r="L502" s="158"/>
      <c r="M502" s="164"/>
      <c r="N502" s="165"/>
      <c r="O502" s="165"/>
      <c r="P502" s="165"/>
      <c r="Q502" s="165"/>
      <c r="R502" s="165"/>
      <c r="S502" s="165"/>
      <c r="T502" s="166"/>
      <c r="AT502" s="160" t="s">
        <v>128</v>
      </c>
      <c r="AU502" s="160" t="s">
        <v>82</v>
      </c>
      <c r="AV502" s="13" t="s">
        <v>82</v>
      </c>
      <c r="AW502" s="13" t="s">
        <v>29</v>
      </c>
      <c r="AX502" s="13" t="s">
        <v>73</v>
      </c>
      <c r="AY502" s="160" t="s">
        <v>120</v>
      </c>
    </row>
    <row r="503" spans="1:65" s="14" customFormat="1">
      <c r="B503" s="167"/>
      <c r="D503" s="159" t="s">
        <v>128</v>
      </c>
      <c r="E503" s="168" t="s">
        <v>1</v>
      </c>
      <c r="F503" s="169" t="s">
        <v>205</v>
      </c>
      <c r="H503" s="170">
        <v>209.32599999999999</v>
      </c>
      <c r="I503" s="171"/>
      <c r="L503" s="167"/>
      <c r="M503" s="172"/>
      <c r="N503" s="173"/>
      <c r="O503" s="173"/>
      <c r="P503" s="173"/>
      <c r="Q503" s="173"/>
      <c r="R503" s="173"/>
      <c r="S503" s="173"/>
      <c r="T503" s="174"/>
      <c r="AT503" s="168" t="s">
        <v>128</v>
      </c>
      <c r="AU503" s="168" t="s">
        <v>82</v>
      </c>
      <c r="AV503" s="14" t="s">
        <v>127</v>
      </c>
      <c r="AW503" s="14" t="s">
        <v>29</v>
      </c>
      <c r="AX503" s="14" t="s">
        <v>30</v>
      </c>
      <c r="AY503" s="168" t="s">
        <v>120</v>
      </c>
    </row>
    <row r="504" spans="1:65" s="2" customFormat="1" ht="16.5" customHeight="1">
      <c r="A504" s="33"/>
      <c r="B504" s="144"/>
      <c r="C504" s="145" t="s">
        <v>610</v>
      </c>
      <c r="D504" s="145" t="s">
        <v>122</v>
      </c>
      <c r="E504" s="146" t="s">
        <v>778</v>
      </c>
      <c r="F504" s="147" t="s">
        <v>418</v>
      </c>
      <c r="G504" s="148" t="s">
        <v>351</v>
      </c>
      <c r="H504" s="149">
        <v>136.51900000000001</v>
      </c>
      <c r="I504" s="150"/>
      <c r="J504" s="151">
        <f>ROUND(I504*H504,2)</f>
        <v>0</v>
      </c>
      <c r="K504" s="147" t="s">
        <v>1</v>
      </c>
      <c r="L504" s="34"/>
      <c r="M504" s="152" t="s">
        <v>1</v>
      </c>
      <c r="N504" s="153" t="s">
        <v>38</v>
      </c>
      <c r="O504" s="59"/>
      <c r="P504" s="154">
        <f>O504*H504</f>
        <v>0</v>
      </c>
      <c r="Q504" s="154">
        <v>0</v>
      </c>
      <c r="R504" s="154">
        <f>Q504*H504</f>
        <v>0</v>
      </c>
      <c r="S504" s="154">
        <v>0</v>
      </c>
      <c r="T504" s="155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56" t="s">
        <v>127</v>
      </c>
      <c r="AT504" s="156" t="s">
        <v>122</v>
      </c>
      <c r="AU504" s="156" t="s">
        <v>82</v>
      </c>
      <c r="AY504" s="18" t="s">
        <v>120</v>
      </c>
      <c r="BE504" s="157">
        <f>IF(N504="základní",J504,0)</f>
        <v>0</v>
      </c>
      <c r="BF504" s="157">
        <f>IF(N504="snížená",J504,0)</f>
        <v>0</v>
      </c>
      <c r="BG504" s="157">
        <f>IF(N504="zákl. přenesená",J504,0)</f>
        <v>0</v>
      </c>
      <c r="BH504" s="157">
        <f>IF(N504="sníž. přenesená",J504,0)</f>
        <v>0</v>
      </c>
      <c r="BI504" s="157">
        <f>IF(N504="nulová",J504,0)</f>
        <v>0</v>
      </c>
      <c r="BJ504" s="18" t="s">
        <v>30</v>
      </c>
      <c r="BK504" s="157">
        <f>ROUND(I504*H504,2)</f>
        <v>0</v>
      </c>
      <c r="BL504" s="18" t="s">
        <v>127</v>
      </c>
      <c r="BM504" s="156" t="s">
        <v>1144</v>
      </c>
    </row>
    <row r="505" spans="1:65" s="13" customFormat="1">
      <c r="B505" s="158"/>
      <c r="D505" s="159" t="s">
        <v>128</v>
      </c>
      <c r="E505" s="160" t="s">
        <v>1</v>
      </c>
      <c r="F505" s="161" t="s">
        <v>1145</v>
      </c>
      <c r="H505" s="162">
        <v>136.51900000000001</v>
      </c>
      <c r="I505" s="163"/>
      <c r="L505" s="158"/>
      <c r="M505" s="164"/>
      <c r="N505" s="165"/>
      <c r="O505" s="165"/>
      <c r="P505" s="165"/>
      <c r="Q505" s="165"/>
      <c r="R505" s="165"/>
      <c r="S505" s="165"/>
      <c r="T505" s="166"/>
      <c r="AT505" s="160" t="s">
        <v>128</v>
      </c>
      <c r="AU505" s="160" t="s">
        <v>82</v>
      </c>
      <c r="AV505" s="13" t="s">
        <v>82</v>
      </c>
      <c r="AW505" s="13" t="s">
        <v>29</v>
      </c>
      <c r="AX505" s="13" t="s">
        <v>73</v>
      </c>
      <c r="AY505" s="160" t="s">
        <v>120</v>
      </c>
    </row>
    <row r="506" spans="1:65" s="14" customFormat="1">
      <c r="B506" s="167"/>
      <c r="D506" s="159" t="s">
        <v>128</v>
      </c>
      <c r="E506" s="168" t="s">
        <v>1</v>
      </c>
      <c r="F506" s="169" t="s">
        <v>205</v>
      </c>
      <c r="H506" s="170">
        <v>136.51900000000001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8" t="s">
        <v>128</v>
      </c>
      <c r="AU506" s="168" t="s">
        <v>82</v>
      </c>
      <c r="AV506" s="14" t="s">
        <v>127</v>
      </c>
      <c r="AW506" s="14" t="s">
        <v>29</v>
      </c>
      <c r="AX506" s="14" t="s">
        <v>30</v>
      </c>
      <c r="AY506" s="168" t="s">
        <v>120</v>
      </c>
    </row>
    <row r="507" spans="1:65" s="2" customFormat="1" ht="16.5" customHeight="1">
      <c r="A507" s="33"/>
      <c r="B507" s="144"/>
      <c r="C507" s="145" t="s">
        <v>615</v>
      </c>
      <c r="D507" s="145" t="s">
        <v>122</v>
      </c>
      <c r="E507" s="146" t="s">
        <v>782</v>
      </c>
      <c r="F507" s="147" t="s">
        <v>783</v>
      </c>
      <c r="G507" s="148" t="s">
        <v>351</v>
      </c>
      <c r="H507" s="149">
        <v>388.07900000000001</v>
      </c>
      <c r="I507" s="150"/>
      <c r="J507" s="151">
        <f>ROUND(I507*H507,2)</f>
        <v>0</v>
      </c>
      <c r="K507" s="147" t="s">
        <v>126</v>
      </c>
      <c r="L507" s="34"/>
      <c r="M507" s="152" t="s">
        <v>1</v>
      </c>
      <c r="N507" s="153" t="s">
        <v>38</v>
      </c>
      <c r="O507" s="59"/>
      <c r="P507" s="154">
        <f>O507*H507</f>
        <v>0</v>
      </c>
      <c r="Q507" s="154">
        <v>0</v>
      </c>
      <c r="R507" s="154">
        <f>Q507*H507</f>
        <v>0</v>
      </c>
      <c r="S507" s="154">
        <v>0</v>
      </c>
      <c r="T507" s="155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6" t="s">
        <v>127</v>
      </c>
      <c r="AT507" s="156" t="s">
        <v>122</v>
      </c>
      <c r="AU507" s="156" t="s">
        <v>82</v>
      </c>
      <c r="AY507" s="18" t="s">
        <v>120</v>
      </c>
      <c r="BE507" s="157">
        <f>IF(N507="základní",J507,0)</f>
        <v>0</v>
      </c>
      <c r="BF507" s="157">
        <f>IF(N507="snížená",J507,0)</f>
        <v>0</v>
      </c>
      <c r="BG507" s="157">
        <f>IF(N507="zákl. přenesená",J507,0)</f>
        <v>0</v>
      </c>
      <c r="BH507" s="157">
        <f>IF(N507="sníž. přenesená",J507,0)</f>
        <v>0</v>
      </c>
      <c r="BI507" s="157">
        <f>IF(N507="nulová",J507,0)</f>
        <v>0</v>
      </c>
      <c r="BJ507" s="18" t="s">
        <v>30</v>
      </c>
      <c r="BK507" s="157">
        <f>ROUND(I507*H507,2)</f>
        <v>0</v>
      </c>
      <c r="BL507" s="18" t="s">
        <v>127</v>
      </c>
      <c r="BM507" s="156" t="s">
        <v>1146</v>
      </c>
    </row>
    <row r="508" spans="1:65" s="13" customFormat="1">
      <c r="B508" s="158"/>
      <c r="D508" s="159" t="s">
        <v>128</v>
      </c>
      <c r="E508" s="160" t="s">
        <v>1</v>
      </c>
      <c r="F508" s="161" t="s">
        <v>1147</v>
      </c>
      <c r="H508" s="162">
        <v>388.07900000000001</v>
      </c>
      <c r="I508" s="163"/>
      <c r="L508" s="158"/>
      <c r="M508" s="164"/>
      <c r="N508" s="165"/>
      <c r="O508" s="165"/>
      <c r="P508" s="165"/>
      <c r="Q508" s="165"/>
      <c r="R508" s="165"/>
      <c r="S508" s="165"/>
      <c r="T508" s="166"/>
      <c r="AT508" s="160" t="s">
        <v>128</v>
      </c>
      <c r="AU508" s="160" t="s">
        <v>82</v>
      </c>
      <c r="AV508" s="13" t="s">
        <v>82</v>
      </c>
      <c r="AW508" s="13" t="s">
        <v>29</v>
      </c>
      <c r="AX508" s="13" t="s">
        <v>73</v>
      </c>
      <c r="AY508" s="160" t="s">
        <v>120</v>
      </c>
    </row>
    <row r="509" spans="1:65" s="14" customFormat="1">
      <c r="B509" s="167"/>
      <c r="D509" s="159" t="s">
        <v>128</v>
      </c>
      <c r="E509" s="168" t="s">
        <v>1</v>
      </c>
      <c r="F509" s="169" t="s">
        <v>205</v>
      </c>
      <c r="H509" s="170">
        <v>388.07900000000001</v>
      </c>
      <c r="I509" s="171"/>
      <c r="L509" s="167"/>
      <c r="M509" s="172"/>
      <c r="N509" s="173"/>
      <c r="O509" s="173"/>
      <c r="P509" s="173"/>
      <c r="Q509" s="173"/>
      <c r="R509" s="173"/>
      <c r="S509" s="173"/>
      <c r="T509" s="174"/>
      <c r="AT509" s="168" t="s">
        <v>128</v>
      </c>
      <c r="AU509" s="168" t="s">
        <v>82</v>
      </c>
      <c r="AV509" s="14" t="s">
        <v>127</v>
      </c>
      <c r="AW509" s="14" t="s">
        <v>29</v>
      </c>
      <c r="AX509" s="14" t="s">
        <v>30</v>
      </c>
      <c r="AY509" s="168" t="s">
        <v>120</v>
      </c>
    </row>
    <row r="510" spans="1:65" s="12" customFormat="1" ht="25.9" customHeight="1">
      <c r="B510" s="131"/>
      <c r="D510" s="132" t="s">
        <v>72</v>
      </c>
      <c r="E510" s="133" t="s">
        <v>1148</v>
      </c>
      <c r="F510" s="133" t="s">
        <v>1149</v>
      </c>
      <c r="I510" s="134"/>
      <c r="J510" s="135">
        <f>BK510</f>
        <v>0</v>
      </c>
      <c r="L510" s="131"/>
      <c r="M510" s="136"/>
      <c r="N510" s="137"/>
      <c r="O510" s="137"/>
      <c r="P510" s="138">
        <f>P511+P517+P522</f>
        <v>0</v>
      </c>
      <c r="Q510" s="137"/>
      <c r="R510" s="138">
        <f>R511+R517+R522</f>
        <v>0.57074939999999996</v>
      </c>
      <c r="S510" s="137"/>
      <c r="T510" s="139">
        <f>T511+T517+T522</f>
        <v>0</v>
      </c>
      <c r="AR510" s="132" t="s">
        <v>82</v>
      </c>
      <c r="AT510" s="140" t="s">
        <v>72</v>
      </c>
      <c r="AU510" s="140" t="s">
        <v>73</v>
      </c>
      <c r="AY510" s="132" t="s">
        <v>120</v>
      </c>
      <c r="BK510" s="141">
        <f>BK511+BK517+BK522</f>
        <v>0</v>
      </c>
    </row>
    <row r="511" spans="1:65" s="12" customFormat="1" ht="22.9" customHeight="1">
      <c r="B511" s="131"/>
      <c r="D511" s="132" t="s">
        <v>72</v>
      </c>
      <c r="E511" s="142" t="s">
        <v>1150</v>
      </c>
      <c r="F511" s="142" t="s">
        <v>1151</v>
      </c>
      <c r="I511" s="134"/>
      <c r="J511" s="143">
        <f>BK511</f>
        <v>0</v>
      </c>
      <c r="L511" s="131"/>
      <c r="M511" s="136"/>
      <c r="N511" s="137"/>
      <c r="O511" s="137"/>
      <c r="P511" s="138">
        <f>SUM(P512:P516)</f>
        <v>0</v>
      </c>
      <c r="Q511" s="137"/>
      <c r="R511" s="138">
        <f>SUM(R512:R516)</f>
        <v>6.6389400000000001E-2</v>
      </c>
      <c r="S511" s="137"/>
      <c r="T511" s="139">
        <f>SUM(T512:T516)</f>
        <v>0</v>
      </c>
      <c r="AR511" s="132" t="s">
        <v>82</v>
      </c>
      <c r="AT511" s="140" t="s">
        <v>72</v>
      </c>
      <c r="AU511" s="140" t="s">
        <v>30</v>
      </c>
      <c r="AY511" s="132" t="s">
        <v>120</v>
      </c>
      <c r="BK511" s="141">
        <f>SUM(BK512:BK516)</f>
        <v>0</v>
      </c>
    </row>
    <row r="512" spans="1:65" s="2" customFormat="1" ht="16.5" customHeight="1">
      <c r="A512" s="33"/>
      <c r="B512" s="144"/>
      <c r="C512" s="145" t="s">
        <v>621</v>
      </c>
      <c r="D512" s="145" t="s">
        <v>122</v>
      </c>
      <c r="E512" s="146" t="s">
        <v>1152</v>
      </c>
      <c r="F512" s="147" t="s">
        <v>1153</v>
      </c>
      <c r="G512" s="148" t="s">
        <v>125</v>
      </c>
      <c r="H512" s="149">
        <v>9.9600000000000009</v>
      </c>
      <c r="I512" s="150"/>
      <c r="J512" s="151">
        <f>ROUND(I512*H512,2)</f>
        <v>0</v>
      </c>
      <c r="K512" s="147" t="s">
        <v>126</v>
      </c>
      <c r="L512" s="34"/>
      <c r="M512" s="152" t="s">
        <v>1</v>
      </c>
      <c r="N512" s="153" t="s">
        <v>38</v>
      </c>
      <c r="O512" s="59"/>
      <c r="P512" s="154">
        <f>O512*H512</f>
        <v>0</v>
      </c>
      <c r="Q512" s="154">
        <v>6.0000000000000001E-3</v>
      </c>
      <c r="R512" s="154">
        <f>Q512*H512</f>
        <v>5.9760000000000008E-2</v>
      </c>
      <c r="S512" s="154">
        <v>0</v>
      </c>
      <c r="T512" s="155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6" t="s">
        <v>160</v>
      </c>
      <c r="AT512" s="156" t="s">
        <v>122</v>
      </c>
      <c r="AU512" s="156" t="s">
        <v>82</v>
      </c>
      <c r="AY512" s="18" t="s">
        <v>120</v>
      </c>
      <c r="BE512" s="157">
        <f>IF(N512="základní",J512,0)</f>
        <v>0</v>
      </c>
      <c r="BF512" s="157">
        <f>IF(N512="snížená",J512,0)</f>
        <v>0</v>
      </c>
      <c r="BG512" s="157">
        <f>IF(N512="zákl. přenesená",J512,0)</f>
        <v>0</v>
      </c>
      <c r="BH512" s="157">
        <f>IF(N512="sníž. přenesená",J512,0)</f>
        <v>0</v>
      </c>
      <c r="BI512" s="157">
        <f>IF(N512="nulová",J512,0)</f>
        <v>0</v>
      </c>
      <c r="BJ512" s="18" t="s">
        <v>30</v>
      </c>
      <c r="BK512" s="157">
        <f>ROUND(I512*H512,2)</f>
        <v>0</v>
      </c>
      <c r="BL512" s="18" t="s">
        <v>160</v>
      </c>
      <c r="BM512" s="156" t="s">
        <v>564</v>
      </c>
    </row>
    <row r="513" spans="1:65" s="13" customFormat="1">
      <c r="B513" s="158"/>
      <c r="D513" s="159" t="s">
        <v>128</v>
      </c>
      <c r="E513" s="160" t="s">
        <v>1</v>
      </c>
      <c r="F513" s="161" t="s">
        <v>1154</v>
      </c>
      <c r="H513" s="162">
        <v>9.9600000000000009</v>
      </c>
      <c r="I513" s="163"/>
      <c r="L513" s="158"/>
      <c r="M513" s="164"/>
      <c r="N513" s="165"/>
      <c r="O513" s="165"/>
      <c r="P513" s="165"/>
      <c r="Q513" s="165"/>
      <c r="R513" s="165"/>
      <c r="S513" s="165"/>
      <c r="T513" s="166"/>
      <c r="AT513" s="160" t="s">
        <v>128</v>
      </c>
      <c r="AU513" s="160" t="s">
        <v>82</v>
      </c>
      <c r="AV513" s="13" t="s">
        <v>82</v>
      </c>
      <c r="AW513" s="13" t="s">
        <v>29</v>
      </c>
      <c r="AX513" s="13" t="s">
        <v>30</v>
      </c>
      <c r="AY513" s="160" t="s">
        <v>120</v>
      </c>
    </row>
    <row r="514" spans="1:65" s="2" customFormat="1" ht="16.5" customHeight="1">
      <c r="A514" s="33"/>
      <c r="B514" s="144"/>
      <c r="C514" s="190" t="s">
        <v>626</v>
      </c>
      <c r="D514" s="190" t="s">
        <v>348</v>
      </c>
      <c r="E514" s="191" t="s">
        <v>1155</v>
      </c>
      <c r="F514" s="192" t="s">
        <v>1156</v>
      </c>
      <c r="G514" s="193" t="s">
        <v>125</v>
      </c>
      <c r="H514" s="194">
        <v>11.048999999999999</v>
      </c>
      <c r="I514" s="195"/>
      <c r="J514" s="196">
        <f>ROUND(I514*H514,2)</f>
        <v>0</v>
      </c>
      <c r="K514" s="192" t="s">
        <v>126</v>
      </c>
      <c r="L514" s="197"/>
      <c r="M514" s="198" t="s">
        <v>1</v>
      </c>
      <c r="N514" s="199" t="s">
        <v>38</v>
      </c>
      <c r="O514" s="59"/>
      <c r="P514" s="154">
        <f>O514*H514</f>
        <v>0</v>
      </c>
      <c r="Q514" s="154">
        <v>5.9999999999999995E-4</v>
      </c>
      <c r="R514" s="154">
        <f>Q514*H514</f>
        <v>6.6293999999999988E-3</v>
      </c>
      <c r="S514" s="154">
        <v>0</v>
      </c>
      <c r="T514" s="155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6" t="s">
        <v>292</v>
      </c>
      <c r="AT514" s="156" t="s">
        <v>348</v>
      </c>
      <c r="AU514" s="156" t="s">
        <v>82</v>
      </c>
      <c r="AY514" s="18" t="s">
        <v>120</v>
      </c>
      <c r="BE514" s="157">
        <f>IF(N514="základní",J514,0)</f>
        <v>0</v>
      </c>
      <c r="BF514" s="157">
        <f>IF(N514="snížená",J514,0)</f>
        <v>0</v>
      </c>
      <c r="BG514" s="157">
        <f>IF(N514="zákl. přenesená",J514,0)</f>
        <v>0</v>
      </c>
      <c r="BH514" s="157">
        <f>IF(N514="sníž. přenesená",J514,0)</f>
        <v>0</v>
      </c>
      <c r="BI514" s="157">
        <f>IF(N514="nulová",J514,0)</f>
        <v>0</v>
      </c>
      <c r="BJ514" s="18" t="s">
        <v>30</v>
      </c>
      <c r="BK514" s="157">
        <f>ROUND(I514*H514,2)</f>
        <v>0</v>
      </c>
      <c r="BL514" s="18" t="s">
        <v>160</v>
      </c>
      <c r="BM514" s="156" t="s">
        <v>569</v>
      </c>
    </row>
    <row r="515" spans="1:65" s="13" customFormat="1">
      <c r="B515" s="158"/>
      <c r="D515" s="159" t="s">
        <v>128</v>
      </c>
      <c r="E515" s="160" t="s">
        <v>1</v>
      </c>
      <c r="F515" s="161" t="s">
        <v>1157</v>
      </c>
      <c r="H515" s="162">
        <v>11.048999999999999</v>
      </c>
      <c r="I515" s="163"/>
      <c r="L515" s="158"/>
      <c r="M515" s="164"/>
      <c r="N515" s="165"/>
      <c r="O515" s="165"/>
      <c r="P515" s="165"/>
      <c r="Q515" s="165"/>
      <c r="R515" s="165"/>
      <c r="S515" s="165"/>
      <c r="T515" s="166"/>
      <c r="AT515" s="160" t="s">
        <v>128</v>
      </c>
      <c r="AU515" s="160" t="s">
        <v>82</v>
      </c>
      <c r="AV515" s="13" t="s">
        <v>82</v>
      </c>
      <c r="AW515" s="13" t="s">
        <v>29</v>
      </c>
      <c r="AX515" s="13" t="s">
        <v>30</v>
      </c>
      <c r="AY515" s="160" t="s">
        <v>120</v>
      </c>
    </row>
    <row r="516" spans="1:65" s="2" customFormat="1" ht="16.5" customHeight="1">
      <c r="A516" s="33"/>
      <c r="B516" s="144"/>
      <c r="C516" s="145" t="s">
        <v>630</v>
      </c>
      <c r="D516" s="145" t="s">
        <v>122</v>
      </c>
      <c r="E516" s="146" t="s">
        <v>1158</v>
      </c>
      <c r="F516" s="147" t="s">
        <v>1159</v>
      </c>
      <c r="G516" s="148" t="s">
        <v>351</v>
      </c>
      <c r="H516" s="149">
        <v>6.6000000000000003E-2</v>
      </c>
      <c r="I516" s="150"/>
      <c r="J516" s="151">
        <f>ROUND(I516*H516,2)</f>
        <v>0</v>
      </c>
      <c r="K516" s="147" t="s">
        <v>126</v>
      </c>
      <c r="L516" s="34"/>
      <c r="M516" s="152" t="s">
        <v>1</v>
      </c>
      <c r="N516" s="153" t="s">
        <v>38</v>
      </c>
      <c r="O516" s="59"/>
      <c r="P516" s="154">
        <f>O516*H516</f>
        <v>0</v>
      </c>
      <c r="Q516" s="154">
        <v>0</v>
      </c>
      <c r="R516" s="154">
        <f>Q516*H516</f>
        <v>0</v>
      </c>
      <c r="S516" s="154">
        <v>0</v>
      </c>
      <c r="T516" s="155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56" t="s">
        <v>160</v>
      </c>
      <c r="AT516" s="156" t="s">
        <v>122</v>
      </c>
      <c r="AU516" s="156" t="s">
        <v>82</v>
      </c>
      <c r="AY516" s="18" t="s">
        <v>120</v>
      </c>
      <c r="BE516" s="157">
        <f>IF(N516="základní",J516,0)</f>
        <v>0</v>
      </c>
      <c r="BF516" s="157">
        <f>IF(N516="snížená",J516,0)</f>
        <v>0</v>
      </c>
      <c r="BG516" s="157">
        <f>IF(N516="zákl. přenesená",J516,0)</f>
        <v>0</v>
      </c>
      <c r="BH516" s="157">
        <f>IF(N516="sníž. přenesená",J516,0)</f>
        <v>0</v>
      </c>
      <c r="BI516" s="157">
        <f>IF(N516="nulová",J516,0)</f>
        <v>0</v>
      </c>
      <c r="BJ516" s="18" t="s">
        <v>30</v>
      </c>
      <c r="BK516" s="157">
        <f>ROUND(I516*H516,2)</f>
        <v>0</v>
      </c>
      <c r="BL516" s="18" t="s">
        <v>160</v>
      </c>
      <c r="BM516" s="156" t="s">
        <v>1160</v>
      </c>
    </row>
    <row r="517" spans="1:65" s="12" customFormat="1" ht="22.9" customHeight="1">
      <c r="B517" s="131"/>
      <c r="D517" s="132" t="s">
        <v>72</v>
      </c>
      <c r="E517" s="142" t="s">
        <v>1161</v>
      </c>
      <c r="F517" s="142" t="s">
        <v>1162</v>
      </c>
      <c r="I517" s="134"/>
      <c r="J517" s="143">
        <f>BK517</f>
        <v>0</v>
      </c>
      <c r="L517" s="131"/>
      <c r="M517" s="136"/>
      <c r="N517" s="137"/>
      <c r="O517" s="137"/>
      <c r="P517" s="138">
        <f>SUM(P518:P521)</f>
        <v>0</v>
      </c>
      <c r="Q517" s="137"/>
      <c r="R517" s="138">
        <f>SUM(R518:R521)</f>
        <v>0.47735999999999995</v>
      </c>
      <c r="S517" s="137"/>
      <c r="T517" s="139">
        <f>SUM(T518:T521)</f>
        <v>0</v>
      </c>
      <c r="AR517" s="132" t="s">
        <v>82</v>
      </c>
      <c r="AT517" s="140" t="s">
        <v>72</v>
      </c>
      <c r="AU517" s="140" t="s">
        <v>30</v>
      </c>
      <c r="AY517" s="132" t="s">
        <v>120</v>
      </c>
      <c r="BK517" s="141">
        <f>SUM(BK518:BK521)</f>
        <v>0</v>
      </c>
    </row>
    <row r="518" spans="1:65" s="2" customFormat="1" ht="16.5" customHeight="1">
      <c r="A518" s="33"/>
      <c r="B518" s="144"/>
      <c r="C518" s="145" t="s">
        <v>634</v>
      </c>
      <c r="D518" s="145" t="s">
        <v>122</v>
      </c>
      <c r="E518" s="146" t="s">
        <v>1163</v>
      </c>
      <c r="F518" s="147" t="s">
        <v>1164</v>
      </c>
      <c r="G518" s="148" t="s">
        <v>1165</v>
      </c>
      <c r="H518" s="149">
        <v>18</v>
      </c>
      <c r="I518" s="150"/>
      <c r="J518" s="151">
        <f>ROUND(I518*H518,2)</f>
        <v>0</v>
      </c>
      <c r="K518" s="147" t="s">
        <v>1</v>
      </c>
      <c r="L518" s="34"/>
      <c r="M518" s="152" t="s">
        <v>1</v>
      </c>
      <c r="N518" s="153" t="s">
        <v>38</v>
      </c>
      <c r="O518" s="59"/>
      <c r="P518" s="154">
        <f>O518*H518</f>
        <v>0</v>
      </c>
      <c r="Q518" s="154">
        <v>0</v>
      </c>
      <c r="R518" s="154">
        <f>Q518*H518</f>
        <v>0</v>
      </c>
      <c r="S518" s="154">
        <v>0</v>
      </c>
      <c r="T518" s="155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6" t="s">
        <v>160</v>
      </c>
      <c r="AT518" s="156" t="s">
        <v>122</v>
      </c>
      <c r="AU518" s="156" t="s">
        <v>82</v>
      </c>
      <c r="AY518" s="18" t="s">
        <v>120</v>
      </c>
      <c r="BE518" s="157">
        <f>IF(N518="základní",J518,0)</f>
        <v>0</v>
      </c>
      <c r="BF518" s="157">
        <f>IF(N518="snížená",J518,0)</f>
        <v>0</v>
      </c>
      <c r="BG518" s="157">
        <f>IF(N518="zákl. přenesená",J518,0)</f>
        <v>0</v>
      </c>
      <c r="BH518" s="157">
        <f>IF(N518="sníž. přenesená",J518,0)</f>
        <v>0</v>
      </c>
      <c r="BI518" s="157">
        <f>IF(N518="nulová",J518,0)</f>
        <v>0</v>
      </c>
      <c r="BJ518" s="18" t="s">
        <v>30</v>
      </c>
      <c r="BK518" s="157">
        <f>ROUND(I518*H518,2)</f>
        <v>0</v>
      </c>
      <c r="BL518" s="18" t="s">
        <v>160</v>
      </c>
      <c r="BM518" s="156" t="s">
        <v>577</v>
      </c>
    </row>
    <row r="519" spans="1:65" s="13" customFormat="1">
      <c r="B519" s="158"/>
      <c r="D519" s="159" t="s">
        <v>128</v>
      </c>
      <c r="E519" s="160" t="s">
        <v>1</v>
      </c>
      <c r="F519" s="161" t="s">
        <v>1166</v>
      </c>
      <c r="H519" s="162">
        <v>18</v>
      </c>
      <c r="I519" s="163"/>
      <c r="L519" s="158"/>
      <c r="M519" s="164"/>
      <c r="N519" s="165"/>
      <c r="O519" s="165"/>
      <c r="P519" s="165"/>
      <c r="Q519" s="165"/>
      <c r="R519" s="165"/>
      <c r="S519" s="165"/>
      <c r="T519" s="166"/>
      <c r="AT519" s="160" t="s">
        <v>128</v>
      </c>
      <c r="AU519" s="160" t="s">
        <v>82</v>
      </c>
      <c r="AV519" s="13" t="s">
        <v>82</v>
      </c>
      <c r="AW519" s="13" t="s">
        <v>29</v>
      </c>
      <c r="AX519" s="13" t="s">
        <v>30</v>
      </c>
      <c r="AY519" s="160" t="s">
        <v>120</v>
      </c>
    </row>
    <row r="520" spans="1:65" s="2" customFormat="1" ht="16.5" customHeight="1">
      <c r="A520" s="33"/>
      <c r="B520" s="144"/>
      <c r="C520" s="145" t="s">
        <v>638</v>
      </c>
      <c r="D520" s="145" t="s">
        <v>122</v>
      </c>
      <c r="E520" s="146" t="s">
        <v>1167</v>
      </c>
      <c r="F520" s="147" t="s">
        <v>1168</v>
      </c>
      <c r="G520" s="148" t="s">
        <v>397</v>
      </c>
      <c r="H520" s="149">
        <v>18</v>
      </c>
      <c r="I520" s="150"/>
      <c r="J520" s="151">
        <f>ROUND(I520*H520,2)</f>
        <v>0</v>
      </c>
      <c r="K520" s="147" t="s">
        <v>126</v>
      </c>
      <c r="L520" s="34"/>
      <c r="M520" s="152" t="s">
        <v>1</v>
      </c>
      <c r="N520" s="153" t="s">
        <v>38</v>
      </c>
      <c r="O520" s="59"/>
      <c r="P520" s="154">
        <f>O520*H520</f>
        <v>0</v>
      </c>
      <c r="Q520" s="154">
        <v>2.6519999999999998E-2</v>
      </c>
      <c r="R520" s="154">
        <f>Q520*H520</f>
        <v>0.47735999999999995</v>
      </c>
      <c r="S520" s="154">
        <v>0</v>
      </c>
      <c r="T520" s="155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56" t="s">
        <v>160</v>
      </c>
      <c r="AT520" s="156" t="s">
        <v>122</v>
      </c>
      <c r="AU520" s="156" t="s">
        <v>82</v>
      </c>
      <c r="AY520" s="18" t="s">
        <v>120</v>
      </c>
      <c r="BE520" s="157">
        <f>IF(N520="základní",J520,0)</f>
        <v>0</v>
      </c>
      <c r="BF520" s="157">
        <f>IF(N520="snížená",J520,0)</f>
        <v>0</v>
      </c>
      <c r="BG520" s="157">
        <f>IF(N520="zákl. přenesená",J520,0)</f>
        <v>0</v>
      </c>
      <c r="BH520" s="157">
        <f>IF(N520="sníž. přenesená",J520,0)</f>
        <v>0</v>
      </c>
      <c r="BI520" s="157">
        <f>IF(N520="nulová",J520,0)</f>
        <v>0</v>
      </c>
      <c r="BJ520" s="18" t="s">
        <v>30</v>
      </c>
      <c r="BK520" s="157">
        <f>ROUND(I520*H520,2)</f>
        <v>0</v>
      </c>
      <c r="BL520" s="18" t="s">
        <v>160</v>
      </c>
      <c r="BM520" s="156" t="s">
        <v>1169</v>
      </c>
    </row>
    <row r="521" spans="1:65" s="2" customFormat="1" ht="16.5" customHeight="1">
      <c r="A521" s="33"/>
      <c r="B521" s="144"/>
      <c r="C521" s="145" t="s">
        <v>642</v>
      </c>
      <c r="D521" s="145" t="s">
        <v>122</v>
      </c>
      <c r="E521" s="146" t="s">
        <v>1170</v>
      </c>
      <c r="F521" s="147" t="s">
        <v>1171</v>
      </c>
      <c r="G521" s="148" t="s">
        <v>351</v>
      </c>
      <c r="H521" s="149">
        <v>0.47699999999999998</v>
      </c>
      <c r="I521" s="150"/>
      <c r="J521" s="151">
        <f>ROUND(I521*H521,2)</f>
        <v>0</v>
      </c>
      <c r="K521" s="147" t="s">
        <v>126</v>
      </c>
      <c r="L521" s="34"/>
      <c r="M521" s="152" t="s">
        <v>1</v>
      </c>
      <c r="N521" s="153" t="s">
        <v>38</v>
      </c>
      <c r="O521" s="59"/>
      <c r="P521" s="154">
        <f>O521*H521</f>
        <v>0</v>
      </c>
      <c r="Q521" s="154">
        <v>0</v>
      </c>
      <c r="R521" s="154">
        <f>Q521*H521</f>
        <v>0</v>
      </c>
      <c r="S521" s="154">
        <v>0</v>
      </c>
      <c r="T521" s="155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6" t="s">
        <v>160</v>
      </c>
      <c r="AT521" s="156" t="s">
        <v>122</v>
      </c>
      <c r="AU521" s="156" t="s">
        <v>82</v>
      </c>
      <c r="AY521" s="18" t="s">
        <v>120</v>
      </c>
      <c r="BE521" s="157">
        <f>IF(N521="základní",J521,0)</f>
        <v>0</v>
      </c>
      <c r="BF521" s="157">
        <f>IF(N521="snížená",J521,0)</f>
        <v>0</v>
      </c>
      <c r="BG521" s="157">
        <f>IF(N521="zákl. přenesená",J521,0)</f>
        <v>0</v>
      </c>
      <c r="BH521" s="157">
        <f>IF(N521="sníž. přenesená",J521,0)</f>
        <v>0</v>
      </c>
      <c r="BI521" s="157">
        <f>IF(N521="nulová",J521,0)</f>
        <v>0</v>
      </c>
      <c r="BJ521" s="18" t="s">
        <v>30</v>
      </c>
      <c r="BK521" s="157">
        <f>ROUND(I521*H521,2)</f>
        <v>0</v>
      </c>
      <c r="BL521" s="18" t="s">
        <v>160</v>
      </c>
      <c r="BM521" s="156" t="s">
        <v>1172</v>
      </c>
    </row>
    <row r="522" spans="1:65" s="12" customFormat="1" ht="22.9" customHeight="1">
      <c r="B522" s="131"/>
      <c r="D522" s="132" t="s">
        <v>72</v>
      </c>
      <c r="E522" s="142" t="s">
        <v>1173</v>
      </c>
      <c r="F522" s="142" t="s">
        <v>1174</v>
      </c>
      <c r="I522" s="134"/>
      <c r="J522" s="143">
        <f>BK522</f>
        <v>0</v>
      </c>
      <c r="L522" s="131"/>
      <c r="M522" s="136"/>
      <c r="N522" s="137"/>
      <c r="O522" s="137"/>
      <c r="P522" s="138">
        <f>SUM(P523:P524)</f>
        <v>0</v>
      </c>
      <c r="Q522" s="137"/>
      <c r="R522" s="138">
        <f>SUM(R523:R524)</f>
        <v>2.7E-2</v>
      </c>
      <c r="S522" s="137"/>
      <c r="T522" s="139">
        <f>SUM(T523:T524)</f>
        <v>0</v>
      </c>
      <c r="AR522" s="132" t="s">
        <v>82</v>
      </c>
      <c r="AT522" s="140" t="s">
        <v>72</v>
      </c>
      <c r="AU522" s="140" t="s">
        <v>30</v>
      </c>
      <c r="AY522" s="132" t="s">
        <v>120</v>
      </c>
      <c r="BK522" s="141">
        <f>SUM(BK523:BK524)</f>
        <v>0</v>
      </c>
    </row>
    <row r="523" spans="1:65" s="2" customFormat="1" ht="16.5" customHeight="1">
      <c r="A523" s="33"/>
      <c r="B523" s="144"/>
      <c r="C523" s="145" t="s">
        <v>647</v>
      </c>
      <c r="D523" s="145" t="s">
        <v>122</v>
      </c>
      <c r="E523" s="146" t="s">
        <v>1175</v>
      </c>
      <c r="F523" s="147" t="s">
        <v>1176</v>
      </c>
      <c r="G523" s="148" t="s">
        <v>183</v>
      </c>
      <c r="H523" s="149">
        <v>18</v>
      </c>
      <c r="I523" s="150"/>
      <c r="J523" s="151">
        <f>ROUND(I523*H523,2)</f>
        <v>0</v>
      </c>
      <c r="K523" s="147" t="s">
        <v>1</v>
      </c>
      <c r="L523" s="34"/>
      <c r="M523" s="152" t="s">
        <v>1</v>
      </c>
      <c r="N523" s="153" t="s">
        <v>38</v>
      </c>
      <c r="O523" s="59"/>
      <c r="P523" s="154">
        <f>O523*H523</f>
        <v>0</v>
      </c>
      <c r="Q523" s="154">
        <v>1.5E-3</v>
      </c>
      <c r="R523" s="154">
        <f>Q523*H523</f>
        <v>2.7E-2</v>
      </c>
      <c r="S523" s="154">
        <v>0</v>
      </c>
      <c r="T523" s="155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6" t="s">
        <v>160</v>
      </c>
      <c r="AT523" s="156" t="s">
        <v>122</v>
      </c>
      <c r="AU523" s="156" t="s">
        <v>82</v>
      </c>
      <c r="AY523" s="18" t="s">
        <v>120</v>
      </c>
      <c r="BE523" s="157">
        <f>IF(N523="základní",J523,0)</f>
        <v>0</v>
      </c>
      <c r="BF523" s="157">
        <f>IF(N523="snížená",J523,0)</f>
        <v>0</v>
      </c>
      <c r="BG523" s="157">
        <f>IF(N523="zákl. přenesená",J523,0)</f>
        <v>0</v>
      </c>
      <c r="BH523" s="157">
        <f>IF(N523="sníž. přenesená",J523,0)</f>
        <v>0</v>
      </c>
      <c r="BI523" s="157">
        <f>IF(N523="nulová",J523,0)</f>
        <v>0</v>
      </c>
      <c r="BJ523" s="18" t="s">
        <v>30</v>
      </c>
      <c r="BK523" s="157">
        <f>ROUND(I523*H523,2)</f>
        <v>0</v>
      </c>
      <c r="BL523" s="18" t="s">
        <v>160</v>
      </c>
      <c r="BM523" s="156" t="s">
        <v>582</v>
      </c>
    </row>
    <row r="524" spans="1:65" s="2" customFormat="1" ht="16.5" customHeight="1">
      <c r="A524" s="33"/>
      <c r="B524" s="144"/>
      <c r="C524" s="145" t="s">
        <v>369</v>
      </c>
      <c r="D524" s="145" t="s">
        <v>122</v>
      </c>
      <c r="E524" s="146" t="s">
        <v>1177</v>
      </c>
      <c r="F524" s="147" t="s">
        <v>1178</v>
      </c>
      <c r="G524" s="148" t="s">
        <v>351</v>
      </c>
      <c r="H524" s="149">
        <v>2.7E-2</v>
      </c>
      <c r="I524" s="150"/>
      <c r="J524" s="151">
        <f>ROUND(I524*H524,2)</f>
        <v>0</v>
      </c>
      <c r="K524" s="147" t="s">
        <v>126</v>
      </c>
      <c r="L524" s="34"/>
      <c r="M524" s="200" t="s">
        <v>1</v>
      </c>
      <c r="N524" s="201" t="s">
        <v>38</v>
      </c>
      <c r="O524" s="202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6" t="s">
        <v>160</v>
      </c>
      <c r="AT524" s="156" t="s">
        <v>122</v>
      </c>
      <c r="AU524" s="156" t="s">
        <v>82</v>
      </c>
      <c r="AY524" s="18" t="s">
        <v>120</v>
      </c>
      <c r="BE524" s="157">
        <f>IF(N524="základní",J524,0)</f>
        <v>0</v>
      </c>
      <c r="BF524" s="157">
        <f>IF(N524="snížená",J524,0)</f>
        <v>0</v>
      </c>
      <c r="BG524" s="157">
        <f>IF(N524="zákl. přenesená",J524,0)</f>
        <v>0</v>
      </c>
      <c r="BH524" s="157">
        <f>IF(N524="sníž. přenesená",J524,0)</f>
        <v>0</v>
      </c>
      <c r="BI524" s="157">
        <f>IF(N524="nulová",J524,0)</f>
        <v>0</v>
      </c>
      <c r="BJ524" s="18" t="s">
        <v>30</v>
      </c>
      <c r="BK524" s="157">
        <f>ROUND(I524*H524,2)</f>
        <v>0</v>
      </c>
      <c r="BL524" s="18" t="s">
        <v>160</v>
      </c>
      <c r="BM524" s="156" t="s">
        <v>1179</v>
      </c>
    </row>
    <row r="525" spans="1:65" s="2" customFormat="1" ht="6.95" customHeight="1">
      <c r="A525" s="33"/>
      <c r="B525" s="48"/>
      <c r="C525" s="49"/>
      <c r="D525" s="49"/>
      <c r="E525" s="49"/>
      <c r="F525" s="49"/>
      <c r="G525" s="49"/>
      <c r="H525" s="49"/>
      <c r="I525" s="49"/>
      <c r="J525" s="49"/>
      <c r="K525" s="49"/>
      <c r="L525" s="34"/>
      <c r="M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</row>
  </sheetData>
  <autoFilter ref="C128:K52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89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Komárovská - rekonstrukce kanalizace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0" t="s">
        <v>1180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39"/>
      <c r="G18" s="239"/>
      <c r="H18" s="239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43" t="s">
        <v>1</v>
      </c>
      <c r="F27" s="243"/>
      <c r="G27" s="243"/>
      <c r="H27" s="24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ROUND(J119,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ROUND((SUM(BE119:BE228)),  0)</f>
        <v>0</v>
      </c>
      <c r="G33" s="33"/>
      <c r="H33" s="33"/>
      <c r="I33" s="101">
        <v>0.21</v>
      </c>
      <c r="J33" s="100">
        <f>ROUND(((SUM(BE119:BE228))*I33),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ROUND((SUM(BF119:BF228)),  0)</f>
        <v>0</v>
      </c>
      <c r="G34" s="33"/>
      <c r="H34" s="33"/>
      <c r="I34" s="101">
        <v>0.12</v>
      </c>
      <c r="J34" s="100">
        <f>ROUND(((SUM(BF119:BF228))*I34),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ROUND((SUM(BG119:BG228)),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ROUND((SUM(BH119:BH228)),  0)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ROUND((SUM(BI119:BI228)),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Komárovská - rekonstrukce kanalizace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0" t="str">
        <f>E9</f>
        <v>SO 90 - Ostatní rozpočtové náklady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93</v>
      </c>
      <c r="D94" s="102"/>
      <c r="E94" s="102"/>
      <c r="F94" s="102"/>
      <c r="G94" s="102"/>
      <c r="H94" s="102"/>
      <c r="I94" s="102"/>
      <c r="J94" s="111" t="s">
        <v>94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95</v>
      </c>
      <c r="D96" s="33"/>
      <c r="E96" s="33"/>
      <c r="F96" s="33"/>
      <c r="G96" s="33"/>
      <c r="H96" s="33"/>
      <c r="I96" s="33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96</v>
      </c>
    </row>
    <row r="97" spans="1:31" s="9" customFormat="1" ht="24.95" customHeight="1">
      <c r="B97" s="113"/>
      <c r="D97" s="114" t="s">
        <v>97</v>
      </c>
      <c r="E97" s="115"/>
      <c r="F97" s="115"/>
      <c r="G97" s="115"/>
      <c r="H97" s="115"/>
      <c r="I97" s="115"/>
      <c r="J97" s="116">
        <f>J120</f>
        <v>0</v>
      </c>
      <c r="L97" s="113"/>
    </row>
    <row r="98" spans="1:31" s="10" customFormat="1" ht="19.899999999999999" customHeight="1">
      <c r="B98" s="117"/>
      <c r="D98" s="118" t="s">
        <v>1181</v>
      </c>
      <c r="E98" s="119"/>
      <c r="F98" s="119"/>
      <c r="G98" s="119"/>
      <c r="H98" s="119"/>
      <c r="I98" s="119"/>
      <c r="J98" s="120">
        <f>J121</f>
        <v>0</v>
      </c>
      <c r="L98" s="117"/>
    </row>
    <row r="99" spans="1:31" s="9" customFormat="1" ht="24.95" customHeight="1">
      <c r="B99" s="113"/>
      <c r="D99" s="114" t="s">
        <v>1182</v>
      </c>
      <c r="E99" s="115"/>
      <c r="F99" s="115"/>
      <c r="G99" s="115"/>
      <c r="H99" s="115"/>
      <c r="I99" s="115"/>
      <c r="J99" s="116">
        <f>J147</f>
        <v>0</v>
      </c>
      <c r="L99" s="113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105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48" t="str">
        <f>E7</f>
        <v>Brno, Komárovská - rekonstrukce kanalizace</v>
      </c>
      <c r="F109" s="249"/>
      <c r="G109" s="249"/>
      <c r="H109" s="249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90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20" t="str">
        <f>E9</f>
        <v>SO 90 - Ostatní rozpočtové náklady</v>
      </c>
      <c r="F111" s="247"/>
      <c r="G111" s="247"/>
      <c r="H111" s="247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3"/>
      <c r="E113" s="33"/>
      <c r="F113" s="26" t="str">
        <f>F12</f>
        <v xml:space="preserve"> </v>
      </c>
      <c r="G113" s="33"/>
      <c r="H113" s="33"/>
      <c r="I113" s="28" t="s">
        <v>22</v>
      </c>
      <c r="J113" s="56" t="str">
        <f>IF(J12="","",J12)</f>
        <v/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23</v>
      </c>
      <c r="D115" s="33"/>
      <c r="E115" s="33"/>
      <c r="F115" s="26" t="str">
        <f>E15</f>
        <v xml:space="preserve"> </v>
      </c>
      <c r="G115" s="33"/>
      <c r="H115" s="33"/>
      <c r="I115" s="28" t="s">
        <v>28</v>
      </c>
      <c r="J115" s="31" t="str">
        <f>E21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26</v>
      </c>
      <c r="D116" s="33"/>
      <c r="E116" s="33"/>
      <c r="F116" s="26" t="str">
        <f>IF(E18="","",E18)</f>
        <v>Vyplň údaj</v>
      </c>
      <c r="G116" s="33"/>
      <c r="H116" s="33"/>
      <c r="I116" s="28" t="s">
        <v>31</v>
      </c>
      <c r="J116" s="31" t="str">
        <f>E24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21"/>
      <c r="B118" s="122"/>
      <c r="C118" s="123" t="s">
        <v>106</v>
      </c>
      <c r="D118" s="124" t="s">
        <v>58</v>
      </c>
      <c r="E118" s="124" t="s">
        <v>54</v>
      </c>
      <c r="F118" s="124" t="s">
        <v>55</v>
      </c>
      <c r="G118" s="124" t="s">
        <v>107</v>
      </c>
      <c r="H118" s="124" t="s">
        <v>108</v>
      </c>
      <c r="I118" s="124" t="s">
        <v>109</v>
      </c>
      <c r="J118" s="124" t="s">
        <v>94</v>
      </c>
      <c r="K118" s="125" t="s">
        <v>110</v>
      </c>
      <c r="L118" s="126"/>
      <c r="M118" s="63" t="s">
        <v>1</v>
      </c>
      <c r="N118" s="64" t="s">
        <v>37</v>
      </c>
      <c r="O118" s="64" t="s">
        <v>111</v>
      </c>
      <c r="P118" s="64" t="s">
        <v>112</v>
      </c>
      <c r="Q118" s="64" t="s">
        <v>113</v>
      </c>
      <c r="R118" s="64" t="s">
        <v>114</v>
      </c>
      <c r="S118" s="64" t="s">
        <v>115</v>
      </c>
      <c r="T118" s="65" t="s">
        <v>116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9" customHeight="1">
      <c r="A119" s="33"/>
      <c r="B119" s="34"/>
      <c r="C119" s="70" t="s">
        <v>117</v>
      </c>
      <c r="D119" s="33"/>
      <c r="E119" s="33"/>
      <c r="F119" s="33"/>
      <c r="G119" s="33"/>
      <c r="H119" s="33"/>
      <c r="I119" s="33"/>
      <c r="J119" s="127">
        <f>BK119</f>
        <v>0</v>
      </c>
      <c r="K119" s="33"/>
      <c r="L119" s="34"/>
      <c r="M119" s="66"/>
      <c r="N119" s="57"/>
      <c r="O119" s="67"/>
      <c r="P119" s="128">
        <f>P120+P147</f>
        <v>0</v>
      </c>
      <c r="Q119" s="67"/>
      <c r="R119" s="128">
        <f>R120+R147</f>
        <v>7.6392000000000002E-2</v>
      </c>
      <c r="S119" s="67"/>
      <c r="T119" s="129">
        <f>T120+T147</f>
        <v>146.41800000000001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72</v>
      </c>
      <c r="AU119" s="18" t="s">
        <v>96</v>
      </c>
      <c r="BK119" s="130">
        <f>BK120+BK147</f>
        <v>0</v>
      </c>
    </row>
    <row r="120" spans="1:65" s="12" customFormat="1" ht="25.9" customHeight="1">
      <c r="B120" s="131"/>
      <c r="D120" s="132" t="s">
        <v>72</v>
      </c>
      <c r="E120" s="133" t="s">
        <v>118</v>
      </c>
      <c r="F120" s="133" t="s">
        <v>119</v>
      </c>
      <c r="I120" s="134"/>
      <c r="J120" s="135">
        <f>BK120</f>
        <v>0</v>
      </c>
      <c r="L120" s="131"/>
      <c r="M120" s="136"/>
      <c r="N120" s="137"/>
      <c r="O120" s="137"/>
      <c r="P120" s="138">
        <f>P121</f>
        <v>0</v>
      </c>
      <c r="Q120" s="137"/>
      <c r="R120" s="138">
        <f>R121</f>
        <v>7.6392000000000002E-2</v>
      </c>
      <c r="S120" s="137"/>
      <c r="T120" s="139">
        <f>T121</f>
        <v>146.41800000000001</v>
      </c>
      <c r="AR120" s="132" t="s">
        <v>30</v>
      </c>
      <c r="AT120" s="140" t="s">
        <v>72</v>
      </c>
      <c r="AU120" s="140" t="s">
        <v>73</v>
      </c>
      <c r="AY120" s="132" t="s">
        <v>120</v>
      </c>
      <c r="BK120" s="141">
        <f>BK121</f>
        <v>0</v>
      </c>
    </row>
    <row r="121" spans="1:65" s="12" customFormat="1" ht="22.9" customHeight="1">
      <c r="B121" s="131"/>
      <c r="D121" s="132" t="s">
        <v>72</v>
      </c>
      <c r="E121" s="142" t="s">
        <v>142</v>
      </c>
      <c r="F121" s="142" t="s">
        <v>1183</v>
      </c>
      <c r="I121" s="134"/>
      <c r="J121" s="143">
        <f>BK121</f>
        <v>0</v>
      </c>
      <c r="L121" s="131"/>
      <c r="M121" s="136"/>
      <c r="N121" s="137"/>
      <c r="O121" s="137"/>
      <c r="P121" s="138">
        <f>SUM(P122:P146)</f>
        <v>0</v>
      </c>
      <c r="Q121" s="137"/>
      <c r="R121" s="138">
        <f>SUM(R122:R146)</f>
        <v>7.6392000000000002E-2</v>
      </c>
      <c r="S121" s="137"/>
      <c r="T121" s="139">
        <f>SUM(T122:T146)</f>
        <v>146.41800000000001</v>
      </c>
      <c r="AR121" s="132" t="s">
        <v>30</v>
      </c>
      <c r="AT121" s="140" t="s">
        <v>72</v>
      </c>
      <c r="AU121" s="140" t="s">
        <v>30</v>
      </c>
      <c r="AY121" s="132" t="s">
        <v>120</v>
      </c>
      <c r="BK121" s="141">
        <f>SUM(BK122:BK146)</f>
        <v>0</v>
      </c>
    </row>
    <row r="122" spans="1:65" s="2" customFormat="1" ht="24.2" customHeight="1">
      <c r="A122" s="33"/>
      <c r="B122" s="144"/>
      <c r="C122" s="145" t="s">
        <v>30</v>
      </c>
      <c r="D122" s="145" t="s">
        <v>122</v>
      </c>
      <c r="E122" s="146" t="s">
        <v>1184</v>
      </c>
      <c r="F122" s="147" t="s">
        <v>1185</v>
      </c>
      <c r="G122" s="148" t="s">
        <v>125</v>
      </c>
      <c r="H122" s="149">
        <v>636.6</v>
      </c>
      <c r="I122" s="150"/>
      <c r="J122" s="151">
        <f>ROUND(I122*H122,2)</f>
        <v>0</v>
      </c>
      <c r="K122" s="147" t="s">
        <v>1</v>
      </c>
      <c r="L122" s="34"/>
      <c r="M122" s="152" t="s">
        <v>1</v>
      </c>
      <c r="N122" s="153" t="s">
        <v>38</v>
      </c>
      <c r="O122" s="59"/>
      <c r="P122" s="154">
        <f>O122*H122</f>
        <v>0</v>
      </c>
      <c r="Q122" s="154">
        <v>1.2E-4</v>
      </c>
      <c r="R122" s="154">
        <f>Q122*H122</f>
        <v>7.6392000000000002E-2</v>
      </c>
      <c r="S122" s="154">
        <v>0.23</v>
      </c>
      <c r="T122" s="155">
        <f>S122*H122</f>
        <v>146.41800000000001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6" t="s">
        <v>127</v>
      </c>
      <c r="AT122" s="156" t="s">
        <v>122</v>
      </c>
      <c r="AU122" s="156" t="s">
        <v>82</v>
      </c>
      <c r="AY122" s="18" t="s">
        <v>120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8" t="s">
        <v>30</v>
      </c>
      <c r="BK122" s="157">
        <f>ROUND(I122*H122,2)</f>
        <v>0</v>
      </c>
      <c r="BL122" s="18" t="s">
        <v>127</v>
      </c>
      <c r="BM122" s="156" t="s">
        <v>1186</v>
      </c>
    </row>
    <row r="123" spans="1:65" s="13" customFormat="1">
      <c r="B123" s="158"/>
      <c r="D123" s="159" t="s">
        <v>128</v>
      </c>
      <c r="E123" s="160" t="s">
        <v>1</v>
      </c>
      <c r="F123" s="161" t="s">
        <v>1187</v>
      </c>
      <c r="H123" s="162">
        <v>636.6</v>
      </c>
      <c r="I123" s="163"/>
      <c r="L123" s="158"/>
      <c r="M123" s="164"/>
      <c r="N123" s="165"/>
      <c r="O123" s="165"/>
      <c r="P123" s="165"/>
      <c r="Q123" s="165"/>
      <c r="R123" s="165"/>
      <c r="S123" s="165"/>
      <c r="T123" s="166"/>
      <c r="AT123" s="160" t="s">
        <v>128</v>
      </c>
      <c r="AU123" s="160" t="s">
        <v>82</v>
      </c>
      <c r="AV123" s="13" t="s">
        <v>82</v>
      </c>
      <c r="AW123" s="13" t="s">
        <v>29</v>
      </c>
      <c r="AX123" s="13" t="s">
        <v>30</v>
      </c>
      <c r="AY123" s="160" t="s">
        <v>120</v>
      </c>
    </row>
    <row r="124" spans="1:65" s="2" customFormat="1" ht="16.5" customHeight="1">
      <c r="A124" s="33"/>
      <c r="B124" s="144"/>
      <c r="C124" s="145" t="s">
        <v>82</v>
      </c>
      <c r="D124" s="145" t="s">
        <v>122</v>
      </c>
      <c r="E124" s="146" t="s">
        <v>765</v>
      </c>
      <c r="F124" s="147" t="s">
        <v>766</v>
      </c>
      <c r="G124" s="148" t="s">
        <v>351</v>
      </c>
      <c r="H124" s="149">
        <v>146.41800000000001</v>
      </c>
      <c r="I124" s="150"/>
      <c r="J124" s="151">
        <f>ROUND(I124*H124,2)</f>
        <v>0</v>
      </c>
      <c r="K124" s="147" t="s">
        <v>126</v>
      </c>
      <c r="L124" s="34"/>
      <c r="M124" s="152" t="s">
        <v>1</v>
      </c>
      <c r="N124" s="153" t="s">
        <v>38</v>
      </c>
      <c r="O124" s="59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6" t="s">
        <v>127</v>
      </c>
      <c r="AT124" s="156" t="s">
        <v>122</v>
      </c>
      <c r="AU124" s="156" t="s">
        <v>82</v>
      </c>
      <c r="AY124" s="18" t="s">
        <v>120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8" t="s">
        <v>30</v>
      </c>
      <c r="BK124" s="157">
        <f>ROUND(I124*H124,2)</f>
        <v>0</v>
      </c>
      <c r="BL124" s="18" t="s">
        <v>127</v>
      </c>
      <c r="BM124" s="156" t="s">
        <v>1188</v>
      </c>
    </row>
    <row r="125" spans="1:65" s="13" customFormat="1">
      <c r="B125" s="158"/>
      <c r="D125" s="159" t="s">
        <v>128</v>
      </c>
      <c r="E125" s="160" t="s">
        <v>1</v>
      </c>
      <c r="F125" s="161" t="s">
        <v>1189</v>
      </c>
      <c r="H125" s="162">
        <v>146.41800000000001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128</v>
      </c>
      <c r="AU125" s="160" t="s">
        <v>82</v>
      </c>
      <c r="AV125" s="13" t="s">
        <v>82</v>
      </c>
      <c r="AW125" s="13" t="s">
        <v>29</v>
      </c>
      <c r="AX125" s="13" t="s">
        <v>30</v>
      </c>
      <c r="AY125" s="160" t="s">
        <v>120</v>
      </c>
    </row>
    <row r="126" spans="1:65" s="2" customFormat="1" ht="16.5" customHeight="1">
      <c r="A126" s="33"/>
      <c r="B126" s="144"/>
      <c r="C126" s="145" t="s">
        <v>133</v>
      </c>
      <c r="D126" s="145" t="s">
        <v>122</v>
      </c>
      <c r="E126" s="146" t="s">
        <v>769</v>
      </c>
      <c r="F126" s="147" t="s">
        <v>770</v>
      </c>
      <c r="G126" s="148" t="s">
        <v>351</v>
      </c>
      <c r="H126" s="149">
        <v>585.67200000000003</v>
      </c>
      <c r="I126" s="150"/>
      <c r="J126" s="151">
        <f>ROUND(I126*H126,2)</f>
        <v>0</v>
      </c>
      <c r="K126" s="147" t="s">
        <v>126</v>
      </c>
      <c r="L126" s="34"/>
      <c r="M126" s="152" t="s">
        <v>1</v>
      </c>
      <c r="N126" s="153" t="s">
        <v>38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127</v>
      </c>
      <c r="AT126" s="156" t="s">
        <v>122</v>
      </c>
      <c r="AU126" s="156" t="s">
        <v>82</v>
      </c>
      <c r="AY126" s="18" t="s">
        <v>120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30</v>
      </c>
      <c r="BK126" s="157">
        <f>ROUND(I126*H126,2)</f>
        <v>0</v>
      </c>
      <c r="BL126" s="18" t="s">
        <v>127</v>
      </c>
      <c r="BM126" s="156" t="s">
        <v>1190</v>
      </c>
    </row>
    <row r="127" spans="1:65" s="13" customFormat="1">
      <c r="B127" s="158"/>
      <c r="D127" s="159" t="s">
        <v>128</v>
      </c>
      <c r="E127" s="160" t="s">
        <v>1</v>
      </c>
      <c r="F127" s="161" t="s">
        <v>1191</v>
      </c>
      <c r="H127" s="162">
        <v>585.67200000000003</v>
      </c>
      <c r="I127" s="163"/>
      <c r="L127" s="158"/>
      <c r="M127" s="164"/>
      <c r="N127" s="165"/>
      <c r="O127" s="165"/>
      <c r="P127" s="165"/>
      <c r="Q127" s="165"/>
      <c r="R127" s="165"/>
      <c r="S127" s="165"/>
      <c r="T127" s="166"/>
      <c r="AT127" s="160" t="s">
        <v>128</v>
      </c>
      <c r="AU127" s="160" t="s">
        <v>82</v>
      </c>
      <c r="AV127" s="13" t="s">
        <v>82</v>
      </c>
      <c r="AW127" s="13" t="s">
        <v>29</v>
      </c>
      <c r="AX127" s="13" t="s">
        <v>73</v>
      </c>
      <c r="AY127" s="160" t="s">
        <v>120</v>
      </c>
    </row>
    <row r="128" spans="1:65" s="14" customFormat="1">
      <c r="B128" s="167"/>
      <c r="D128" s="159" t="s">
        <v>128</v>
      </c>
      <c r="E128" s="168" t="s">
        <v>1</v>
      </c>
      <c r="F128" s="169" t="s">
        <v>205</v>
      </c>
      <c r="H128" s="170">
        <v>585.67200000000003</v>
      </c>
      <c r="I128" s="171"/>
      <c r="L128" s="167"/>
      <c r="M128" s="172"/>
      <c r="N128" s="173"/>
      <c r="O128" s="173"/>
      <c r="P128" s="173"/>
      <c r="Q128" s="173"/>
      <c r="R128" s="173"/>
      <c r="S128" s="173"/>
      <c r="T128" s="174"/>
      <c r="AT128" s="168" t="s">
        <v>128</v>
      </c>
      <c r="AU128" s="168" t="s">
        <v>82</v>
      </c>
      <c r="AV128" s="14" t="s">
        <v>127</v>
      </c>
      <c r="AW128" s="14" t="s">
        <v>29</v>
      </c>
      <c r="AX128" s="14" t="s">
        <v>30</v>
      </c>
      <c r="AY128" s="168" t="s">
        <v>120</v>
      </c>
    </row>
    <row r="129" spans="1:65" s="2" customFormat="1" ht="16.5" customHeight="1">
      <c r="A129" s="33"/>
      <c r="B129" s="144"/>
      <c r="C129" s="145" t="s">
        <v>127</v>
      </c>
      <c r="D129" s="145" t="s">
        <v>122</v>
      </c>
      <c r="E129" s="146" t="s">
        <v>774</v>
      </c>
      <c r="F129" s="147" t="s">
        <v>1192</v>
      </c>
      <c r="G129" s="148" t="s">
        <v>351</v>
      </c>
      <c r="H129" s="149">
        <v>146.41800000000001</v>
      </c>
      <c r="I129" s="150"/>
      <c r="J129" s="151">
        <f>ROUND(I129*H129,2)</f>
        <v>0</v>
      </c>
      <c r="K129" s="147" t="s">
        <v>1</v>
      </c>
      <c r="L129" s="34"/>
      <c r="M129" s="152" t="s">
        <v>1</v>
      </c>
      <c r="N129" s="153" t="s">
        <v>38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127</v>
      </c>
      <c r="AT129" s="156" t="s">
        <v>122</v>
      </c>
      <c r="AU129" s="156" t="s">
        <v>82</v>
      </c>
      <c r="AY129" s="18" t="s">
        <v>120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30</v>
      </c>
      <c r="BK129" s="157">
        <f>ROUND(I129*H129,2)</f>
        <v>0</v>
      </c>
      <c r="BL129" s="18" t="s">
        <v>127</v>
      </c>
      <c r="BM129" s="156" t="s">
        <v>1193</v>
      </c>
    </row>
    <row r="130" spans="1:65" s="13" customFormat="1">
      <c r="B130" s="158"/>
      <c r="D130" s="159" t="s">
        <v>128</v>
      </c>
      <c r="E130" s="160" t="s">
        <v>1</v>
      </c>
      <c r="F130" s="161" t="s">
        <v>1189</v>
      </c>
      <c r="H130" s="162">
        <v>146.41800000000001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128</v>
      </c>
      <c r="AU130" s="160" t="s">
        <v>82</v>
      </c>
      <c r="AV130" s="13" t="s">
        <v>82</v>
      </c>
      <c r="AW130" s="13" t="s">
        <v>29</v>
      </c>
      <c r="AX130" s="13" t="s">
        <v>30</v>
      </c>
      <c r="AY130" s="160" t="s">
        <v>120</v>
      </c>
    </row>
    <row r="131" spans="1:65" s="2" customFormat="1" ht="16.5" customHeight="1">
      <c r="A131" s="33"/>
      <c r="B131" s="144"/>
      <c r="C131" s="145" t="s">
        <v>142</v>
      </c>
      <c r="D131" s="145" t="s">
        <v>122</v>
      </c>
      <c r="E131" s="146" t="s">
        <v>1194</v>
      </c>
      <c r="F131" s="147" t="s">
        <v>1195</v>
      </c>
      <c r="G131" s="148" t="s">
        <v>125</v>
      </c>
      <c r="H131" s="149">
        <v>636.6</v>
      </c>
      <c r="I131" s="150"/>
      <c r="J131" s="151">
        <f>ROUND(I131*H131,2)</f>
        <v>0</v>
      </c>
      <c r="K131" s="147" t="s">
        <v>126</v>
      </c>
      <c r="L131" s="34"/>
      <c r="M131" s="152" t="s">
        <v>1</v>
      </c>
      <c r="N131" s="153" t="s">
        <v>38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127</v>
      </c>
      <c r="AT131" s="156" t="s">
        <v>122</v>
      </c>
      <c r="AU131" s="156" t="s">
        <v>82</v>
      </c>
      <c r="AY131" s="18" t="s">
        <v>120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30</v>
      </c>
      <c r="BK131" s="157">
        <f>ROUND(I131*H131,2)</f>
        <v>0</v>
      </c>
      <c r="BL131" s="18" t="s">
        <v>127</v>
      </c>
      <c r="BM131" s="156" t="s">
        <v>1196</v>
      </c>
    </row>
    <row r="132" spans="1:65" s="13" customFormat="1">
      <c r="B132" s="158"/>
      <c r="D132" s="159" t="s">
        <v>128</v>
      </c>
      <c r="E132" s="160" t="s">
        <v>1</v>
      </c>
      <c r="F132" s="161" t="s">
        <v>1187</v>
      </c>
      <c r="H132" s="162">
        <v>636.6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128</v>
      </c>
      <c r="AU132" s="160" t="s">
        <v>82</v>
      </c>
      <c r="AV132" s="13" t="s">
        <v>82</v>
      </c>
      <c r="AW132" s="13" t="s">
        <v>29</v>
      </c>
      <c r="AX132" s="13" t="s">
        <v>30</v>
      </c>
      <c r="AY132" s="160" t="s">
        <v>120</v>
      </c>
    </row>
    <row r="133" spans="1:65" s="2" customFormat="1" ht="16.5" customHeight="1">
      <c r="A133" s="33"/>
      <c r="B133" s="144"/>
      <c r="C133" s="145" t="s">
        <v>136</v>
      </c>
      <c r="D133" s="145" t="s">
        <v>122</v>
      </c>
      <c r="E133" s="146" t="s">
        <v>1197</v>
      </c>
      <c r="F133" s="147" t="s">
        <v>1198</v>
      </c>
      <c r="G133" s="148" t="s">
        <v>125</v>
      </c>
      <c r="H133" s="149">
        <v>636.6</v>
      </c>
      <c r="I133" s="150"/>
      <c r="J133" s="151">
        <f>ROUND(I133*H133,2)</f>
        <v>0</v>
      </c>
      <c r="K133" s="147" t="s">
        <v>126</v>
      </c>
      <c r="L133" s="34"/>
      <c r="M133" s="152" t="s">
        <v>1</v>
      </c>
      <c r="N133" s="153" t="s">
        <v>38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127</v>
      </c>
      <c r="AT133" s="156" t="s">
        <v>122</v>
      </c>
      <c r="AU133" s="156" t="s">
        <v>82</v>
      </c>
      <c r="AY133" s="18" t="s">
        <v>120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30</v>
      </c>
      <c r="BK133" s="157">
        <f>ROUND(I133*H133,2)</f>
        <v>0</v>
      </c>
      <c r="BL133" s="18" t="s">
        <v>127</v>
      </c>
      <c r="BM133" s="156" t="s">
        <v>1199</v>
      </c>
    </row>
    <row r="134" spans="1:65" s="13" customFormat="1">
      <c r="B134" s="158"/>
      <c r="D134" s="159" t="s">
        <v>128</v>
      </c>
      <c r="E134" s="160" t="s">
        <v>1</v>
      </c>
      <c r="F134" s="161" t="s">
        <v>1187</v>
      </c>
      <c r="H134" s="162">
        <v>636.6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128</v>
      </c>
      <c r="AU134" s="160" t="s">
        <v>82</v>
      </c>
      <c r="AV134" s="13" t="s">
        <v>82</v>
      </c>
      <c r="AW134" s="13" t="s">
        <v>29</v>
      </c>
      <c r="AX134" s="13" t="s">
        <v>30</v>
      </c>
      <c r="AY134" s="160" t="s">
        <v>120</v>
      </c>
    </row>
    <row r="135" spans="1:65" s="2" customFormat="1" ht="16.5" customHeight="1">
      <c r="A135" s="33"/>
      <c r="B135" s="144"/>
      <c r="C135" s="145" t="s">
        <v>153</v>
      </c>
      <c r="D135" s="145" t="s">
        <v>122</v>
      </c>
      <c r="E135" s="146" t="s">
        <v>1200</v>
      </c>
      <c r="F135" s="147" t="s">
        <v>1201</v>
      </c>
      <c r="G135" s="148" t="s">
        <v>125</v>
      </c>
      <c r="H135" s="149">
        <v>636.6</v>
      </c>
      <c r="I135" s="150"/>
      <c r="J135" s="151">
        <f>ROUND(I135*H135,2)</f>
        <v>0</v>
      </c>
      <c r="K135" s="147" t="s">
        <v>126</v>
      </c>
      <c r="L135" s="34"/>
      <c r="M135" s="152" t="s">
        <v>1</v>
      </c>
      <c r="N135" s="153" t="s">
        <v>38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127</v>
      </c>
      <c r="AT135" s="156" t="s">
        <v>122</v>
      </c>
      <c r="AU135" s="156" t="s">
        <v>82</v>
      </c>
      <c r="AY135" s="18" t="s">
        <v>120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30</v>
      </c>
      <c r="BK135" s="157">
        <f>ROUND(I135*H135,2)</f>
        <v>0</v>
      </c>
      <c r="BL135" s="18" t="s">
        <v>127</v>
      </c>
      <c r="BM135" s="156" t="s">
        <v>1202</v>
      </c>
    </row>
    <row r="136" spans="1:65" s="13" customFormat="1">
      <c r="B136" s="158"/>
      <c r="D136" s="159" t="s">
        <v>128</v>
      </c>
      <c r="E136" s="160" t="s">
        <v>1</v>
      </c>
      <c r="F136" s="161" t="s">
        <v>1187</v>
      </c>
      <c r="H136" s="162">
        <v>636.6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128</v>
      </c>
      <c r="AU136" s="160" t="s">
        <v>82</v>
      </c>
      <c r="AV136" s="13" t="s">
        <v>82</v>
      </c>
      <c r="AW136" s="13" t="s">
        <v>29</v>
      </c>
      <c r="AX136" s="13" t="s">
        <v>30</v>
      </c>
      <c r="AY136" s="160" t="s">
        <v>120</v>
      </c>
    </row>
    <row r="137" spans="1:65" s="2" customFormat="1" ht="21.75" customHeight="1">
      <c r="A137" s="33"/>
      <c r="B137" s="144"/>
      <c r="C137" s="145" t="s">
        <v>140</v>
      </c>
      <c r="D137" s="145" t="s">
        <v>122</v>
      </c>
      <c r="E137" s="146" t="s">
        <v>1203</v>
      </c>
      <c r="F137" s="147" t="s">
        <v>1204</v>
      </c>
      <c r="G137" s="148" t="s">
        <v>125</v>
      </c>
      <c r="H137" s="149">
        <v>636.6</v>
      </c>
      <c r="I137" s="150"/>
      <c r="J137" s="151">
        <f>ROUND(I137*H137,2)</f>
        <v>0</v>
      </c>
      <c r="K137" s="147" t="s">
        <v>126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127</v>
      </c>
      <c r="AT137" s="156" t="s">
        <v>122</v>
      </c>
      <c r="AU137" s="156" t="s">
        <v>82</v>
      </c>
      <c r="AY137" s="18" t="s">
        <v>120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127</v>
      </c>
      <c r="BM137" s="156" t="s">
        <v>1205</v>
      </c>
    </row>
    <row r="138" spans="1:65" s="13" customFormat="1">
      <c r="B138" s="158"/>
      <c r="D138" s="159" t="s">
        <v>128</v>
      </c>
      <c r="E138" s="160" t="s">
        <v>1</v>
      </c>
      <c r="F138" s="161" t="s">
        <v>1187</v>
      </c>
      <c r="H138" s="162">
        <v>636.6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128</v>
      </c>
      <c r="AU138" s="160" t="s">
        <v>82</v>
      </c>
      <c r="AV138" s="13" t="s">
        <v>82</v>
      </c>
      <c r="AW138" s="13" t="s">
        <v>29</v>
      </c>
      <c r="AX138" s="13" t="s">
        <v>30</v>
      </c>
      <c r="AY138" s="160" t="s">
        <v>120</v>
      </c>
    </row>
    <row r="139" spans="1:65" s="2" customFormat="1" ht="16.5" customHeight="1">
      <c r="A139" s="33"/>
      <c r="B139" s="144"/>
      <c r="C139" s="145" t="s">
        <v>162</v>
      </c>
      <c r="D139" s="145" t="s">
        <v>122</v>
      </c>
      <c r="E139" s="146" t="s">
        <v>1206</v>
      </c>
      <c r="F139" s="147" t="s">
        <v>1207</v>
      </c>
      <c r="G139" s="148" t="s">
        <v>183</v>
      </c>
      <c r="H139" s="149">
        <v>209.6</v>
      </c>
      <c r="I139" s="150"/>
      <c r="J139" s="151">
        <f>ROUND(I139*H139,2)</f>
        <v>0</v>
      </c>
      <c r="K139" s="147" t="s">
        <v>1</v>
      </c>
      <c r="L139" s="34"/>
      <c r="M139" s="152" t="s">
        <v>1</v>
      </c>
      <c r="N139" s="153" t="s">
        <v>38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127</v>
      </c>
      <c r="AT139" s="156" t="s">
        <v>122</v>
      </c>
      <c r="AU139" s="156" t="s">
        <v>82</v>
      </c>
      <c r="AY139" s="18" t="s">
        <v>120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127</v>
      </c>
      <c r="BM139" s="156" t="s">
        <v>1208</v>
      </c>
    </row>
    <row r="140" spans="1:65" s="13" customFormat="1">
      <c r="B140" s="158"/>
      <c r="D140" s="159" t="s">
        <v>128</v>
      </c>
      <c r="E140" s="160" t="s">
        <v>1</v>
      </c>
      <c r="F140" s="161" t="s">
        <v>1209</v>
      </c>
      <c r="H140" s="162">
        <v>209.6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128</v>
      </c>
      <c r="AU140" s="160" t="s">
        <v>82</v>
      </c>
      <c r="AV140" s="13" t="s">
        <v>82</v>
      </c>
      <c r="AW140" s="13" t="s">
        <v>29</v>
      </c>
      <c r="AX140" s="13" t="s">
        <v>30</v>
      </c>
      <c r="AY140" s="160" t="s">
        <v>120</v>
      </c>
    </row>
    <row r="141" spans="1:65" s="2" customFormat="1" ht="16.5" customHeight="1">
      <c r="A141" s="33"/>
      <c r="B141" s="144"/>
      <c r="C141" s="145" t="s">
        <v>145</v>
      </c>
      <c r="D141" s="145" t="s">
        <v>122</v>
      </c>
      <c r="E141" s="146" t="s">
        <v>732</v>
      </c>
      <c r="F141" s="147" t="s">
        <v>733</v>
      </c>
      <c r="G141" s="148" t="s">
        <v>183</v>
      </c>
      <c r="H141" s="149">
        <v>209.6</v>
      </c>
      <c r="I141" s="150"/>
      <c r="J141" s="151">
        <f>ROUND(I141*H141,2)</f>
        <v>0</v>
      </c>
      <c r="K141" s="147" t="s">
        <v>126</v>
      </c>
      <c r="L141" s="34"/>
      <c r="M141" s="152" t="s">
        <v>1</v>
      </c>
      <c r="N141" s="153" t="s">
        <v>38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127</v>
      </c>
      <c r="AT141" s="156" t="s">
        <v>122</v>
      </c>
      <c r="AU141" s="156" t="s">
        <v>82</v>
      </c>
      <c r="AY141" s="18" t="s">
        <v>120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30</v>
      </c>
      <c r="BK141" s="157">
        <f>ROUND(I141*H141,2)</f>
        <v>0</v>
      </c>
      <c r="BL141" s="18" t="s">
        <v>127</v>
      </c>
      <c r="BM141" s="156" t="s">
        <v>1210</v>
      </c>
    </row>
    <row r="142" spans="1:65" s="15" customFormat="1">
      <c r="B142" s="175"/>
      <c r="D142" s="159" t="s">
        <v>128</v>
      </c>
      <c r="E142" s="176" t="s">
        <v>1</v>
      </c>
      <c r="F142" s="177" t="s">
        <v>1211</v>
      </c>
      <c r="H142" s="176" t="s">
        <v>1</v>
      </c>
      <c r="I142" s="178"/>
      <c r="L142" s="175"/>
      <c r="M142" s="179"/>
      <c r="N142" s="180"/>
      <c r="O142" s="180"/>
      <c r="P142" s="180"/>
      <c r="Q142" s="180"/>
      <c r="R142" s="180"/>
      <c r="S142" s="180"/>
      <c r="T142" s="181"/>
      <c r="AT142" s="176" t="s">
        <v>128</v>
      </c>
      <c r="AU142" s="176" t="s">
        <v>82</v>
      </c>
      <c r="AV142" s="15" t="s">
        <v>30</v>
      </c>
      <c r="AW142" s="15" t="s">
        <v>29</v>
      </c>
      <c r="AX142" s="15" t="s">
        <v>73</v>
      </c>
      <c r="AY142" s="176" t="s">
        <v>120</v>
      </c>
    </row>
    <row r="143" spans="1:65" s="13" customFormat="1">
      <c r="B143" s="158"/>
      <c r="D143" s="159" t="s">
        <v>128</v>
      </c>
      <c r="E143" s="160" t="s">
        <v>1</v>
      </c>
      <c r="F143" s="161" t="s">
        <v>1209</v>
      </c>
      <c r="H143" s="162">
        <v>209.6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128</v>
      </c>
      <c r="AU143" s="160" t="s">
        <v>82</v>
      </c>
      <c r="AV143" s="13" t="s">
        <v>82</v>
      </c>
      <c r="AW143" s="13" t="s">
        <v>29</v>
      </c>
      <c r="AX143" s="13" t="s">
        <v>30</v>
      </c>
      <c r="AY143" s="160" t="s">
        <v>120</v>
      </c>
    </row>
    <row r="144" spans="1:65" s="2" customFormat="1" ht="16.5" customHeight="1">
      <c r="A144" s="33"/>
      <c r="B144" s="144"/>
      <c r="C144" s="145" t="s">
        <v>172</v>
      </c>
      <c r="D144" s="145" t="s">
        <v>122</v>
      </c>
      <c r="E144" s="146" t="s">
        <v>737</v>
      </c>
      <c r="F144" s="147" t="s">
        <v>1212</v>
      </c>
      <c r="G144" s="148" t="s">
        <v>183</v>
      </c>
      <c r="H144" s="149">
        <v>209.6</v>
      </c>
      <c r="I144" s="150"/>
      <c r="J144" s="151">
        <f>ROUND(I144*H144,2)</f>
        <v>0</v>
      </c>
      <c r="K144" s="147" t="s">
        <v>126</v>
      </c>
      <c r="L144" s="34"/>
      <c r="M144" s="152" t="s">
        <v>1</v>
      </c>
      <c r="N144" s="153" t="s">
        <v>38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127</v>
      </c>
      <c r="AT144" s="156" t="s">
        <v>122</v>
      </c>
      <c r="AU144" s="156" t="s">
        <v>82</v>
      </c>
      <c r="AY144" s="18" t="s">
        <v>120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30</v>
      </c>
      <c r="BK144" s="157">
        <f>ROUND(I144*H144,2)</f>
        <v>0</v>
      </c>
      <c r="BL144" s="18" t="s">
        <v>127</v>
      </c>
      <c r="BM144" s="156" t="s">
        <v>1213</v>
      </c>
    </row>
    <row r="145" spans="1:65" s="15" customFormat="1">
      <c r="B145" s="175"/>
      <c r="D145" s="159" t="s">
        <v>128</v>
      </c>
      <c r="E145" s="176" t="s">
        <v>1</v>
      </c>
      <c r="F145" s="177" t="s">
        <v>1214</v>
      </c>
      <c r="H145" s="176" t="s">
        <v>1</v>
      </c>
      <c r="I145" s="178"/>
      <c r="L145" s="175"/>
      <c r="M145" s="179"/>
      <c r="N145" s="180"/>
      <c r="O145" s="180"/>
      <c r="P145" s="180"/>
      <c r="Q145" s="180"/>
      <c r="R145" s="180"/>
      <c r="S145" s="180"/>
      <c r="T145" s="181"/>
      <c r="AT145" s="176" t="s">
        <v>128</v>
      </c>
      <c r="AU145" s="176" t="s">
        <v>82</v>
      </c>
      <c r="AV145" s="15" t="s">
        <v>30</v>
      </c>
      <c r="AW145" s="15" t="s">
        <v>29</v>
      </c>
      <c r="AX145" s="15" t="s">
        <v>73</v>
      </c>
      <c r="AY145" s="176" t="s">
        <v>120</v>
      </c>
    </row>
    <row r="146" spans="1:65" s="13" customFormat="1">
      <c r="B146" s="158"/>
      <c r="D146" s="159" t="s">
        <v>128</v>
      </c>
      <c r="E146" s="160" t="s">
        <v>1</v>
      </c>
      <c r="F146" s="161" t="s">
        <v>1209</v>
      </c>
      <c r="H146" s="162">
        <v>209.6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128</v>
      </c>
      <c r="AU146" s="160" t="s">
        <v>82</v>
      </c>
      <c r="AV146" s="13" t="s">
        <v>82</v>
      </c>
      <c r="AW146" s="13" t="s">
        <v>29</v>
      </c>
      <c r="AX146" s="13" t="s">
        <v>30</v>
      </c>
      <c r="AY146" s="160" t="s">
        <v>120</v>
      </c>
    </row>
    <row r="147" spans="1:65" s="12" customFormat="1" ht="25.9" customHeight="1">
      <c r="B147" s="131"/>
      <c r="D147" s="132" t="s">
        <v>72</v>
      </c>
      <c r="E147" s="133" t="s">
        <v>162</v>
      </c>
      <c r="F147" s="133" t="s">
        <v>726</v>
      </c>
      <c r="I147" s="134"/>
      <c r="J147" s="135">
        <f>BK147</f>
        <v>0</v>
      </c>
      <c r="L147" s="131"/>
      <c r="M147" s="136"/>
      <c r="N147" s="137"/>
      <c r="O147" s="137"/>
      <c r="P147" s="138">
        <f>SUM(P148:P228)</f>
        <v>0</v>
      </c>
      <c r="Q147" s="137"/>
      <c r="R147" s="138">
        <f>SUM(R148:R228)</f>
        <v>0</v>
      </c>
      <c r="S147" s="137"/>
      <c r="T147" s="139">
        <f>SUM(T148:T228)</f>
        <v>0</v>
      </c>
      <c r="AR147" s="132" t="s">
        <v>30</v>
      </c>
      <c r="AT147" s="140" t="s">
        <v>72</v>
      </c>
      <c r="AU147" s="140" t="s">
        <v>73</v>
      </c>
      <c r="AY147" s="132" t="s">
        <v>120</v>
      </c>
      <c r="BK147" s="141">
        <f>SUM(BK148:BK228)</f>
        <v>0</v>
      </c>
    </row>
    <row r="148" spans="1:65" s="2" customFormat="1" ht="16.5" customHeight="1">
      <c r="A148" s="33"/>
      <c r="B148" s="144"/>
      <c r="C148" s="145" t="s">
        <v>8</v>
      </c>
      <c r="D148" s="145" t="s">
        <v>122</v>
      </c>
      <c r="E148" s="146" t="s">
        <v>1215</v>
      </c>
      <c r="F148" s="147" t="s">
        <v>1216</v>
      </c>
      <c r="G148" s="148" t="s">
        <v>178</v>
      </c>
      <c r="H148" s="149">
        <v>1</v>
      </c>
      <c r="I148" s="150"/>
      <c r="J148" s="151">
        <f>ROUND(I148*H148,2)</f>
        <v>0</v>
      </c>
      <c r="K148" s="147" t="s">
        <v>1</v>
      </c>
      <c r="L148" s="34"/>
      <c r="M148" s="152" t="s">
        <v>1</v>
      </c>
      <c r="N148" s="153" t="s">
        <v>38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127</v>
      </c>
      <c r="AT148" s="156" t="s">
        <v>122</v>
      </c>
      <c r="AU148" s="156" t="s">
        <v>30</v>
      </c>
      <c r="AY148" s="18" t="s">
        <v>120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30</v>
      </c>
      <c r="BK148" s="157">
        <f>ROUND(I148*H148,2)</f>
        <v>0</v>
      </c>
      <c r="BL148" s="18" t="s">
        <v>127</v>
      </c>
      <c r="BM148" s="156" t="s">
        <v>82</v>
      </c>
    </row>
    <row r="149" spans="1:65" s="13" customFormat="1">
      <c r="B149" s="158"/>
      <c r="D149" s="159" t="s">
        <v>128</v>
      </c>
      <c r="E149" s="160" t="s">
        <v>1</v>
      </c>
      <c r="F149" s="161" t="s">
        <v>646</v>
      </c>
      <c r="H149" s="162">
        <v>1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128</v>
      </c>
      <c r="AU149" s="160" t="s">
        <v>30</v>
      </c>
      <c r="AV149" s="13" t="s">
        <v>82</v>
      </c>
      <c r="AW149" s="13" t="s">
        <v>29</v>
      </c>
      <c r="AX149" s="13" t="s">
        <v>30</v>
      </c>
      <c r="AY149" s="160" t="s">
        <v>120</v>
      </c>
    </row>
    <row r="150" spans="1:65" s="2" customFormat="1" ht="16.5" customHeight="1">
      <c r="A150" s="33"/>
      <c r="B150" s="144"/>
      <c r="C150" s="145" t="s">
        <v>180</v>
      </c>
      <c r="D150" s="145" t="s">
        <v>122</v>
      </c>
      <c r="E150" s="146" t="s">
        <v>1217</v>
      </c>
      <c r="F150" s="147" t="s">
        <v>1218</v>
      </c>
      <c r="G150" s="148" t="s">
        <v>178</v>
      </c>
      <c r="H150" s="149">
        <v>1</v>
      </c>
      <c r="I150" s="150"/>
      <c r="J150" s="151">
        <f>ROUND(I150*H150,2)</f>
        <v>0</v>
      </c>
      <c r="K150" s="147" t="s">
        <v>1</v>
      </c>
      <c r="L150" s="34"/>
      <c r="M150" s="152" t="s">
        <v>1</v>
      </c>
      <c r="N150" s="153" t="s">
        <v>38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127</v>
      </c>
      <c r="AT150" s="156" t="s">
        <v>122</v>
      </c>
      <c r="AU150" s="156" t="s">
        <v>30</v>
      </c>
      <c r="AY150" s="18" t="s">
        <v>120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30</v>
      </c>
      <c r="BK150" s="157">
        <f>ROUND(I150*H150,2)</f>
        <v>0</v>
      </c>
      <c r="BL150" s="18" t="s">
        <v>127</v>
      </c>
      <c r="BM150" s="156" t="s">
        <v>127</v>
      </c>
    </row>
    <row r="151" spans="1:65" s="13" customFormat="1">
      <c r="B151" s="158"/>
      <c r="D151" s="159" t="s">
        <v>128</v>
      </c>
      <c r="E151" s="160" t="s">
        <v>1</v>
      </c>
      <c r="F151" s="161" t="s">
        <v>646</v>
      </c>
      <c r="H151" s="162">
        <v>1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128</v>
      </c>
      <c r="AU151" s="160" t="s">
        <v>30</v>
      </c>
      <c r="AV151" s="13" t="s">
        <v>82</v>
      </c>
      <c r="AW151" s="13" t="s">
        <v>29</v>
      </c>
      <c r="AX151" s="13" t="s">
        <v>73</v>
      </c>
      <c r="AY151" s="160" t="s">
        <v>120</v>
      </c>
    </row>
    <row r="152" spans="1:65" s="14" customFormat="1">
      <c r="B152" s="167"/>
      <c r="D152" s="159" t="s">
        <v>128</v>
      </c>
      <c r="E152" s="168" t="s">
        <v>1</v>
      </c>
      <c r="F152" s="169" t="s">
        <v>205</v>
      </c>
      <c r="H152" s="170">
        <v>1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128</v>
      </c>
      <c r="AU152" s="168" t="s">
        <v>30</v>
      </c>
      <c r="AV152" s="14" t="s">
        <v>127</v>
      </c>
      <c r="AW152" s="14" t="s">
        <v>29</v>
      </c>
      <c r="AX152" s="14" t="s">
        <v>30</v>
      </c>
      <c r="AY152" s="168" t="s">
        <v>120</v>
      </c>
    </row>
    <row r="153" spans="1:65" s="2" customFormat="1" ht="16.5" customHeight="1">
      <c r="A153" s="33"/>
      <c r="B153" s="144"/>
      <c r="C153" s="145" t="s">
        <v>156</v>
      </c>
      <c r="D153" s="145" t="s">
        <v>122</v>
      </c>
      <c r="E153" s="146" t="s">
        <v>1219</v>
      </c>
      <c r="F153" s="147" t="s">
        <v>1220</v>
      </c>
      <c r="G153" s="148" t="s">
        <v>183</v>
      </c>
      <c r="H153" s="149">
        <v>1463.8</v>
      </c>
      <c r="I153" s="150"/>
      <c r="J153" s="151">
        <f>ROUND(I153*H153,2)</f>
        <v>0</v>
      </c>
      <c r="K153" s="147" t="s">
        <v>1</v>
      </c>
      <c r="L153" s="34"/>
      <c r="M153" s="152" t="s">
        <v>1</v>
      </c>
      <c r="N153" s="153" t="s">
        <v>38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127</v>
      </c>
      <c r="AT153" s="156" t="s">
        <v>122</v>
      </c>
      <c r="AU153" s="156" t="s">
        <v>30</v>
      </c>
      <c r="AY153" s="18" t="s">
        <v>120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30</v>
      </c>
      <c r="BK153" s="157">
        <f>ROUND(I153*H153,2)</f>
        <v>0</v>
      </c>
      <c r="BL153" s="18" t="s">
        <v>127</v>
      </c>
      <c r="BM153" s="156" t="s">
        <v>136</v>
      </c>
    </row>
    <row r="154" spans="1:65" s="15" customFormat="1">
      <c r="B154" s="175"/>
      <c r="D154" s="159" t="s">
        <v>128</v>
      </c>
      <c r="E154" s="176" t="s">
        <v>1</v>
      </c>
      <c r="F154" s="177" t="s">
        <v>1221</v>
      </c>
      <c r="H154" s="176" t="s">
        <v>1</v>
      </c>
      <c r="I154" s="178"/>
      <c r="L154" s="175"/>
      <c r="M154" s="179"/>
      <c r="N154" s="180"/>
      <c r="O154" s="180"/>
      <c r="P154" s="180"/>
      <c r="Q154" s="180"/>
      <c r="R154" s="180"/>
      <c r="S154" s="180"/>
      <c r="T154" s="181"/>
      <c r="AT154" s="176" t="s">
        <v>128</v>
      </c>
      <c r="AU154" s="176" t="s">
        <v>30</v>
      </c>
      <c r="AV154" s="15" t="s">
        <v>30</v>
      </c>
      <c r="AW154" s="15" t="s">
        <v>29</v>
      </c>
      <c r="AX154" s="15" t="s">
        <v>73</v>
      </c>
      <c r="AY154" s="176" t="s">
        <v>120</v>
      </c>
    </row>
    <row r="155" spans="1:65" s="13" customFormat="1">
      <c r="B155" s="158"/>
      <c r="D155" s="159" t="s">
        <v>128</v>
      </c>
      <c r="E155" s="160" t="s">
        <v>1</v>
      </c>
      <c r="F155" s="161" t="s">
        <v>1222</v>
      </c>
      <c r="H155" s="162">
        <v>241.2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128</v>
      </c>
      <c r="AU155" s="160" t="s">
        <v>30</v>
      </c>
      <c r="AV155" s="13" t="s">
        <v>82</v>
      </c>
      <c r="AW155" s="13" t="s">
        <v>29</v>
      </c>
      <c r="AX155" s="13" t="s">
        <v>73</v>
      </c>
      <c r="AY155" s="160" t="s">
        <v>120</v>
      </c>
    </row>
    <row r="156" spans="1:65" s="13" customFormat="1">
      <c r="B156" s="158"/>
      <c r="D156" s="159" t="s">
        <v>128</v>
      </c>
      <c r="E156" s="160" t="s">
        <v>1</v>
      </c>
      <c r="F156" s="161" t="s">
        <v>1223</v>
      </c>
      <c r="H156" s="162">
        <v>305.2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128</v>
      </c>
      <c r="AU156" s="160" t="s">
        <v>30</v>
      </c>
      <c r="AV156" s="13" t="s">
        <v>82</v>
      </c>
      <c r="AW156" s="13" t="s">
        <v>29</v>
      </c>
      <c r="AX156" s="13" t="s">
        <v>73</v>
      </c>
      <c r="AY156" s="160" t="s">
        <v>120</v>
      </c>
    </row>
    <row r="157" spans="1:65" s="13" customFormat="1">
      <c r="B157" s="158"/>
      <c r="D157" s="159" t="s">
        <v>128</v>
      </c>
      <c r="E157" s="160" t="s">
        <v>1</v>
      </c>
      <c r="F157" s="161" t="s">
        <v>1224</v>
      </c>
      <c r="H157" s="162">
        <v>151.6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128</v>
      </c>
      <c r="AU157" s="160" t="s">
        <v>30</v>
      </c>
      <c r="AV157" s="13" t="s">
        <v>82</v>
      </c>
      <c r="AW157" s="13" t="s">
        <v>29</v>
      </c>
      <c r="AX157" s="13" t="s">
        <v>73</v>
      </c>
      <c r="AY157" s="160" t="s">
        <v>120</v>
      </c>
    </row>
    <row r="158" spans="1:65" s="13" customFormat="1">
      <c r="B158" s="158"/>
      <c r="D158" s="159" t="s">
        <v>128</v>
      </c>
      <c r="E158" s="160" t="s">
        <v>1</v>
      </c>
      <c r="F158" s="161" t="s">
        <v>1225</v>
      </c>
      <c r="H158" s="162">
        <v>21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128</v>
      </c>
      <c r="AU158" s="160" t="s">
        <v>30</v>
      </c>
      <c r="AV158" s="13" t="s">
        <v>82</v>
      </c>
      <c r="AW158" s="13" t="s">
        <v>29</v>
      </c>
      <c r="AX158" s="13" t="s">
        <v>73</v>
      </c>
      <c r="AY158" s="160" t="s">
        <v>120</v>
      </c>
    </row>
    <row r="159" spans="1:65" s="15" customFormat="1">
      <c r="B159" s="175"/>
      <c r="D159" s="159" t="s">
        <v>128</v>
      </c>
      <c r="E159" s="176" t="s">
        <v>1</v>
      </c>
      <c r="F159" s="177" t="s">
        <v>1226</v>
      </c>
      <c r="H159" s="176" t="s">
        <v>1</v>
      </c>
      <c r="I159" s="178"/>
      <c r="L159" s="175"/>
      <c r="M159" s="179"/>
      <c r="N159" s="180"/>
      <c r="O159" s="180"/>
      <c r="P159" s="180"/>
      <c r="Q159" s="180"/>
      <c r="R159" s="180"/>
      <c r="S159" s="180"/>
      <c r="T159" s="181"/>
      <c r="AT159" s="176" t="s">
        <v>128</v>
      </c>
      <c r="AU159" s="176" t="s">
        <v>30</v>
      </c>
      <c r="AV159" s="15" t="s">
        <v>30</v>
      </c>
      <c r="AW159" s="15" t="s">
        <v>29</v>
      </c>
      <c r="AX159" s="15" t="s">
        <v>73</v>
      </c>
      <c r="AY159" s="176" t="s">
        <v>120</v>
      </c>
    </row>
    <row r="160" spans="1:65" s="13" customFormat="1">
      <c r="B160" s="158"/>
      <c r="D160" s="159" t="s">
        <v>128</v>
      </c>
      <c r="E160" s="160" t="s">
        <v>1</v>
      </c>
      <c r="F160" s="161" t="s">
        <v>1227</v>
      </c>
      <c r="H160" s="162">
        <v>39.799999999999997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128</v>
      </c>
      <c r="AU160" s="160" t="s">
        <v>30</v>
      </c>
      <c r="AV160" s="13" t="s">
        <v>82</v>
      </c>
      <c r="AW160" s="13" t="s">
        <v>29</v>
      </c>
      <c r="AX160" s="13" t="s">
        <v>73</v>
      </c>
      <c r="AY160" s="160" t="s">
        <v>120</v>
      </c>
    </row>
    <row r="161" spans="1:65" s="13" customFormat="1">
      <c r="B161" s="158"/>
      <c r="D161" s="159" t="s">
        <v>128</v>
      </c>
      <c r="E161" s="160" t="s">
        <v>1</v>
      </c>
      <c r="F161" s="161" t="s">
        <v>1228</v>
      </c>
      <c r="H161" s="162">
        <v>41.4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128</v>
      </c>
      <c r="AU161" s="160" t="s">
        <v>30</v>
      </c>
      <c r="AV161" s="13" t="s">
        <v>82</v>
      </c>
      <c r="AW161" s="13" t="s">
        <v>29</v>
      </c>
      <c r="AX161" s="13" t="s">
        <v>73</v>
      </c>
      <c r="AY161" s="160" t="s">
        <v>120</v>
      </c>
    </row>
    <row r="162" spans="1:65" s="13" customFormat="1">
      <c r="B162" s="158"/>
      <c r="D162" s="159" t="s">
        <v>128</v>
      </c>
      <c r="E162" s="160" t="s">
        <v>1</v>
      </c>
      <c r="F162" s="161" t="s">
        <v>1229</v>
      </c>
      <c r="H162" s="162">
        <v>34.799999999999997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128</v>
      </c>
      <c r="AU162" s="160" t="s">
        <v>30</v>
      </c>
      <c r="AV162" s="13" t="s">
        <v>82</v>
      </c>
      <c r="AW162" s="13" t="s">
        <v>29</v>
      </c>
      <c r="AX162" s="13" t="s">
        <v>73</v>
      </c>
      <c r="AY162" s="160" t="s">
        <v>120</v>
      </c>
    </row>
    <row r="163" spans="1:65" s="13" customFormat="1">
      <c r="B163" s="158"/>
      <c r="D163" s="159" t="s">
        <v>128</v>
      </c>
      <c r="E163" s="160" t="s">
        <v>1</v>
      </c>
      <c r="F163" s="161" t="s">
        <v>1230</v>
      </c>
      <c r="H163" s="162">
        <v>380.2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128</v>
      </c>
      <c r="AU163" s="160" t="s">
        <v>30</v>
      </c>
      <c r="AV163" s="13" t="s">
        <v>82</v>
      </c>
      <c r="AW163" s="13" t="s">
        <v>29</v>
      </c>
      <c r="AX163" s="13" t="s">
        <v>73</v>
      </c>
      <c r="AY163" s="160" t="s">
        <v>120</v>
      </c>
    </row>
    <row r="164" spans="1:65" s="13" customFormat="1">
      <c r="B164" s="158"/>
      <c r="D164" s="159" t="s">
        <v>128</v>
      </c>
      <c r="E164" s="160" t="s">
        <v>1</v>
      </c>
      <c r="F164" s="161" t="s">
        <v>1231</v>
      </c>
      <c r="H164" s="162">
        <v>213.2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128</v>
      </c>
      <c r="AU164" s="160" t="s">
        <v>30</v>
      </c>
      <c r="AV164" s="13" t="s">
        <v>82</v>
      </c>
      <c r="AW164" s="13" t="s">
        <v>29</v>
      </c>
      <c r="AX164" s="13" t="s">
        <v>73</v>
      </c>
      <c r="AY164" s="160" t="s">
        <v>120</v>
      </c>
    </row>
    <row r="165" spans="1:65" s="13" customFormat="1">
      <c r="B165" s="158"/>
      <c r="D165" s="159" t="s">
        <v>128</v>
      </c>
      <c r="E165" s="160" t="s">
        <v>1</v>
      </c>
      <c r="F165" s="161" t="s">
        <v>1232</v>
      </c>
      <c r="H165" s="162">
        <v>35.4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128</v>
      </c>
      <c r="AU165" s="160" t="s">
        <v>30</v>
      </c>
      <c r="AV165" s="13" t="s">
        <v>82</v>
      </c>
      <c r="AW165" s="13" t="s">
        <v>29</v>
      </c>
      <c r="AX165" s="13" t="s">
        <v>73</v>
      </c>
      <c r="AY165" s="160" t="s">
        <v>120</v>
      </c>
    </row>
    <row r="166" spans="1:65" s="14" customFormat="1">
      <c r="B166" s="167"/>
      <c r="D166" s="159" t="s">
        <v>128</v>
      </c>
      <c r="E166" s="168" t="s">
        <v>1</v>
      </c>
      <c r="F166" s="169" t="s">
        <v>150</v>
      </c>
      <c r="H166" s="170">
        <v>1463.8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128</v>
      </c>
      <c r="AU166" s="168" t="s">
        <v>30</v>
      </c>
      <c r="AV166" s="14" t="s">
        <v>127</v>
      </c>
      <c r="AW166" s="14" t="s">
        <v>29</v>
      </c>
      <c r="AX166" s="14" t="s">
        <v>73</v>
      </c>
      <c r="AY166" s="168" t="s">
        <v>120</v>
      </c>
    </row>
    <row r="167" spans="1:65" s="13" customFormat="1">
      <c r="B167" s="158"/>
      <c r="D167" s="159" t="s">
        <v>128</v>
      </c>
      <c r="E167" s="160" t="s">
        <v>1</v>
      </c>
      <c r="F167" s="161" t="s">
        <v>1233</v>
      </c>
      <c r="H167" s="162">
        <v>1463.8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128</v>
      </c>
      <c r="AU167" s="160" t="s">
        <v>30</v>
      </c>
      <c r="AV167" s="13" t="s">
        <v>82</v>
      </c>
      <c r="AW167" s="13" t="s">
        <v>29</v>
      </c>
      <c r="AX167" s="13" t="s">
        <v>73</v>
      </c>
      <c r="AY167" s="160" t="s">
        <v>120</v>
      </c>
    </row>
    <row r="168" spans="1:65" s="14" customFormat="1">
      <c r="B168" s="167"/>
      <c r="D168" s="159" t="s">
        <v>128</v>
      </c>
      <c r="E168" s="168" t="s">
        <v>1</v>
      </c>
      <c r="F168" s="169" t="s">
        <v>205</v>
      </c>
      <c r="H168" s="170">
        <v>1463.8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128</v>
      </c>
      <c r="AU168" s="168" t="s">
        <v>30</v>
      </c>
      <c r="AV168" s="14" t="s">
        <v>127</v>
      </c>
      <c r="AW168" s="14" t="s">
        <v>29</v>
      </c>
      <c r="AX168" s="14" t="s">
        <v>30</v>
      </c>
      <c r="AY168" s="168" t="s">
        <v>120</v>
      </c>
    </row>
    <row r="169" spans="1:65" s="2" customFormat="1" ht="16.5" customHeight="1">
      <c r="A169" s="33"/>
      <c r="B169" s="144"/>
      <c r="C169" s="145" t="s">
        <v>196</v>
      </c>
      <c r="D169" s="145" t="s">
        <v>122</v>
      </c>
      <c r="E169" s="146" t="s">
        <v>1234</v>
      </c>
      <c r="F169" s="147" t="s">
        <v>1235</v>
      </c>
      <c r="G169" s="148" t="s">
        <v>178</v>
      </c>
      <c r="H169" s="149">
        <v>1</v>
      </c>
      <c r="I169" s="150"/>
      <c r="J169" s="151">
        <f>ROUND(I169*H169,2)</f>
        <v>0</v>
      </c>
      <c r="K169" s="147" t="s">
        <v>1</v>
      </c>
      <c r="L169" s="34"/>
      <c r="M169" s="152" t="s">
        <v>1</v>
      </c>
      <c r="N169" s="153" t="s">
        <v>38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127</v>
      </c>
      <c r="AT169" s="156" t="s">
        <v>122</v>
      </c>
      <c r="AU169" s="156" t="s">
        <v>30</v>
      </c>
      <c r="AY169" s="18" t="s">
        <v>120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30</v>
      </c>
      <c r="BK169" s="157">
        <f>ROUND(I169*H169,2)</f>
        <v>0</v>
      </c>
      <c r="BL169" s="18" t="s">
        <v>127</v>
      </c>
      <c r="BM169" s="156" t="s">
        <v>140</v>
      </c>
    </row>
    <row r="170" spans="1:65" s="13" customFormat="1">
      <c r="B170" s="158"/>
      <c r="D170" s="159" t="s">
        <v>128</v>
      </c>
      <c r="E170" s="160" t="s">
        <v>1</v>
      </c>
      <c r="F170" s="161" t="s">
        <v>646</v>
      </c>
      <c r="H170" s="162">
        <v>1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128</v>
      </c>
      <c r="AU170" s="160" t="s">
        <v>30</v>
      </c>
      <c r="AV170" s="13" t="s">
        <v>82</v>
      </c>
      <c r="AW170" s="13" t="s">
        <v>29</v>
      </c>
      <c r="AX170" s="13" t="s">
        <v>73</v>
      </c>
      <c r="AY170" s="160" t="s">
        <v>120</v>
      </c>
    </row>
    <row r="171" spans="1:65" s="14" customFormat="1">
      <c r="B171" s="167"/>
      <c r="D171" s="159" t="s">
        <v>128</v>
      </c>
      <c r="E171" s="168" t="s">
        <v>1</v>
      </c>
      <c r="F171" s="169" t="s">
        <v>205</v>
      </c>
      <c r="H171" s="170">
        <v>1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128</v>
      </c>
      <c r="AU171" s="168" t="s">
        <v>30</v>
      </c>
      <c r="AV171" s="14" t="s">
        <v>127</v>
      </c>
      <c r="AW171" s="14" t="s">
        <v>29</v>
      </c>
      <c r="AX171" s="14" t="s">
        <v>30</v>
      </c>
      <c r="AY171" s="168" t="s">
        <v>120</v>
      </c>
    </row>
    <row r="172" spans="1:65" s="2" customFormat="1" ht="16.5" customHeight="1">
      <c r="A172" s="33"/>
      <c r="B172" s="144"/>
      <c r="C172" s="145" t="s">
        <v>160</v>
      </c>
      <c r="D172" s="145" t="s">
        <v>122</v>
      </c>
      <c r="E172" s="146" t="s">
        <v>1236</v>
      </c>
      <c r="F172" s="147" t="s">
        <v>1237</v>
      </c>
      <c r="G172" s="148" t="s">
        <v>178</v>
      </c>
      <c r="H172" s="149">
        <v>1</v>
      </c>
      <c r="I172" s="150"/>
      <c r="J172" s="151">
        <f>ROUND(I172*H172,2)</f>
        <v>0</v>
      </c>
      <c r="K172" s="147" t="s">
        <v>1</v>
      </c>
      <c r="L172" s="34"/>
      <c r="M172" s="152" t="s">
        <v>1</v>
      </c>
      <c r="N172" s="153" t="s">
        <v>38</v>
      </c>
      <c r="O172" s="59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127</v>
      </c>
      <c r="AT172" s="156" t="s">
        <v>122</v>
      </c>
      <c r="AU172" s="156" t="s">
        <v>30</v>
      </c>
      <c r="AY172" s="18" t="s">
        <v>120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30</v>
      </c>
      <c r="BK172" s="157">
        <f>ROUND(I172*H172,2)</f>
        <v>0</v>
      </c>
      <c r="BL172" s="18" t="s">
        <v>127</v>
      </c>
      <c r="BM172" s="156" t="s">
        <v>145</v>
      </c>
    </row>
    <row r="173" spans="1:65" s="13" customFormat="1">
      <c r="B173" s="158"/>
      <c r="D173" s="159" t="s">
        <v>128</v>
      </c>
      <c r="E173" s="160" t="s">
        <v>1</v>
      </c>
      <c r="F173" s="161" t="s">
        <v>646</v>
      </c>
      <c r="H173" s="162">
        <v>1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128</v>
      </c>
      <c r="AU173" s="160" t="s">
        <v>30</v>
      </c>
      <c r="AV173" s="13" t="s">
        <v>82</v>
      </c>
      <c r="AW173" s="13" t="s">
        <v>29</v>
      </c>
      <c r="AX173" s="13" t="s">
        <v>73</v>
      </c>
      <c r="AY173" s="160" t="s">
        <v>120</v>
      </c>
    </row>
    <row r="174" spans="1:65" s="14" customFormat="1">
      <c r="B174" s="167"/>
      <c r="D174" s="159" t="s">
        <v>128</v>
      </c>
      <c r="E174" s="168" t="s">
        <v>1</v>
      </c>
      <c r="F174" s="169" t="s">
        <v>205</v>
      </c>
      <c r="H174" s="170">
        <v>1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128</v>
      </c>
      <c r="AU174" s="168" t="s">
        <v>30</v>
      </c>
      <c r="AV174" s="14" t="s">
        <v>127</v>
      </c>
      <c r="AW174" s="14" t="s">
        <v>29</v>
      </c>
      <c r="AX174" s="14" t="s">
        <v>30</v>
      </c>
      <c r="AY174" s="168" t="s">
        <v>120</v>
      </c>
    </row>
    <row r="175" spans="1:65" s="2" customFormat="1" ht="16.5" customHeight="1">
      <c r="A175" s="33"/>
      <c r="B175" s="144"/>
      <c r="C175" s="145" t="s">
        <v>210</v>
      </c>
      <c r="D175" s="145" t="s">
        <v>122</v>
      </c>
      <c r="E175" s="146" t="s">
        <v>1238</v>
      </c>
      <c r="F175" s="147" t="s">
        <v>1239</v>
      </c>
      <c r="G175" s="148" t="s">
        <v>178</v>
      </c>
      <c r="H175" s="149">
        <v>1</v>
      </c>
      <c r="I175" s="150"/>
      <c r="J175" s="151">
        <f>ROUND(I175*H175,2)</f>
        <v>0</v>
      </c>
      <c r="K175" s="147" t="s">
        <v>1</v>
      </c>
      <c r="L175" s="34"/>
      <c r="M175" s="152" t="s">
        <v>1</v>
      </c>
      <c r="N175" s="153" t="s">
        <v>38</v>
      </c>
      <c r="O175" s="59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127</v>
      </c>
      <c r="AT175" s="156" t="s">
        <v>122</v>
      </c>
      <c r="AU175" s="156" t="s">
        <v>30</v>
      </c>
      <c r="AY175" s="18" t="s">
        <v>120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30</v>
      </c>
      <c r="BK175" s="157">
        <f>ROUND(I175*H175,2)</f>
        <v>0</v>
      </c>
      <c r="BL175" s="18" t="s">
        <v>127</v>
      </c>
      <c r="BM175" s="156" t="s">
        <v>8</v>
      </c>
    </row>
    <row r="176" spans="1:65" s="13" customFormat="1">
      <c r="B176" s="158"/>
      <c r="D176" s="159" t="s">
        <v>128</v>
      </c>
      <c r="E176" s="160" t="s">
        <v>1</v>
      </c>
      <c r="F176" s="161" t="s">
        <v>646</v>
      </c>
      <c r="H176" s="162">
        <v>1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128</v>
      </c>
      <c r="AU176" s="160" t="s">
        <v>30</v>
      </c>
      <c r="AV176" s="13" t="s">
        <v>82</v>
      </c>
      <c r="AW176" s="13" t="s">
        <v>29</v>
      </c>
      <c r="AX176" s="13" t="s">
        <v>73</v>
      </c>
      <c r="AY176" s="160" t="s">
        <v>120</v>
      </c>
    </row>
    <row r="177" spans="1:65" s="14" customFormat="1">
      <c r="B177" s="167"/>
      <c r="D177" s="159" t="s">
        <v>128</v>
      </c>
      <c r="E177" s="168" t="s">
        <v>1</v>
      </c>
      <c r="F177" s="169" t="s">
        <v>205</v>
      </c>
      <c r="H177" s="170">
        <v>1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128</v>
      </c>
      <c r="AU177" s="168" t="s">
        <v>30</v>
      </c>
      <c r="AV177" s="14" t="s">
        <v>127</v>
      </c>
      <c r="AW177" s="14" t="s">
        <v>29</v>
      </c>
      <c r="AX177" s="14" t="s">
        <v>30</v>
      </c>
      <c r="AY177" s="168" t="s">
        <v>120</v>
      </c>
    </row>
    <row r="178" spans="1:65" s="2" customFormat="1" ht="16.5" customHeight="1">
      <c r="A178" s="33"/>
      <c r="B178" s="144"/>
      <c r="C178" s="145" t="s">
        <v>166</v>
      </c>
      <c r="D178" s="145" t="s">
        <v>122</v>
      </c>
      <c r="E178" s="146" t="s">
        <v>1240</v>
      </c>
      <c r="F178" s="147" t="s">
        <v>1241</v>
      </c>
      <c r="G178" s="148" t="s">
        <v>178</v>
      </c>
      <c r="H178" s="149">
        <v>1</v>
      </c>
      <c r="I178" s="150"/>
      <c r="J178" s="151">
        <f>ROUND(I178*H178,2)</f>
        <v>0</v>
      </c>
      <c r="K178" s="147" t="s">
        <v>1</v>
      </c>
      <c r="L178" s="34"/>
      <c r="M178" s="152" t="s">
        <v>1</v>
      </c>
      <c r="N178" s="153" t="s">
        <v>38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127</v>
      </c>
      <c r="AT178" s="156" t="s">
        <v>122</v>
      </c>
      <c r="AU178" s="156" t="s">
        <v>30</v>
      </c>
      <c r="AY178" s="18" t="s">
        <v>120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30</v>
      </c>
      <c r="BK178" s="157">
        <f>ROUND(I178*H178,2)</f>
        <v>0</v>
      </c>
      <c r="BL178" s="18" t="s">
        <v>127</v>
      </c>
      <c r="BM178" s="156" t="s">
        <v>156</v>
      </c>
    </row>
    <row r="179" spans="1:65" s="13" customFormat="1">
      <c r="B179" s="158"/>
      <c r="D179" s="159" t="s">
        <v>128</v>
      </c>
      <c r="E179" s="160" t="s">
        <v>1</v>
      </c>
      <c r="F179" s="161" t="s">
        <v>646</v>
      </c>
      <c r="H179" s="162">
        <v>1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128</v>
      </c>
      <c r="AU179" s="160" t="s">
        <v>30</v>
      </c>
      <c r="AV179" s="13" t="s">
        <v>82</v>
      </c>
      <c r="AW179" s="13" t="s">
        <v>29</v>
      </c>
      <c r="AX179" s="13" t="s">
        <v>73</v>
      </c>
      <c r="AY179" s="160" t="s">
        <v>120</v>
      </c>
    </row>
    <row r="180" spans="1:65" s="14" customFormat="1">
      <c r="B180" s="167"/>
      <c r="D180" s="159" t="s">
        <v>128</v>
      </c>
      <c r="E180" s="168" t="s">
        <v>1</v>
      </c>
      <c r="F180" s="169" t="s">
        <v>205</v>
      </c>
      <c r="H180" s="170">
        <v>1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128</v>
      </c>
      <c r="AU180" s="168" t="s">
        <v>30</v>
      </c>
      <c r="AV180" s="14" t="s">
        <v>127</v>
      </c>
      <c r="AW180" s="14" t="s">
        <v>29</v>
      </c>
      <c r="AX180" s="14" t="s">
        <v>30</v>
      </c>
      <c r="AY180" s="168" t="s">
        <v>120</v>
      </c>
    </row>
    <row r="181" spans="1:65" s="2" customFormat="1" ht="16.5" customHeight="1">
      <c r="A181" s="33"/>
      <c r="B181" s="144"/>
      <c r="C181" s="145" t="s">
        <v>226</v>
      </c>
      <c r="D181" s="145" t="s">
        <v>122</v>
      </c>
      <c r="E181" s="146" t="s">
        <v>1242</v>
      </c>
      <c r="F181" s="147" t="s">
        <v>1243</v>
      </c>
      <c r="G181" s="148" t="s">
        <v>178</v>
      </c>
      <c r="H181" s="149">
        <v>1</v>
      </c>
      <c r="I181" s="150"/>
      <c r="J181" s="151">
        <f>ROUND(I181*H181,2)</f>
        <v>0</v>
      </c>
      <c r="K181" s="147" t="s">
        <v>1</v>
      </c>
      <c r="L181" s="34"/>
      <c r="M181" s="152" t="s">
        <v>1</v>
      </c>
      <c r="N181" s="153" t="s">
        <v>38</v>
      </c>
      <c r="O181" s="59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127</v>
      </c>
      <c r="AT181" s="156" t="s">
        <v>122</v>
      </c>
      <c r="AU181" s="156" t="s">
        <v>30</v>
      </c>
      <c r="AY181" s="18" t="s">
        <v>120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30</v>
      </c>
      <c r="BK181" s="157">
        <f>ROUND(I181*H181,2)</f>
        <v>0</v>
      </c>
      <c r="BL181" s="18" t="s">
        <v>127</v>
      </c>
      <c r="BM181" s="156" t="s">
        <v>166</v>
      </c>
    </row>
    <row r="182" spans="1:65" s="13" customFormat="1">
      <c r="B182" s="158"/>
      <c r="D182" s="159" t="s">
        <v>128</v>
      </c>
      <c r="E182" s="160" t="s">
        <v>1</v>
      </c>
      <c r="F182" s="161" t="s">
        <v>646</v>
      </c>
      <c r="H182" s="162">
        <v>1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128</v>
      </c>
      <c r="AU182" s="160" t="s">
        <v>30</v>
      </c>
      <c r="AV182" s="13" t="s">
        <v>82</v>
      </c>
      <c r="AW182" s="13" t="s">
        <v>29</v>
      </c>
      <c r="AX182" s="13" t="s">
        <v>73</v>
      </c>
      <c r="AY182" s="160" t="s">
        <v>120</v>
      </c>
    </row>
    <row r="183" spans="1:65" s="14" customFormat="1">
      <c r="B183" s="167"/>
      <c r="D183" s="159" t="s">
        <v>128</v>
      </c>
      <c r="E183" s="168" t="s">
        <v>1</v>
      </c>
      <c r="F183" s="169" t="s">
        <v>205</v>
      </c>
      <c r="H183" s="170">
        <v>1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128</v>
      </c>
      <c r="AU183" s="168" t="s">
        <v>30</v>
      </c>
      <c r="AV183" s="14" t="s">
        <v>127</v>
      </c>
      <c r="AW183" s="14" t="s">
        <v>29</v>
      </c>
      <c r="AX183" s="14" t="s">
        <v>30</v>
      </c>
      <c r="AY183" s="168" t="s">
        <v>120</v>
      </c>
    </row>
    <row r="184" spans="1:65" s="2" customFormat="1" ht="16.5" customHeight="1">
      <c r="A184" s="33"/>
      <c r="B184" s="144"/>
      <c r="C184" s="145" t="s">
        <v>170</v>
      </c>
      <c r="D184" s="145" t="s">
        <v>122</v>
      </c>
      <c r="E184" s="146" t="s">
        <v>1244</v>
      </c>
      <c r="F184" s="147" t="s">
        <v>1245</v>
      </c>
      <c r="G184" s="148" t="s">
        <v>178</v>
      </c>
      <c r="H184" s="149">
        <v>1</v>
      </c>
      <c r="I184" s="150"/>
      <c r="J184" s="151">
        <f>ROUND(I184*H184,2)</f>
        <v>0</v>
      </c>
      <c r="K184" s="147" t="s">
        <v>1</v>
      </c>
      <c r="L184" s="34"/>
      <c r="M184" s="152" t="s">
        <v>1</v>
      </c>
      <c r="N184" s="153" t="s">
        <v>38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127</v>
      </c>
      <c r="AT184" s="156" t="s">
        <v>122</v>
      </c>
      <c r="AU184" s="156" t="s">
        <v>30</v>
      </c>
      <c r="AY184" s="18" t="s">
        <v>120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30</v>
      </c>
      <c r="BK184" s="157">
        <f>ROUND(I184*H184,2)</f>
        <v>0</v>
      </c>
      <c r="BL184" s="18" t="s">
        <v>127</v>
      </c>
      <c r="BM184" s="156" t="s">
        <v>170</v>
      </c>
    </row>
    <row r="185" spans="1:65" s="13" customFormat="1">
      <c r="B185" s="158"/>
      <c r="D185" s="159" t="s">
        <v>128</v>
      </c>
      <c r="E185" s="160" t="s">
        <v>1</v>
      </c>
      <c r="F185" s="161" t="s">
        <v>646</v>
      </c>
      <c r="H185" s="162">
        <v>1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128</v>
      </c>
      <c r="AU185" s="160" t="s">
        <v>30</v>
      </c>
      <c r="AV185" s="13" t="s">
        <v>82</v>
      </c>
      <c r="AW185" s="13" t="s">
        <v>29</v>
      </c>
      <c r="AX185" s="13" t="s">
        <v>73</v>
      </c>
      <c r="AY185" s="160" t="s">
        <v>120</v>
      </c>
    </row>
    <row r="186" spans="1:65" s="14" customFormat="1">
      <c r="B186" s="167"/>
      <c r="D186" s="159" t="s">
        <v>128</v>
      </c>
      <c r="E186" s="168" t="s">
        <v>1</v>
      </c>
      <c r="F186" s="169" t="s">
        <v>205</v>
      </c>
      <c r="H186" s="170">
        <v>1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128</v>
      </c>
      <c r="AU186" s="168" t="s">
        <v>30</v>
      </c>
      <c r="AV186" s="14" t="s">
        <v>127</v>
      </c>
      <c r="AW186" s="14" t="s">
        <v>29</v>
      </c>
      <c r="AX186" s="14" t="s">
        <v>30</v>
      </c>
      <c r="AY186" s="168" t="s">
        <v>120</v>
      </c>
    </row>
    <row r="187" spans="1:65" s="2" customFormat="1" ht="16.5" customHeight="1">
      <c r="A187" s="33"/>
      <c r="B187" s="144"/>
      <c r="C187" s="145" t="s">
        <v>7</v>
      </c>
      <c r="D187" s="145" t="s">
        <v>122</v>
      </c>
      <c r="E187" s="146" t="s">
        <v>1246</v>
      </c>
      <c r="F187" s="147" t="s">
        <v>1247</v>
      </c>
      <c r="G187" s="148" t="s">
        <v>178</v>
      </c>
      <c r="H187" s="149">
        <v>1</v>
      </c>
      <c r="I187" s="150"/>
      <c r="J187" s="151">
        <f>ROUND(I187*H187,2)</f>
        <v>0</v>
      </c>
      <c r="K187" s="147" t="s">
        <v>1</v>
      </c>
      <c r="L187" s="34"/>
      <c r="M187" s="152" t="s">
        <v>1</v>
      </c>
      <c r="N187" s="153" t="s">
        <v>38</v>
      </c>
      <c r="O187" s="59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6" t="s">
        <v>127</v>
      </c>
      <c r="AT187" s="156" t="s">
        <v>122</v>
      </c>
      <c r="AU187" s="156" t="s">
        <v>30</v>
      </c>
      <c r="AY187" s="18" t="s">
        <v>120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8" t="s">
        <v>30</v>
      </c>
      <c r="BK187" s="157">
        <f>ROUND(I187*H187,2)</f>
        <v>0</v>
      </c>
      <c r="BL187" s="18" t="s">
        <v>127</v>
      </c>
      <c r="BM187" s="156" t="s">
        <v>175</v>
      </c>
    </row>
    <row r="188" spans="1:65" s="13" customFormat="1">
      <c r="B188" s="158"/>
      <c r="D188" s="159" t="s">
        <v>128</v>
      </c>
      <c r="E188" s="160" t="s">
        <v>1</v>
      </c>
      <c r="F188" s="161" t="s">
        <v>646</v>
      </c>
      <c r="H188" s="162">
        <v>1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128</v>
      </c>
      <c r="AU188" s="160" t="s">
        <v>30</v>
      </c>
      <c r="AV188" s="13" t="s">
        <v>82</v>
      </c>
      <c r="AW188" s="13" t="s">
        <v>29</v>
      </c>
      <c r="AX188" s="13" t="s">
        <v>73</v>
      </c>
      <c r="AY188" s="160" t="s">
        <v>120</v>
      </c>
    </row>
    <row r="189" spans="1:65" s="14" customFormat="1">
      <c r="B189" s="167"/>
      <c r="D189" s="159" t="s">
        <v>128</v>
      </c>
      <c r="E189" s="168" t="s">
        <v>1</v>
      </c>
      <c r="F189" s="169" t="s">
        <v>205</v>
      </c>
      <c r="H189" s="170">
        <v>1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128</v>
      </c>
      <c r="AU189" s="168" t="s">
        <v>30</v>
      </c>
      <c r="AV189" s="14" t="s">
        <v>127</v>
      </c>
      <c r="AW189" s="14" t="s">
        <v>29</v>
      </c>
      <c r="AX189" s="14" t="s">
        <v>30</v>
      </c>
      <c r="AY189" s="168" t="s">
        <v>120</v>
      </c>
    </row>
    <row r="190" spans="1:65" s="2" customFormat="1" ht="16.5" customHeight="1">
      <c r="A190" s="33"/>
      <c r="B190" s="144"/>
      <c r="C190" s="145" t="s">
        <v>175</v>
      </c>
      <c r="D190" s="145" t="s">
        <v>122</v>
      </c>
      <c r="E190" s="146" t="s">
        <v>1248</v>
      </c>
      <c r="F190" s="147" t="s">
        <v>1249</v>
      </c>
      <c r="G190" s="148" t="s">
        <v>178</v>
      </c>
      <c r="H190" s="149">
        <v>1</v>
      </c>
      <c r="I190" s="150"/>
      <c r="J190" s="151">
        <f>ROUND(I190*H190,2)</f>
        <v>0</v>
      </c>
      <c r="K190" s="147" t="s">
        <v>1</v>
      </c>
      <c r="L190" s="34"/>
      <c r="M190" s="152" t="s">
        <v>1</v>
      </c>
      <c r="N190" s="153" t="s">
        <v>38</v>
      </c>
      <c r="O190" s="59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127</v>
      </c>
      <c r="AT190" s="156" t="s">
        <v>122</v>
      </c>
      <c r="AU190" s="156" t="s">
        <v>30</v>
      </c>
      <c r="AY190" s="18" t="s">
        <v>120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30</v>
      </c>
      <c r="BK190" s="157">
        <f>ROUND(I190*H190,2)</f>
        <v>0</v>
      </c>
      <c r="BL190" s="18" t="s">
        <v>127</v>
      </c>
      <c r="BM190" s="156" t="s">
        <v>179</v>
      </c>
    </row>
    <row r="191" spans="1:65" s="13" customFormat="1">
      <c r="B191" s="158"/>
      <c r="D191" s="159" t="s">
        <v>128</v>
      </c>
      <c r="E191" s="160" t="s">
        <v>1</v>
      </c>
      <c r="F191" s="161" t="s">
        <v>646</v>
      </c>
      <c r="H191" s="162">
        <v>1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128</v>
      </c>
      <c r="AU191" s="160" t="s">
        <v>30</v>
      </c>
      <c r="AV191" s="13" t="s">
        <v>82</v>
      </c>
      <c r="AW191" s="13" t="s">
        <v>29</v>
      </c>
      <c r="AX191" s="13" t="s">
        <v>73</v>
      </c>
      <c r="AY191" s="160" t="s">
        <v>120</v>
      </c>
    </row>
    <row r="192" spans="1:65" s="14" customFormat="1">
      <c r="B192" s="167"/>
      <c r="D192" s="159" t="s">
        <v>128</v>
      </c>
      <c r="E192" s="168" t="s">
        <v>1</v>
      </c>
      <c r="F192" s="169" t="s">
        <v>205</v>
      </c>
      <c r="H192" s="170">
        <v>1</v>
      </c>
      <c r="I192" s="171"/>
      <c r="L192" s="167"/>
      <c r="M192" s="172"/>
      <c r="N192" s="173"/>
      <c r="O192" s="173"/>
      <c r="P192" s="173"/>
      <c r="Q192" s="173"/>
      <c r="R192" s="173"/>
      <c r="S192" s="173"/>
      <c r="T192" s="174"/>
      <c r="AT192" s="168" t="s">
        <v>128</v>
      </c>
      <c r="AU192" s="168" t="s">
        <v>30</v>
      </c>
      <c r="AV192" s="14" t="s">
        <v>127</v>
      </c>
      <c r="AW192" s="14" t="s">
        <v>29</v>
      </c>
      <c r="AX192" s="14" t="s">
        <v>30</v>
      </c>
      <c r="AY192" s="168" t="s">
        <v>120</v>
      </c>
    </row>
    <row r="193" spans="1:65" s="2" customFormat="1" ht="16.5" customHeight="1">
      <c r="A193" s="33"/>
      <c r="B193" s="144"/>
      <c r="C193" s="145" t="s">
        <v>251</v>
      </c>
      <c r="D193" s="145" t="s">
        <v>122</v>
      </c>
      <c r="E193" s="146" t="s">
        <v>1250</v>
      </c>
      <c r="F193" s="147" t="s">
        <v>1251</v>
      </c>
      <c r="G193" s="148" t="s">
        <v>178</v>
      </c>
      <c r="H193" s="149">
        <v>1</v>
      </c>
      <c r="I193" s="150"/>
      <c r="J193" s="151">
        <f>ROUND(I193*H193,2)</f>
        <v>0</v>
      </c>
      <c r="K193" s="147" t="s">
        <v>1</v>
      </c>
      <c r="L193" s="34"/>
      <c r="M193" s="152" t="s">
        <v>1</v>
      </c>
      <c r="N193" s="153" t="s">
        <v>38</v>
      </c>
      <c r="O193" s="59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127</v>
      </c>
      <c r="AT193" s="156" t="s">
        <v>122</v>
      </c>
      <c r="AU193" s="156" t="s">
        <v>30</v>
      </c>
      <c r="AY193" s="18" t="s">
        <v>120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30</v>
      </c>
      <c r="BK193" s="157">
        <f>ROUND(I193*H193,2)</f>
        <v>0</v>
      </c>
      <c r="BL193" s="18" t="s">
        <v>127</v>
      </c>
      <c r="BM193" s="156" t="s">
        <v>1252</v>
      </c>
    </row>
    <row r="194" spans="1:65" s="15" customFormat="1">
      <c r="B194" s="175"/>
      <c r="D194" s="159" t="s">
        <v>128</v>
      </c>
      <c r="E194" s="176" t="s">
        <v>1</v>
      </c>
      <c r="F194" s="177" t="s">
        <v>1253</v>
      </c>
      <c r="H194" s="176" t="s">
        <v>1</v>
      </c>
      <c r="I194" s="178"/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128</v>
      </c>
      <c r="AU194" s="176" t="s">
        <v>30</v>
      </c>
      <c r="AV194" s="15" t="s">
        <v>30</v>
      </c>
      <c r="AW194" s="15" t="s">
        <v>29</v>
      </c>
      <c r="AX194" s="15" t="s">
        <v>73</v>
      </c>
      <c r="AY194" s="176" t="s">
        <v>120</v>
      </c>
    </row>
    <row r="195" spans="1:65" s="15" customFormat="1">
      <c r="B195" s="175"/>
      <c r="D195" s="159" t="s">
        <v>128</v>
      </c>
      <c r="E195" s="176" t="s">
        <v>1</v>
      </c>
      <c r="F195" s="177" t="s">
        <v>1254</v>
      </c>
      <c r="H195" s="176" t="s">
        <v>1</v>
      </c>
      <c r="I195" s="178"/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128</v>
      </c>
      <c r="AU195" s="176" t="s">
        <v>30</v>
      </c>
      <c r="AV195" s="15" t="s">
        <v>30</v>
      </c>
      <c r="AW195" s="15" t="s">
        <v>29</v>
      </c>
      <c r="AX195" s="15" t="s">
        <v>73</v>
      </c>
      <c r="AY195" s="176" t="s">
        <v>120</v>
      </c>
    </row>
    <row r="196" spans="1:65" s="15" customFormat="1">
      <c r="B196" s="175"/>
      <c r="D196" s="159" t="s">
        <v>128</v>
      </c>
      <c r="E196" s="176" t="s">
        <v>1</v>
      </c>
      <c r="F196" s="177" t="s">
        <v>1255</v>
      </c>
      <c r="H196" s="176" t="s">
        <v>1</v>
      </c>
      <c r="I196" s="178"/>
      <c r="L196" s="175"/>
      <c r="M196" s="179"/>
      <c r="N196" s="180"/>
      <c r="O196" s="180"/>
      <c r="P196" s="180"/>
      <c r="Q196" s="180"/>
      <c r="R196" s="180"/>
      <c r="S196" s="180"/>
      <c r="T196" s="181"/>
      <c r="AT196" s="176" t="s">
        <v>128</v>
      </c>
      <c r="AU196" s="176" t="s">
        <v>30</v>
      </c>
      <c r="AV196" s="15" t="s">
        <v>30</v>
      </c>
      <c r="AW196" s="15" t="s">
        <v>29</v>
      </c>
      <c r="AX196" s="15" t="s">
        <v>73</v>
      </c>
      <c r="AY196" s="176" t="s">
        <v>120</v>
      </c>
    </row>
    <row r="197" spans="1:65" s="15" customFormat="1">
      <c r="B197" s="175"/>
      <c r="D197" s="159" t="s">
        <v>128</v>
      </c>
      <c r="E197" s="176" t="s">
        <v>1</v>
      </c>
      <c r="F197" s="177" t="s">
        <v>1256</v>
      </c>
      <c r="H197" s="176" t="s">
        <v>1</v>
      </c>
      <c r="I197" s="178"/>
      <c r="L197" s="175"/>
      <c r="M197" s="179"/>
      <c r="N197" s="180"/>
      <c r="O197" s="180"/>
      <c r="P197" s="180"/>
      <c r="Q197" s="180"/>
      <c r="R197" s="180"/>
      <c r="S197" s="180"/>
      <c r="T197" s="181"/>
      <c r="AT197" s="176" t="s">
        <v>128</v>
      </c>
      <c r="AU197" s="176" t="s">
        <v>30</v>
      </c>
      <c r="AV197" s="15" t="s">
        <v>30</v>
      </c>
      <c r="AW197" s="15" t="s">
        <v>29</v>
      </c>
      <c r="AX197" s="15" t="s">
        <v>73</v>
      </c>
      <c r="AY197" s="176" t="s">
        <v>120</v>
      </c>
    </row>
    <row r="198" spans="1:65" s="15" customFormat="1">
      <c r="B198" s="175"/>
      <c r="D198" s="159" t="s">
        <v>128</v>
      </c>
      <c r="E198" s="176" t="s">
        <v>1</v>
      </c>
      <c r="F198" s="177" t="s">
        <v>1257</v>
      </c>
      <c r="H198" s="176" t="s">
        <v>1</v>
      </c>
      <c r="I198" s="178"/>
      <c r="L198" s="175"/>
      <c r="M198" s="179"/>
      <c r="N198" s="180"/>
      <c r="O198" s="180"/>
      <c r="P198" s="180"/>
      <c r="Q198" s="180"/>
      <c r="R198" s="180"/>
      <c r="S198" s="180"/>
      <c r="T198" s="181"/>
      <c r="AT198" s="176" t="s">
        <v>128</v>
      </c>
      <c r="AU198" s="176" t="s">
        <v>30</v>
      </c>
      <c r="AV198" s="15" t="s">
        <v>30</v>
      </c>
      <c r="AW198" s="15" t="s">
        <v>29</v>
      </c>
      <c r="AX198" s="15" t="s">
        <v>73</v>
      </c>
      <c r="AY198" s="176" t="s">
        <v>120</v>
      </c>
    </row>
    <row r="199" spans="1:65" s="15" customFormat="1">
      <c r="B199" s="175"/>
      <c r="D199" s="159" t="s">
        <v>128</v>
      </c>
      <c r="E199" s="176" t="s">
        <v>1</v>
      </c>
      <c r="F199" s="177" t="s">
        <v>1258</v>
      </c>
      <c r="H199" s="176" t="s">
        <v>1</v>
      </c>
      <c r="I199" s="178"/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128</v>
      </c>
      <c r="AU199" s="176" t="s">
        <v>30</v>
      </c>
      <c r="AV199" s="15" t="s">
        <v>30</v>
      </c>
      <c r="AW199" s="15" t="s">
        <v>29</v>
      </c>
      <c r="AX199" s="15" t="s">
        <v>73</v>
      </c>
      <c r="AY199" s="176" t="s">
        <v>120</v>
      </c>
    </row>
    <row r="200" spans="1:65" s="13" customFormat="1">
      <c r="B200" s="158"/>
      <c r="D200" s="159" t="s">
        <v>128</v>
      </c>
      <c r="E200" s="160" t="s">
        <v>1</v>
      </c>
      <c r="F200" s="161" t="s">
        <v>30</v>
      </c>
      <c r="H200" s="162">
        <v>1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128</v>
      </c>
      <c r="AU200" s="160" t="s">
        <v>30</v>
      </c>
      <c r="AV200" s="13" t="s">
        <v>82</v>
      </c>
      <c r="AW200" s="13" t="s">
        <v>29</v>
      </c>
      <c r="AX200" s="13" t="s">
        <v>30</v>
      </c>
      <c r="AY200" s="160" t="s">
        <v>120</v>
      </c>
    </row>
    <row r="201" spans="1:65" s="2" customFormat="1" ht="16.5" customHeight="1">
      <c r="A201" s="33"/>
      <c r="B201" s="144"/>
      <c r="C201" s="145" t="s">
        <v>179</v>
      </c>
      <c r="D201" s="145" t="s">
        <v>122</v>
      </c>
      <c r="E201" s="146" t="s">
        <v>1259</v>
      </c>
      <c r="F201" s="147" t="s">
        <v>1260</v>
      </c>
      <c r="G201" s="148" t="s">
        <v>178</v>
      </c>
      <c r="H201" s="149">
        <v>1</v>
      </c>
      <c r="I201" s="150"/>
      <c r="J201" s="151">
        <f>ROUND(I201*H201,2)</f>
        <v>0</v>
      </c>
      <c r="K201" s="147" t="s">
        <v>1</v>
      </c>
      <c r="L201" s="34"/>
      <c r="M201" s="152" t="s">
        <v>1</v>
      </c>
      <c r="N201" s="153" t="s">
        <v>38</v>
      </c>
      <c r="O201" s="59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127</v>
      </c>
      <c r="AT201" s="156" t="s">
        <v>122</v>
      </c>
      <c r="AU201" s="156" t="s">
        <v>30</v>
      </c>
      <c r="AY201" s="18" t="s">
        <v>120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30</v>
      </c>
      <c r="BK201" s="157">
        <f>ROUND(I201*H201,2)</f>
        <v>0</v>
      </c>
      <c r="BL201" s="18" t="s">
        <v>127</v>
      </c>
      <c r="BM201" s="156" t="s">
        <v>192</v>
      </c>
    </row>
    <row r="202" spans="1:65" s="13" customFormat="1">
      <c r="B202" s="158"/>
      <c r="D202" s="159" t="s">
        <v>128</v>
      </c>
      <c r="E202" s="160" t="s">
        <v>1</v>
      </c>
      <c r="F202" s="161" t="s">
        <v>646</v>
      </c>
      <c r="H202" s="162">
        <v>1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128</v>
      </c>
      <c r="AU202" s="160" t="s">
        <v>30</v>
      </c>
      <c r="AV202" s="13" t="s">
        <v>82</v>
      </c>
      <c r="AW202" s="13" t="s">
        <v>29</v>
      </c>
      <c r="AX202" s="13" t="s">
        <v>73</v>
      </c>
      <c r="AY202" s="160" t="s">
        <v>120</v>
      </c>
    </row>
    <row r="203" spans="1:65" s="14" customFormat="1">
      <c r="B203" s="167"/>
      <c r="D203" s="159" t="s">
        <v>128</v>
      </c>
      <c r="E203" s="168" t="s">
        <v>1</v>
      </c>
      <c r="F203" s="169" t="s">
        <v>205</v>
      </c>
      <c r="H203" s="170">
        <v>1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8" t="s">
        <v>128</v>
      </c>
      <c r="AU203" s="168" t="s">
        <v>30</v>
      </c>
      <c r="AV203" s="14" t="s">
        <v>127</v>
      </c>
      <c r="AW203" s="14" t="s">
        <v>29</v>
      </c>
      <c r="AX203" s="14" t="s">
        <v>30</v>
      </c>
      <c r="AY203" s="168" t="s">
        <v>120</v>
      </c>
    </row>
    <row r="204" spans="1:65" s="2" customFormat="1" ht="16.5" customHeight="1">
      <c r="A204" s="33"/>
      <c r="B204" s="144"/>
      <c r="C204" s="145" t="s">
        <v>260</v>
      </c>
      <c r="D204" s="145" t="s">
        <v>122</v>
      </c>
      <c r="E204" s="146" t="s">
        <v>1261</v>
      </c>
      <c r="F204" s="147" t="s">
        <v>1262</v>
      </c>
      <c r="G204" s="148" t="s">
        <v>178</v>
      </c>
      <c r="H204" s="149">
        <v>2</v>
      </c>
      <c r="I204" s="150"/>
      <c r="J204" s="151">
        <f>ROUND(I204*H204,2)</f>
        <v>0</v>
      </c>
      <c r="K204" s="147" t="s">
        <v>1</v>
      </c>
      <c r="L204" s="34"/>
      <c r="M204" s="152" t="s">
        <v>1</v>
      </c>
      <c r="N204" s="153" t="s">
        <v>38</v>
      </c>
      <c r="O204" s="59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127</v>
      </c>
      <c r="AT204" s="156" t="s">
        <v>122</v>
      </c>
      <c r="AU204" s="156" t="s">
        <v>30</v>
      </c>
      <c r="AY204" s="18" t="s">
        <v>120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30</v>
      </c>
      <c r="BK204" s="157">
        <f>ROUND(I204*H204,2)</f>
        <v>0</v>
      </c>
      <c r="BL204" s="18" t="s">
        <v>127</v>
      </c>
      <c r="BM204" s="156" t="s">
        <v>283</v>
      </c>
    </row>
    <row r="205" spans="1:65" s="13" customFormat="1">
      <c r="B205" s="158"/>
      <c r="D205" s="159" t="s">
        <v>128</v>
      </c>
      <c r="E205" s="160" t="s">
        <v>1</v>
      </c>
      <c r="F205" s="161" t="s">
        <v>570</v>
      </c>
      <c r="H205" s="162">
        <v>2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128</v>
      </c>
      <c r="AU205" s="160" t="s">
        <v>30</v>
      </c>
      <c r="AV205" s="13" t="s">
        <v>82</v>
      </c>
      <c r="AW205" s="13" t="s">
        <v>29</v>
      </c>
      <c r="AX205" s="13" t="s">
        <v>73</v>
      </c>
      <c r="AY205" s="160" t="s">
        <v>120</v>
      </c>
    </row>
    <row r="206" spans="1:65" s="14" customFormat="1">
      <c r="B206" s="167"/>
      <c r="D206" s="159" t="s">
        <v>128</v>
      </c>
      <c r="E206" s="168" t="s">
        <v>1</v>
      </c>
      <c r="F206" s="169" t="s">
        <v>205</v>
      </c>
      <c r="H206" s="170">
        <v>2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8" t="s">
        <v>128</v>
      </c>
      <c r="AU206" s="168" t="s">
        <v>30</v>
      </c>
      <c r="AV206" s="14" t="s">
        <v>127</v>
      </c>
      <c r="AW206" s="14" t="s">
        <v>29</v>
      </c>
      <c r="AX206" s="14" t="s">
        <v>30</v>
      </c>
      <c r="AY206" s="168" t="s">
        <v>120</v>
      </c>
    </row>
    <row r="207" spans="1:65" s="2" customFormat="1" ht="16.5" customHeight="1">
      <c r="A207" s="33"/>
      <c r="B207" s="144"/>
      <c r="C207" s="145" t="s">
        <v>184</v>
      </c>
      <c r="D207" s="145" t="s">
        <v>122</v>
      </c>
      <c r="E207" s="146" t="s">
        <v>1263</v>
      </c>
      <c r="F207" s="147" t="s">
        <v>1264</v>
      </c>
      <c r="G207" s="148" t="s">
        <v>178</v>
      </c>
      <c r="H207" s="149">
        <v>1</v>
      </c>
      <c r="I207" s="150"/>
      <c r="J207" s="151">
        <f>ROUND(I207*H207,2)</f>
        <v>0</v>
      </c>
      <c r="K207" s="147" t="s">
        <v>1</v>
      </c>
      <c r="L207" s="34"/>
      <c r="M207" s="152" t="s">
        <v>1</v>
      </c>
      <c r="N207" s="153" t="s">
        <v>38</v>
      </c>
      <c r="O207" s="59"/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127</v>
      </c>
      <c r="AT207" s="156" t="s">
        <v>122</v>
      </c>
      <c r="AU207" s="156" t="s">
        <v>30</v>
      </c>
      <c r="AY207" s="18" t="s">
        <v>120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8" t="s">
        <v>30</v>
      </c>
      <c r="BK207" s="157">
        <f>ROUND(I207*H207,2)</f>
        <v>0</v>
      </c>
      <c r="BL207" s="18" t="s">
        <v>127</v>
      </c>
      <c r="BM207" s="156" t="s">
        <v>1265</v>
      </c>
    </row>
    <row r="208" spans="1:65" s="13" customFormat="1">
      <c r="B208" s="158"/>
      <c r="D208" s="159" t="s">
        <v>128</v>
      </c>
      <c r="E208" s="160" t="s">
        <v>1</v>
      </c>
      <c r="F208" s="161" t="s">
        <v>30</v>
      </c>
      <c r="H208" s="162">
        <v>1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128</v>
      </c>
      <c r="AU208" s="160" t="s">
        <v>30</v>
      </c>
      <c r="AV208" s="13" t="s">
        <v>82</v>
      </c>
      <c r="AW208" s="13" t="s">
        <v>29</v>
      </c>
      <c r="AX208" s="13" t="s">
        <v>30</v>
      </c>
      <c r="AY208" s="160" t="s">
        <v>120</v>
      </c>
    </row>
    <row r="209" spans="1:65" s="2" customFormat="1" ht="16.5" customHeight="1">
      <c r="A209" s="33"/>
      <c r="B209" s="144"/>
      <c r="C209" s="145" t="s">
        <v>269</v>
      </c>
      <c r="D209" s="145" t="s">
        <v>122</v>
      </c>
      <c r="E209" s="146" t="s">
        <v>1266</v>
      </c>
      <c r="F209" s="147" t="s">
        <v>1267</v>
      </c>
      <c r="G209" s="148" t="s">
        <v>178</v>
      </c>
      <c r="H209" s="149">
        <v>1</v>
      </c>
      <c r="I209" s="150"/>
      <c r="J209" s="151">
        <f>ROUND(I209*H209,2)</f>
        <v>0</v>
      </c>
      <c r="K209" s="147" t="s">
        <v>1</v>
      </c>
      <c r="L209" s="34"/>
      <c r="M209" s="152" t="s">
        <v>1</v>
      </c>
      <c r="N209" s="153" t="s">
        <v>38</v>
      </c>
      <c r="O209" s="59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127</v>
      </c>
      <c r="AT209" s="156" t="s">
        <v>122</v>
      </c>
      <c r="AU209" s="156" t="s">
        <v>30</v>
      </c>
      <c r="AY209" s="18" t="s">
        <v>120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30</v>
      </c>
      <c r="BK209" s="157">
        <f>ROUND(I209*H209,2)</f>
        <v>0</v>
      </c>
      <c r="BL209" s="18" t="s">
        <v>127</v>
      </c>
      <c r="BM209" s="156" t="s">
        <v>1268</v>
      </c>
    </row>
    <row r="210" spans="1:65" s="13" customFormat="1">
      <c r="B210" s="158"/>
      <c r="D210" s="159" t="s">
        <v>128</v>
      </c>
      <c r="E210" s="160" t="s">
        <v>1</v>
      </c>
      <c r="F210" s="161" t="s">
        <v>30</v>
      </c>
      <c r="H210" s="162">
        <v>1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128</v>
      </c>
      <c r="AU210" s="160" t="s">
        <v>30</v>
      </c>
      <c r="AV210" s="13" t="s">
        <v>82</v>
      </c>
      <c r="AW210" s="13" t="s">
        <v>29</v>
      </c>
      <c r="AX210" s="13" t="s">
        <v>30</v>
      </c>
      <c r="AY210" s="160" t="s">
        <v>120</v>
      </c>
    </row>
    <row r="211" spans="1:65" s="2" customFormat="1" ht="16.5" customHeight="1">
      <c r="A211" s="33"/>
      <c r="B211" s="144"/>
      <c r="C211" s="145" t="s">
        <v>192</v>
      </c>
      <c r="D211" s="145" t="s">
        <v>122</v>
      </c>
      <c r="E211" s="146" t="s">
        <v>1269</v>
      </c>
      <c r="F211" s="147" t="s">
        <v>1270</v>
      </c>
      <c r="G211" s="148" t="s">
        <v>178</v>
      </c>
      <c r="H211" s="149">
        <v>1</v>
      </c>
      <c r="I211" s="150"/>
      <c r="J211" s="151">
        <f>ROUND(I211*H211,2)</f>
        <v>0</v>
      </c>
      <c r="K211" s="147" t="s">
        <v>1</v>
      </c>
      <c r="L211" s="34"/>
      <c r="M211" s="152" t="s">
        <v>1</v>
      </c>
      <c r="N211" s="153" t="s">
        <v>38</v>
      </c>
      <c r="O211" s="59"/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127</v>
      </c>
      <c r="AT211" s="156" t="s">
        <v>122</v>
      </c>
      <c r="AU211" s="156" t="s">
        <v>30</v>
      </c>
      <c r="AY211" s="18" t="s">
        <v>120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8" t="s">
        <v>30</v>
      </c>
      <c r="BK211" s="157">
        <f>ROUND(I211*H211,2)</f>
        <v>0</v>
      </c>
      <c r="BL211" s="18" t="s">
        <v>127</v>
      </c>
      <c r="BM211" s="156" t="s">
        <v>292</v>
      </c>
    </row>
    <row r="212" spans="1:65" s="13" customFormat="1">
      <c r="B212" s="158"/>
      <c r="D212" s="159" t="s">
        <v>128</v>
      </c>
      <c r="E212" s="160" t="s">
        <v>1</v>
      </c>
      <c r="F212" s="161" t="s">
        <v>646</v>
      </c>
      <c r="H212" s="162">
        <v>1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128</v>
      </c>
      <c r="AU212" s="160" t="s">
        <v>30</v>
      </c>
      <c r="AV212" s="13" t="s">
        <v>82</v>
      </c>
      <c r="AW212" s="13" t="s">
        <v>29</v>
      </c>
      <c r="AX212" s="13" t="s">
        <v>73</v>
      </c>
      <c r="AY212" s="160" t="s">
        <v>120</v>
      </c>
    </row>
    <row r="213" spans="1:65" s="14" customFormat="1">
      <c r="B213" s="167"/>
      <c r="D213" s="159" t="s">
        <v>128</v>
      </c>
      <c r="E213" s="168" t="s">
        <v>1</v>
      </c>
      <c r="F213" s="169" t="s">
        <v>205</v>
      </c>
      <c r="H213" s="170">
        <v>1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8" t="s">
        <v>128</v>
      </c>
      <c r="AU213" s="168" t="s">
        <v>30</v>
      </c>
      <c r="AV213" s="14" t="s">
        <v>127</v>
      </c>
      <c r="AW213" s="14" t="s">
        <v>29</v>
      </c>
      <c r="AX213" s="14" t="s">
        <v>30</v>
      </c>
      <c r="AY213" s="168" t="s">
        <v>120</v>
      </c>
    </row>
    <row r="214" spans="1:65" s="2" customFormat="1" ht="21.75" customHeight="1">
      <c r="A214" s="33"/>
      <c r="B214" s="144"/>
      <c r="C214" s="145" t="s">
        <v>278</v>
      </c>
      <c r="D214" s="145" t="s">
        <v>122</v>
      </c>
      <c r="E214" s="146" t="s">
        <v>1271</v>
      </c>
      <c r="F214" s="147" t="s">
        <v>1272</v>
      </c>
      <c r="G214" s="148" t="s">
        <v>1165</v>
      </c>
      <c r="H214" s="149">
        <v>32</v>
      </c>
      <c r="I214" s="150"/>
      <c r="J214" s="151">
        <f>ROUND(I214*H214,2)</f>
        <v>0</v>
      </c>
      <c r="K214" s="147" t="s">
        <v>1</v>
      </c>
      <c r="L214" s="34"/>
      <c r="M214" s="152" t="s">
        <v>1</v>
      </c>
      <c r="N214" s="153" t="s">
        <v>38</v>
      </c>
      <c r="O214" s="59"/>
      <c r="P214" s="154">
        <f>O214*H214</f>
        <v>0</v>
      </c>
      <c r="Q214" s="154">
        <v>0</v>
      </c>
      <c r="R214" s="154">
        <f>Q214*H214</f>
        <v>0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127</v>
      </c>
      <c r="AT214" s="156" t="s">
        <v>122</v>
      </c>
      <c r="AU214" s="156" t="s">
        <v>30</v>
      </c>
      <c r="AY214" s="18" t="s">
        <v>120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30</v>
      </c>
      <c r="BK214" s="157">
        <f>ROUND(I214*H214,2)</f>
        <v>0</v>
      </c>
      <c r="BL214" s="18" t="s">
        <v>127</v>
      </c>
      <c r="BM214" s="156" t="s">
        <v>214</v>
      </c>
    </row>
    <row r="215" spans="1:65" s="13" customFormat="1">
      <c r="B215" s="158"/>
      <c r="D215" s="159" t="s">
        <v>128</v>
      </c>
      <c r="E215" s="160" t="s">
        <v>1</v>
      </c>
      <c r="F215" s="161" t="s">
        <v>1273</v>
      </c>
      <c r="H215" s="162">
        <v>32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128</v>
      </c>
      <c r="AU215" s="160" t="s">
        <v>30</v>
      </c>
      <c r="AV215" s="13" t="s">
        <v>82</v>
      </c>
      <c r="AW215" s="13" t="s">
        <v>29</v>
      </c>
      <c r="AX215" s="13" t="s">
        <v>73</v>
      </c>
      <c r="AY215" s="160" t="s">
        <v>120</v>
      </c>
    </row>
    <row r="216" spans="1:65" s="14" customFormat="1">
      <c r="B216" s="167"/>
      <c r="D216" s="159" t="s">
        <v>128</v>
      </c>
      <c r="E216" s="168" t="s">
        <v>1</v>
      </c>
      <c r="F216" s="169" t="s">
        <v>205</v>
      </c>
      <c r="H216" s="170">
        <v>32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128</v>
      </c>
      <c r="AU216" s="168" t="s">
        <v>30</v>
      </c>
      <c r="AV216" s="14" t="s">
        <v>127</v>
      </c>
      <c r="AW216" s="14" t="s">
        <v>29</v>
      </c>
      <c r="AX216" s="14" t="s">
        <v>30</v>
      </c>
      <c r="AY216" s="168" t="s">
        <v>120</v>
      </c>
    </row>
    <row r="217" spans="1:65" s="2" customFormat="1" ht="16.5" customHeight="1">
      <c r="A217" s="33"/>
      <c r="B217" s="144"/>
      <c r="C217" s="145" t="s">
        <v>283</v>
      </c>
      <c r="D217" s="145" t="s">
        <v>122</v>
      </c>
      <c r="E217" s="146" t="s">
        <v>1274</v>
      </c>
      <c r="F217" s="147" t="s">
        <v>1275</v>
      </c>
      <c r="G217" s="148" t="s">
        <v>178</v>
      </c>
      <c r="H217" s="149">
        <v>1</v>
      </c>
      <c r="I217" s="150"/>
      <c r="J217" s="151">
        <f>ROUND(I217*H217,2)</f>
        <v>0</v>
      </c>
      <c r="K217" s="147" t="s">
        <v>1</v>
      </c>
      <c r="L217" s="34"/>
      <c r="M217" s="152" t="s">
        <v>1</v>
      </c>
      <c r="N217" s="153" t="s">
        <v>38</v>
      </c>
      <c r="O217" s="59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127</v>
      </c>
      <c r="AT217" s="156" t="s">
        <v>122</v>
      </c>
      <c r="AU217" s="156" t="s">
        <v>30</v>
      </c>
      <c r="AY217" s="18" t="s">
        <v>120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30</v>
      </c>
      <c r="BK217" s="157">
        <f>ROUND(I217*H217,2)</f>
        <v>0</v>
      </c>
      <c r="BL217" s="18" t="s">
        <v>127</v>
      </c>
      <c r="BM217" s="156" t="s">
        <v>1276</v>
      </c>
    </row>
    <row r="218" spans="1:65" s="15" customFormat="1">
      <c r="B218" s="175"/>
      <c r="D218" s="159" t="s">
        <v>128</v>
      </c>
      <c r="E218" s="176" t="s">
        <v>1</v>
      </c>
      <c r="F218" s="177" t="s">
        <v>1277</v>
      </c>
      <c r="H218" s="176" t="s">
        <v>1</v>
      </c>
      <c r="I218" s="178"/>
      <c r="L218" s="175"/>
      <c r="M218" s="179"/>
      <c r="N218" s="180"/>
      <c r="O218" s="180"/>
      <c r="P218" s="180"/>
      <c r="Q218" s="180"/>
      <c r="R218" s="180"/>
      <c r="S218" s="180"/>
      <c r="T218" s="181"/>
      <c r="AT218" s="176" t="s">
        <v>128</v>
      </c>
      <c r="AU218" s="176" t="s">
        <v>30</v>
      </c>
      <c r="AV218" s="15" t="s">
        <v>30</v>
      </c>
      <c r="AW218" s="15" t="s">
        <v>29</v>
      </c>
      <c r="AX218" s="15" t="s">
        <v>73</v>
      </c>
      <c r="AY218" s="176" t="s">
        <v>120</v>
      </c>
    </row>
    <row r="219" spans="1:65" s="15" customFormat="1">
      <c r="B219" s="175"/>
      <c r="D219" s="159" t="s">
        <v>128</v>
      </c>
      <c r="E219" s="176" t="s">
        <v>1</v>
      </c>
      <c r="F219" s="177" t="s">
        <v>1278</v>
      </c>
      <c r="H219" s="176" t="s">
        <v>1</v>
      </c>
      <c r="I219" s="178"/>
      <c r="L219" s="175"/>
      <c r="M219" s="179"/>
      <c r="N219" s="180"/>
      <c r="O219" s="180"/>
      <c r="P219" s="180"/>
      <c r="Q219" s="180"/>
      <c r="R219" s="180"/>
      <c r="S219" s="180"/>
      <c r="T219" s="181"/>
      <c r="AT219" s="176" t="s">
        <v>128</v>
      </c>
      <c r="AU219" s="176" t="s">
        <v>30</v>
      </c>
      <c r="AV219" s="15" t="s">
        <v>30</v>
      </c>
      <c r="AW219" s="15" t="s">
        <v>29</v>
      </c>
      <c r="AX219" s="15" t="s">
        <v>73</v>
      </c>
      <c r="AY219" s="176" t="s">
        <v>120</v>
      </c>
    </row>
    <row r="220" spans="1:65" s="15" customFormat="1">
      <c r="B220" s="175"/>
      <c r="D220" s="159" t="s">
        <v>128</v>
      </c>
      <c r="E220" s="176" t="s">
        <v>1</v>
      </c>
      <c r="F220" s="177" t="s">
        <v>1279</v>
      </c>
      <c r="H220" s="176" t="s">
        <v>1</v>
      </c>
      <c r="I220" s="178"/>
      <c r="L220" s="175"/>
      <c r="M220" s="179"/>
      <c r="N220" s="180"/>
      <c r="O220" s="180"/>
      <c r="P220" s="180"/>
      <c r="Q220" s="180"/>
      <c r="R220" s="180"/>
      <c r="S220" s="180"/>
      <c r="T220" s="181"/>
      <c r="AT220" s="176" t="s">
        <v>128</v>
      </c>
      <c r="AU220" s="176" t="s">
        <v>30</v>
      </c>
      <c r="AV220" s="15" t="s">
        <v>30</v>
      </c>
      <c r="AW220" s="15" t="s">
        <v>29</v>
      </c>
      <c r="AX220" s="15" t="s">
        <v>73</v>
      </c>
      <c r="AY220" s="176" t="s">
        <v>120</v>
      </c>
    </row>
    <row r="221" spans="1:65" s="15" customFormat="1">
      <c r="B221" s="175"/>
      <c r="D221" s="159" t="s">
        <v>128</v>
      </c>
      <c r="E221" s="176" t="s">
        <v>1</v>
      </c>
      <c r="F221" s="177" t="s">
        <v>1280</v>
      </c>
      <c r="H221" s="176" t="s">
        <v>1</v>
      </c>
      <c r="I221" s="178"/>
      <c r="L221" s="175"/>
      <c r="M221" s="179"/>
      <c r="N221" s="180"/>
      <c r="O221" s="180"/>
      <c r="P221" s="180"/>
      <c r="Q221" s="180"/>
      <c r="R221" s="180"/>
      <c r="S221" s="180"/>
      <c r="T221" s="181"/>
      <c r="AT221" s="176" t="s">
        <v>128</v>
      </c>
      <c r="AU221" s="176" t="s">
        <v>30</v>
      </c>
      <c r="AV221" s="15" t="s">
        <v>30</v>
      </c>
      <c r="AW221" s="15" t="s">
        <v>29</v>
      </c>
      <c r="AX221" s="15" t="s">
        <v>73</v>
      </c>
      <c r="AY221" s="176" t="s">
        <v>120</v>
      </c>
    </row>
    <row r="222" spans="1:65" s="13" customFormat="1">
      <c r="B222" s="158"/>
      <c r="D222" s="159" t="s">
        <v>128</v>
      </c>
      <c r="E222" s="160" t="s">
        <v>1</v>
      </c>
      <c r="F222" s="161" t="s">
        <v>30</v>
      </c>
      <c r="H222" s="162">
        <v>1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128</v>
      </c>
      <c r="AU222" s="160" t="s">
        <v>30</v>
      </c>
      <c r="AV222" s="13" t="s">
        <v>82</v>
      </c>
      <c r="AW222" s="13" t="s">
        <v>29</v>
      </c>
      <c r="AX222" s="13" t="s">
        <v>30</v>
      </c>
      <c r="AY222" s="160" t="s">
        <v>120</v>
      </c>
    </row>
    <row r="223" spans="1:65" s="2" customFormat="1" ht="16.5" customHeight="1">
      <c r="A223" s="33"/>
      <c r="B223" s="144"/>
      <c r="C223" s="145" t="s">
        <v>287</v>
      </c>
      <c r="D223" s="145" t="s">
        <v>122</v>
      </c>
      <c r="E223" s="146" t="s">
        <v>1281</v>
      </c>
      <c r="F223" s="147" t="s">
        <v>1282</v>
      </c>
      <c r="G223" s="148" t="s">
        <v>178</v>
      </c>
      <c r="H223" s="149">
        <v>1</v>
      </c>
      <c r="I223" s="150"/>
      <c r="J223" s="151">
        <f>ROUND(I223*H223,2)</f>
        <v>0</v>
      </c>
      <c r="K223" s="147" t="s">
        <v>1</v>
      </c>
      <c r="L223" s="34"/>
      <c r="M223" s="152" t="s">
        <v>1</v>
      </c>
      <c r="N223" s="153" t="s">
        <v>38</v>
      </c>
      <c r="O223" s="59"/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6" t="s">
        <v>127</v>
      </c>
      <c r="AT223" s="156" t="s">
        <v>122</v>
      </c>
      <c r="AU223" s="156" t="s">
        <v>30</v>
      </c>
      <c r="AY223" s="18" t="s">
        <v>120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8" t="s">
        <v>30</v>
      </c>
      <c r="BK223" s="157">
        <f>ROUND(I223*H223,2)</f>
        <v>0</v>
      </c>
      <c r="BL223" s="18" t="s">
        <v>127</v>
      </c>
      <c r="BM223" s="156" t="s">
        <v>1283</v>
      </c>
    </row>
    <row r="224" spans="1:65" s="13" customFormat="1">
      <c r="B224" s="158"/>
      <c r="D224" s="159" t="s">
        <v>128</v>
      </c>
      <c r="E224" s="160" t="s">
        <v>1</v>
      </c>
      <c r="F224" s="161" t="s">
        <v>30</v>
      </c>
      <c r="H224" s="162">
        <v>1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128</v>
      </c>
      <c r="AU224" s="160" t="s">
        <v>30</v>
      </c>
      <c r="AV224" s="13" t="s">
        <v>82</v>
      </c>
      <c r="AW224" s="13" t="s">
        <v>29</v>
      </c>
      <c r="AX224" s="13" t="s">
        <v>30</v>
      </c>
      <c r="AY224" s="160" t="s">
        <v>120</v>
      </c>
    </row>
    <row r="225" spans="1:65" s="2" customFormat="1" ht="16.5" customHeight="1">
      <c r="A225" s="33"/>
      <c r="B225" s="144"/>
      <c r="C225" s="145" t="s">
        <v>292</v>
      </c>
      <c r="D225" s="145" t="s">
        <v>122</v>
      </c>
      <c r="E225" s="146" t="s">
        <v>1284</v>
      </c>
      <c r="F225" s="147" t="s">
        <v>1285</v>
      </c>
      <c r="G225" s="148" t="s">
        <v>178</v>
      </c>
      <c r="H225" s="149">
        <v>1</v>
      </c>
      <c r="I225" s="150"/>
      <c r="J225" s="151">
        <f>ROUND(I225*H225,2)</f>
        <v>0</v>
      </c>
      <c r="K225" s="147" t="s">
        <v>1</v>
      </c>
      <c r="L225" s="34"/>
      <c r="M225" s="152" t="s">
        <v>1</v>
      </c>
      <c r="N225" s="153" t="s">
        <v>38</v>
      </c>
      <c r="O225" s="59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127</v>
      </c>
      <c r="AT225" s="156" t="s">
        <v>122</v>
      </c>
      <c r="AU225" s="156" t="s">
        <v>30</v>
      </c>
      <c r="AY225" s="18" t="s">
        <v>120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30</v>
      </c>
      <c r="BK225" s="157">
        <f>ROUND(I225*H225,2)</f>
        <v>0</v>
      </c>
      <c r="BL225" s="18" t="s">
        <v>127</v>
      </c>
      <c r="BM225" s="156" t="s">
        <v>1286</v>
      </c>
    </row>
    <row r="226" spans="1:65" s="13" customFormat="1">
      <c r="B226" s="158"/>
      <c r="D226" s="159" t="s">
        <v>128</v>
      </c>
      <c r="E226" s="160" t="s">
        <v>1</v>
      </c>
      <c r="F226" s="161" t="s">
        <v>30</v>
      </c>
      <c r="H226" s="162">
        <v>1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128</v>
      </c>
      <c r="AU226" s="160" t="s">
        <v>30</v>
      </c>
      <c r="AV226" s="13" t="s">
        <v>82</v>
      </c>
      <c r="AW226" s="13" t="s">
        <v>29</v>
      </c>
      <c r="AX226" s="13" t="s">
        <v>30</v>
      </c>
      <c r="AY226" s="160" t="s">
        <v>120</v>
      </c>
    </row>
    <row r="227" spans="1:65" s="2" customFormat="1" ht="24.2" customHeight="1">
      <c r="A227" s="33"/>
      <c r="B227" s="144"/>
      <c r="C227" s="145" t="s">
        <v>297</v>
      </c>
      <c r="D227" s="145" t="s">
        <v>122</v>
      </c>
      <c r="E227" s="146" t="s">
        <v>1287</v>
      </c>
      <c r="F227" s="147" t="s">
        <v>1288</v>
      </c>
      <c r="G227" s="148" t="s">
        <v>178</v>
      </c>
      <c r="H227" s="149">
        <v>1</v>
      </c>
      <c r="I227" s="150"/>
      <c r="J227" s="151">
        <f>ROUND(I227*H227,2)</f>
        <v>0</v>
      </c>
      <c r="K227" s="147" t="s">
        <v>1</v>
      </c>
      <c r="L227" s="34"/>
      <c r="M227" s="152" t="s">
        <v>1</v>
      </c>
      <c r="N227" s="153" t="s">
        <v>38</v>
      </c>
      <c r="O227" s="59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6" t="s">
        <v>127</v>
      </c>
      <c r="AT227" s="156" t="s">
        <v>122</v>
      </c>
      <c r="AU227" s="156" t="s">
        <v>30</v>
      </c>
      <c r="AY227" s="18" t="s">
        <v>120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8" t="s">
        <v>30</v>
      </c>
      <c r="BK227" s="157">
        <f>ROUND(I227*H227,2)</f>
        <v>0</v>
      </c>
      <c r="BL227" s="18" t="s">
        <v>127</v>
      </c>
      <c r="BM227" s="156" t="s">
        <v>1289</v>
      </c>
    </row>
    <row r="228" spans="1:65" s="13" customFormat="1">
      <c r="B228" s="158"/>
      <c r="D228" s="159" t="s">
        <v>128</v>
      </c>
      <c r="E228" s="160" t="s">
        <v>1</v>
      </c>
      <c r="F228" s="161" t="s">
        <v>30</v>
      </c>
      <c r="H228" s="162">
        <v>1</v>
      </c>
      <c r="I228" s="163"/>
      <c r="L228" s="158"/>
      <c r="M228" s="205"/>
      <c r="N228" s="206"/>
      <c r="O228" s="206"/>
      <c r="P228" s="206"/>
      <c r="Q228" s="206"/>
      <c r="R228" s="206"/>
      <c r="S228" s="206"/>
      <c r="T228" s="207"/>
      <c r="AT228" s="160" t="s">
        <v>128</v>
      </c>
      <c r="AU228" s="160" t="s">
        <v>30</v>
      </c>
      <c r="AV228" s="13" t="s">
        <v>82</v>
      </c>
      <c r="AW228" s="13" t="s">
        <v>29</v>
      </c>
      <c r="AX228" s="13" t="s">
        <v>30</v>
      </c>
      <c r="AY228" s="160" t="s">
        <v>120</v>
      </c>
    </row>
    <row r="229" spans="1:65" s="2" customFormat="1" ht="6.95" customHeight="1">
      <c r="A229" s="33"/>
      <c r="B229" s="48"/>
      <c r="C229" s="49"/>
      <c r="D229" s="49"/>
      <c r="E229" s="49"/>
      <c r="F229" s="49"/>
      <c r="G229" s="49"/>
      <c r="H229" s="49"/>
      <c r="I229" s="49"/>
      <c r="J229" s="49"/>
      <c r="K229" s="49"/>
      <c r="L229" s="34"/>
      <c r="M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</sheetData>
  <autoFilter ref="C118:K22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 Kanalizační stoka</vt:lpstr>
      <vt:lpstr>SO 02 - Kanalizační přípojky</vt:lpstr>
      <vt:lpstr>SO 90 - Ostatní rozpočtov...</vt:lpstr>
      <vt:lpstr>'Rekapitulace stavby'!Názvy_tisku</vt:lpstr>
      <vt:lpstr>'SO 01 -  Kanalizační stoka'!Názvy_tisku</vt:lpstr>
      <vt:lpstr>'SO 02 - Kanalizační přípojky'!Názvy_tisku</vt:lpstr>
      <vt:lpstr>'SO 90 - Ostatní rozpočtov...'!Názvy_tisku</vt:lpstr>
      <vt:lpstr>'Rekapitulace stavby'!Oblast_tisku</vt:lpstr>
      <vt:lpstr>'SO 01 -  Kanalizační stoka'!Oblast_tisku</vt:lpstr>
      <vt:lpstr>'SO 02 - Kanalizační přípojky'!Oblast_tisku</vt:lpstr>
      <vt:lpstr>'SO 90 - Ostatní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2024-05-29T06:10:04Z</dcterms:created>
  <dcterms:modified xsi:type="dcterms:W3CDTF">2024-05-29T06:11:45Z</dcterms:modified>
</cp:coreProperties>
</file>