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MalinWC2-e - Oprava WC pr..." sheetId="2" state="visible" r:id="rId4"/>
  </sheets>
  <definedNames>
    <definedName function="false" hidden="false" localSheetId="1" name="_xlnm.Print_Area" vbProcedure="false">'MalinWC2-e - Oprava WC pr...'!$C$4:$J$76,'MalinWC2-e - Oprava WC pr...'!$C$82:$J$119,'MalinWC2-e - Oprava WC pr...'!$C$125:$K$496</definedName>
    <definedName function="false" hidden="false" localSheetId="1" name="_xlnm.Print_Titles" vbProcedure="false">'MalinWC2-e - Oprava WC pr...'!$135:$135</definedName>
    <definedName function="false" hidden="true" localSheetId="1" name="_xlnm._FilterDatabase" vbProcedure="false">'MalinWC2-e - Oprava WC pr...'!$C$135:$K$496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<sst xmlns="http://schemas.openxmlformats.org/spreadsheetml/2006/main" count="4124" uniqueCount="965">
  <si>
    <t xml:space="preserve">Export Komplet</t>
  </si>
  <si>
    <t xml:space="preserve">2.0</t>
  </si>
  <si>
    <t xml:space="preserve">False</t>
  </si>
  <si>
    <t xml:space="preserve">{af0978df-a8fa-4b2f-adcf-53e2869ac48d}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</si>
  <si>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</si>
  <si>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</si>
  <si>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</si>
  <si>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</si>
  <si>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</si>
  <si>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</si>
  <si>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</si>
  <si>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</si>
  <si>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</si>
  <si>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MalinWC2-e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</si>
  <si>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</si>
  <si>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</si>
  <si>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WC pro muže a ženy ve 2.patře u výtahu paternoster</t>
  </si>
  <si>
    <t xml:space="preserve">KSO:</t>
  </si>
  <si>
    <t xml:space="preserve">CC-CZ:</t>
  </si>
  <si>
    <t xml:space="preserve">Místo:</t>
  </si>
  <si>
    <t xml:space="preserve">Malinovského nám.3,Brno</t>
  </si>
  <si>
    <t xml:space="preserve">Datum: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</si>
  <si>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</si>
  <si>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</si>
  <si>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</si>
  <si>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</si>
  <si>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</si>
  <si>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</si>
  <si>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</si>
  <si>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</si>
  <si>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</si>
  <si>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</si>
  <si>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</si>
  <si>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</si>
  <si>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</si>
  <si>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</si>
  <si>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</si>
  <si>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</si>
  <si>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</si>
  <si>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</si>
  <si>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</si>
  <si>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</si>
  <si>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</si>
  <si>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</si>
  <si>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</si>
  <si>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</si>
  <si>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</si>
  <si>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</si>
  <si>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</si>
  <si>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</si>
  <si>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</si>
  <si>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</si>
  <si>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</si>
  <si>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</si>
  <si>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</si>
  <si>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</si>
  <si>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</si>
  <si>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</si>
  <si>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</si>
  <si>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</si>
  <si>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</si>
  <si>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</si>
  <si>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</si>
  <si>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</si>
  <si>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</si>
  <si>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</si>
  <si>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</si>
  <si>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</si>
  <si>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</si>
  <si>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</si>
  <si>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</si>
  <si>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</si>
  <si>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</si>
  <si>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</si>
  <si>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</si>
  <si>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</si>
  <si>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</si>
  <si>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</si>
  <si>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</si>
  <si>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</si>
  <si>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</si>
  <si>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</si>
  <si>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</si>
  <si>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</si>
  <si>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</si>
  <si>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</si>
  <si>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</si>
  <si>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</si>
  <si>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</si>
  <si>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</si>
  <si>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</si>
  <si>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</si>
  <si>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</si>
  <si>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</si>
  <si>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</si>
  <si>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</si>
  <si>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</si>
  <si>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</si>
  <si>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</si>
  <si>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</si>
  <si>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</si>
  <si>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</si>
  <si>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</si>
  <si>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</si>
  <si>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</si>
  <si>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</si>
  <si>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</si>
  <si>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</si>
  <si>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</si>
  <si>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</si>
  <si>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</si>
  <si>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</si>
  <si>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</si>
  <si>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</si>
  <si>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</si>
  <si>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</si>
  <si>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</si>
  <si>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</si>
  <si>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</si>
  <si>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</si>
  <si>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</si>
  <si>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</si>
  <si>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</si>
  <si>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</si>
  <si>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</si>
  <si>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</si>
  <si>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</si>
  <si>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</si>
  <si>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</si>
  <si>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</si>
  <si>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340271025</t>
  </si>
  <si>
    <t xml:space="preserve">Zazdívka otvorů v příčkách nebo stěnách pl přes 1 do 4 m2 tvárnicemi pórobetonovými tl 100 mm</t>
  </si>
  <si>
    <t xml:space="preserve">m2</t>
  </si>
  <si>
    <t xml:space="preserve">CS ÚRS 2024 01</t>
  </si>
  <si>
    <t xml:space="preserve">4</t>
  </si>
  <si>
    <t xml:space="preserve">171372041</t>
  </si>
  <si>
    <t xml:space="preserve">VV</t>
  </si>
  <si>
    <t xml:space="preserve">0,8*2,05+0,9*4,3</t>
  </si>
  <si>
    <t xml:space="preserve">34227-pc1</t>
  </si>
  <si>
    <t xml:space="preserve">Zazdění závěsného WC-předstěn pórobetonovými tvárnicemi</t>
  </si>
  <si>
    <t xml:space="preserve">kus</t>
  </si>
  <si>
    <t xml:space="preserve">1647946467</t>
  </si>
  <si>
    <t xml:space="preserve">"Ženy"5</t>
  </si>
  <si>
    <t xml:space="preserve">"Muži"1</t>
  </si>
  <si>
    <t xml:space="preserve">Součet</t>
  </si>
  <si>
    <t xml:space="preserve">342291121</t>
  </si>
  <si>
    <t xml:space="preserve">Ukotvení příček k cihelným konstrukcím plochými kotvami</t>
  </si>
  <si>
    <t xml:space="preserve">m</t>
  </si>
  <si>
    <t xml:space="preserve">1976137017</t>
  </si>
  <si>
    <t xml:space="preserve">2,05*2+4,25*2</t>
  </si>
  <si>
    <t xml:space="preserve">6</t>
  </si>
  <si>
    <t xml:space="preserve">Úpravy povrchů, podlahy a osazování výplní</t>
  </si>
  <si>
    <t xml:space="preserve">612131121</t>
  </si>
  <si>
    <t xml:space="preserve">Penetrační disperzní nátěr vnitřních stěn nanášený ručně-původní obklad,zazdívky</t>
  </si>
  <si>
    <t xml:space="preserve">-1305833373</t>
  </si>
  <si>
    <t xml:space="preserve">72,276+0,9*4,25+0,8*2,05*2</t>
  </si>
  <si>
    <t xml:space="preserve">5</t>
  </si>
  <si>
    <t xml:space="preserve">612135101</t>
  </si>
  <si>
    <t xml:space="preserve">Hrubá výplň rýh ve stěnách maltou jakékoli šířky rýhy</t>
  </si>
  <si>
    <t xml:space="preserve">-905083867</t>
  </si>
  <si>
    <t xml:space="preserve">(60+30)*0,1</t>
  </si>
  <si>
    <t xml:space="preserve">8*0,15</t>
  </si>
  <si>
    <t xml:space="preserve">612142001</t>
  </si>
  <si>
    <t xml:space="preserve">Pletivo sklovláknité vnitřních stěn vtlačené do tmelu</t>
  </si>
  <si>
    <t xml:space="preserve">1045604560</t>
  </si>
  <si>
    <t xml:space="preserve">0,8*2,05*2+0,9*4,25+(1,85+3,45+1,0)*1,3</t>
  </si>
  <si>
    <t xml:space="preserve">7</t>
  </si>
  <si>
    <t xml:space="preserve">612321141</t>
  </si>
  <si>
    <t xml:space="preserve">Vápenocementová omítka štuková dvouvrstvá vnitřních stěn nanášená ručně</t>
  </si>
  <si>
    <t xml:space="preserve">-625077477</t>
  </si>
  <si>
    <t xml:space="preserve">8</t>
  </si>
  <si>
    <t xml:space="preserve">612325422</t>
  </si>
  <si>
    <t xml:space="preserve">Oprava vnitřní vápenocementové štukové omítky stěn v rozsahu plochy přes 10 do 30 %</t>
  </si>
  <si>
    <t xml:space="preserve">-697049132</t>
  </si>
  <si>
    <t xml:space="preserve">9</t>
  </si>
  <si>
    <t xml:space="preserve">619991005</t>
  </si>
  <si>
    <t xml:space="preserve">Zakrytí stěny fólií</t>
  </si>
  <si>
    <t xml:space="preserve">849028139</t>
  </si>
  <si>
    <t xml:space="preserve">1,12*2,8*4</t>
  </si>
  <si>
    <t xml:space="preserve">10</t>
  </si>
  <si>
    <t xml:space="preserve">632451032</t>
  </si>
  <si>
    <t xml:space="preserve">Vyrovnávací potěr tl přes 20 do 30 mm z MC 15 provedený v ploše</t>
  </si>
  <si>
    <t xml:space="preserve">-1255793117</t>
  </si>
  <si>
    <t xml:space="preserve">4,56*3,45+2,9*1,5+1,15*0,35*2</t>
  </si>
  <si>
    <t xml:space="preserve">2,1*3,45+3,8*1,55+1,15*0,35</t>
  </si>
  <si>
    <t xml:space="preserve">6,7*3,35+1,0*0,55*2</t>
  </si>
  <si>
    <t xml:space="preserve">Ostatní konstrukce a práce, bourání</t>
  </si>
  <si>
    <t xml:space="preserve">11</t>
  </si>
  <si>
    <t xml:space="preserve">949101112</t>
  </si>
  <si>
    <t xml:space="preserve">Lešení pomocné pro objekty pozemních staveb s lešeňovou podlahou v přes 1,9 do 3,5 m zatížení do 150 kg/m2</t>
  </si>
  <si>
    <t xml:space="preserve">1828363721</t>
  </si>
  <si>
    <t xml:space="preserve">4,56*3,45+1,5*2,9</t>
  </si>
  <si>
    <t xml:space="preserve">2,1*3,45+3,8*1,55</t>
  </si>
  <si>
    <t xml:space="preserve">952901111</t>
  </si>
  <si>
    <t xml:space="preserve">Vyčištění budov bytové a občanské výstavby při výšce podlaží do 4 m</t>
  </si>
  <si>
    <t xml:space="preserve">-2028727101</t>
  </si>
  <si>
    <t xml:space="preserve">4,25+7,26+1,58*2+1,66*3+5,88+5+2,15+22,35</t>
  </si>
  <si>
    <t xml:space="preserve">13</t>
  </si>
  <si>
    <t xml:space="preserve">952-pc 1</t>
  </si>
  <si>
    <t xml:space="preserve">Odvoz a likvidace, háčků,světel, zrcadel, koše, zásobníky na toal.papir,dávkovače mýdla, osoušeče rukou,štětek na WC</t>
  </si>
  <si>
    <t xml:space="preserve">sada</t>
  </si>
  <si>
    <t xml:space="preserve">-451066964</t>
  </si>
  <si>
    <t xml:space="preserve">14</t>
  </si>
  <si>
    <t xml:space="preserve">952-pc 2</t>
  </si>
  <si>
    <t xml:space="preserve">výměna dvířek uzávěrů vody</t>
  </si>
  <si>
    <t xml:space="preserve">794199307</t>
  </si>
  <si>
    <t xml:space="preserve">15</t>
  </si>
  <si>
    <t xml:space="preserve">962031132</t>
  </si>
  <si>
    <t xml:space="preserve">Bourání příček nebo přizdívek z cihel pálených tl do 100 mm</t>
  </si>
  <si>
    <t xml:space="preserve">-300202280</t>
  </si>
  <si>
    <t xml:space="preserve">"ženy"(1,9+3,45+0,87)*2,3-0,6*2,0*3+3,55*4,25</t>
  </si>
  <si>
    <t xml:space="preserve">"muži"2,1*2,3-0,6*2,0</t>
  </si>
  <si>
    <t xml:space="preserve">16</t>
  </si>
  <si>
    <t xml:space="preserve">965081213</t>
  </si>
  <si>
    <t xml:space="preserve">Bourání podlah z dlaždic keramických nebo xylolitových tl do 10 mm plochy přes 1 m2</t>
  </si>
  <si>
    <t xml:space="preserve">1267402378</t>
  </si>
  <si>
    <t xml:space="preserve">17</t>
  </si>
  <si>
    <t xml:space="preserve">965081611</t>
  </si>
  <si>
    <t xml:space="preserve">Odsekání soklíků rovných</t>
  </si>
  <si>
    <t xml:space="preserve">-480293298</t>
  </si>
  <si>
    <t xml:space="preserve">(6,7+3,35+0,6*2)*2</t>
  </si>
  <si>
    <t xml:space="preserve">18</t>
  </si>
  <si>
    <t xml:space="preserve">968072455</t>
  </si>
  <si>
    <t xml:space="preserve">Vybourání kovových dveřních zárubní pl do 2 m2</t>
  </si>
  <si>
    <t xml:space="preserve">1652026872</t>
  </si>
  <si>
    <t xml:space="preserve">0,6*2,0*3"ženy"+0,6*2,0*2"muži"</t>
  </si>
  <si>
    <t xml:space="preserve">19</t>
  </si>
  <si>
    <t xml:space="preserve">968-pc 3</t>
  </si>
  <si>
    <t xml:space="preserve">Vyvěšení dveří a odvoz</t>
  </si>
  <si>
    <t xml:space="preserve">-1301690468</t>
  </si>
  <si>
    <t xml:space="preserve">1"ženy"</t>
  </si>
  <si>
    <t xml:space="preserve">"muži"1</t>
  </si>
  <si>
    <t xml:space="preserve">20</t>
  </si>
  <si>
    <t xml:space="preserve">973031616</t>
  </si>
  <si>
    <t xml:space="preserve">Vysekání kapes ve zdivu cihelném na MV nebo MVC pro špalíky a krabice do 100x100x50 mm</t>
  </si>
  <si>
    <t xml:space="preserve">-1912568389</t>
  </si>
  <si>
    <t xml:space="preserve">974031121</t>
  </si>
  <si>
    <t xml:space="preserve">Vysekání rýh ve zdivu cihelném hl do 30 mm š do 30 mm</t>
  </si>
  <si>
    <t xml:space="preserve">-1192910387</t>
  </si>
  <si>
    <t xml:space="preserve">22</t>
  </si>
  <si>
    <t xml:space="preserve">974031132</t>
  </si>
  <si>
    <t xml:space="preserve">Vysekání rýh ve zdivu cihelném hl do 50 mm š do 70 mm</t>
  </si>
  <si>
    <t xml:space="preserve">26432775</t>
  </si>
  <si>
    <t xml:space="preserve">23</t>
  </si>
  <si>
    <t xml:space="preserve">974031164</t>
  </si>
  <si>
    <t xml:space="preserve">Vysekání rýh ve zdivu cihelném hl do 150 mm š do 150 mm</t>
  </si>
  <si>
    <t xml:space="preserve">1091095303</t>
  </si>
  <si>
    <t xml:space="preserve">24</t>
  </si>
  <si>
    <t xml:space="preserve">977131119</t>
  </si>
  <si>
    <t xml:space="preserve">Vrty příklepovými vrtáky D přes 28 do 32 mm do cihelného zdiva nebo prostého betonu</t>
  </si>
  <si>
    <t xml:space="preserve">-2130045659</t>
  </si>
  <si>
    <t xml:space="preserve">25</t>
  </si>
  <si>
    <t xml:space="preserve">978013141</t>
  </si>
  <si>
    <t xml:space="preserve">Otlučení (osekání) vnitřní vápenné nebo vápenocementové omítky stěn v rozsahu přes 10 do 30 %</t>
  </si>
  <si>
    <t xml:space="preserve">908291362</t>
  </si>
  <si>
    <t xml:space="preserve">"ženy"(2,87+1,5)*2*2,6-0,8*0,3*2</t>
  </si>
  <si>
    <t xml:space="preserve">(4,6+3,45)*2*2,6-1,12*2,1*3+(2,8*2+1,15)*0,5*3</t>
  </si>
  <si>
    <t xml:space="preserve">Mezisoučet</t>
  </si>
  <si>
    <t xml:space="preserve">"muži "(3,8+1,55)*2*2,6-0,8*0,3*2-0,6*0,8</t>
  </si>
  <si>
    <t xml:space="preserve">(2,1+3,45)*2*2,6-0,8*0,3-1,12*2,1+(2,8*2+1,15)*0,5</t>
  </si>
  <si>
    <t xml:space="preserve">26</t>
  </si>
  <si>
    <t xml:space="preserve">978013191</t>
  </si>
  <si>
    <t xml:space="preserve">Otlučení (osekání) vnitřní vápenné nebo vápenocementové omítky stěn v rozsahu přes 50 do 100 %</t>
  </si>
  <si>
    <t xml:space="preserve">898588155</t>
  </si>
  <si>
    <t xml:space="preserve">27</t>
  </si>
  <si>
    <t xml:space="preserve">978059541</t>
  </si>
  <si>
    <t xml:space="preserve">Odsekání a odebrání obkladů stěn z vnitřních obkládaček plochy přes 1 m2</t>
  </si>
  <si>
    <t xml:space="preserve">786932402</t>
  </si>
  <si>
    <t xml:space="preserve">"ženy"(4,56+3,45+0,2+0,35*3)*2*1,7-0,8*1,7-1,12*0,7*3</t>
  </si>
  <si>
    <t xml:space="preserve">(2,87+1,5)*2*1,7-0,8*1,7*2</t>
  </si>
  <si>
    <t xml:space="preserve">"muži "(3,8+1,55)*2*1,7-0,8*1,7*2-0,6*1,7</t>
  </si>
  <si>
    <t xml:space="preserve">(2,1+3,45+0,35)*2*1,7-0,8*1,7-1,12*0,7</t>
  </si>
  <si>
    <t xml:space="preserve">997</t>
  </si>
  <si>
    <t xml:space="preserve">Přesun sutě</t>
  </si>
  <si>
    <t xml:space="preserve">28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</si>
  <si>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</si>
  <si>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</si>
  <si>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</si>
  <si>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2041496887</t>
  </si>
  <si>
    <t xml:space="preserve">29</t>
  </si>
  <si>
    <t xml:space="preserve">997013501</t>
  </si>
  <si>
    <t xml:space="preserve">Odvoz suti a vybouraných hmot na skládku nebo meziskládku do 1 km se složením</t>
  </si>
  <si>
    <t xml:space="preserve">-241023977</t>
  </si>
  <si>
    <t xml:space="preserve">30</t>
  </si>
  <si>
    <t xml:space="preserve">997013509</t>
  </si>
  <si>
    <t xml:space="preserve">Příplatek k odvozu suti a vybouraných hmot na skládku ZKD 1 km přes 1 km</t>
  </si>
  <si>
    <t xml:space="preserve">-649615390</t>
  </si>
  <si>
    <t xml:space="preserve">19,431*14 'Přepočtené koeficientem množství</t>
  </si>
  <si>
    <t xml:space="preserve">31</t>
  </si>
  <si>
    <t xml:space="preserve">997013631</t>
  </si>
  <si>
    <t xml:space="preserve">Poplatek za uložení na skládce (skládkovné) stavebního odpadu směsného kód odpadu 17 09 04</t>
  </si>
  <si>
    <t xml:space="preserve">386811266</t>
  </si>
  <si>
    <t xml:space="preserve">998</t>
  </si>
  <si>
    <t xml:space="preserve">Přesun hmot</t>
  </si>
  <si>
    <t xml:space="preserve">32</t>
  </si>
  <si>
    <t xml:space="preserve">998018002</t>
  </si>
  <si>
    <t xml:space="preserve">Přesun hmot pro budovy ruční pro budovy v přes 6 do 12 m</t>
  </si>
  <si>
    <t xml:space="preserve">1296441839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</si>
  <si>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</si>
  <si>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</si>
  <si>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</si>
  <si>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</si>
  <si>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33</t>
  </si>
  <si>
    <t xml:space="preserve">721110963</t>
  </si>
  <si>
    <t xml:space="preserve">Potrubí kameninové propojení potrubí DN 150</t>
  </si>
  <si>
    <t xml:space="preserve">1963872704</t>
  </si>
  <si>
    <t xml:space="preserve">34</t>
  </si>
  <si>
    <t xml:space="preserve">721110973</t>
  </si>
  <si>
    <t xml:space="preserve">Potrubí kameninové krácení trub DN 150</t>
  </si>
  <si>
    <t xml:space="preserve">1470036390</t>
  </si>
  <si>
    <t xml:space="preserve">35</t>
  </si>
  <si>
    <t xml:space="preserve">721171803</t>
  </si>
  <si>
    <t xml:space="preserve">Demontáž potrubí z PVC D do 75</t>
  </si>
  <si>
    <t xml:space="preserve">-226311544</t>
  </si>
  <si>
    <t xml:space="preserve">36</t>
  </si>
  <si>
    <t xml:space="preserve">721171808</t>
  </si>
  <si>
    <t xml:space="preserve">Demontáž potrubí z PVC D přes 75 do 114</t>
  </si>
  <si>
    <t xml:space="preserve">1273534435</t>
  </si>
  <si>
    <t xml:space="preserve">37</t>
  </si>
  <si>
    <t xml:space="preserve">721171809</t>
  </si>
  <si>
    <t xml:space="preserve">Demontáž potrubí z PVC D přes 114 do 160</t>
  </si>
  <si>
    <t xml:space="preserve">-2070485094</t>
  </si>
  <si>
    <t xml:space="preserve">38</t>
  </si>
  <si>
    <t xml:space="preserve">721174027</t>
  </si>
  <si>
    <t xml:space="preserve">Potrubí kanalizační z PP odpadní DN 160</t>
  </si>
  <si>
    <t xml:space="preserve">-1765027310</t>
  </si>
  <si>
    <t xml:space="preserve">39</t>
  </si>
  <si>
    <t xml:space="preserve">721174042</t>
  </si>
  <si>
    <t xml:space="preserve">Potrubí kanalizační z PP připojovací DN 40</t>
  </si>
  <si>
    <t xml:space="preserve">1241068351</t>
  </si>
  <si>
    <t xml:space="preserve">40</t>
  </si>
  <si>
    <t xml:space="preserve">721174043</t>
  </si>
  <si>
    <t xml:space="preserve">Potrubí kanalizační z PP připojovací DN 50</t>
  </si>
  <si>
    <t xml:space="preserve">1864182953</t>
  </si>
  <si>
    <t xml:space="preserve">41</t>
  </si>
  <si>
    <t xml:space="preserve">721174045</t>
  </si>
  <si>
    <t xml:space="preserve">Potrubí kanalizační z PP připojovací DN 110</t>
  </si>
  <si>
    <t xml:space="preserve">1826837839</t>
  </si>
  <si>
    <t xml:space="preserve">42</t>
  </si>
  <si>
    <t xml:space="preserve">721194104</t>
  </si>
  <si>
    <t xml:space="preserve">Vyvedení a upevnění odpadních výpustek DN 40</t>
  </si>
  <si>
    <t xml:space="preserve">1673951436</t>
  </si>
  <si>
    <t xml:space="preserve">"umyvadlo"4</t>
  </si>
  <si>
    <t xml:space="preserve">43</t>
  </si>
  <si>
    <t xml:space="preserve">721194105</t>
  </si>
  <si>
    <t xml:space="preserve">Vyvedení a upevnění odpadních výpustek DN 50</t>
  </si>
  <si>
    <t xml:space="preserve">-192270413</t>
  </si>
  <si>
    <t xml:space="preserve">"pisoár"3</t>
  </si>
  <si>
    <t xml:space="preserve">44</t>
  </si>
  <si>
    <t xml:space="preserve">721194109</t>
  </si>
  <si>
    <t xml:space="preserve">Vyvedení a upevnění odpadních výpustek DN 110</t>
  </si>
  <si>
    <t xml:space="preserve">-1374555132</t>
  </si>
  <si>
    <t xml:space="preserve">"klozet"5+1</t>
  </si>
  <si>
    <t xml:space="preserve">45</t>
  </si>
  <si>
    <t xml:space="preserve">721290111</t>
  </si>
  <si>
    <t xml:space="preserve">Zkouška těsnosti potrubí kanalizace vodou DN do 125</t>
  </si>
  <si>
    <t xml:space="preserve">337942762</t>
  </si>
  <si>
    <t xml:space="preserve">46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</si>
  <si>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</si>
  <si>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</si>
  <si>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</si>
  <si>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-1358585179</t>
  </si>
  <si>
    <t xml:space="preserve">722</t>
  </si>
  <si>
    <t xml:space="preserve">Zdravotechnika - vnitřní vodovod</t>
  </si>
  <si>
    <t xml:space="preserve">47</t>
  </si>
  <si>
    <t xml:space="preserve">722130821</t>
  </si>
  <si>
    <t xml:space="preserve">Demontáž spoje na závit šroubení G 6/4</t>
  </si>
  <si>
    <t xml:space="preserve">1087736539</t>
  </si>
  <si>
    <t xml:space="preserve">48</t>
  </si>
  <si>
    <t xml:space="preserve">722170801</t>
  </si>
  <si>
    <t xml:space="preserve">Demontáž rozvodů vody z plastů D do 25</t>
  </si>
  <si>
    <t xml:space="preserve">1066022098</t>
  </si>
  <si>
    <t xml:space="preserve">49</t>
  </si>
  <si>
    <t xml:space="preserve">722170804</t>
  </si>
  <si>
    <t xml:space="preserve">Demontáž rozvodů vody z plastů D přes 25 do 50</t>
  </si>
  <si>
    <t xml:space="preserve">-840315807</t>
  </si>
  <si>
    <t xml:space="preserve">50</t>
  </si>
  <si>
    <t xml:space="preserve">722174002</t>
  </si>
  <si>
    <t xml:space="preserve">Potrubí vodovodní plastové PPR svar polyfúze PN 16 D 20x2,8 mm</t>
  </si>
  <si>
    <t xml:space="preserve">1316191602</t>
  </si>
  <si>
    <t xml:space="preserve">51</t>
  </si>
  <si>
    <t xml:space="preserve">722174003</t>
  </si>
  <si>
    <t xml:space="preserve">Potrubí vodovodní plastové PPR svar polyfúze PN 16 D 25x3,5 mm</t>
  </si>
  <si>
    <t xml:space="preserve">1066454073</t>
  </si>
  <si>
    <t xml:space="preserve">52</t>
  </si>
  <si>
    <t xml:space="preserve">722174004</t>
  </si>
  <si>
    <t xml:space="preserve">Potrubí vodovodní plastové PPR svar polyfúze PN 16 D 32x4,4 mm</t>
  </si>
  <si>
    <t xml:space="preserve">1714942078</t>
  </si>
  <si>
    <t xml:space="preserve">53</t>
  </si>
  <si>
    <t xml:space="preserve">722181221</t>
  </si>
  <si>
    <t xml:space="preserve">Ochrana vodovodního potrubí přilepenými termoizolačními trubicemi z PE tl přes 6 do 9 mm DN do 22 mm</t>
  </si>
  <si>
    <t xml:space="preserve">-1497209374</t>
  </si>
  <si>
    <t xml:space="preserve">54</t>
  </si>
  <si>
    <t xml:space="preserve">722181222</t>
  </si>
  <si>
    <t xml:space="preserve">Ochrana vodovodního potrubí přilepenými termoizolačními trubicemi z PE tl přes 6 do 9 mm DN přes 22 do 45 mm</t>
  </si>
  <si>
    <t xml:space="preserve">1731743449</t>
  </si>
  <si>
    <t xml:space="preserve">55</t>
  </si>
  <si>
    <t xml:space="preserve">722181851</t>
  </si>
  <si>
    <t xml:space="preserve">Demontáž termoizolačních trubic z trub D do 45</t>
  </si>
  <si>
    <t xml:space="preserve">38137733</t>
  </si>
  <si>
    <t xml:space="preserve">56</t>
  </si>
  <si>
    <t xml:space="preserve">722190401</t>
  </si>
  <si>
    <t xml:space="preserve">Vyvedení a upevnění výpustku DN do 25</t>
  </si>
  <si>
    <t xml:space="preserve">-1605402120</t>
  </si>
  <si>
    <t xml:space="preserve">"umyvadlo"4*2</t>
  </si>
  <si>
    <t xml:space="preserve">"WC"6*1</t>
  </si>
  <si>
    <t xml:space="preserve">"bidetová sprška u WC"6*2</t>
  </si>
  <si>
    <t xml:space="preserve">"pisoár"3*1</t>
  </si>
  <si>
    <t xml:space="preserve">57</t>
  </si>
  <si>
    <t xml:space="preserve">722190901</t>
  </si>
  <si>
    <t xml:space="preserve">Uzavření nebo otevření vodovodního potrubí při opravách</t>
  </si>
  <si>
    <t xml:space="preserve">-2079480067</t>
  </si>
  <si>
    <t xml:space="preserve">58</t>
  </si>
  <si>
    <t xml:space="preserve">722220862</t>
  </si>
  <si>
    <t xml:space="preserve">Demontáž armatur závitových se dvěma závity G přes 3/4 do 5/4</t>
  </si>
  <si>
    <t xml:space="preserve">-39084200</t>
  </si>
  <si>
    <t xml:space="preserve">59</t>
  </si>
  <si>
    <t xml:space="preserve">722232046</t>
  </si>
  <si>
    <t xml:space="preserve">Kohout kulový přímý G 5/4" PN 42 do 185°C vnitřní závit</t>
  </si>
  <si>
    <t xml:space="preserve">-1818261108</t>
  </si>
  <si>
    <t xml:space="preserve">60</t>
  </si>
  <si>
    <t xml:space="preserve">722232064</t>
  </si>
  <si>
    <t xml:space="preserve">Kohout kulový přímý G 5/4" PN 42 do 185°C vnitřní závit s vypouštěním</t>
  </si>
  <si>
    <t xml:space="preserve">-571662243</t>
  </si>
  <si>
    <t xml:space="preserve">61</t>
  </si>
  <si>
    <t xml:space="preserve">722290234</t>
  </si>
  <si>
    <t xml:space="preserve">Proplach a dezinfekce vodovodního potrubí DN do 80</t>
  </si>
  <si>
    <t xml:space="preserve">-1760830730</t>
  </si>
  <si>
    <t xml:space="preserve">62</t>
  </si>
  <si>
    <t xml:space="preserve">722290246</t>
  </si>
  <si>
    <t xml:space="preserve">Zkouška těsnosti vodovodního potrubí plastového DN do 40</t>
  </si>
  <si>
    <t xml:space="preserve">1200780454</t>
  </si>
  <si>
    <t xml:space="preserve">63</t>
  </si>
  <si>
    <t xml:space="preserve">998722202</t>
  </si>
  <si>
    <t xml:space="preserve">Přesun hmot procentní pro vnitřní vodovod v objektech v přes 6 do 12 m</t>
  </si>
  <si>
    <t xml:space="preserve">-9654397</t>
  </si>
  <si>
    <t xml:space="preserve">725</t>
  </si>
  <si>
    <t xml:space="preserve">Zdravotechnika - zařizovací předměty</t>
  </si>
  <si>
    <t xml:space="preserve">64</t>
  </si>
  <si>
    <t xml:space="preserve">725110811</t>
  </si>
  <si>
    <t xml:space="preserve">Demontáž klozetů splachovací s nádrží</t>
  </si>
  <si>
    <t xml:space="preserve">soubor</t>
  </si>
  <si>
    <t xml:space="preserve">2051399322</t>
  </si>
  <si>
    <t xml:space="preserve">"WC ženy"3</t>
  </si>
  <si>
    <t xml:space="preserve">"WC muži"2</t>
  </si>
  <si>
    <t xml:space="preserve">65</t>
  </si>
  <si>
    <t xml:space="preserve">725112022</t>
  </si>
  <si>
    <t xml:space="preserve">Klozet keramický závěsný na nosné stěny s hlubokým splachováním odpad vodorovný</t>
  </si>
  <si>
    <t xml:space="preserve">1212083978</t>
  </si>
  <si>
    <t xml:space="preserve">"WC ženy"5</t>
  </si>
  <si>
    <t xml:space="preserve">"WC muži"1</t>
  </si>
  <si>
    <t xml:space="preserve">66</t>
  </si>
  <si>
    <t xml:space="preserve">725121525</t>
  </si>
  <si>
    <t xml:space="preserve">Pisoárový záchodek automatický s radarovým senzorem</t>
  </si>
  <si>
    <t xml:space="preserve">654149281</t>
  </si>
  <si>
    <t xml:space="preserve">67</t>
  </si>
  <si>
    <t xml:space="preserve">725122813</t>
  </si>
  <si>
    <t xml:space="preserve">Demontáž pisoárových stání s nádrží a jedním záchodkem</t>
  </si>
  <si>
    <t xml:space="preserve">1810677598</t>
  </si>
  <si>
    <t xml:space="preserve">68</t>
  </si>
  <si>
    <t xml:space="preserve">725210821</t>
  </si>
  <si>
    <t xml:space="preserve">Demontáž umyvadel bez výtokových armatur</t>
  </si>
  <si>
    <t xml:space="preserve">-1185687730</t>
  </si>
  <si>
    <t xml:space="preserve">"WC ženy"2</t>
  </si>
  <si>
    <t xml:space="preserve">69</t>
  </si>
  <si>
    <t xml:space="preserve">725211651</t>
  </si>
  <si>
    <t xml:space="preserve">Umyvadlo keramické bílé polozápustné šířky 560 mm připevněné do desky</t>
  </si>
  <si>
    <t xml:space="preserve">-99333984</t>
  </si>
  <si>
    <t xml:space="preserve">70</t>
  </si>
  <si>
    <t xml:space="preserve">725291652</t>
  </si>
  <si>
    <t xml:space="preserve">Montáž dávkovače tekutého mýdla</t>
  </si>
  <si>
    <t xml:space="preserve">1515704268</t>
  </si>
  <si>
    <t xml:space="preserve">71</t>
  </si>
  <si>
    <t xml:space="preserve">M</t>
  </si>
  <si>
    <t xml:space="preserve">55431098</t>
  </si>
  <si>
    <t xml:space="preserve">dávkovač tekutého mýdla bílý 0,8L</t>
  </si>
  <si>
    <t xml:space="preserve">-36277740</t>
  </si>
  <si>
    <t xml:space="preserve">72</t>
  </si>
  <si>
    <t xml:space="preserve">725291653</t>
  </si>
  <si>
    <t xml:space="preserve">Montáž zásobníku toaletních papírů</t>
  </si>
  <si>
    <t xml:space="preserve">-1181996438</t>
  </si>
  <si>
    <t xml:space="preserve">73</t>
  </si>
  <si>
    <t xml:space="preserve">55431090</t>
  </si>
  <si>
    <t xml:space="preserve">zásobník toaletních papírů nerez D 310mm (podobné jako původní)</t>
  </si>
  <si>
    <t xml:space="preserve">1598268710</t>
  </si>
  <si>
    <t xml:space="preserve">74</t>
  </si>
  <si>
    <t xml:space="preserve">725291654</t>
  </si>
  <si>
    <t xml:space="preserve">Montáž zásobníku papírových ručníků</t>
  </si>
  <si>
    <t xml:space="preserve">-171848849</t>
  </si>
  <si>
    <t xml:space="preserve">75</t>
  </si>
  <si>
    <t xml:space="preserve">55431084</t>
  </si>
  <si>
    <t xml:space="preserve">zásobník papírových ručníků skládaných nerezové provedení</t>
  </si>
  <si>
    <t xml:space="preserve">-879915552</t>
  </si>
  <si>
    <t xml:space="preserve">76</t>
  </si>
  <si>
    <t xml:space="preserve">725291664</t>
  </si>
  <si>
    <t xml:space="preserve">Montáž štětky závěsné</t>
  </si>
  <si>
    <t xml:space="preserve">1017539702</t>
  </si>
  <si>
    <t xml:space="preserve">77</t>
  </si>
  <si>
    <t xml:space="preserve">55779012</t>
  </si>
  <si>
    <t xml:space="preserve">štětka na WC závěsná nebo na podlahu kartáč nylon nerezové záchytné pouzdro lesk</t>
  </si>
  <si>
    <t xml:space="preserve">-1599651624</t>
  </si>
  <si>
    <t xml:space="preserve">78</t>
  </si>
  <si>
    <t xml:space="preserve">72529-pc1</t>
  </si>
  <si>
    <t xml:space="preserve">D+M odpadkový koš nerez 12l-závěsný</t>
  </si>
  <si>
    <t xml:space="preserve">-858809783</t>
  </si>
  <si>
    <t xml:space="preserve">"WC ženy, kabiny"5</t>
  </si>
  <si>
    <t xml:space="preserve">79</t>
  </si>
  <si>
    <t xml:space="preserve">72529-pc2</t>
  </si>
  <si>
    <t xml:space="preserve">D+M odpadkový koš nerez 20l-závěsný</t>
  </si>
  <si>
    <t xml:space="preserve">-578507255</t>
  </si>
  <si>
    <t xml:space="preserve">"WC ženy"1</t>
  </si>
  <si>
    <t xml:space="preserve">80</t>
  </si>
  <si>
    <t xml:space="preserve">725820802</t>
  </si>
  <si>
    <t xml:space="preserve">Demontáž baterie stojánkové do jednoho otvoru</t>
  </si>
  <si>
    <t xml:space="preserve">467876186</t>
  </si>
  <si>
    <t xml:space="preserve">"WC ženy, umyvadla"2</t>
  </si>
  <si>
    <t xml:space="preserve">"WC muži, umyvadla"1</t>
  </si>
  <si>
    <t xml:space="preserve">81</t>
  </si>
  <si>
    <t xml:space="preserve">725822613</t>
  </si>
  <si>
    <t xml:space="preserve">Baterie umyvadlová stojánková páková s výpustí</t>
  </si>
  <si>
    <t xml:space="preserve">1889065715</t>
  </si>
  <si>
    <t xml:space="preserve">82</t>
  </si>
  <si>
    <t xml:space="preserve">7258-pc01</t>
  </si>
  <si>
    <t xml:space="preserve">D+M podomítková bidetová baterie se sprškou (k WC)</t>
  </si>
  <si>
    <t xml:space="preserve">1094835820</t>
  </si>
  <si>
    <t xml:space="preserve">83</t>
  </si>
  <si>
    <t xml:space="preserve">7258-pc02</t>
  </si>
  <si>
    <t xml:space="preserve">D+M dělící stěna mezi pisoáry</t>
  </si>
  <si>
    <t xml:space="preserve">-478607220</t>
  </si>
  <si>
    <t xml:space="preserve">84</t>
  </si>
  <si>
    <t xml:space="preserve">998725202</t>
  </si>
  <si>
    <t xml:space="preserve">Přesun hmot procentní pro zařizovací předměty v objektech v přes 6 do 12 m</t>
  </si>
  <si>
    <t xml:space="preserve">2092437971</t>
  </si>
  <si>
    <t xml:space="preserve">726</t>
  </si>
  <si>
    <t xml:space="preserve">Zdravotechnika - předstěnové instalace</t>
  </si>
  <si>
    <t xml:space="preserve">85</t>
  </si>
  <si>
    <t xml:space="preserve">726111031</t>
  </si>
  <si>
    <t xml:space="preserve">Instalační předstěna pro závěsný klozet s ovládáním zepředu v 1080 mm</t>
  </si>
  <si>
    <t xml:space="preserve">-318552340</t>
  </si>
  <si>
    <t xml:space="preserve">86</t>
  </si>
  <si>
    <t xml:space="preserve">998726212</t>
  </si>
  <si>
    <t xml:space="preserve">Přesun hmot procentní pro instalační prefabrikáty v objektech v přes 6 do 12 m</t>
  </si>
  <si>
    <t xml:space="preserve">-1979909398</t>
  </si>
  <si>
    <t xml:space="preserve">734</t>
  </si>
  <si>
    <t xml:space="preserve">Ústřední vytápění - armatury</t>
  </si>
  <si>
    <t xml:space="preserve">87</t>
  </si>
  <si>
    <t xml:space="preserve">734200811</t>
  </si>
  <si>
    <t xml:space="preserve">Demontáž armatury závitové s jedním závitem přes G 1/2 do G 1/2</t>
  </si>
  <si>
    <t xml:space="preserve">-1406403621</t>
  </si>
  <si>
    <t xml:space="preserve">88</t>
  </si>
  <si>
    <t xml:space="preserve">734200821</t>
  </si>
  <si>
    <t xml:space="preserve">Demontáž armatury závitové se dvěma závity přes G 1/2 do G 1/2</t>
  </si>
  <si>
    <t xml:space="preserve">-383644207</t>
  </si>
  <si>
    <t xml:space="preserve">89</t>
  </si>
  <si>
    <t xml:space="preserve">734221532</t>
  </si>
  <si>
    <t xml:space="preserve">Ventil závitový termostatický rohový jednoregulační G 1/2 PN 16 do 110°C bez hlavice ovládání</t>
  </si>
  <si>
    <t xml:space="preserve">-984373881</t>
  </si>
  <si>
    <t xml:space="preserve">90</t>
  </si>
  <si>
    <t xml:space="preserve">734221681</t>
  </si>
  <si>
    <t xml:space="preserve">Termostatická hlavice kapalinová PN 10 do 110°C s vestavěným čidlem</t>
  </si>
  <si>
    <t xml:space="preserve">2086267002</t>
  </si>
  <si>
    <t xml:space="preserve">91</t>
  </si>
  <si>
    <t xml:space="preserve">734261417</t>
  </si>
  <si>
    <t xml:space="preserve">Šroubení regulační radiátorové rohové G 1/2 s vypouštěním</t>
  </si>
  <si>
    <t xml:space="preserve">248531864</t>
  </si>
  <si>
    <t xml:space="preserve">92</t>
  </si>
  <si>
    <t xml:space="preserve">998734202</t>
  </si>
  <si>
    <t xml:space="preserve">Přesun hmot procentní pro armatury v objektech v přes 6 do 12 m</t>
  </si>
  <si>
    <t xml:space="preserve">-1152300337</t>
  </si>
  <si>
    <t xml:space="preserve">735</t>
  </si>
  <si>
    <t xml:space="preserve">Ústřední vytápění - otopná tělesa</t>
  </si>
  <si>
    <t xml:space="preserve">93</t>
  </si>
  <si>
    <t xml:space="preserve">735151821</t>
  </si>
  <si>
    <t xml:space="preserve">Demontáž otopného tělesa panelového dvouřadého dl do 1500 mm</t>
  </si>
  <si>
    <t xml:space="preserve">988677455</t>
  </si>
  <si>
    <t xml:space="preserve">94</t>
  </si>
  <si>
    <t xml:space="preserve">735159210</t>
  </si>
  <si>
    <t xml:space="preserve">Zpětná montáž otopných těles panelových dvouřadých dl do 1140 mm</t>
  </si>
  <si>
    <t xml:space="preserve">580084488</t>
  </si>
  <si>
    <t xml:space="preserve">95</t>
  </si>
  <si>
    <t xml:space="preserve">735191910</t>
  </si>
  <si>
    <t xml:space="preserve">Napuštění vody do otopných těles</t>
  </si>
  <si>
    <t xml:space="preserve">-1594949146</t>
  </si>
  <si>
    <t xml:space="preserve">96</t>
  </si>
  <si>
    <t xml:space="preserve">735494811</t>
  </si>
  <si>
    <t xml:space="preserve">Vypuštění vody z otopných těles</t>
  </si>
  <si>
    <t xml:space="preserve">-181329939</t>
  </si>
  <si>
    <t xml:space="preserve">97</t>
  </si>
  <si>
    <t xml:space="preserve">998735202</t>
  </si>
  <si>
    <t xml:space="preserve">Přesun hmot procentní pro otopná tělesa v objektech v přes 6 do 12 m</t>
  </si>
  <si>
    <t xml:space="preserve">2096481175</t>
  </si>
  <si>
    <t xml:space="preserve">741</t>
  </si>
  <si>
    <t xml:space="preserve">Elektroinstalace - silnoproud</t>
  </si>
  <si>
    <t xml:space="preserve">98</t>
  </si>
  <si>
    <t xml:space="preserve">741110001</t>
  </si>
  <si>
    <t xml:space="preserve">Montáž trubka plastová tuhá D přes 16 do 23 mm uložená pevně</t>
  </si>
  <si>
    <t xml:space="preserve">620293917</t>
  </si>
  <si>
    <t xml:space="preserve">99</t>
  </si>
  <si>
    <t xml:space="preserve">34571092</t>
  </si>
  <si>
    <t xml:space="preserve">trubka elektroinstalační tuhá z PVC D 17,4/20 mm, délka 3m</t>
  </si>
  <si>
    <t xml:space="preserve">-876532926</t>
  </si>
  <si>
    <t xml:space="preserve">10*1,05 'Přepočtené koeficientem množství</t>
  </si>
  <si>
    <t xml:space="preserve">100</t>
  </si>
  <si>
    <t xml:space="preserve">741111801</t>
  </si>
  <si>
    <t xml:space="preserve">Demontáž trubky plastové tuhé D do 50 mm uložené pevně</t>
  </si>
  <si>
    <t xml:space="preserve">-1165343296</t>
  </si>
  <si>
    <t xml:space="preserve">101</t>
  </si>
  <si>
    <t xml:space="preserve">741112001</t>
  </si>
  <si>
    <t xml:space="preserve">Montáž krabice zapuštěná plastová kruhová</t>
  </si>
  <si>
    <t xml:space="preserve">115906405</t>
  </si>
  <si>
    <t xml:space="preserve">102</t>
  </si>
  <si>
    <t xml:space="preserve">34571450</t>
  </si>
  <si>
    <t xml:space="preserve">krabice pod omítku PVC přístrojová kruhová D 70mm</t>
  </si>
  <si>
    <t xml:space="preserve">-1596139993</t>
  </si>
  <si>
    <t xml:space="preserve">103</t>
  </si>
  <si>
    <t xml:space="preserve">34571563</t>
  </si>
  <si>
    <t xml:space="preserve">krabice pod omítku PVC odbočná kruhová D 100mm s víčkem a svorkovnicí</t>
  </si>
  <si>
    <t xml:space="preserve">1440689314</t>
  </si>
  <si>
    <t xml:space="preserve">104</t>
  </si>
  <si>
    <t xml:space="preserve">741120301</t>
  </si>
  <si>
    <t xml:space="preserve">Montáž vodič Cu izolovaný plný a laněný s PVC pláštěm žíla 0,55-16 mm2 pevně (např. CY, CHAH-V)</t>
  </si>
  <si>
    <t xml:space="preserve">431697785</t>
  </si>
  <si>
    <t xml:space="preserve">105</t>
  </si>
  <si>
    <t xml:space="preserve">34141025</t>
  </si>
  <si>
    <t xml:space="preserve">vodič propojovací flexibilní jádro Cu lanované izolace PVC 450/750V (H07V-K) 1x2,5mm2</t>
  </si>
  <si>
    <t xml:space="preserve">-1106749790</t>
  </si>
  <si>
    <t xml:space="preserve">10*1,15 'Přepočtené koeficientem množství</t>
  </si>
  <si>
    <t xml:space="preserve">106</t>
  </si>
  <si>
    <t xml:space="preserve">741122611</t>
  </si>
  <si>
    <t xml:space="preserve">Montáž kabel Cu plný kulatý žíla 3x1,5 až 6 mm2 uložený pevně (např. CYKY)</t>
  </si>
  <si>
    <t xml:space="preserve">-1070816535</t>
  </si>
  <si>
    <t xml:space="preserve">107</t>
  </si>
  <si>
    <t xml:space="preserve">34111030</t>
  </si>
  <si>
    <t xml:space="preserve">kabel instalační jádro Cu plné izolace PVC plášť PVC 450/750V (CYKY) 3x1,5mm2</t>
  </si>
  <si>
    <t xml:space="preserve">1704798733</t>
  </si>
  <si>
    <t xml:space="preserve">110*1,15 'Přepočtené koeficientem množství</t>
  </si>
  <si>
    <t xml:space="preserve">108</t>
  </si>
  <si>
    <t xml:space="preserve">34111036</t>
  </si>
  <si>
    <t xml:space="preserve">kabel instalační jádro Cu plné izolace PVC plášť PVC 450/750V (CYKY) 3x2,5mm2</t>
  </si>
  <si>
    <t xml:space="preserve">1508156362</t>
  </si>
  <si>
    <t xml:space="preserve">70*1,15 'Přepočtené koeficientem množství</t>
  </si>
  <si>
    <t xml:space="preserve">109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</si>
  <si>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</si>
  <si>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</si>
  <si>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-495702187</t>
  </si>
  <si>
    <t xml:space="preserve">110</t>
  </si>
  <si>
    <t xml:space="preserve">741130001</t>
  </si>
  <si>
    <t xml:space="preserve">Ukončení vodič izolovaný do 2,5 mm2 v rozváděči nebo na přístroji</t>
  </si>
  <si>
    <t xml:space="preserve">1729393402</t>
  </si>
  <si>
    <t xml:space="preserve">111</t>
  </si>
  <si>
    <t xml:space="preserve">741310001</t>
  </si>
  <si>
    <t xml:space="preserve">Montáž spínač nástěnný 1-jednopólový prostředí normální se zapojením vodičů</t>
  </si>
  <si>
    <t xml:space="preserve">-1756073754</t>
  </si>
  <si>
    <t xml:space="preserve">112</t>
  </si>
  <si>
    <t xml:space="preserve">34535025</t>
  </si>
  <si>
    <t xml:space="preserve">přístroj spínače zápustného jednopólového, s krytem, řazení 1, IP44, šroubové svorky</t>
  </si>
  <si>
    <t xml:space="preserve">-313774892</t>
  </si>
  <si>
    <t xml:space="preserve">113</t>
  </si>
  <si>
    <t xml:space="preserve">741311803</t>
  </si>
  <si>
    <t xml:space="preserve">Demontáž spínačů nástěnných normálních do 10 A bezšroubových bez zachování funkčnosti do 2 svorek</t>
  </si>
  <si>
    <t xml:space="preserve">-1324239890</t>
  </si>
  <si>
    <t xml:space="preserve">114</t>
  </si>
  <si>
    <t xml:space="preserve">741313001</t>
  </si>
  <si>
    <t xml:space="preserve">Montáž zásuvka (polo)zapuštěná bezšroubové připojení 2P+PE se zapojením vodičů</t>
  </si>
  <si>
    <t xml:space="preserve">-2107680729</t>
  </si>
  <si>
    <t xml:space="preserve">115</t>
  </si>
  <si>
    <t xml:space="preserve">34555241</t>
  </si>
  <si>
    <t xml:space="preserve">přístroj zásuvky zápustné jednonásobné, krytka s clonkami, bezšroubové svorky</t>
  </si>
  <si>
    <t xml:space="preserve">-1133446978</t>
  </si>
  <si>
    <t xml:space="preserve">116</t>
  </si>
  <si>
    <t xml:space="preserve">741315813</t>
  </si>
  <si>
    <t xml:space="preserve">Demontáž zásuvek domovních normální prostředí do 16A zapuštěných bezšroubových bez zachování funkčnosti 2P+PE</t>
  </si>
  <si>
    <t xml:space="preserve">1006958203</t>
  </si>
  <si>
    <t xml:space="preserve">117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</si>
  <si>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</si>
  <si>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</si>
  <si>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-883354487</t>
  </si>
  <si>
    <t xml:space="preserve">118</t>
  </si>
  <si>
    <t xml:space="preserve">741372021</t>
  </si>
  <si>
    <t xml:space="preserve">Montáž svítidlo LED interiérové přisazené nástěnné hranaté nebo kruhové do 0,09 m2 se zapojením vodičů</t>
  </si>
  <si>
    <t xml:space="preserve">-38705688</t>
  </si>
  <si>
    <t xml:space="preserve">"nad zrcadla"1+1</t>
  </si>
  <si>
    <t xml:space="preserve">119</t>
  </si>
  <si>
    <t xml:space="preserve">34825-pc1</t>
  </si>
  <si>
    <t xml:space="preserve">svítidlo interiérové nástěnné nad zrcadlem</t>
  </si>
  <si>
    <t xml:space="preserve">1759196010</t>
  </si>
  <si>
    <t xml:space="preserve">120</t>
  </si>
  <si>
    <t xml:space="preserve">741372076</t>
  </si>
  <si>
    <t xml:space="preserve">Montáž svítidlo LED interiérové přisazené stropní hranaté nebo kruhové do 0,09 m2 s pohybovým čidlem se zapojením vodičů</t>
  </si>
  <si>
    <t xml:space="preserve">-659477209</t>
  </si>
  <si>
    <t xml:space="preserve">"WC ženy"8</t>
  </si>
  <si>
    <t xml:space="preserve">"WC muži"4</t>
  </si>
  <si>
    <t xml:space="preserve">121</t>
  </si>
  <si>
    <t xml:space="preserve">34825054</t>
  </si>
  <si>
    <t xml:space="preserve">svítidlo interiérové stropní přisazené kruhové D 200-300mm 900-1900lm s pohybovým čidlem</t>
  </si>
  <si>
    <t xml:space="preserve">317646837</t>
  </si>
  <si>
    <t xml:space="preserve">122</t>
  </si>
  <si>
    <t xml:space="preserve">741810001</t>
  </si>
  <si>
    <t xml:space="preserve">Celková prohlídka elektrického rozvodu a zařízení do 100 000,- Kč</t>
  </si>
  <si>
    <t xml:space="preserve">732601571</t>
  </si>
  <si>
    <t xml:space="preserve">123</t>
  </si>
  <si>
    <t xml:space="preserve">741811011</t>
  </si>
  <si>
    <t xml:space="preserve">Kontrola rozvaděč nn silový hmotnosti do 200 kg</t>
  </si>
  <si>
    <t xml:space="preserve">-1611676879</t>
  </si>
  <si>
    <t xml:space="preserve">124</t>
  </si>
  <si>
    <t xml:space="preserve">7419-pc 1</t>
  </si>
  <si>
    <t xml:space="preserve">Pomocný instalační materiál (svorky, sádra, pásky, aj.)</t>
  </si>
  <si>
    <t xml:space="preserve">-359096293</t>
  </si>
  <si>
    <t xml:space="preserve">125</t>
  </si>
  <si>
    <t xml:space="preserve">998741202</t>
  </si>
  <si>
    <t xml:space="preserve">Přesun hmot procentní pro silnoproud v objektech v přes 6 do 12 m</t>
  </si>
  <si>
    <t xml:space="preserve">-1967353390</t>
  </si>
  <si>
    <t xml:space="preserve">763</t>
  </si>
  <si>
    <t xml:space="preserve">Konstrukce suché výstavby</t>
  </si>
  <si>
    <t xml:space="preserve">126</t>
  </si>
  <si>
    <t xml:space="preserve">763131471</t>
  </si>
  <si>
    <t xml:space="preserve">SDK podhled deska 1xDFH2 12,5 bez izolace dvouvrstvá spodní kce profil CD+UD REI do 90</t>
  </si>
  <si>
    <t xml:space="preserve">-281750740</t>
  </si>
  <si>
    <t xml:space="preserve">4,56*3,464+2,87*1,5</t>
  </si>
  <si>
    <t xml:space="preserve">127</t>
  </si>
  <si>
    <t xml:space="preserve">763131714</t>
  </si>
  <si>
    <t xml:space="preserve">SDK podhled základní penetrační nátěr</t>
  </si>
  <si>
    <t xml:space="preserve">-831025703</t>
  </si>
  <si>
    <t xml:space="preserve">128</t>
  </si>
  <si>
    <t xml:space="preserve">763131751</t>
  </si>
  <si>
    <t xml:space="preserve">Montáž parotěsné zábrany do SDK podhledu</t>
  </si>
  <si>
    <t xml:space="preserve">535762636</t>
  </si>
  <si>
    <t xml:space="preserve">129</t>
  </si>
  <si>
    <t xml:space="preserve">28329027</t>
  </si>
  <si>
    <t xml:space="preserve">fólie PE vyztužená Al vrstvou pro parotěsnou vrstvu 150g/m2</t>
  </si>
  <si>
    <t xml:space="preserve">215120879</t>
  </si>
  <si>
    <t xml:space="preserve">33,237*1,1235 'Přepočtené koeficientem množství</t>
  </si>
  <si>
    <t xml:space="preserve">130</t>
  </si>
  <si>
    <t xml:space="preserve">998763201</t>
  </si>
  <si>
    <t xml:space="preserve">Přesun hmot procentní pro dřevostavby v objektech v přes 6 do 12 m</t>
  </si>
  <si>
    <t xml:space="preserve">1391412653</t>
  </si>
  <si>
    <t xml:space="preserve">766</t>
  </si>
  <si>
    <t xml:space="preserve">Konstrukce truhlářské</t>
  </si>
  <si>
    <t xml:space="preserve">131</t>
  </si>
  <si>
    <t xml:space="preserve">766-pc 1</t>
  </si>
  <si>
    <t xml:space="preserve">Výměna dveří - dveře bílé prosklené 80/197cm včetně kování, klik, zámku-přeměřit na stavbě</t>
  </si>
  <si>
    <t xml:space="preserve">1449851445</t>
  </si>
  <si>
    <t xml:space="preserve">132</t>
  </si>
  <si>
    <t xml:space="preserve">766-pc 2</t>
  </si>
  <si>
    <t xml:space="preserve">Očištění a seřízení okna, nalepení folie cca 120cm výšky</t>
  </si>
  <si>
    <t xml:space="preserve">-1025679954</t>
  </si>
  <si>
    <t xml:space="preserve">3+1</t>
  </si>
  <si>
    <t xml:space="preserve">133</t>
  </si>
  <si>
    <t xml:space="preserve">766-pc 3</t>
  </si>
  <si>
    <t xml:space="preserve">D+m dělících stěn z DTD desek s oboustr.laminovaným povrchem,nerez.nožky a 5x dveře 700/197cm </t>
  </si>
  <si>
    <t xml:space="preserve">2041192540</t>
  </si>
  <si>
    <t xml:space="preserve">1,75*2+1,85+3,45+1,48*2</t>
  </si>
  <si>
    <t xml:space="preserve">134</t>
  </si>
  <si>
    <t xml:space="preserve">766-pc 4</t>
  </si>
  <si>
    <t xml:space="preserve">D+m dělících stěn z DTD desek s oboustr.laminovaným povrchem,nerez.nožky a 1x dveře 700/197cm </t>
  </si>
  <si>
    <t xml:space="preserve">-1875904440</t>
  </si>
  <si>
    <t xml:space="preserve">2,1</t>
  </si>
  <si>
    <t xml:space="preserve">135</t>
  </si>
  <si>
    <t xml:space="preserve">766-pc 5</t>
  </si>
  <si>
    <t xml:space="preserve">Repase vstupních dveří a zárubní, výměna kování,klika-koule,zámek (použít původní vložky),+nový práh a zavírač dveří+cedulka</t>
  </si>
  <si>
    <t xml:space="preserve">-180926673</t>
  </si>
  <si>
    <t xml:space="preserve">136</t>
  </si>
  <si>
    <t xml:space="preserve">766-pc 6</t>
  </si>
  <si>
    <t xml:space="preserve">D+M umyvadlová deska š.50 cm (vč. ukotvení ke stěně, vyřezání otvorů, atd.)</t>
  </si>
  <si>
    <t xml:space="preserve">1232916286</t>
  </si>
  <si>
    <t xml:space="preserve">"WC ženy"1,48</t>
  </si>
  <si>
    <t xml:space="preserve">"WC ženy"1,55</t>
  </si>
  <si>
    <t xml:space="preserve">137</t>
  </si>
  <si>
    <t xml:space="preserve">766-pc 7</t>
  </si>
  <si>
    <t xml:space="preserve">Repase prosklené stěny s dveřmi, výměna kování,klika-koule,zámek (použít původní vložky)</t>
  </si>
  <si>
    <t xml:space="preserve">410768281</t>
  </si>
  <si>
    <t xml:space="preserve">138</t>
  </si>
  <si>
    <t xml:space="preserve">998766202</t>
  </si>
  <si>
    <t xml:space="preserve">Přesun hmot procentní pro kce truhlářské v objektech v přes 6 do 12 m</t>
  </si>
  <si>
    <t xml:space="preserve">-133622010</t>
  </si>
  <si>
    <t xml:space="preserve">771</t>
  </si>
  <si>
    <t xml:space="preserve">Podlahy z dlaždic</t>
  </si>
  <si>
    <t xml:space="preserve">139</t>
  </si>
  <si>
    <t xml:space="preserve">771111011</t>
  </si>
  <si>
    <t xml:space="preserve">Vysátí podkladu před pokládkou dlažby</t>
  </si>
  <si>
    <t xml:space="preserve">-951825122</t>
  </si>
  <si>
    <t xml:space="preserve">140</t>
  </si>
  <si>
    <t xml:space="preserve">771121011</t>
  </si>
  <si>
    <t xml:space="preserve">Nátěr penetrační na podlahu</t>
  </si>
  <si>
    <t xml:space="preserve">-1371608526</t>
  </si>
  <si>
    <t xml:space="preserve">141</t>
  </si>
  <si>
    <t xml:space="preserve">771151012</t>
  </si>
  <si>
    <t xml:space="preserve">Samonivelační stěrka podlah pevnosti 20 MPa tl přes 3 do 5 mm</t>
  </si>
  <si>
    <t xml:space="preserve">-1539589580</t>
  </si>
  <si>
    <t xml:space="preserve">142</t>
  </si>
  <si>
    <t xml:space="preserve">771574413</t>
  </si>
  <si>
    <t xml:space="preserve">Montáž podlah keramických hladkých lepených cementovým flexibilním lepidlem přes 2 do 4 ks/m2</t>
  </si>
  <si>
    <t xml:space="preserve">-419459500</t>
  </si>
  <si>
    <t xml:space="preserve">143</t>
  </si>
  <si>
    <t xml:space="preserve">59761136</t>
  </si>
  <si>
    <t xml:space="preserve">dlažba keramická slinutá mrazuvzdorná povrch hladký/lesklý tl do 10mm přes 2 do 4ks/m2</t>
  </si>
  <si>
    <t xml:space="preserve">-509647787</t>
  </si>
  <si>
    <t xml:space="preserve">57,97*1,15 'Přepočtené koeficientem množství</t>
  </si>
  <si>
    <t xml:space="preserve">144</t>
  </si>
  <si>
    <t xml:space="preserve">771577211</t>
  </si>
  <si>
    <t xml:space="preserve">Příplatek k montáži podlah keramických lepených cementovým flexibilním lepidlem za plochu do 5 m2</t>
  </si>
  <si>
    <t xml:space="preserve">-58225263</t>
  </si>
  <si>
    <t xml:space="preserve">145</t>
  </si>
  <si>
    <t xml:space="preserve">771591112</t>
  </si>
  <si>
    <t xml:space="preserve">Izolace pod dlažbu nátěrem nebo stěrkou ve dvou vrstvách</t>
  </si>
  <si>
    <t xml:space="preserve">983680003</t>
  </si>
  <si>
    <t xml:space="preserve">3,0*1,6+4,7*3,55+1,2*0,35*2</t>
  </si>
  <si>
    <t xml:space="preserve">3,9*1,65+2,2*3,55+1,15*0,35</t>
  </si>
  <si>
    <t xml:space="preserve">146</t>
  </si>
  <si>
    <t xml:space="preserve">771591115</t>
  </si>
  <si>
    <t xml:space="preserve">Podlahy spárování silikonem</t>
  </si>
  <si>
    <t xml:space="preserve">308347186</t>
  </si>
  <si>
    <t xml:space="preserve">(1,5+2,9+4,6+3,45)*2</t>
  </si>
  <si>
    <t xml:space="preserve">(2,1+3,45+3,8+1,55)*2</t>
  </si>
  <si>
    <t xml:space="preserve">(6,69+3,4)*2</t>
  </si>
  <si>
    <t xml:space="preserve">147</t>
  </si>
  <si>
    <t xml:space="preserve">998771202</t>
  </si>
  <si>
    <t xml:space="preserve">Přesun hmot procentní pro podlahy z dlaždic v objektech v přes 6 do 12 m</t>
  </si>
  <si>
    <t xml:space="preserve">36060100</t>
  </si>
  <si>
    <t xml:space="preserve">781</t>
  </si>
  <si>
    <t xml:space="preserve">Dokončovací práce - obklady</t>
  </si>
  <si>
    <t xml:space="preserve">148</t>
  </si>
  <si>
    <t xml:space="preserve">781121011</t>
  </si>
  <si>
    <t xml:space="preserve">Nátěr penetrační na stěnu</t>
  </si>
  <si>
    <t xml:space="preserve">82597966</t>
  </si>
  <si>
    <t xml:space="preserve">"ženy "(2,87+1,48)*2*2,5-0,8*2,0*2</t>
  </si>
  <si>
    <t xml:space="preserve">(4,6+3,45+0,2)*2*2,05-0,8*2,0+1,0*4*0,35</t>
  </si>
  <si>
    <t xml:space="preserve">"muži "(3,8+1,55)*2*2,5-0,8*2,0*2+1,0*0,35*2</t>
  </si>
  <si>
    <t xml:space="preserve">(2,1+3,45)*2*2,05-0,8*2,0</t>
  </si>
  <si>
    <t xml:space="preserve">149</t>
  </si>
  <si>
    <t xml:space="preserve">781131112</t>
  </si>
  <si>
    <t xml:space="preserve">Izolace pod obklad nátěrem nebo stěrkou ve dvou vrstvách</t>
  </si>
  <si>
    <t xml:space="preserve">-503270955</t>
  </si>
  <si>
    <t xml:space="preserve">(0,6*2+1,5)*1,5</t>
  </si>
  <si>
    <t xml:space="preserve">(0,6*2+1,55)*1,5+(0,6*2+2,4)*2,0</t>
  </si>
  <si>
    <t xml:space="preserve">150</t>
  </si>
  <si>
    <t xml:space="preserve">781131241</t>
  </si>
  <si>
    <t xml:space="preserve">Izolace pod obklad těsnícími pásy vnitřní kout</t>
  </si>
  <si>
    <t xml:space="preserve">-1306811619</t>
  </si>
  <si>
    <t xml:space="preserve">2,0*2+1,5*4</t>
  </si>
  <si>
    <t xml:space="preserve">151</t>
  </si>
  <si>
    <t xml:space="preserve">781131264</t>
  </si>
  <si>
    <t xml:space="preserve">Izolace pod obklad těsnícími pásy mezi podlahou a stěnou</t>
  </si>
  <si>
    <t xml:space="preserve">1422792702</t>
  </si>
  <si>
    <t xml:space="preserve">(4,6+3,45)*2+(2,1+3,45)*2</t>
  </si>
  <si>
    <t xml:space="preserve">152</t>
  </si>
  <si>
    <t xml:space="preserve">781472214</t>
  </si>
  <si>
    <t xml:space="preserve">Montáž obkladů keramických hladkých lepených cementovým flexibilním lepidlem přes 4 do 6 ks/m2</t>
  </si>
  <si>
    <t xml:space="preserve">164141105</t>
  </si>
  <si>
    <t xml:space="preserve">153</t>
  </si>
  <si>
    <t xml:space="preserve">59761707</t>
  </si>
  <si>
    <t xml:space="preserve">obklad keramický nemrazuvzdorný povrch hladký/lesklý tl do 10mm přes 4 do 6ks/m2</t>
  </si>
  <si>
    <t xml:space="preserve">-1202228696</t>
  </si>
  <si>
    <t xml:space="preserve">97,58*1,15 'Přepočtené koeficientem množství</t>
  </si>
  <si>
    <t xml:space="preserve">154</t>
  </si>
  <si>
    <t xml:space="preserve">781491012</t>
  </si>
  <si>
    <t xml:space="preserve">Montáž zrcadel plochy přes 1 m2 lepených silikonovým tmelem na podkladní omítku</t>
  </si>
  <si>
    <t xml:space="preserve">691808303</t>
  </si>
  <si>
    <t xml:space="preserve">"WC ženy, předpokládaný rozměr"1,5*1,0</t>
  </si>
  <si>
    <t xml:space="preserve">"WC muží, předpokládaný rozměr"1,55*1,0</t>
  </si>
  <si>
    <t xml:space="preserve">155</t>
  </si>
  <si>
    <t xml:space="preserve">63465124</t>
  </si>
  <si>
    <t xml:space="preserve">zrcadlo nemontované čiré tl 4mm max rozměr 3210x2250mm</t>
  </si>
  <si>
    <t xml:space="preserve">-1184502182</t>
  </si>
  <si>
    <t xml:space="preserve">"WC ženy předpokl.rozměr"1,5*1,0</t>
  </si>
  <si>
    <t xml:space="preserve">1,55*1,0</t>
  </si>
  <si>
    <t xml:space="preserve">3,05*1,1 'Přepočtené koeficientem množství</t>
  </si>
  <si>
    <t xml:space="preserve">156</t>
  </si>
  <si>
    <t xml:space="preserve">7815-pc01</t>
  </si>
  <si>
    <t xml:space="preserve">Fazetování zrcadel</t>
  </si>
  <si>
    <t xml:space="preserve">-1152570248</t>
  </si>
  <si>
    <t xml:space="preserve">"WC ženy, předpokládaný rozměr"1,5*2+1,0*2</t>
  </si>
  <si>
    <t xml:space="preserve">"WC ženy, předpokládaný rozměr"1,55*2+1,0*2</t>
  </si>
  <si>
    <t xml:space="preserve">157</t>
  </si>
  <si>
    <t xml:space="preserve">998781202</t>
  </si>
  <si>
    <t xml:space="preserve">Přesun hmot procentní pro obklady keramické v objektech v přes 6 do 12 m</t>
  </si>
  <si>
    <t xml:space="preserve">107378751</t>
  </si>
  <si>
    <t xml:space="preserve">783</t>
  </si>
  <si>
    <t xml:space="preserve">Dokončovací práce - nátěry</t>
  </si>
  <si>
    <t xml:space="preserve">158</t>
  </si>
  <si>
    <t xml:space="preserve">783106801</t>
  </si>
  <si>
    <t xml:space="preserve">Odstranění nátěrů z truhlářských konstrukcí obroušením</t>
  </si>
  <si>
    <t xml:space="preserve">1268987524</t>
  </si>
  <si>
    <t xml:space="preserve">(2,2*2+0,8)*0,3*2+0,9*2,3*4</t>
  </si>
  <si>
    <t xml:space="preserve">3,3*4,3*2</t>
  </si>
  <si>
    <t xml:space="preserve">159</t>
  </si>
  <si>
    <t xml:space="preserve">783114101</t>
  </si>
  <si>
    <t xml:space="preserve">Základní jednonásobný syntetický nátěr truhlářských konstrukcí</t>
  </si>
  <si>
    <t xml:space="preserve">-1740738127</t>
  </si>
  <si>
    <t xml:space="preserve">160</t>
  </si>
  <si>
    <t xml:space="preserve">783117101</t>
  </si>
  <si>
    <t xml:space="preserve">Krycí jednonásobný syntetický nátěr truhlářských konstrukcí 2x</t>
  </si>
  <si>
    <t xml:space="preserve">-661643210</t>
  </si>
  <si>
    <t xml:space="preserve">161</t>
  </si>
  <si>
    <t xml:space="preserve">783122131</t>
  </si>
  <si>
    <t xml:space="preserve">Plošné (plné) tmelení truhlářských konstrukcí včetně přebroušení disperzním tmelem</t>
  </si>
  <si>
    <t xml:space="preserve">628973494</t>
  </si>
  <si>
    <t xml:space="preserve">162</t>
  </si>
  <si>
    <t xml:space="preserve">783301311</t>
  </si>
  <si>
    <t xml:space="preserve">Odmaštění zámečnických konstrukcí vodou ředitelným odmašťovačem</t>
  </si>
  <si>
    <t xml:space="preserve">1082723844</t>
  </si>
  <si>
    <t xml:space="preserve">4,8*0,25+4,8*0,25</t>
  </si>
  <si>
    <t xml:space="preserve">163</t>
  </si>
  <si>
    <t xml:space="preserve">783306801</t>
  </si>
  <si>
    <t xml:space="preserve">Odstranění nátěru ze zámečnických konstrukcí obroušením</t>
  </si>
  <si>
    <t xml:space="preserve">845326590</t>
  </si>
  <si>
    <t xml:space="preserve">164</t>
  </si>
  <si>
    <t xml:space="preserve">783314101</t>
  </si>
  <si>
    <t xml:space="preserve">Základní jednonásobný syntetický nátěr zámečnických konstrukcí</t>
  </si>
  <si>
    <t xml:space="preserve">-1882537688</t>
  </si>
  <si>
    <t xml:space="preserve">165</t>
  </si>
  <si>
    <t xml:space="preserve">783315101</t>
  </si>
  <si>
    <t xml:space="preserve">Mezinátěr jednonásobný syntetický standardní zámečnických konstrukcí</t>
  </si>
  <si>
    <t xml:space="preserve">848633211</t>
  </si>
  <si>
    <t xml:space="preserve">166</t>
  </si>
  <si>
    <t xml:space="preserve">783317101</t>
  </si>
  <si>
    <t xml:space="preserve">Krycí jednonásobný syntetický standardní nátěr zámečnických konstrukcí</t>
  </si>
  <si>
    <t xml:space="preserve">1091911383</t>
  </si>
  <si>
    <t xml:space="preserve">167</t>
  </si>
  <si>
    <t xml:space="preserve">783-pc 1</t>
  </si>
  <si>
    <t xml:space="preserve">Nátěr trub a radiátoru</t>
  </si>
  <si>
    <t xml:space="preserve">-955567382</t>
  </si>
  <si>
    <t xml:space="preserve">784</t>
  </si>
  <si>
    <t xml:space="preserve">Dokončovací práce - malby a tapety</t>
  </si>
  <si>
    <t xml:space="preserve">168</t>
  </si>
  <si>
    <t xml:space="preserve">784121001</t>
  </si>
  <si>
    <t xml:space="preserve">Oškrabání malby v místnostech v do 3,80 m</t>
  </si>
  <si>
    <t xml:space="preserve">1342503014</t>
  </si>
  <si>
    <t xml:space="preserve">"ženy"(2,9+1,5)*2*2,75+4</t>
  </si>
  <si>
    <t xml:space="preserve">(4,6+3,45)*2*2,75+4</t>
  </si>
  <si>
    <t xml:space="preserve">"muži"(3,8+1,6+2,1+3,45)*2*2,75+4*2</t>
  </si>
  <si>
    <t xml:space="preserve">"11"(6,7+3,35)*2*4,3</t>
  </si>
  <si>
    <t xml:space="preserve">169</t>
  </si>
  <si>
    <t xml:space="preserve">784121011</t>
  </si>
  <si>
    <t xml:space="preserve">Rozmývání podkladu po oškrabání malby v místnostech v do 3,80 m</t>
  </si>
  <si>
    <t xml:space="preserve">589185197</t>
  </si>
  <si>
    <t xml:space="preserve">170</t>
  </si>
  <si>
    <t xml:space="preserve">784181101</t>
  </si>
  <si>
    <t xml:space="preserve">Základní akrylátová jednonásobná bezbarvá penetrace podkladu v místnostech v do 3,80 m</t>
  </si>
  <si>
    <t xml:space="preserve">299398949</t>
  </si>
  <si>
    <t xml:space="preserve">171</t>
  </si>
  <si>
    <t xml:space="preserve">784221101</t>
  </si>
  <si>
    <t xml:space="preserve">Dvojnásobné bílé malby ze směsí za sucha dobře otěruvzdorných v místnostech do 3,80 m</t>
  </si>
  <si>
    <t xml:space="preserve">1363452988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</si>
  <si>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</si>
  <si>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</si>
  <si>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</si>
  <si>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</si>
  <si>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172</t>
  </si>
  <si>
    <t xml:space="preserve">030001000</t>
  </si>
  <si>
    <t xml:space="preserve">Zařízení staveniště 1%</t>
  </si>
  <si>
    <t xml:space="preserve">1024</t>
  </si>
  <si>
    <t xml:space="preserve">-2081768656</t>
  </si>
  <si>
    <t xml:space="preserve">VRN6</t>
  </si>
  <si>
    <t xml:space="preserve">Územní vlivy</t>
  </si>
  <si>
    <t xml:space="preserve">173</t>
  </si>
  <si>
    <t xml:space="preserve">060001000</t>
  </si>
  <si>
    <t xml:space="preserve">Územní vlivy 3,2%</t>
  </si>
  <si>
    <t xml:space="preserve">1639610051</t>
  </si>
  <si>
    <t xml:space="preserve">VRN7</t>
  </si>
  <si>
    <t xml:space="preserve">Provozní vlivy</t>
  </si>
  <si>
    <t xml:space="preserve">174</t>
  </si>
  <si>
    <t xml:space="preserve">070001000</t>
  </si>
  <si>
    <t xml:space="preserve">Provozní vlivy 1%</t>
  </si>
  <si>
    <t xml:space="preserve">-1302023021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</si>
</sst>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@"/>
    <numFmt numFmtId="167" formatCode="#,##0.00"/>
    <numFmt numFmtId="168" formatCode="#,##0.00%"/>
    <numFmt numFmtId="169" formatCode="General"/>
    <numFmt numFmtId="170" formatCode="dd\.mm\.yyyy"/>
    <numFmt numFmtId="171" formatCode="#,##0.00000"/>
    <numFmt numFmtId="172" formatCode="#,##0.000"/>
  </numFmts>
  <fonts count="42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0000A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9"/>
      <name val="Arial CE"/>
      <family val="0"/>
      <charset val="238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7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2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2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2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1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N8" activeCellId="1" sqref="K373 AN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n">
        <v>45361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29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32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34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35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36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37</v>
      </c>
      <c r="F29" s="15" t="s">
        <v>38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39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40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41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42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37" t="s">
        <v>45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48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49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48</v>
      </c>
      <c r="AI60" s="25"/>
      <c r="AJ60" s="25"/>
      <c r="AK60" s="25"/>
      <c r="AL60" s="25"/>
      <c r="AM60" s="42" t="s">
        <v>49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48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49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48</v>
      </c>
      <c r="AI75" s="25"/>
      <c r="AJ75" s="25"/>
      <c r="AK75" s="25"/>
      <c r="AL75" s="25"/>
      <c r="AM75" s="42" t="s">
        <v>49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52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MalinWC2-e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WC pro muže a ženy ve 2.patře u výtahu paternoster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Malinovského nám.3,Brno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n">
        <f aca="false">IF(AN8= "","",AN8)</f>
        <v>45361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53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54</v>
      </c>
      <c r="D92" s="62"/>
      <c r="E92" s="62"/>
      <c r="F92" s="62"/>
      <c r="G92" s="62"/>
      <c r="H92" s="63"/>
      <c r="I92" s="64" t="s">
        <v>55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56</v>
      </c>
      <c r="AH92" s="65"/>
      <c r="AI92" s="65"/>
      <c r="AJ92" s="65"/>
      <c r="AK92" s="65"/>
      <c r="AL92" s="65"/>
      <c r="AM92" s="65"/>
      <c r="AN92" s="66" t="s">
        <v>57</v>
      </c>
      <c r="AO92" s="66"/>
      <c r="AP92" s="66"/>
      <c r="AQ92" s="67" t="s">
        <v>58</v>
      </c>
      <c r="AR92" s="23"/>
      <c r="AS92" s="68" t="s">
        <v>59</v>
      </c>
      <c r="AT92" s="69" t="s">
        <v>60</v>
      </c>
      <c r="AU92" s="69" t="s">
        <v>61</v>
      </c>
      <c r="AV92" s="69" t="s">
        <v>62</v>
      </c>
      <c r="AW92" s="69" t="s">
        <v>63</v>
      </c>
      <c r="AX92" s="69" t="s">
        <v>64</v>
      </c>
      <c r="AY92" s="69" t="s">
        <v>65</v>
      </c>
      <c r="AZ92" s="69" t="s">
        <v>66</v>
      </c>
      <c r="BA92" s="69" t="s">
        <v>67</v>
      </c>
      <c r="BB92" s="69" t="s">
        <v>68</v>
      </c>
      <c r="BC92" s="69" t="s">
        <v>69</v>
      </c>
      <c r="BD92" s="70" t="s">
        <v>70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72</v>
      </c>
      <c r="BT94" s="85" t="s">
        <v>73</v>
      </c>
      <c r="BV94" s="85" t="s">
        <v>74</v>
      </c>
      <c r="BW94" s="85" t="s">
        <v>3</v>
      </c>
      <c r="BX94" s="85" t="s">
        <v>75</v>
      </c>
      <c r="CL94" s="85"/>
    </row>
    <row r="95" s="97" customFormat="true" ht="24.75" hidden="false" customHeight="true" outlineLevel="0" collapsed="false">
      <c r="A95" s="86" t="s">
        <v>76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'MalinWC2-e - Oprava WC pr...'!J28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77</v>
      </c>
      <c r="AR95" s="87"/>
      <c r="AS95" s="93" t="n">
        <v>0</v>
      </c>
      <c r="AT95" s="94" t="n">
        <f aca="false">ROUND(SUM(AV95:AW95),2)</f>
        <v>0</v>
      </c>
      <c r="AU95" s="95" t="n">
        <f aca="false">'MalinWC2-e - Oprava WC pr...'!P136</f>
        <v>0</v>
      </c>
      <c r="AV95" s="94" t="n">
        <f aca="false">'MalinWC2-e - Oprava WC pr...'!J31</f>
        <v>0</v>
      </c>
      <c r="AW95" s="94" t="n">
        <f aca="false">'MalinWC2-e - Oprava WC pr...'!J32</f>
        <v>0</v>
      </c>
      <c r="AX95" s="94" t="n">
        <f aca="false">'MalinWC2-e - Oprava WC pr...'!J33</f>
        <v>0</v>
      </c>
      <c r="AY95" s="94" t="n">
        <f aca="false">'MalinWC2-e - Oprava WC pr...'!J34</f>
        <v>0</v>
      </c>
      <c r="AZ95" s="94" t="n">
        <f aca="false">'MalinWC2-e - Oprava WC pr...'!F31</f>
        <v>0</v>
      </c>
      <c r="BA95" s="94" t="n">
        <f aca="false">'MalinWC2-e - Oprava WC pr...'!F32</f>
        <v>0</v>
      </c>
      <c r="BB95" s="94" t="n">
        <f aca="false">'MalinWC2-e - Oprava WC pr...'!F33</f>
        <v>0</v>
      </c>
      <c r="BC95" s="94" t="n">
        <f aca="false">'MalinWC2-e - Oprava WC pr...'!F34</f>
        <v>0</v>
      </c>
      <c r="BD95" s="96" t="n">
        <f aca="false">'MalinWC2-e - Oprava WC pr...'!F35</f>
        <v>0</v>
      </c>
      <c r="BT95" s="98" t="s">
        <v>78</v>
      </c>
      <c r="BU95" s="98" t="s">
        <v>79</v>
      </c>
      <c r="BV95" s="98" t="s">
        <v>74</v>
      </c>
      <c r="BW95" s="98" t="s">
        <v>3</v>
      </c>
      <c r="BX95" s="98" t="s">
        <v>75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WC2-e - Oprava WC pr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501"/>
  <sheetViews>
    <sheetView showFormulas="false" showGridLines="false" showRowColHeaders="true" showZeros="true" rightToLeft="false" tabSelected="true" showOutlineSymbols="true" defaultGridColor="true" view="normal" topLeftCell="A487" colorId="64" zoomScale="100" zoomScaleNormal="100" zoomScalePageLayoutView="100" workbookViewId="0">
      <selection pane="topLeft" activeCell="K373" activeCellId="0" sqref="K37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30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n">
        <f aca="false">'Rekapitulace stavby'!AN8</f>
        <v>45361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22</v>
      </c>
      <c r="E12" s="22"/>
      <c r="F12" s="22"/>
      <c r="G12" s="22"/>
      <c r="H12" s="22"/>
      <c r="I12" s="15" t="s">
        <v>23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24</v>
      </c>
      <c r="F13" s="22"/>
      <c r="G13" s="22"/>
      <c r="H13" s="22"/>
      <c r="I13" s="15" t="s">
        <v>25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26</v>
      </c>
      <c r="E15" s="22"/>
      <c r="F15" s="22"/>
      <c r="G15" s="22"/>
      <c r="H15" s="22"/>
      <c r="I15" s="15" t="s">
        <v>23</v>
      </c>
      <c r="J15" s="102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3" t="str">
        <f aca="false">'Rekapitulace stavby'!E14</f>
        <v>Vyplň údaj</v>
      </c>
      <c r="F16" s="103"/>
      <c r="G16" s="103"/>
      <c r="H16" s="103"/>
      <c r="I16" s="15" t="s">
        <v>25</v>
      </c>
      <c r="J16" s="102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28</v>
      </c>
      <c r="E18" s="22"/>
      <c r="F18" s="22"/>
      <c r="G18" s="22"/>
      <c r="H18" s="22"/>
      <c r="I18" s="15" t="s">
        <v>23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29</v>
      </c>
      <c r="F19" s="22"/>
      <c r="G19" s="22"/>
      <c r="H19" s="22"/>
      <c r="I19" s="15" t="s">
        <v>25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31</v>
      </c>
      <c r="E21" s="22"/>
      <c r="F21" s="22"/>
      <c r="G21" s="22"/>
      <c r="H21" s="22"/>
      <c r="I21" s="15" t="s">
        <v>23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29</v>
      </c>
      <c r="F22" s="22"/>
      <c r="G22" s="22"/>
      <c r="H22" s="22"/>
      <c r="I22" s="15" t="s">
        <v>25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32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7" customFormat="true" ht="16.5" hidden="false" customHeight="true" outlineLevel="0" collapsed="false">
      <c r="A25" s="104"/>
      <c r="B25" s="105"/>
      <c r="C25" s="104"/>
      <c r="D25" s="104"/>
      <c r="E25" s="20"/>
      <c r="F25" s="20"/>
      <c r="G25" s="20"/>
      <c r="H25" s="20"/>
      <c r="I25" s="104"/>
      <c r="J25" s="104"/>
      <c r="K25" s="104"/>
      <c r="L25" s="10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8" t="s">
        <v>33</v>
      </c>
      <c r="E28" s="22"/>
      <c r="F28" s="22"/>
      <c r="G28" s="22"/>
      <c r="H28" s="22"/>
      <c r="I28" s="22"/>
      <c r="J28" s="109" t="n">
        <f aca="false">ROUND(J136,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0" t="s">
        <v>35</v>
      </c>
      <c r="G30" s="22"/>
      <c r="H30" s="22"/>
      <c r="I30" s="110" t="s">
        <v>34</v>
      </c>
      <c r="J30" s="110" t="s">
        <v>36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1" t="s">
        <v>37</v>
      </c>
      <c r="E31" s="15" t="s">
        <v>38</v>
      </c>
      <c r="F31" s="112" t="n">
        <f aca="false">ROUND((SUM(BE136:BE496)),  2)</f>
        <v>0</v>
      </c>
      <c r="G31" s="22"/>
      <c r="H31" s="22"/>
      <c r="I31" s="113" t="n">
        <v>0.21</v>
      </c>
      <c r="J31" s="112" t="n">
        <f aca="false">ROUND(((SUM(BE136:BE496))*I31),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39</v>
      </c>
      <c r="F32" s="112" t="n">
        <f aca="false">ROUND((SUM(BF136:BF496)),  2)</f>
        <v>0</v>
      </c>
      <c r="G32" s="22"/>
      <c r="H32" s="22"/>
      <c r="I32" s="113" t="n">
        <v>0.12</v>
      </c>
      <c r="J32" s="112" t="n">
        <f aca="false">ROUND(((SUM(BF136:BF496))*I32),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40</v>
      </c>
      <c r="F33" s="112" t="n">
        <f aca="false">ROUND((SUM(BG136:BG496)),  2)</f>
        <v>0</v>
      </c>
      <c r="G33" s="22"/>
      <c r="H33" s="22"/>
      <c r="I33" s="113" t="n">
        <v>0.21</v>
      </c>
      <c r="J33" s="112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41</v>
      </c>
      <c r="F34" s="112" t="n">
        <f aca="false">ROUND((SUM(BH136:BH496)),  2)</f>
        <v>0</v>
      </c>
      <c r="G34" s="22"/>
      <c r="H34" s="22"/>
      <c r="I34" s="113" t="n">
        <v>0.12</v>
      </c>
      <c r="J34" s="112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42</v>
      </c>
      <c r="F35" s="112" t="n">
        <f aca="false">ROUND((SUM(BI136:BI496)),  2)</f>
        <v>0</v>
      </c>
      <c r="G35" s="22"/>
      <c r="H35" s="22"/>
      <c r="I35" s="113" t="n">
        <v>0</v>
      </c>
      <c r="J35" s="112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4"/>
      <c r="D37" s="115" t="s">
        <v>43</v>
      </c>
      <c r="E37" s="63"/>
      <c r="F37" s="63"/>
      <c r="G37" s="116" t="s">
        <v>44</v>
      </c>
      <c r="H37" s="117" t="s">
        <v>45</v>
      </c>
      <c r="I37" s="63"/>
      <c r="J37" s="118" t="n">
        <f aca="false">SUM(J28:J35)</f>
        <v>0</v>
      </c>
      <c r="K37" s="119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48</v>
      </c>
      <c r="E61" s="25"/>
      <c r="F61" s="120" t="s">
        <v>49</v>
      </c>
      <c r="G61" s="42" t="s">
        <v>48</v>
      </c>
      <c r="H61" s="25"/>
      <c r="I61" s="25"/>
      <c r="J61" s="121" t="s">
        <v>49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48</v>
      </c>
      <c r="E76" s="25"/>
      <c r="F76" s="120" t="s">
        <v>49</v>
      </c>
      <c r="G76" s="42" t="s">
        <v>48</v>
      </c>
      <c r="H76" s="25"/>
      <c r="I76" s="25"/>
      <c r="J76" s="121" t="s">
        <v>49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30" hidden="false" customHeight="true" outlineLevel="0" collapsed="false">
      <c r="A85" s="22"/>
      <c r="B85" s="23"/>
      <c r="C85" s="22"/>
      <c r="D85" s="22"/>
      <c r="E85" s="100" t="str">
        <f aca="false">E7</f>
        <v>Oprava WC pro muže a ženy ve 2.patře u výtahu paternoster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Malinovského nám.3,Brno</v>
      </c>
      <c r="G87" s="22"/>
      <c r="H87" s="22"/>
      <c r="I87" s="15" t="s">
        <v>21</v>
      </c>
      <c r="J87" s="101" t="n">
        <f aca="false">IF(J10="","",J10)</f>
        <v>45361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16" t="str">
        <f aca="false">E13</f>
        <v>MmBrna,OSM Husova 3,Brno</v>
      </c>
      <c r="G89" s="22"/>
      <c r="H89" s="22"/>
      <c r="I89" s="15" t="s">
        <v>28</v>
      </c>
      <c r="J89" s="122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31</v>
      </c>
      <c r="J90" s="122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3" t="s">
        <v>83</v>
      </c>
      <c r="D92" s="114"/>
      <c r="E92" s="114"/>
      <c r="F92" s="114"/>
      <c r="G92" s="114"/>
      <c r="H92" s="114"/>
      <c r="I92" s="114"/>
      <c r="J92" s="124" t="s">
        <v>84</v>
      </c>
      <c r="K92" s="114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5" t="s">
        <v>85</v>
      </c>
      <c r="D94" s="22"/>
      <c r="E94" s="22"/>
      <c r="F94" s="22"/>
      <c r="G94" s="22"/>
      <c r="H94" s="22"/>
      <c r="I94" s="22"/>
      <c r="J94" s="109" t="n">
        <f aca="false">J136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6" customFormat="true" ht="24.95" hidden="false" customHeight="true" outlineLevel="0" collapsed="false">
      <c r="B95" s="127"/>
      <c r="D95" s="128" t="s">
        <v>87</v>
      </c>
      <c r="E95" s="129"/>
      <c r="F95" s="129"/>
      <c r="G95" s="129"/>
      <c r="H95" s="129"/>
      <c r="I95" s="129"/>
      <c r="J95" s="130" t="n">
        <f aca="false">J137</f>
        <v>0</v>
      </c>
      <c r="L95" s="127"/>
    </row>
    <row r="96" s="131" customFormat="true" ht="19.9" hidden="false" customHeight="true" outlineLevel="0" collapsed="false">
      <c r="B96" s="132"/>
      <c r="D96" s="133" t="s">
        <v>88</v>
      </c>
      <c r="E96" s="134"/>
      <c r="F96" s="134"/>
      <c r="G96" s="134"/>
      <c r="H96" s="134"/>
      <c r="I96" s="134"/>
      <c r="J96" s="135" t="n">
        <f aca="false">J138</f>
        <v>0</v>
      </c>
      <c r="L96" s="132"/>
    </row>
    <row r="97" s="131" customFormat="true" ht="19.9" hidden="false" customHeight="true" outlineLevel="0" collapsed="false">
      <c r="B97" s="132"/>
      <c r="D97" s="133" t="s">
        <v>89</v>
      </c>
      <c r="E97" s="134"/>
      <c r="F97" s="134"/>
      <c r="G97" s="134"/>
      <c r="H97" s="134"/>
      <c r="I97" s="134"/>
      <c r="J97" s="135" t="n">
        <f aca="false">J147</f>
        <v>0</v>
      </c>
      <c r="L97" s="132"/>
    </row>
    <row r="98" s="131" customFormat="true" ht="19.9" hidden="false" customHeight="true" outlineLevel="0" collapsed="false">
      <c r="B98" s="132"/>
      <c r="D98" s="133" t="s">
        <v>90</v>
      </c>
      <c r="E98" s="134"/>
      <c r="F98" s="134"/>
      <c r="G98" s="134"/>
      <c r="H98" s="134"/>
      <c r="I98" s="134"/>
      <c r="J98" s="135" t="n">
        <f aca="false">J165</f>
        <v>0</v>
      </c>
      <c r="L98" s="132"/>
    </row>
    <row r="99" s="131" customFormat="true" ht="19.9" hidden="false" customHeight="true" outlineLevel="0" collapsed="false">
      <c r="B99" s="132"/>
      <c r="D99" s="133" t="s">
        <v>91</v>
      </c>
      <c r="E99" s="134"/>
      <c r="F99" s="134"/>
      <c r="G99" s="134"/>
      <c r="H99" s="134"/>
      <c r="I99" s="134"/>
      <c r="J99" s="135" t="n">
        <f aca="false">J213</f>
        <v>0</v>
      </c>
      <c r="L99" s="132"/>
    </row>
    <row r="100" s="131" customFormat="true" ht="19.9" hidden="false" customHeight="true" outlineLevel="0" collapsed="false">
      <c r="B100" s="132"/>
      <c r="D100" s="133" t="s">
        <v>92</v>
      </c>
      <c r="E100" s="134"/>
      <c r="F100" s="134"/>
      <c r="G100" s="134"/>
      <c r="H100" s="134"/>
      <c r="I100" s="134"/>
      <c r="J100" s="135" t="n">
        <f aca="false">J219</f>
        <v>0</v>
      </c>
      <c r="L100" s="132"/>
    </row>
    <row r="101" s="126" customFormat="true" ht="24.95" hidden="false" customHeight="true" outlineLevel="0" collapsed="false">
      <c r="B101" s="127"/>
      <c r="D101" s="128" t="s">
        <v>93</v>
      </c>
      <c r="E101" s="129"/>
      <c r="F101" s="129"/>
      <c r="G101" s="129"/>
      <c r="H101" s="129"/>
      <c r="I101" s="129"/>
      <c r="J101" s="130" t="n">
        <f aca="false">J221</f>
        <v>0</v>
      </c>
      <c r="L101" s="127"/>
    </row>
    <row r="102" s="131" customFormat="true" ht="19.9" hidden="false" customHeight="true" outlineLevel="0" collapsed="false">
      <c r="B102" s="132"/>
      <c r="D102" s="133" t="s">
        <v>94</v>
      </c>
      <c r="E102" s="134"/>
      <c r="F102" s="134"/>
      <c r="G102" s="134"/>
      <c r="H102" s="134"/>
      <c r="I102" s="134"/>
      <c r="J102" s="135" t="n">
        <f aca="false">J222</f>
        <v>0</v>
      </c>
      <c r="L102" s="132"/>
    </row>
    <row r="103" s="131" customFormat="true" ht="19.9" hidden="false" customHeight="true" outlineLevel="0" collapsed="false">
      <c r="B103" s="132"/>
      <c r="D103" s="133" t="s">
        <v>95</v>
      </c>
      <c r="E103" s="134"/>
      <c r="F103" s="134"/>
      <c r="G103" s="134"/>
      <c r="H103" s="134"/>
      <c r="I103" s="134"/>
      <c r="J103" s="135" t="n">
        <f aca="false">J243</f>
        <v>0</v>
      </c>
      <c r="L103" s="132"/>
    </row>
    <row r="104" s="131" customFormat="true" ht="19.9" hidden="false" customHeight="true" outlineLevel="0" collapsed="false">
      <c r="B104" s="132"/>
      <c r="D104" s="133" t="s">
        <v>96</v>
      </c>
      <c r="E104" s="134"/>
      <c r="F104" s="134"/>
      <c r="G104" s="134"/>
      <c r="H104" s="134"/>
      <c r="I104" s="134"/>
      <c r="J104" s="135" t="n">
        <f aca="false">J266</f>
        <v>0</v>
      </c>
      <c r="L104" s="132"/>
    </row>
    <row r="105" s="131" customFormat="true" ht="19.9" hidden="false" customHeight="true" outlineLevel="0" collapsed="false">
      <c r="B105" s="132"/>
      <c r="D105" s="133" t="s">
        <v>97</v>
      </c>
      <c r="E105" s="134"/>
      <c r="F105" s="134"/>
      <c r="G105" s="134"/>
      <c r="H105" s="134"/>
      <c r="I105" s="134"/>
      <c r="J105" s="135" t="n">
        <f aca="false">J314</f>
        <v>0</v>
      </c>
      <c r="L105" s="132"/>
    </row>
    <row r="106" s="131" customFormat="true" ht="19.9" hidden="false" customHeight="true" outlineLevel="0" collapsed="false">
      <c r="B106" s="132"/>
      <c r="D106" s="133" t="s">
        <v>98</v>
      </c>
      <c r="E106" s="134"/>
      <c r="F106" s="134"/>
      <c r="G106" s="134"/>
      <c r="H106" s="134"/>
      <c r="I106" s="134"/>
      <c r="J106" s="135" t="n">
        <f aca="false">J320</f>
        <v>0</v>
      </c>
      <c r="L106" s="132"/>
    </row>
    <row r="107" s="131" customFormat="true" ht="19.9" hidden="false" customHeight="true" outlineLevel="0" collapsed="false">
      <c r="B107" s="132"/>
      <c r="D107" s="133" t="s">
        <v>99</v>
      </c>
      <c r="E107" s="134"/>
      <c r="F107" s="134"/>
      <c r="G107" s="134"/>
      <c r="H107" s="134"/>
      <c r="I107" s="134"/>
      <c r="J107" s="135" t="n">
        <f aca="false">J327</f>
        <v>0</v>
      </c>
      <c r="L107" s="132"/>
    </row>
    <row r="108" s="131" customFormat="true" ht="19.9" hidden="false" customHeight="true" outlineLevel="0" collapsed="false">
      <c r="B108" s="132"/>
      <c r="D108" s="133" t="s">
        <v>100</v>
      </c>
      <c r="E108" s="134"/>
      <c r="F108" s="134"/>
      <c r="G108" s="134"/>
      <c r="H108" s="134"/>
      <c r="I108" s="134"/>
      <c r="J108" s="135" t="n">
        <f aca="false">J336</f>
        <v>0</v>
      </c>
      <c r="L108" s="132"/>
    </row>
    <row r="109" s="131" customFormat="true" ht="19.9" hidden="false" customHeight="true" outlineLevel="0" collapsed="false">
      <c r="B109" s="132"/>
      <c r="D109" s="133" t="s">
        <v>101</v>
      </c>
      <c r="E109" s="134"/>
      <c r="F109" s="134"/>
      <c r="G109" s="134"/>
      <c r="H109" s="134"/>
      <c r="I109" s="134"/>
      <c r="J109" s="135" t="n">
        <f aca="false">J374</f>
        <v>0</v>
      </c>
      <c r="L109" s="132"/>
    </row>
    <row r="110" s="131" customFormat="true" ht="19.9" hidden="false" customHeight="true" outlineLevel="0" collapsed="false">
      <c r="B110" s="132"/>
      <c r="D110" s="133" t="s">
        <v>102</v>
      </c>
      <c r="E110" s="134"/>
      <c r="F110" s="134"/>
      <c r="G110" s="134"/>
      <c r="H110" s="134"/>
      <c r="I110" s="134"/>
      <c r="J110" s="135" t="n">
        <f aca="false">J384</f>
        <v>0</v>
      </c>
      <c r="L110" s="132"/>
    </row>
    <row r="111" s="131" customFormat="true" ht="19.9" hidden="false" customHeight="true" outlineLevel="0" collapsed="false">
      <c r="B111" s="132"/>
      <c r="D111" s="133" t="s">
        <v>103</v>
      </c>
      <c r="E111" s="134"/>
      <c r="F111" s="134"/>
      <c r="G111" s="134"/>
      <c r="H111" s="134"/>
      <c r="I111" s="134"/>
      <c r="J111" s="135" t="n">
        <f aca="false">J401</f>
        <v>0</v>
      </c>
      <c r="L111" s="132"/>
    </row>
    <row r="112" s="131" customFormat="true" ht="19.9" hidden="false" customHeight="true" outlineLevel="0" collapsed="false">
      <c r="B112" s="132"/>
      <c r="D112" s="133" t="s">
        <v>104</v>
      </c>
      <c r="E112" s="134"/>
      <c r="F112" s="134"/>
      <c r="G112" s="134"/>
      <c r="H112" s="134"/>
      <c r="I112" s="134"/>
      <c r="J112" s="135" t="n">
        <f aca="false">J423</f>
        <v>0</v>
      </c>
      <c r="L112" s="132"/>
    </row>
    <row r="113" s="131" customFormat="true" ht="19.9" hidden="false" customHeight="true" outlineLevel="0" collapsed="false">
      <c r="B113" s="132"/>
      <c r="D113" s="133" t="s">
        <v>105</v>
      </c>
      <c r="E113" s="134"/>
      <c r="F113" s="134"/>
      <c r="G113" s="134"/>
      <c r="H113" s="134"/>
      <c r="I113" s="134"/>
      <c r="J113" s="135" t="n">
        <f aca="false">J464</f>
        <v>0</v>
      </c>
      <c r="L113" s="132"/>
    </row>
    <row r="114" s="131" customFormat="true" ht="19.9" hidden="false" customHeight="true" outlineLevel="0" collapsed="false">
      <c r="B114" s="132"/>
      <c r="D114" s="133" t="s">
        <v>106</v>
      </c>
      <c r="E114" s="134"/>
      <c r="F114" s="134"/>
      <c r="G114" s="134"/>
      <c r="H114" s="134"/>
      <c r="I114" s="134"/>
      <c r="J114" s="135" t="n">
        <f aca="false">J479</f>
        <v>0</v>
      </c>
      <c r="L114" s="132"/>
    </row>
    <row r="115" s="126" customFormat="true" ht="24.95" hidden="false" customHeight="true" outlineLevel="0" collapsed="false">
      <c r="B115" s="127"/>
      <c r="D115" s="128" t="s">
        <v>107</v>
      </c>
      <c r="E115" s="129"/>
      <c r="F115" s="129"/>
      <c r="G115" s="129"/>
      <c r="H115" s="129"/>
      <c r="I115" s="129"/>
      <c r="J115" s="130" t="n">
        <f aca="false">J490</f>
        <v>0</v>
      </c>
      <c r="L115" s="127"/>
    </row>
    <row r="116" s="131" customFormat="true" ht="19.9" hidden="false" customHeight="true" outlineLevel="0" collapsed="false">
      <c r="B116" s="132"/>
      <c r="D116" s="133" t="s">
        <v>108</v>
      </c>
      <c r="E116" s="134"/>
      <c r="F116" s="134"/>
      <c r="G116" s="134"/>
      <c r="H116" s="134"/>
      <c r="I116" s="134"/>
      <c r="J116" s="135" t="n">
        <f aca="false">J491</f>
        <v>0</v>
      </c>
      <c r="L116" s="132"/>
    </row>
    <row r="117" s="131" customFormat="true" ht="19.9" hidden="false" customHeight="true" outlineLevel="0" collapsed="false">
      <c r="B117" s="132"/>
      <c r="D117" s="133" t="s">
        <v>109</v>
      </c>
      <c r="E117" s="134"/>
      <c r="F117" s="134"/>
      <c r="G117" s="134"/>
      <c r="H117" s="134"/>
      <c r="I117" s="134"/>
      <c r="J117" s="135" t="n">
        <f aca="false">J493</f>
        <v>0</v>
      </c>
      <c r="L117" s="132"/>
    </row>
    <row r="118" s="131" customFormat="true" ht="19.9" hidden="false" customHeight="true" outlineLevel="0" collapsed="false">
      <c r="B118" s="132"/>
      <c r="D118" s="133" t="s">
        <v>110</v>
      </c>
      <c r="E118" s="134"/>
      <c r="F118" s="134"/>
      <c r="G118" s="134"/>
      <c r="H118" s="134"/>
      <c r="I118" s="134"/>
      <c r="J118" s="135" t="n">
        <f aca="false">J495</f>
        <v>0</v>
      </c>
      <c r="L118" s="132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111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30" hidden="false" customHeight="true" outlineLevel="0" collapsed="false">
      <c r="A128" s="22"/>
      <c r="B128" s="23"/>
      <c r="C128" s="22"/>
      <c r="D128" s="22"/>
      <c r="E128" s="100" t="str">
        <f aca="false">E7</f>
        <v>Oprava WC pro muže a ženy ve 2.patře u výtahu paternoster</v>
      </c>
      <c r="F128" s="100"/>
      <c r="G128" s="100"/>
      <c r="H128" s="100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19</v>
      </c>
      <c r="D130" s="22"/>
      <c r="E130" s="22"/>
      <c r="F130" s="16" t="str">
        <f aca="false">F10</f>
        <v>Malinovského nám.3,Brno</v>
      </c>
      <c r="G130" s="22"/>
      <c r="H130" s="22"/>
      <c r="I130" s="15" t="s">
        <v>21</v>
      </c>
      <c r="J130" s="101" t="n">
        <f aca="false">IF(J10="","",J10)</f>
        <v>45361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5.15" hidden="false" customHeight="true" outlineLevel="0" collapsed="false">
      <c r="A132" s="22"/>
      <c r="B132" s="23"/>
      <c r="C132" s="15" t="s">
        <v>22</v>
      </c>
      <c r="D132" s="22"/>
      <c r="E132" s="22"/>
      <c r="F132" s="16" t="str">
        <f aca="false">E13</f>
        <v>MmBrna,OSM Husova 3,Brno</v>
      </c>
      <c r="G132" s="22"/>
      <c r="H132" s="22"/>
      <c r="I132" s="15" t="s">
        <v>28</v>
      </c>
      <c r="J132" s="122" t="str">
        <f aca="false">E19</f>
        <v>Radka Volková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26</v>
      </c>
      <c r="D133" s="22"/>
      <c r="E133" s="22"/>
      <c r="F133" s="16" t="str">
        <f aca="false">IF(E16="","",E16)</f>
        <v>Vyplň údaj</v>
      </c>
      <c r="G133" s="22"/>
      <c r="H133" s="22"/>
      <c r="I133" s="15" t="s">
        <v>31</v>
      </c>
      <c r="J133" s="122" t="str">
        <f aca="false">E22</f>
        <v>Radka 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0.3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142" customFormat="true" ht="29.3" hidden="false" customHeight="true" outlineLevel="0" collapsed="false">
      <c r="A135" s="136"/>
      <c r="B135" s="137"/>
      <c r="C135" s="138" t="s">
        <v>112</v>
      </c>
      <c r="D135" s="139" t="s">
        <v>58</v>
      </c>
      <c r="E135" s="139" t="s">
        <v>54</v>
      </c>
      <c r="F135" s="139" t="s">
        <v>55</v>
      </c>
      <c r="G135" s="139" t="s">
        <v>113</v>
      </c>
      <c r="H135" s="139" t="s">
        <v>114</v>
      </c>
      <c r="I135" s="139" t="s">
        <v>115</v>
      </c>
      <c r="J135" s="139" t="s">
        <v>84</v>
      </c>
      <c r="K135" s="140" t="s">
        <v>116</v>
      </c>
      <c r="L135" s="141"/>
      <c r="M135" s="68"/>
      <c r="N135" s="69" t="s">
        <v>37</v>
      </c>
      <c r="O135" s="69" t="s">
        <v>117</v>
      </c>
      <c r="P135" s="69" t="s">
        <v>118</v>
      </c>
      <c r="Q135" s="69" t="s">
        <v>119</v>
      </c>
      <c r="R135" s="69" t="s">
        <v>120</v>
      </c>
      <c r="S135" s="69" t="s">
        <v>121</v>
      </c>
      <c r="T135" s="70" t="s">
        <v>122</v>
      </c>
      <c r="U135" s="136"/>
      <c r="V135" s="136"/>
      <c r="W135" s="136"/>
      <c r="X135" s="136"/>
      <c r="Y135" s="136"/>
      <c r="Z135" s="136"/>
      <c r="AA135" s="136"/>
      <c r="AB135" s="136"/>
      <c r="AC135" s="136"/>
      <c r="AD135" s="136"/>
      <c r="AE135" s="136"/>
    </row>
    <row r="136" s="27" customFormat="true" ht="22.8" hidden="false" customHeight="true" outlineLevel="0" collapsed="false">
      <c r="A136" s="22"/>
      <c r="B136" s="23"/>
      <c r="C136" s="76" t="s">
        <v>123</v>
      </c>
      <c r="D136" s="22"/>
      <c r="E136" s="22"/>
      <c r="F136" s="22"/>
      <c r="G136" s="22"/>
      <c r="H136" s="22"/>
      <c r="I136" s="22"/>
      <c r="J136" s="143" t="n">
        <f aca="false">BK136</f>
        <v>0</v>
      </c>
      <c r="K136" s="22"/>
      <c r="L136" s="23"/>
      <c r="M136" s="71"/>
      <c r="N136" s="58"/>
      <c r="O136" s="72"/>
      <c r="P136" s="144" t="n">
        <f aca="false">P137+P221+P490</f>
        <v>0</v>
      </c>
      <c r="Q136" s="72"/>
      <c r="R136" s="144" t="n">
        <f aca="false">R137+R221+R490</f>
        <v>15.72983792</v>
      </c>
      <c r="S136" s="72"/>
      <c r="T136" s="145" t="n">
        <f aca="false">T137+T221+T490</f>
        <v>19.43092694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72</v>
      </c>
      <c r="AU136" s="3" t="s">
        <v>86</v>
      </c>
      <c r="BK136" s="146" t="n">
        <f aca="false">BK137+BK221+BK490</f>
        <v>0</v>
      </c>
    </row>
    <row r="137" s="147" customFormat="true" ht="25.9" hidden="false" customHeight="true" outlineLevel="0" collapsed="false">
      <c r="B137" s="148"/>
      <c r="D137" s="149" t="s">
        <v>72</v>
      </c>
      <c r="E137" s="150" t="s">
        <v>124</v>
      </c>
      <c r="F137" s="150" t="s">
        <v>125</v>
      </c>
      <c r="I137" s="151"/>
      <c r="J137" s="152" t="n">
        <f aca="false">BK137</f>
        <v>0</v>
      </c>
      <c r="L137" s="148"/>
      <c r="M137" s="153"/>
      <c r="N137" s="154"/>
      <c r="O137" s="154"/>
      <c r="P137" s="155" t="n">
        <f aca="false">P138+P147+P165+P213+P219</f>
        <v>0</v>
      </c>
      <c r="Q137" s="154"/>
      <c r="R137" s="155" t="n">
        <f aca="false">R138+R147+R165+R213+R219</f>
        <v>9.24898745</v>
      </c>
      <c r="S137" s="154"/>
      <c r="T137" s="156" t="n">
        <f aca="false">T138+T147+T165+T213+T219</f>
        <v>18.79918064</v>
      </c>
      <c r="AR137" s="149" t="s">
        <v>78</v>
      </c>
      <c r="AT137" s="157" t="s">
        <v>72</v>
      </c>
      <c r="AU137" s="157" t="s">
        <v>73</v>
      </c>
      <c r="AY137" s="149" t="s">
        <v>126</v>
      </c>
      <c r="BK137" s="158" t="n">
        <f aca="false">BK138+BK147+BK165+BK213+BK219</f>
        <v>0</v>
      </c>
    </row>
    <row r="138" s="147" customFormat="true" ht="22.8" hidden="false" customHeight="true" outlineLevel="0" collapsed="false">
      <c r="B138" s="148"/>
      <c r="D138" s="149" t="s">
        <v>72</v>
      </c>
      <c r="E138" s="159" t="s">
        <v>127</v>
      </c>
      <c r="F138" s="159" t="s">
        <v>128</v>
      </c>
      <c r="I138" s="151"/>
      <c r="J138" s="160" t="n">
        <f aca="false">BK138</f>
        <v>0</v>
      </c>
      <c r="L138" s="148"/>
      <c r="M138" s="153"/>
      <c r="N138" s="154"/>
      <c r="O138" s="154"/>
      <c r="P138" s="155" t="n">
        <f aca="false">SUM(P139:P146)</f>
        <v>0</v>
      </c>
      <c r="Q138" s="154"/>
      <c r="R138" s="155" t="n">
        <f aca="false">SUM(R139:R146)</f>
        <v>0.7130527</v>
      </c>
      <c r="S138" s="154"/>
      <c r="T138" s="156" t="n">
        <f aca="false">SUM(T139:T146)</f>
        <v>0</v>
      </c>
      <c r="AR138" s="149" t="s">
        <v>78</v>
      </c>
      <c r="AT138" s="157" t="s">
        <v>72</v>
      </c>
      <c r="AU138" s="157" t="s">
        <v>78</v>
      </c>
      <c r="AY138" s="149" t="s">
        <v>126</v>
      </c>
      <c r="BK138" s="158" t="n">
        <f aca="false">SUM(BK139:BK146)</f>
        <v>0</v>
      </c>
    </row>
    <row r="139" s="27" customFormat="true" ht="33" hidden="false" customHeight="true" outlineLevel="0" collapsed="false">
      <c r="A139" s="22"/>
      <c r="B139" s="161"/>
      <c r="C139" s="162" t="s">
        <v>78</v>
      </c>
      <c r="D139" s="162" t="s">
        <v>129</v>
      </c>
      <c r="E139" s="163" t="s">
        <v>130</v>
      </c>
      <c r="F139" s="164" t="s">
        <v>131</v>
      </c>
      <c r="G139" s="165" t="s">
        <v>132</v>
      </c>
      <c r="H139" s="166" t="n">
        <v>5.51</v>
      </c>
      <c r="I139" s="167"/>
      <c r="J139" s="168" t="n">
        <f aca="false">ROUND(I139*H139,2)</f>
        <v>0</v>
      </c>
      <c r="K139" s="164" t="s">
        <v>133</v>
      </c>
      <c r="L139" s="23"/>
      <c r="M139" s="169"/>
      <c r="N139" s="170" t="s">
        <v>38</v>
      </c>
      <c r="O139" s="60"/>
      <c r="P139" s="171" t="n">
        <f aca="false">O139*H139</f>
        <v>0</v>
      </c>
      <c r="Q139" s="171" t="n">
        <v>0.06197</v>
      </c>
      <c r="R139" s="171" t="n">
        <f aca="false">Q139*H139</f>
        <v>0.3414547</v>
      </c>
      <c r="S139" s="171" t="n">
        <v>0</v>
      </c>
      <c r="T139" s="172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3" t="s">
        <v>134</v>
      </c>
      <c r="AT139" s="173" t="s">
        <v>129</v>
      </c>
      <c r="AU139" s="173" t="s">
        <v>80</v>
      </c>
      <c r="AY139" s="3" t="s">
        <v>126</v>
      </c>
      <c r="BE139" s="174" t="n">
        <f aca="false">IF(N139="základní",J139,0)</f>
        <v>0</v>
      </c>
      <c r="BF139" s="174" t="n">
        <f aca="false">IF(N139="snížená",J139,0)</f>
        <v>0</v>
      </c>
      <c r="BG139" s="174" t="n">
        <f aca="false">IF(N139="zákl. přenesená",J139,0)</f>
        <v>0</v>
      </c>
      <c r="BH139" s="174" t="n">
        <f aca="false">IF(N139="sníž. přenesená",J139,0)</f>
        <v>0</v>
      </c>
      <c r="BI139" s="174" t="n">
        <f aca="false">IF(N139="nulová",J139,0)</f>
        <v>0</v>
      </c>
      <c r="BJ139" s="3" t="s">
        <v>78</v>
      </c>
      <c r="BK139" s="174" t="n">
        <f aca="false">ROUND(I139*H139,2)</f>
        <v>0</v>
      </c>
      <c r="BL139" s="3" t="s">
        <v>134</v>
      </c>
      <c r="BM139" s="173" t="s">
        <v>135</v>
      </c>
    </row>
    <row r="140" s="175" customFormat="true" ht="12.8" hidden="false" customHeight="false" outlineLevel="0" collapsed="false">
      <c r="B140" s="176"/>
      <c r="D140" s="177" t="s">
        <v>136</v>
      </c>
      <c r="E140" s="178"/>
      <c r="F140" s="179" t="s">
        <v>137</v>
      </c>
      <c r="H140" s="180" t="n">
        <v>5.51</v>
      </c>
      <c r="I140" s="181"/>
      <c r="L140" s="176"/>
      <c r="M140" s="182"/>
      <c r="N140" s="183"/>
      <c r="O140" s="183"/>
      <c r="P140" s="183"/>
      <c r="Q140" s="183"/>
      <c r="R140" s="183"/>
      <c r="S140" s="183"/>
      <c r="T140" s="184"/>
      <c r="AT140" s="178" t="s">
        <v>136</v>
      </c>
      <c r="AU140" s="178" t="s">
        <v>80</v>
      </c>
      <c r="AV140" s="175" t="s">
        <v>80</v>
      </c>
      <c r="AW140" s="175" t="s">
        <v>30</v>
      </c>
      <c r="AX140" s="175" t="s">
        <v>78</v>
      </c>
      <c r="AY140" s="178" t="s">
        <v>126</v>
      </c>
    </row>
    <row r="141" s="27" customFormat="true" ht="24.15" hidden="false" customHeight="true" outlineLevel="0" collapsed="false">
      <c r="A141" s="22"/>
      <c r="B141" s="161"/>
      <c r="C141" s="162" t="s">
        <v>80</v>
      </c>
      <c r="D141" s="162" t="s">
        <v>129</v>
      </c>
      <c r="E141" s="163" t="s">
        <v>138</v>
      </c>
      <c r="F141" s="164" t="s">
        <v>139</v>
      </c>
      <c r="G141" s="165" t="s">
        <v>140</v>
      </c>
      <c r="H141" s="166" t="n">
        <v>6</v>
      </c>
      <c r="I141" s="167"/>
      <c r="J141" s="168" t="n">
        <f aca="false">ROUND(I141*H141,2)</f>
        <v>0</v>
      </c>
      <c r="K141" s="164"/>
      <c r="L141" s="23"/>
      <c r="M141" s="169"/>
      <c r="N141" s="170" t="s">
        <v>38</v>
      </c>
      <c r="O141" s="60"/>
      <c r="P141" s="171" t="n">
        <f aca="false">O141*H141</f>
        <v>0</v>
      </c>
      <c r="Q141" s="171" t="n">
        <v>0.06166</v>
      </c>
      <c r="R141" s="171" t="n">
        <f aca="false">Q141*H141</f>
        <v>0.36996</v>
      </c>
      <c r="S141" s="171" t="n">
        <v>0</v>
      </c>
      <c r="T141" s="172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3" t="s">
        <v>134</v>
      </c>
      <c r="AT141" s="173" t="s">
        <v>129</v>
      </c>
      <c r="AU141" s="173" t="s">
        <v>80</v>
      </c>
      <c r="AY141" s="3" t="s">
        <v>126</v>
      </c>
      <c r="BE141" s="174" t="n">
        <f aca="false">IF(N141="základní",J141,0)</f>
        <v>0</v>
      </c>
      <c r="BF141" s="174" t="n">
        <f aca="false">IF(N141="snížená",J141,0)</f>
        <v>0</v>
      </c>
      <c r="BG141" s="174" t="n">
        <f aca="false">IF(N141="zákl. přenesená",J141,0)</f>
        <v>0</v>
      </c>
      <c r="BH141" s="174" t="n">
        <f aca="false">IF(N141="sníž. přenesená",J141,0)</f>
        <v>0</v>
      </c>
      <c r="BI141" s="174" t="n">
        <f aca="false">IF(N141="nulová",J141,0)</f>
        <v>0</v>
      </c>
      <c r="BJ141" s="3" t="s">
        <v>78</v>
      </c>
      <c r="BK141" s="174" t="n">
        <f aca="false">ROUND(I141*H141,2)</f>
        <v>0</v>
      </c>
      <c r="BL141" s="3" t="s">
        <v>134</v>
      </c>
      <c r="BM141" s="173" t="s">
        <v>141</v>
      </c>
    </row>
    <row r="142" s="175" customFormat="true" ht="12.8" hidden="false" customHeight="false" outlineLevel="0" collapsed="false">
      <c r="B142" s="176"/>
      <c r="D142" s="177" t="s">
        <v>136</v>
      </c>
      <c r="E142" s="178"/>
      <c r="F142" s="179" t="s">
        <v>142</v>
      </c>
      <c r="H142" s="180" t="n">
        <v>5</v>
      </c>
      <c r="I142" s="181"/>
      <c r="L142" s="176"/>
      <c r="M142" s="182"/>
      <c r="N142" s="183"/>
      <c r="O142" s="183"/>
      <c r="P142" s="183"/>
      <c r="Q142" s="183"/>
      <c r="R142" s="183"/>
      <c r="S142" s="183"/>
      <c r="T142" s="184"/>
      <c r="AT142" s="178" t="s">
        <v>136</v>
      </c>
      <c r="AU142" s="178" t="s">
        <v>80</v>
      </c>
      <c r="AV142" s="175" t="s">
        <v>80</v>
      </c>
      <c r="AW142" s="175" t="s">
        <v>30</v>
      </c>
      <c r="AX142" s="175" t="s">
        <v>73</v>
      </c>
      <c r="AY142" s="178" t="s">
        <v>126</v>
      </c>
    </row>
    <row r="143" s="175" customFormat="true" ht="12.8" hidden="false" customHeight="false" outlineLevel="0" collapsed="false">
      <c r="B143" s="176"/>
      <c r="D143" s="177" t="s">
        <v>136</v>
      </c>
      <c r="E143" s="178"/>
      <c r="F143" s="179" t="s">
        <v>143</v>
      </c>
      <c r="H143" s="180" t="n">
        <v>1</v>
      </c>
      <c r="I143" s="181"/>
      <c r="L143" s="176"/>
      <c r="M143" s="182"/>
      <c r="N143" s="183"/>
      <c r="O143" s="183"/>
      <c r="P143" s="183"/>
      <c r="Q143" s="183"/>
      <c r="R143" s="183"/>
      <c r="S143" s="183"/>
      <c r="T143" s="184"/>
      <c r="AT143" s="178" t="s">
        <v>136</v>
      </c>
      <c r="AU143" s="178" t="s">
        <v>80</v>
      </c>
      <c r="AV143" s="175" t="s">
        <v>80</v>
      </c>
      <c r="AW143" s="175" t="s">
        <v>30</v>
      </c>
      <c r="AX143" s="175" t="s">
        <v>73</v>
      </c>
      <c r="AY143" s="178" t="s">
        <v>126</v>
      </c>
    </row>
    <row r="144" s="185" customFormat="true" ht="12.8" hidden="false" customHeight="false" outlineLevel="0" collapsed="false">
      <c r="B144" s="186"/>
      <c r="D144" s="177" t="s">
        <v>136</v>
      </c>
      <c r="E144" s="187"/>
      <c r="F144" s="188" t="s">
        <v>144</v>
      </c>
      <c r="H144" s="189" t="n">
        <v>6</v>
      </c>
      <c r="I144" s="190"/>
      <c r="L144" s="186"/>
      <c r="M144" s="191"/>
      <c r="N144" s="192"/>
      <c r="O144" s="192"/>
      <c r="P144" s="192"/>
      <c r="Q144" s="192"/>
      <c r="R144" s="192"/>
      <c r="S144" s="192"/>
      <c r="T144" s="193"/>
      <c r="AT144" s="187" t="s">
        <v>136</v>
      </c>
      <c r="AU144" s="187" t="s">
        <v>80</v>
      </c>
      <c r="AV144" s="185" t="s">
        <v>134</v>
      </c>
      <c r="AW144" s="185" t="s">
        <v>30</v>
      </c>
      <c r="AX144" s="185" t="s">
        <v>78</v>
      </c>
      <c r="AY144" s="187" t="s">
        <v>126</v>
      </c>
    </row>
    <row r="145" s="27" customFormat="true" ht="24.15" hidden="false" customHeight="true" outlineLevel="0" collapsed="false">
      <c r="A145" s="22"/>
      <c r="B145" s="161"/>
      <c r="C145" s="162" t="s">
        <v>127</v>
      </c>
      <c r="D145" s="162" t="s">
        <v>129</v>
      </c>
      <c r="E145" s="163" t="s">
        <v>145</v>
      </c>
      <c r="F145" s="164" t="s">
        <v>146</v>
      </c>
      <c r="G145" s="165" t="s">
        <v>147</v>
      </c>
      <c r="H145" s="166" t="n">
        <v>12.6</v>
      </c>
      <c r="I145" s="167"/>
      <c r="J145" s="168" t="n">
        <f aca="false">ROUND(I145*H145,2)</f>
        <v>0</v>
      </c>
      <c r="K145" s="164" t="s">
        <v>133</v>
      </c>
      <c r="L145" s="23"/>
      <c r="M145" s="169"/>
      <c r="N145" s="170" t="s">
        <v>38</v>
      </c>
      <c r="O145" s="60"/>
      <c r="P145" s="171" t="n">
        <f aca="false">O145*H145</f>
        <v>0</v>
      </c>
      <c r="Q145" s="171" t="n">
        <v>0.00013</v>
      </c>
      <c r="R145" s="171" t="n">
        <f aca="false">Q145*H145</f>
        <v>0.001638</v>
      </c>
      <c r="S145" s="171" t="n">
        <v>0</v>
      </c>
      <c r="T145" s="172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3" t="s">
        <v>134</v>
      </c>
      <c r="AT145" s="173" t="s">
        <v>129</v>
      </c>
      <c r="AU145" s="173" t="s">
        <v>80</v>
      </c>
      <c r="AY145" s="3" t="s">
        <v>126</v>
      </c>
      <c r="BE145" s="174" t="n">
        <f aca="false">IF(N145="základní",J145,0)</f>
        <v>0</v>
      </c>
      <c r="BF145" s="174" t="n">
        <f aca="false">IF(N145="snížená",J145,0)</f>
        <v>0</v>
      </c>
      <c r="BG145" s="174" t="n">
        <f aca="false">IF(N145="zákl. přenesená",J145,0)</f>
        <v>0</v>
      </c>
      <c r="BH145" s="174" t="n">
        <f aca="false">IF(N145="sníž. přenesená",J145,0)</f>
        <v>0</v>
      </c>
      <c r="BI145" s="174" t="n">
        <f aca="false">IF(N145="nulová",J145,0)</f>
        <v>0</v>
      </c>
      <c r="BJ145" s="3" t="s">
        <v>78</v>
      </c>
      <c r="BK145" s="174" t="n">
        <f aca="false">ROUND(I145*H145,2)</f>
        <v>0</v>
      </c>
      <c r="BL145" s="3" t="s">
        <v>134</v>
      </c>
      <c r="BM145" s="173" t="s">
        <v>148</v>
      </c>
    </row>
    <row r="146" s="175" customFormat="true" ht="12.8" hidden="false" customHeight="false" outlineLevel="0" collapsed="false">
      <c r="B146" s="176"/>
      <c r="D146" s="177" t="s">
        <v>136</v>
      </c>
      <c r="E146" s="178"/>
      <c r="F146" s="179" t="s">
        <v>149</v>
      </c>
      <c r="H146" s="180" t="n">
        <v>12.6</v>
      </c>
      <c r="I146" s="181"/>
      <c r="L146" s="176"/>
      <c r="M146" s="182"/>
      <c r="N146" s="183"/>
      <c r="O146" s="183"/>
      <c r="P146" s="183"/>
      <c r="Q146" s="183"/>
      <c r="R146" s="183"/>
      <c r="S146" s="183"/>
      <c r="T146" s="184"/>
      <c r="AT146" s="178" t="s">
        <v>136</v>
      </c>
      <c r="AU146" s="178" t="s">
        <v>80</v>
      </c>
      <c r="AV146" s="175" t="s">
        <v>80</v>
      </c>
      <c r="AW146" s="175" t="s">
        <v>30</v>
      </c>
      <c r="AX146" s="175" t="s">
        <v>78</v>
      </c>
      <c r="AY146" s="178" t="s">
        <v>126</v>
      </c>
    </row>
    <row r="147" s="147" customFormat="true" ht="22.8" hidden="false" customHeight="true" outlineLevel="0" collapsed="false">
      <c r="B147" s="148"/>
      <c r="D147" s="149" t="s">
        <v>72</v>
      </c>
      <c r="E147" s="159" t="s">
        <v>150</v>
      </c>
      <c r="F147" s="159" t="s">
        <v>151</v>
      </c>
      <c r="I147" s="151"/>
      <c r="J147" s="160" t="n">
        <f aca="false">BK147</f>
        <v>0</v>
      </c>
      <c r="L147" s="148"/>
      <c r="M147" s="153"/>
      <c r="N147" s="154"/>
      <c r="O147" s="154"/>
      <c r="P147" s="155" t="n">
        <f aca="false">SUM(P148:P164)</f>
        <v>0</v>
      </c>
      <c r="Q147" s="154"/>
      <c r="R147" s="155" t="n">
        <f aca="false">SUM(R148:R164)</f>
        <v>8.52657798</v>
      </c>
      <c r="S147" s="154"/>
      <c r="T147" s="156" t="n">
        <f aca="false">SUM(T148:T164)</f>
        <v>0.00075264</v>
      </c>
      <c r="AR147" s="149" t="s">
        <v>78</v>
      </c>
      <c r="AT147" s="157" t="s">
        <v>72</v>
      </c>
      <c r="AU147" s="157" t="s">
        <v>78</v>
      </c>
      <c r="AY147" s="149" t="s">
        <v>126</v>
      </c>
      <c r="BK147" s="158" t="n">
        <f aca="false">SUM(BK148:BK164)</f>
        <v>0</v>
      </c>
    </row>
    <row r="148" s="27" customFormat="true" ht="24.15" hidden="false" customHeight="true" outlineLevel="0" collapsed="false">
      <c r="A148" s="22"/>
      <c r="B148" s="161"/>
      <c r="C148" s="162" t="s">
        <v>134</v>
      </c>
      <c r="D148" s="162" t="s">
        <v>129</v>
      </c>
      <c r="E148" s="163" t="s">
        <v>152</v>
      </c>
      <c r="F148" s="164" t="s">
        <v>153</v>
      </c>
      <c r="G148" s="165" t="s">
        <v>132</v>
      </c>
      <c r="H148" s="166" t="n">
        <v>79.381</v>
      </c>
      <c r="I148" s="167"/>
      <c r="J148" s="168" t="n">
        <f aca="false">ROUND(I148*H148,2)</f>
        <v>0</v>
      </c>
      <c r="K148" s="164" t="s">
        <v>133</v>
      </c>
      <c r="L148" s="23"/>
      <c r="M148" s="169"/>
      <c r="N148" s="170" t="s">
        <v>38</v>
      </c>
      <c r="O148" s="60"/>
      <c r="P148" s="171" t="n">
        <f aca="false">O148*H148</f>
        <v>0</v>
      </c>
      <c r="Q148" s="171" t="n">
        <v>0.00026</v>
      </c>
      <c r="R148" s="171" t="n">
        <f aca="false">Q148*H148</f>
        <v>0.02063906</v>
      </c>
      <c r="S148" s="171" t="n">
        <v>0</v>
      </c>
      <c r="T148" s="172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3" t="s">
        <v>134</v>
      </c>
      <c r="AT148" s="173" t="s">
        <v>129</v>
      </c>
      <c r="AU148" s="173" t="s">
        <v>80</v>
      </c>
      <c r="AY148" s="3" t="s">
        <v>126</v>
      </c>
      <c r="BE148" s="174" t="n">
        <f aca="false">IF(N148="základní",J148,0)</f>
        <v>0</v>
      </c>
      <c r="BF148" s="174" t="n">
        <f aca="false">IF(N148="snížená",J148,0)</f>
        <v>0</v>
      </c>
      <c r="BG148" s="174" t="n">
        <f aca="false">IF(N148="zákl. přenesená",J148,0)</f>
        <v>0</v>
      </c>
      <c r="BH148" s="174" t="n">
        <f aca="false">IF(N148="sníž. přenesená",J148,0)</f>
        <v>0</v>
      </c>
      <c r="BI148" s="174" t="n">
        <f aca="false">IF(N148="nulová",J148,0)</f>
        <v>0</v>
      </c>
      <c r="BJ148" s="3" t="s">
        <v>78</v>
      </c>
      <c r="BK148" s="174" t="n">
        <f aca="false">ROUND(I148*H148,2)</f>
        <v>0</v>
      </c>
      <c r="BL148" s="3" t="s">
        <v>134</v>
      </c>
      <c r="BM148" s="173" t="s">
        <v>154</v>
      </c>
    </row>
    <row r="149" s="175" customFormat="true" ht="12.8" hidden="false" customHeight="false" outlineLevel="0" collapsed="false">
      <c r="B149" s="176"/>
      <c r="D149" s="177" t="s">
        <v>136</v>
      </c>
      <c r="E149" s="178"/>
      <c r="F149" s="179" t="s">
        <v>155</v>
      </c>
      <c r="H149" s="180" t="n">
        <v>79.381</v>
      </c>
      <c r="I149" s="181"/>
      <c r="L149" s="176"/>
      <c r="M149" s="182"/>
      <c r="N149" s="183"/>
      <c r="O149" s="183"/>
      <c r="P149" s="183"/>
      <c r="Q149" s="183"/>
      <c r="R149" s="183"/>
      <c r="S149" s="183"/>
      <c r="T149" s="184"/>
      <c r="AT149" s="178" t="s">
        <v>136</v>
      </c>
      <c r="AU149" s="178" t="s">
        <v>80</v>
      </c>
      <c r="AV149" s="175" t="s">
        <v>80</v>
      </c>
      <c r="AW149" s="175" t="s">
        <v>30</v>
      </c>
      <c r="AX149" s="175" t="s">
        <v>78</v>
      </c>
      <c r="AY149" s="178" t="s">
        <v>126</v>
      </c>
    </row>
    <row r="150" s="27" customFormat="true" ht="21.75" hidden="false" customHeight="true" outlineLevel="0" collapsed="false">
      <c r="A150" s="22"/>
      <c r="B150" s="161"/>
      <c r="C150" s="162" t="s">
        <v>156</v>
      </c>
      <c r="D150" s="162" t="s">
        <v>129</v>
      </c>
      <c r="E150" s="163" t="s">
        <v>157</v>
      </c>
      <c r="F150" s="164" t="s">
        <v>158</v>
      </c>
      <c r="G150" s="165" t="s">
        <v>132</v>
      </c>
      <c r="H150" s="166" t="n">
        <v>10.2</v>
      </c>
      <c r="I150" s="167"/>
      <c r="J150" s="168" t="n">
        <f aca="false">ROUND(I150*H150,2)</f>
        <v>0</v>
      </c>
      <c r="K150" s="164" t="s">
        <v>133</v>
      </c>
      <c r="L150" s="23"/>
      <c r="M150" s="169"/>
      <c r="N150" s="170" t="s">
        <v>38</v>
      </c>
      <c r="O150" s="60"/>
      <c r="P150" s="171" t="n">
        <f aca="false">O150*H150</f>
        <v>0</v>
      </c>
      <c r="Q150" s="171" t="n">
        <v>0.056</v>
      </c>
      <c r="R150" s="171" t="n">
        <f aca="false">Q150*H150</f>
        <v>0.5712</v>
      </c>
      <c r="S150" s="171" t="n">
        <v>0</v>
      </c>
      <c r="T150" s="172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3" t="s">
        <v>134</v>
      </c>
      <c r="AT150" s="173" t="s">
        <v>129</v>
      </c>
      <c r="AU150" s="173" t="s">
        <v>80</v>
      </c>
      <c r="AY150" s="3" t="s">
        <v>126</v>
      </c>
      <c r="BE150" s="174" t="n">
        <f aca="false">IF(N150="základní",J150,0)</f>
        <v>0</v>
      </c>
      <c r="BF150" s="174" t="n">
        <f aca="false">IF(N150="snížená",J150,0)</f>
        <v>0</v>
      </c>
      <c r="BG150" s="174" t="n">
        <f aca="false">IF(N150="zákl. přenesená",J150,0)</f>
        <v>0</v>
      </c>
      <c r="BH150" s="174" t="n">
        <f aca="false">IF(N150="sníž. přenesená",J150,0)</f>
        <v>0</v>
      </c>
      <c r="BI150" s="174" t="n">
        <f aca="false">IF(N150="nulová",J150,0)</f>
        <v>0</v>
      </c>
      <c r="BJ150" s="3" t="s">
        <v>78</v>
      </c>
      <c r="BK150" s="174" t="n">
        <f aca="false">ROUND(I150*H150,2)</f>
        <v>0</v>
      </c>
      <c r="BL150" s="3" t="s">
        <v>134</v>
      </c>
      <c r="BM150" s="173" t="s">
        <v>159</v>
      </c>
    </row>
    <row r="151" s="175" customFormat="true" ht="12.8" hidden="false" customHeight="false" outlineLevel="0" collapsed="false">
      <c r="B151" s="176"/>
      <c r="D151" s="177" t="s">
        <v>136</v>
      </c>
      <c r="E151" s="178"/>
      <c r="F151" s="179" t="s">
        <v>160</v>
      </c>
      <c r="H151" s="180" t="n">
        <v>9</v>
      </c>
      <c r="I151" s="181"/>
      <c r="L151" s="176"/>
      <c r="M151" s="182"/>
      <c r="N151" s="183"/>
      <c r="O151" s="183"/>
      <c r="P151" s="183"/>
      <c r="Q151" s="183"/>
      <c r="R151" s="183"/>
      <c r="S151" s="183"/>
      <c r="T151" s="184"/>
      <c r="AT151" s="178" t="s">
        <v>136</v>
      </c>
      <c r="AU151" s="178" t="s">
        <v>80</v>
      </c>
      <c r="AV151" s="175" t="s">
        <v>80</v>
      </c>
      <c r="AW151" s="175" t="s">
        <v>30</v>
      </c>
      <c r="AX151" s="175" t="s">
        <v>73</v>
      </c>
      <c r="AY151" s="178" t="s">
        <v>126</v>
      </c>
    </row>
    <row r="152" s="175" customFormat="true" ht="12.8" hidden="false" customHeight="false" outlineLevel="0" collapsed="false">
      <c r="B152" s="176"/>
      <c r="D152" s="177" t="s">
        <v>136</v>
      </c>
      <c r="E152" s="178"/>
      <c r="F152" s="179" t="s">
        <v>161</v>
      </c>
      <c r="H152" s="180" t="n">
        <v>1.2</v>
      </c>
      <c r="I152" s="181"/>
      <c r="L152" s="176"/>
      <c r="M152" s="182"/>
      <c r="N152" s="183"/>
      <c r="O152" s="183"/>
      <c r="P152" s="183"/>
      <c r="Q152" s="183"/>
      <c r="R152" s="183"/>
      <c r="S152" s="183"/>
      <c r="T152" s="184"/>
      <c r="AT152" s="178" t="s">
        <v>136</v>
      </c>
      <c r="AU152" s="178" t="s">
        <v>80</v>
      </c>
      <c r="AV152" s="175" t="s">
        <v>80</v>
      </c>
      <c r="AW152" s="175" t="s">
        <v>30</v>
      </c>
      <c r="AX152" s="175" t="s">
        <v>73</v>
      </c>
      <c r="AY152" s="178" t="s">
        <v>126</v>
      </c>
    </row>
    <row r="153" s="185" customFormat="true" ht="12.8" hidden="false" customHeight="false" outlineLevel="0" collapsed="false">
      <c r="B153" s="186"/>
      <c r="D153" s="177" t="s">
        <v>136</v>
      </c>
      <c r="E153" s="187"/>
      <c r="F153" s="188" t="s">
        <v>144</v>
      </c>
      <c r="H153" s="189" t="n">
        <v>10.2</v>
      </c>
      <c r="I153" s="190"/>
      <c r="L153" s="186"/>
      <c r="M153" s="191"/>
      <c r="N153" s="192"/>
      <c r="O153" s="192"/>
      <c r="P153" s="192"/>
      <c r="Q153" s="192"/>
      <c r="R153" s="192"/>
      <c r="S153" s="192"/>
      <c r="T153" s="193"/>
      <c r="AT153" s="187" t="s">
        <v>136</v>
      </c>
      <c r="AU153" s="187" t="s">
        <v>80</v>
      </c>
      <c r="AV153" s="185" t="s">
        <v>134</v>
      </c>
      <c r="AW153" s="185" t="s">
        <v>30</v>
      </c>
      <c r="AX153" s="185" t="s">
        <v>78</v>
      </c>
      <c r="AY153" s="187" t="s">
        <v>126</v>
      </c>
    </row>
    <row r="154" s="27" customFormat="true" ht="21.75" hidden="false" customHeight="true" outlineLevel="0" collapsed="false">
      <c r="A154" s="22"/>
      <c r="B154" s="161"/>
      <c r="C154" s="162" t="s">
        <v>150</v>
      </c>
      <c r="D154" s="162" t="s">
        <v>129</v>
      </c>
      <c r="E154" s="163" t="s">
        <v>162</v>
      </c>
      <c r="F154" s="164" t="s">
        <v>163</v>
      </c>
      <c r="G154" s="165" t="s">
        <v>132</v>
      </c>
      <c r="H154" s="166" t="n">
        <v>15.295</v>
      </c>
      <c r="I154" s="167"/>
      <c r="J154" s="168" t="n">
        <f aca="false">ROUND(I154*H154,2)</f>
        <v>0</v>
      </c>
      <c r="K154" s="164" t="s">
        <v>133</v>
      </c>
      <c r="L154" s="23"/>
      <c r="M154" s="169"/>
      <c r="N154" s="170" t="s">
        <v>38</v>
      </c>
      <c r="O154" s="60"/>
      <c r="P154" s="171" t="n">
        <f aca="false">O154*H154</f>
        <v>0</v>
      </c>
      <c r="Q154" s="171" t="n">
        <v>0.00438</v>
      </c>
      <c r="R154" s="171" t="n">
        <f aca="false">Q154*H154</f>
        <v>0.0669921</v>
      </c>
      <c r="S154" s="171" t="n">
        <v>0</v>
      </c>
      <c r="T154" s="172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3" t="s">
        <v>134</v>
      </c>
      <c r="AT154" s="173" t="s">
        <v>129</v>
      </c>
      <c r="AU154" s="173" t="s">
        <v>80</v>
      </c>
      <c r="AY154" s="3" t="s">
        <v>126</v>
      </c>
      <c r="BE154" s="174" t="n">
        <f aca="false">IF(N154="základní",J154,0)</f>
        <v>0</v>
      </c>
      <c r="BF154" s="174" t="n">
        <f aca="false">IF(N154="snížená",J154,0)</f>
        <v>0</v>
      </c>
      <c r="BG154" s="174" t="n">
        <f aca="false">IF(N154="zákl. přenesená",J154,0)</f>
        <v>0</v>
      </c>
      <c r="BH154" s="174" t="n">
        <f aca="false">IF(N154="sníž. přenesená",J154,0)</f>
        <v>0</v>
      </c>
      <c r="BI154" s="174" t="n">
        <f aca="false">IF(N154="nulová",J154,0)</f>
        <v>0</v>
      </c>
      <c r="BJ154" s="3" t="s">
        <v>78</v>
      </c>
      <c r="BK154" s="174" t="n">
        <f aca="false">ROUND(I154*H154,2)</f>
        <v>0</v>
      </c>
      <c r="BL154" s="3" t="s">
        <v>134</v>
      </c>
      <c r="BM154" s="173" t="s">
        <v>164</v>
      </c>
    </row>
    <row r="155" s="175" customFormat="true" ht="12.8" hidden="false" customHeight="false" outlineLevel="0" collapsed="false">
      <c r="B155" s="176"/>
      <c r="D155" s="177" t="s">
        <v>136</v>
      </c>
      <c r="E155" s="178"/>
      <c r="F155" s="179" t="s">
        <v>165</v>
      </c>
      <c r="H155" s="180" t="n">
        <v>15.295</v>
      </c>
      <c r="I155" s="181"/>
      <c r="L155" s="176"/>
      <c r="M155" s="182"/>
      <c r="N155" s="183"/>
      <c r="O155" s="183"/>
      <c r="P155" s="183"/>
      <c r="Q155" s="183"/>
      <c r="R155" s="183"/>
      <c r="S155" s="183"/>
      <c r="T155" s="184"/>
      <c r="AT155" s="178" t="s">
        <v>136</v>
      </c>
      <c r="AU155" s="178" t="s">
        <v>80</v>
      </c>
      <c r="AV155" s="175" t="s">
        <v>80</v>
      </c>
      <c r="AW155" s="175" t="s">
        <v>30</v>
      </c>
      <c r="AX155" s="175" t="s">
        <v>78</v>
      </c>
      <c r="AY155" s="178" t="s">
        <v>126</v>
      </c>
    </row>
    <row r="156" s="27" customFormat="true" ht="24.15" hidden="false" customHeight="true" outlineLevel="0" collapsed="false">
      <c r="A156" s="22"/>
      <c r="B156" s="161"/>
      <c r="C156" s="162" t="s">
        <v>166</v>
      </c>
      <c r="D156" s="162" t="s">
        <v>129</v>
      </c>
      <c r="E156" s="163" t="s">
        <v>167</v>
      </c>
      <c r="F156" s="164" t="s">
        <v>168</v>
      </c>
      <c r="G156" s="165" t="s">
        <v>132</v>
      </c>
      <c r="H156" s="166" t="n">
        <v>79.381</v>
      </c>
      <c r="I156" s="167"/>
      <c r="J156" s="168" t="n">
        <f aca="false">ROUND(I156*H156,2)</f>
        <v>0</v>
      </c>
      <c r="K156" s="164" t="s">
        <v>133</v>
      </c>
      <c r="L156" s="23"/>
      <c r="M156" s="169"/>
      <c r="N156" s="170" t="s">
        <v>38</v>
      </c>
      <c r="O156" s="60"/>
      <c r="P156" s="171" t="n">
        <f aca="false">O156*H156</f>
        <v>0</v>
      </c>
      <c r="Q156" s="171" t="n">
        <v>0.01838</v>
      </c>
      <c r="R156" s="171" t="n">
        <f aca="false">Q156*H156</f>
        <v>1.45902278</v>
      </c>
      <c r="S156" s="171" t="n">
        <v>0</v>
      </c>
      <c r="T156" s="172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3" t="s">
        <v>134</v>
      </c>
      <c r="AT156" s="173" t="s">
        <v>129</v>
      </c>
      <c r="AU156" s="173" t="s">
        <v>80</v>
      </c>
      <c r="AY156" s="3" t="s">
        <v>126</v>
      </c>
      <c r="BE156" s="174" t="n">
        <f aca="false">IF(N156="základní",J156,0)</f>
        <v>0</v>
      </c>
      <c r="BF156" s="174" t="n">
        <f aca="false">IF(N156="snížená",J156,0)</f>
        <v>0</v>
      </c>
      <c r="BG156" s="174" t="n">
        <f aca="false">IF(N156="zákl. přenesená",J156,0)</f>
        <v>0</v>
      </c>
      <c r="BH156" s="174" t="n">
        <f aca="false">IF(N156="sníž. přenesená",J156,0)</f>
        <v>0</v>
      </c>
      <c r="BI156" s="174" t="n">
        <f aca="false">IF(N156="nulová",J156,0)</f>
        <v>0</v>
      </c>
      <c r="BJ156" s="3" t="s">
        <v>78</v>
      </c>
      <c r="BK156" s="174" t="n">
        <f aca="false">ROUND(I156*H156,2)</f>
        <v>0</v>
      </c>
      <c r="BL156" s="3" t="s">
        <v>134</v>
      </c>
      <c r="BM156" s="173" t="s">
        <v>169</v>
      </c>
    </row>
    <row r="157" s="27" customFormat="true" ht="24.15" hidden="false" customHeight="true" outlineLevel="0" collapsed="false">
      <c r="A157" s="22"/>
      <c r="B157" s="161"/>
      <c r="C157" s="162" t="s">
        <v>170</v>
      </c>
      <c r="D157" s="162" t="s">
        <v>129</v>
      </c>
      <c r="E157" s="163" t="s">
        <v>171</v>
      </c>
      <c r="F157" s="164" t="s">
        <v>172</v>
      </c>
      <c r="G157" s="165" t="s">
        <v>132</v>
      </c>
      <c r="H157" s="166" t="n">
        <v>123.676</v>
      </c>
      <c r="I157" s="167"/>
      <c r="J157" s="168" t="n">
        <f aca="false">ROUND(I157*H157,2)</f>
        <v>0</v>
      </c>
      <c r="K157" s="164" t="s">
        <v>133</v>
      </c>
      <c r="L157" s="23"/>
      <c r="M157" s="169"/>
      <c r="N157" s="170" t="s">
        <v>38</v>
      </c>
      <c r="O157" s="60"/>
      <c r="P157" s="171" t="n">
        <f aca="false">O157*H157</f>
        <v>0</v>
      </c>
      <c r="Q157" s="171" t="n">
        <v>0.017</v>
      </c>
      <c r="R157" s="171" t="n">
        <f aca="false">Q157*H157</f>
        <v>2.102492</v>
      </c>
      <c r="S157" s="171" t="n">
        <v>0</v>
      </c>
      <c r="T157" s="172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3" t="s">
        <v>134</v>
      </c>
      <c r="AT157" s="173" t="s">
        <v>129</v>
      </c>
      <c r="AU157" s="173" t="s">
        <v>80</v>
      </c>
      <c r="AY157" s="3" t="s">
        <v>126</v>
      </c>
      <c r="BE157" s="174" t="n">
        <f aca="false">IF(N157="základní",J157,0)</f>
        <v>0</v>
      </c>
      <c r="BF157" s="174" t="n">
        <f aca="false">IF(N157="snížená",J157,0)</f>
        <v>0</v>
      </c>
      <c r="BG157" s="174" t="n">
        <f aca="false">IF(N157="zákl. přenesená",J157,0)</f>
        <v>0</v>
      </c>
      <c r="BH157" s="174" t="n">
        <f aca="false">IF(N157="sníž. přenesená",J157,0)</f>
        <v>0</v>
      </c>
      <c r="BI157" s="174" t="n">
        <f aca="false">IF(N157="nulová",J157,0)</f>
        <v>0</v>
      </c>
      <c r="BJ157" s="3" t="s">
        <v>78</v>
      </c>
      <c r="BK157" s="174" t="n">
        <f aca="false">ROUND(I157*H157,2)</f>
        <v>0</v>
      </c>
      <c r="BL157" s="3" t="s">
        <v>134</v>
      </c>
      <c r="BM157" s="173" t="s">
        <v>173</v>
      </c>
    </row>
    <row r="158" s="27" customFormat="true" ht="16.5" hidden="false" customHeight="true" outlineLevel="0" collapsed="false">
      <c r="A158" s="22"/>
      <c r="B158" s="161"/>
      <c r="C158" s="162" t="s">
        <v>174</v>
      </c>
      <c r="D158" s="162" t="s">
        <v>129</v>
      </c>
      <c r="E158" s="163" t="s">
        <v>175</v>
      </c>
      <c r="F158" s="164" t="s">
        <v>176</v>
      </c>
      <c r="G158" s="165" t="s">
        <v>132</v>
      </c>
      <c r="H158" s="166" t="n">
        <v>12.544</v>
      </c>
      <c r="I158" s="167"/>
      <c r="J158" s="168" t="n">
        <f aca="false">ROUND(I158*H158,2)</f>
        <v>0</v>
      </c>
      <c r="K158" s="164" t="s">
        <v>133</v>
      </c>
      <c r="L158" s="23"/>
      <c r="M158" s="169"/>
      <c r="N158" s="170" t="s">
        <v>38</v>
      </c>
      <c r="O158" s="60"/>
      <c r="P158" s="171" t="n">
        <f aca="false">O158*H158</f>
        <v>0</v>
      </c>
      <c r="Q158" s="171" t="n">
        <v>0.00011</v>
      </c>
      <c r="R158" s="171" t="n">
        <f aca="false">Q158*H158</f>
        <v>0.00137984</v>
      </c>
      <c r="S158" s="171" t="n">
        <v>6E-005</v>
      </c>
      <c r="T158" s="172" t="n">
        <f aca="false">S158*H158</f>
        <v>0.00075264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3" t="s">
        <v>134</v>
      </c>
      <c r="AT158" s="173" t="s">
        <v>129</v>
      </c>
      <c r="AU158" s="173" t="s">
        <v>80</v>
      </c>
      <c r="AY158" s="3" t="s">
        <v>126</v>
      </c>
      <c r="BE158" s="174" t="n">
        <f aca="false">IF(N158="základní",J158,0)</f>
        <v>0</v>
      </c>
      <c r="BF158" s="174" t="n">
        <f aca="false">IF(N158="snížená",J158,0)</f>
        <v>0</v>
      </c>
      <c r="BG158" s="174" t="n">
        <f aca="false">IF(N158="zákl. přenesená",J158,0)</f>
        <v>0</v>
      </c>
      <c r="BH158" s="174" t="n">
        <f aca="false">IF(N158="sníž. přenesená",J158,0)</f>
        <v>0</v>
      </c>
      <c r="BI158" s="174" t="n">
        <f aca="false">IF(N158="nulová",J158,0)</f>
        <v>0</v>
      </c>
      <c r="BJ158" s="3" t="s">
        <v>78</v>
      </c>
      <c r="BK158" s="174" t="n">
        <f aca="false">ROUND(I158*H158,2)</f>
        <v>0</v>
      </c>
      <c r="BL158" s="3" t="s">
        <v>134</v>
      </c>
      <c r="BM158" s="173" t="s">
        <v>177</v>
      </c>
    </row>
    <row r="159" s="175" customFormat="true" ht="12.8" hidden="false" customHeight="false" outlineLevel="0" collapsed="false">
      <c r="B159" s="176"/>
      <c r="D159" s="177" t="s">
        <v>136</v>
      </c>
      <c r="E159" s="178"/>
      <c r="F159" s="179" t="s">
        <v>178</v>
      </c>
      <c r="H159" s="180" t="n">
        <v>12.544</v>
      </c>
      <c r="I159" s="181"/>
      <c r="L159" s="176"/>
      <c r="M159" s="182"/>
      <c r="N159" s="183"/>
      <c r="O159" s="183"/>
      <c r="P159" s="183"/>
      <c r="Q159" s="183"/>
      <c r="R159" s="183"/>
      <c r="S159" s="183"/>
      <c r="T159" s="184"/>
      <c r="AT159" s="178" t="s">
        <v>136</v>
      </c>
      <c r="AU159" s="178" t="s">
        <v>80</v>
      </c>
      <c r="AV159" s="175" t="s">
        <v>80</v>
      </c>
      <c r="AW159" s="175" t="s">
        <v>30</v>
      </c>
      <c r="AX159" s="175" t="s">
        <v>78</v>
      </c>
      <c r="AY159" s="178" t="s">
        <v>126</v>
      </c>
    </row>
    <row r="160" s="27" customFormat="true" ht="24.15" hidden="false" customHeight="true" outlineLevel="0" collapsed="false">
      <c r="A160" s="22"/>
      <c r="B160" s="161"/>
      <c r="C160" s="162" t="s">
        <v>179</v>
      </c>
      <c r="D160" s="162" t="s">
        <v>129</v>
      </c>
      <c r="E160" s="163" t="s">
        <v>180</v>
      </c>
      <c r="F160" s="164" t="s">
        <v>181</v>
      </c>
      <c r="G160" s="165" t="s">
        <v>132</v>
      </c>
      <c r="H160" s="166" t="n">
        <v>57.97</v>
      </c>
      <c r="I160" s="167"/>
      <c r="J160" s="168" t="n">
        <f aca="false">ROUND(I160*H160,2)</f>
        <v>0</v>
      </c>
      <c r="K160" s="164" t="s">
        <v>133</v>
      </c>
      <c r="L160" s="23"/>
      <c r="M160" s="169"/>
      <c r="N160" s="170" t="s">
        <v>38</v>
      </c>
      <c r="O160" s="60"/>
      <c r="P160" s="171" t="n">
        <f aca="false">O160*H160</f>
        <v>0</v>
      </c>
      <c r="Q160" s="171" t="n">
        <v>0.07426</v>
      </c>
      <c r="R160" s="171" t="n">
        <f aca="false">Q160*H160</f>
        <v>4.3048522</v>
      </c>
      <c r="S160" s="171" t="n">
        <v>0</v>
      </c>
      <c r="T160" s="172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3" t="s">
        <v>134</v>
      </c>
      <c r="AT160" s="173" t="s">
        <v>129</v>
      </c>
      <c r="AU160" s="173" t="s">
        <v>80</v>
      </c>
      <c r="AY160" s="3" t="s">
        <v>126</v>
      </c>
      <c r="BE160" s="174" t="n">
        <f aca="false">IF(N160="základní",J160,0)</f>
        <v>0</v>
      </c>
      <c r="BF160" s="174" t="n">
        <f aca="false">IF(N160="snížená",J160,0)</f>
        <v>0</v>
      </c>
      <c r="BG160" s="174" t="n">
        <f aca="false">IF(N160="zákl. přenesená",J160,0)</f>
        <v>0</v>
      </c>
      <c r="BH160" s="174" t="n">
        <f aca="false">IF(N160="sníž. přenesená",J160,0)</f>
        <v>0</v>
      </c>
      <c r="BI160" s="174" t="n">
        <f aca="false">IF(N160="nulová",J160,0)</f>
        <v>0</v>
      </c>
      <c r="BJ160" s="3" t="s">
        <v>78</v>
      </c>
      <c r="BK160" s="174" t="n">
        <f aca="false">ROUND(I160*H160,2)</f>
        <v>0</v>
      </c>
      <c r="BL160" s="3" t="s">
        <v>134</v>
      </c>
      <c r="BM160" s="173" t="s">
        <v>182</v>
      </c>
    </row>
    <row r="161" s="175" customFormat="true" ht="12.8" hidden="false" customHeight="false" outlineLevel="0" collapsed="false">
      <c r="B161" s="176"/>
      <c r="D161" s="177" t="s">
        <v>136</v>
      </c>
      <c r="E161" s="178"/>
      <c r="F161" s="179" t="s">
        <v>183</v>
      </c>
      <c r="H161" s="180" t="n">
        <v>20.887</v>
      </c>
      <c r="I161" s="181"/>
      <c r="L161" s="176"/>
      <c r="M161" s="182"/>
      <c r="N161" s="183"/>
      <c r="O161" s="183"/>
      <c r="P161" s="183"/>
      <c r="Q161" s="183"/>
      <c r="R161" s="183"/>
      <c r="S161" s="183"/>
      <c r="T161" s="184"/>
      <c r="AT161" s="178" t="s">
        <v>136</v>
      </c>
      <c r="AU161" s="178" t="s">
        <v>80</v>
      </c>
      <c r="AV161" s="175" t="s">
        <v>80</v>
      </c>
      <c r="AW161" s="175" t="s">
        <v>30</v>
      </c>
      <c r="AX161" s="175" t="s">
        <v>73</v>
      </c>
      <c r="AY161" s="178" t="s">
        <v>126</v>
      </c>
    </row>
    <row r="162" s="175" customFormat="true" ht="12.8" hidden="false" customHeight="false" outlineLevel="0" collapsed="false">
      <c r="B162" s="176"/>
      <c r="D162" s="177" t="s">
        <v>136</v>
      </c>
      <c r="E162" s="178"/>
      <c r="F162" s="179" t="s">
        <v>184</v>
      </c>
      <c r="H162" s="180" t="n">
        <v>13.538</v>
      </c>
      <c r="I162" s="181"/>
      <c r="L162" s="176"/>
      <c r="M162" s="182"/>
      <c r="N162" s="183"/>
      <c r="O162" s="183"/>
      <c r="P162" s="183"/>
      <c r="Q162" s="183"/>
      <c r="R162" s="183"/>
      <c r="S162" s="183"/>
      <c r="T162" s="184"/>
      <c r="AT162" s="178" t="s">
        <v>136</v>
      </c>
      <c r="AU162" s="178" t="s">
        <v>80</v>
      </c>
      <c r="AV162" s="175" t="s">
        <v>80</v>
      </c>
      <c r="AW162" s="175" t="s">
        <v>30</v>
      </c>
      <c r="AX162" s="175" t="s">
        <v>73</v>
      </c>
      <c r="AY162" s="178" t="s">
        <v>126</v>
      </c>
    </row>
    <row r="163" s="175" customFormat="true" ht="12.8" hidden="false" customHeight="false" outlineLevel="0" collapsed="false">
      <c r="B163" s="176"/>
      <c r="D163" s="177" t="s">
        <v>136</v>
      </c>
      <c r="E163" s="178"/>
      <c r="F163" s="179" t="s">
        <v>185</v>
      </c>
      <c r="H163" s="180" t="n">
        <v>23.545</v>
      </c>
      <c r="I163" s="181"/>
      <c r="L163" s="176"/>
      <c r="M163" s="182"/>
      <c r="N163" s="183"/>
      <c r="O163" s="183"/>
      <c r="P163" s="183"/>
      <c r="Q163" s="183"/>
      <c r="R163" s="183"/>
      <c r="S163" s="183"/>
      <c r="T163" s="184"/>
      <c r="AT163" s="178" t="s">
        <v>136</v>
      </c>
      <c r="AU163" s="178" t="s">
        <v>80</v>
      </c>
      <c r="AV163" s="175" t="s">
        <v>80</v>
      </c>
      <c r="AW163" s="175" t="s">
        <v>30</v>
      </c>
      <c r="AX163" s="175" t="s">
        <v>73</v>
      </c>
      <c r="AY163" s="178" t="s">
        <v>126</v>
      </c>
    </row>
    <row r="164" s="185" customFormat="true" ht="12.8" hidden="false" customHeight="false" outlineLevel="0" collapsed="false">
      <c r="B164" s="186"/>
      <c r="D164" s="177" t="s">
        <v>136</v>
      </c>
      <c r="E164" s="187"/>
      <c r="F164" s="188" t="s">
        <v>144</v>
      </c>
      <c r="H164" s="189" t="n">
        <v>57.97</v>
      </c>
      <c r="I164" s="190"/>
      <c r="L164" s="186"/>
      <c r="M164" s="191"/>
      <c r="N164" s="192"/>
      <c r="O164" s="192"/>
      <c r="P164" s="192"/>
      <c r="Q164" s="192"/>
      <c r="R164" s="192"/>
      <c r="S164" s="192"/>
      <c r="T164" s="193"/>
      <c r="AT164" s="187" t="s">
        <v>136</v>
      </c>
      <c r="AU164" s="187" t="s">
        <v>80</v>
      </c>
      <c r="AV164" s="185" t="s">
        <v>134</v>
      </c>
      <c r="AW164" s="185" t="s">
        <v>30</v>
      </c>
      <c r="AX164" s="185" t="s">
        <v>78</v>
      </c>
      <c r="AY164" s="187" t="s">
        <v>126</v>
      </c>
    </row>
    <row r="165" s="147" customFormat="true" ht="22.8" hidden="false" customHeight="true" outlineLevel="0" collapsed="false">
      <c r="B165" s="148"/>
      <c r="D165" s="149" t="s">
        <v>72</v>
      </c>
      <c r="E165" s="159" t="s">
        <v>174</v>
      </c>
      <c r="F165" s="159" t="s">
        <v>186</v>
      </c>
      <c r="I165" s="151"/>
      <c r="J165" s="160" t="n">
        <f aca="false">BK165</f>
        <v>0</v>
      </c>
      <c r="L165" s="148"/>
      <c r="M165" s="153"/>
      <c r="N165" s="154"/>
      <c r="O165" s="154"/>
      <c r="P165" s="155" t="n">
        <f aca="false">SUM(P166:P212)</f>
        <v>0</v>
      </c>
      <c r="Q165" s="154"/>
      <c r="R165" s="155" t="n">
        <f aca="false">SUM(R166:R212)</f>
        <v>0.00935677</v>
      </c>
      <c r="S165" s="154"/>
      <c r="T165" s="156" t="n">
        <f aca="false">SUM(T166:T212)</f>
        <v>18.798428</v>
      </c>
      <c r="AR165" s="149" t="s">
        <v>78</v>
      </c>
      <c r="AT165" s="157" t="s">
        <v>72</v>
      </c>
      <c r="AU165" s="157" t="s">
        <v>78</v>
      </c>
      <c r="AY165" s="149" t="s">
        <v>126</v>
      </c>
      <c r="BK165" s="158" t="n">
        <f aca="false">SUM(BK166:BK212)</f>
        <v>0</v>
      </c>
    </row>
    <row r="166" s="27" customFormat="true" ht="37.8" hidden="false" customHeight="true" outlineLevel="0" collapsed="false">
      <c r="A166" s="22"/>
      <c r="B166" s="161"/>
      <c r="C166" s="162" t="s">
        <v>187</v>
      </c>
      <c r="D166" s="162" t="s">
        <v>129</v>
      </c>
      <c r="E166" s="163" t="s">
        <v>188</v>
      </c>
      <c r="F166" s="164" t="s">
        <v>189</v>
      </c>
      <c r="G166" s="165" t="s">
        <v>132</v>
      </c>
      <c r="H166" s="166" t="n">
        <v>33.217</v>
      </c>
      <c r="I166" s="167"/>
      <c r="J166" s="168" t="n">
        <f aca="false">ROUND(I166*H166,2)</f>
        <v>0</v>
      </c>
      <c r="K166" s="164" t="s">
        <v>133</v>
      </c>
      <c r="L166" s="23"/>
      <c r="M166" s="169"/>
      <c r="N166" s="170" t="s">
        <v>38</v>
      </c>
      <c r="O166" s="60"/>
      <c r="P166" s="171" t="n">
        <f aca="false">O166*H166</f>
        <v>0</v>
      </c>
      <c r="Q166" s="171" t="n">
        <v>0.00021</v>
      </c>
      <c r="R166" s="171" t="n">
        <f aca="false">Q166*H166</f>
        <v>0.00697557</v>
      </c>
      <c r="S166" s="171" t="n">
        <v>0</v>
      </c>
      <c r="T166" s="172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3" t="s">
        <v>134</v>
      </c>
      <c r="AT166" s="173" t="s">
        <v>129</v>
      </c>
      <c r="AU166" s="173" t="s">
        <v>80</v>
      </c>
      <c r="AY166" s="3" t="s">
        <v>126</v>
      </c>
      <c r="BE166" s="174" t="n">
        <f aca="false">IF(N166="základní",J166,0)</f>
        <v>0</v>
      </c>
      <c r="BF166" s="174" t="n">
        <f aca="false">IF(N166="snížená",J166,0)</f>
        <v>0</v>
      </c>
      <c r="BG166" s="174" t="n">
        <f aca="false">IF(N166="zákl. přenesená",J166,0)</f>
        <v>0</v>
      </c>
      <c r="BH166" s="174" t="n">
        <f aca="false">IF(N166="sníž. přenesená",J166,0)</f>
        <v>0</v>
      </c>
      <c r="BI166" s="174" t="n">
        <f aca="false">IF(N166="nulová",J166,0)</f>
        <v>0</v>
      </c>
      <c r="BJ166" s="3" t="s">
        <v>78</v>
      </c>
      <c r="BK166" s="174" t="n">
        <f aca="false">ROUND(I166*H166,2)</f>
        <v>0</v>
      </c>
      <c r="BL166" s="3" t="s">
        <v>134</v>
      </c>
      <c r="BM166" s="173" t="s">
        <v>190</v>
      </c>
    </row>
    <row r="167" s="175" customFormat="true" ht="12.8" hidden="false" customHeight="false" outlineLevel="0" collapsed="false">
      <c r="B167" s="176"/>
      <c r="D167" s="177" t="s">
        <v>136</v>
      </c>
      <c r="E167" s="178"/>
      <c r="F167" s="179" t="s">
        <v>191</v>
      </c>
      <c r="H167" s="180" t="n">
        <v>20.082</v>
      </c>
      <c r="I167" s="181"/>
      <c r="L167" s="176"/>
      <c r="M167" s="182"/>
      <c r="N167" s="183"/>
      <c r="O167" s="183"/>
      <c r="P167" s="183"/>
      <c r="Q167" s="183"/>
      <c r="R167" s="183"/>
      <c r="S167" s="183"/>
      <c r="T167" s="184"/>
      <c r="AT167" s="178" t="s">
        <v>136</v>
      </c>
      <c r="AU167" s="178" t="s">
        <v>80</v>
      </c>
      <c r="AV167" s="175" t="s">
        <v>80</v>
      </c>
      <c r="AW167" s="175" t="s">
        <v>30</v>
      </c>
      <c r="AX167" s="175" t="s">
        <v>73</v>
      </c>
      <c r="AY167" s="178" t="s">
        <v>126</v>
      </c>
    </row>
    <row r="168" s="175" customFormat="true" ht="12.8" hidden="false" customHeight="false" outlineLevel="0" collapsed="false">
      <c r="B168" s="176"/>
      <c r="D168" s="177" t="s">
        <v>136</v>
      </c>
      <c r="E168" s="178"/>
      <c r="F168" s="179" t="s">
        <v>192</v>
      </c>
      <c r="H168" s="180" t="n">
        <v>13.135</v>
      </c>
      <c r="I168" s="181"/>
      <c r="L168" s="176"/>
      <c r="M168" s="182"/>
      <c r="N168" s="183"/>
      <c r="O168" s="183"/>
      <c r="P168" s="183"/>
      <c r="Q168" s="183"/>
      <c r="R168" s="183"/>
      <c r="S168" s="183"/>
      <c r="T168" s="184"/>
      <c r="AT168" s="178" t="s">
        <v>136</v>
      </c>
      <c r="AU168" s="178" t="s">
        <v>80</v>
      </c>
      <c r="AV168" s="175" t="s">
        <v>80</v>
      </c>
      <c r="AW168" s="175" t="s">
        <v>30</v>
      </c>
      <c r="AX168" s="175" t="s">
        <v>73</v>
      </c>
      <c r="AY168" s="178" t="s">
        <v>126</v>
      </c>
    </row>
    <row r="169" s="185" customFormat="true" ht="12.8" hidden="false" customHeight="false" outlineLevel="0" collapsed="false">
      <c r="B169" s="186"/>
      <c r="D169" s="177" t="s">
        <v>136</v>
      </c>
      <c r="E169" s="187"/>
      <c r="F169" s="188" t="s">
        <v>144</v>
      </c>
      <c r="H169" s="189" t="n">
        <v>33.217</v>
      </c>
      <c r="I169" s="190"/>
      <c r="L169" s="186"/>
      <c r="M169" s="191"/>
      <c r="N169" s="192"/>
      <c r="O169" s="192"/>
      <c r="P169" s="192"/>
      <c r="Q169" s="192"/>
      <c r="R169" s="192"/>
      <c r="S169" s="192"/>
      <c r="T169" s="193"/>
      <c r="AT169" s="187" t="s">
        <v>136</v>
      </c>
      <c r="AU169" s="187" t="s">
        <v>80</v>
      </c>
      <c r="AV169" s="185" t="s">
        <v>134</v>
      </c>
      <c r="AW169" s="185" t="s">
        <v>30</v>
      </c>
      <c r="AX169" s="185" t="s">
        <v>78</v>
      </c>
      <c r="AY169" s="187" t="s">
        <v>126</v>
      </c>
    </row>
    <row r="170" s="27" customFormat="true" ht="24.15" hidden="false" customHeight="true" outlineLevel="0" collapsed="false">
      <c r="A170" s="22"/>
      <c r="B170" s="161"/>
      <c r="C170" s="162" t="s">
        <v>7</v>
      </c>
      <c r="D170" s="162" t="s">
        <v>129</v>
      </c>
      <c r="E170" s="163" t="s">
        <v>193</v>
      </c>
      <c r="F170" s="164" t="s">
        <v>194</v>
      </c>
      <c r="G170" s="165" t="s">
        <v>132</v>
      </c>
      <c r="H170" s="166" t="n">
        <v>55.03</v>
      </c>
      <c r="I170" s="167"/>
      <c r="J170" s="168" t="n">
        <f aca="false">ROUND(I170*H170,2)</f>
        <v>0</v>
      </c>
      <c r="K170" s="164" t="s">
        <v>133</v>
      </c>
      <c r="L170" s="23"/>
      <c r="M170" s="169"/>
      <c r="N170" s="170" t="s">
        <v>38</v>
      </c>
      <c r="O170" s="60"/>
      <c r="P170" s="171" t="n">
        <f aca="false">O170*H170</f>
        <v>0</v>
      </c>
      <c r="Q170" s="171" t="n">
        <v>4E-005</v>
      </c>
      <c r="R170" s="171" t="n">
        <f aca="false">Q170*H170</f>
        <v>0.0022012</v>
      </c>
      <c r="S170" s="171" t="n">
        <v>0</v>
      </c>
      <c r="T170" s="172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3" t="s">
        <v>134</v>
      </c>
      <c r="AT170" s="173" t="s">
        <v>129</v>
      </c>
      <c r="AU170" s="173" t="s">
        <v>80</v>
      </c>
      <c r="AY170" s="3" t="s">
        <v>126</v>
      </c>
      <c r="BE170" s="174" t="n">
        <f aca="false">IF(N170="základní",J170,0)</f>
        <v>0</v>
      </c>
      <c r="BF170" s="174" t="n">
        <f aca="false">IF(N170="snížená",J170,0)</f>
        <v>0</v>
      </c>
      <c r="BG170" s="174" t="n">
        <f aca="false">IF(N170="zákl. přenesená",J170,0)</f>
        <v>0</v>
      </c>
      <c r="BH170" s="174" t="n">
        <f aca="false">IF(N170="sníž. přenesená",J170,0)</f>
        <v>0</v>
      </c>
      <c r="BI170" s="174" t="n">
        <f aca="false">IF(N170="nulová",J170,0)</f>
        <v>0</v>
      </c>
      <c r="BJ170" s="3" t="s">
        <v>78</v>
      </c>
      <c r="BK170" s="174" t="n">
        <f aca="false">ROUND(I170*H170,2)</f>
        <v>0</v>
      </c>
      <c r="BL170" s="3" t="s">
        <v>134</v>
      </c>
      <c r="BM170" s="173" t="s">
        <v>195</v>
      </c>
    </row>
    <row r="171" s="175" customFormat="true" ht="12.8" hidden="false" customHeight="false" outlineLevel="0" collapsed="false">
      <c r="B171" s="176"/>
      <c r="D171" s="177" t="s">
        <v>136</v>
      </c>
      <c r="E171" s="178"/>
      <c r="F171" s="179" t="s">
        <v>196</v>
      </c>
      <c r="H171" s="180" t="n">
        <v>55.03</v>
      </c>
      <c r="I171" s="181"/>
      <c r="L171" s="176"/>
      <c r="M171" s="182"/>
      <c r="N171" s="183"/>
      <c r="O171" s="183"/>
      <c r="P171" s="183"/>
      <c r="Q171" s="183"/>
      <c r="R171" s="183"/>
      <c r="S171" s="183"/>
      <c r="T171" s="184"/>
      <c r="AT171" s="178" t="s">
        <v>136</v>
      </c>
      <c r="AU171" s="178" t="s">
        <v>80</v>
      </c>
      <c r="AV171" s="175" t="s">
        <v>80</v>
      </c>
      <c r="AW171" s="175" t="s">
        <v>30</v>
      </c>
      <c r="AX171" s="175" t="s">
        <v>78</v>
      </c>
      <c r="AY171" s="178" t="s">
        <v>126</v>
      </c>
    </row>
    <row r="172" s="27" customFormat="true" ht="37.8" hidden="false" customHeight="true" outlineLevel="0" collapsed="false">
      <c r="A172" s="22"/>
      <c r="B172" s="161"/>
      <c r="C172" s="162" t="s">
        <v>197</v>
      </c>
      <c r="D172" s="162" t="s">
        <v>129</v>
      </c>
      <c r="E172" s="163" t="s">
        <v>198</v>
      </c>
      <c r="F172" s="164" t="s">
        <v>199</v>
      </c>
      <c r="G172" s="165" t="s">
        <v>200</v>
      </c>
      <c r="H172" s="166" t="n">
        <v>1</v>
      </c>
      <c r="I172" s="167"/>
      <c r="J172" s="168" t="n">
        <f aca="false">ROUND(I172*H172,2)</f>
        <v>0</v>
      </c>
      <c r="K172" s="164"/>
      <c r="L172" s="23"/>
      <c r="M172" s="169"/>
      <c r="N172" s="170" t="s">
        <v>38</v>
      </c>
      <c r="O172" s="60"/>
      <c r="P172" s="171" t="n">
        <f aca="false">O172*H172</f>
        <v>0</v>
      </c>
      <c r="Q172" s="171" t="n">
        <v>0</v>
      </c>
      <c r="R172" s="171" t="n">
        <f aca="false">Q172*H172</f>
        <v>0</v>
      </c>
      <c r="S172" s="171" t="n">
        <v>0.51501</v>
      </c>
      <c r="T172" s="172" t="n">
        <f aca="false">S172*H172</f>
        <v>0.51501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3" t="s">
        <v>134</v>
      </c>
      <c r="AT172" s="173" t="s">
        <v>129</v>
      </c>
      <c r="AU172" s="173" t="s">
        <v>80</v>
      </c>
      <c r="AY172" s="3" t="s">
        <v>126</v>
      </c>
      <c r="BE172" s="174" t="n">
        <f aca="false">IF(N172="základní",J172,0)</f>
        <v>0</v>
      </c>
      <c r="BF172" s="174" t="n">
        <f aca="false">IF(N172="snížená",J172,0)</f>
        <v>0</v>
      </c>
      <c r="BG172" s="174" t="n">
        <f aca="false">IF(N172="zákl. přenesená",J172,0)</f>
        <v>0</v>
      </c>
      <c r="BH172" s="174" t="n">
        <f aca="false">IF(N172="sníž. přenesená",J172,0)</f>
        <v>0</v>
      </c>
      <c r="BI172" s="174" t="n">
        <f aca="false">IF(N172="nulová",J172,0)</f>
        <v>0</v>
      </c>
      <c r="BJ172" s="3" t="s">
        <v>78</v>
      </c>
      <c r="BK172" s="174" t="n">
        <f aca="false">ROUND(I172*H172,2)</f>
        <v>0</v>
      </c>
      <c r="BL172" s="3" t="s">
        <v>134</v>
      </c>
      <c r="BM172" s="173" t="s">
        <v>201</v>
      </c>
    </row>
    <row r="173" s="27" customFormat="true" ht="16.5" hidden="false" customHeight="true" outlineLevel="0" collapsed="false">
      <c r="A173" s="22"/>
      <c r="B173" s="161"/>
      <c r="C173" s="162" t="s">
        <v>202</v>
      </c>
      <c r="D173" s="162" t="s">
        <v>129</v>
      </c>
      <c r="E173" s="163" t="s">
        <v>203</v>
      </c>
      <c r="F173" s="164" t="s">
        <v>204</v>
      </c>
      <c r="G173" s="165" t="s">
        <v>140</v>
      </c>
      <c r="H173" s="166" t="n">
        <v>2</v>
      </c>
      <c r="I173" s="167"/>
      <c r="J173" s="168" t="n">
        <f aca="false">ROUND(I173*H173,2)</f>
        <v>0</v>
      </c>
      <c r="K173" s="164"/>
      <c r="L173" s="23"/>
      <c r="M173" s="169"/>
      <c r="N173" s="170" t="s">
        <v>38</v>
      </c>
      <c r="O173" s="60"/>
      <c r="P173" s="171" t="n">
        <f aca="false">O173*H173</f>
        <v>0</v>
      </c>
      <c r="Q173" s="171" t="n">
        <v>0</v>
      </c>
      <c r="R173" s="171" t="n">
        <f aca="false">Q173*H173</f>
        <v>0</v>
      </c>
      <c r="S173" s="171" t="n">
        <v>0</v>
      </c>
      <c r="T173" s="172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3" t="s">
        <v>134</v>
      </c>
      <c r="AT173" s="173" t="s">
        <v>129</v>
      </c>
      <c r="AU173" s="173" t="s">
        <v>80</v>
      </c>
      <c r="AY173" s="3" t="s">
        <v>126</v>
      </c>
      <c r="BE173" s="174" t="n">
        <f aca="false">IF(N173="základní",J173,0)</f>
        <v>0</v>
      </c>
      <c r="BF173" s="174" t="n">
        <f aca="false">IF(N173="snížená",J173,0)</f>
        <v>0</v>
      </c>
      <c r="BG173" s="174" t="n">
        <f aca="false">IF(N173="zákl. přenesená",J173,0)</f>
        <v>0</v>
      </c>
      <c r="BH173" s="174" t="n">
        <f aca="false">IF(N173="sníž. přenesená",J173,0)</f>
        <v>0</v>
      </c>
      <c r="BI173" s="174" t="n">
        <f aca="false">IF(N173="nulová",J173,0)</f>
        <v>0</v>
      </c>
      <c r="BJ173" s="3" t="s">
        <v>78</v>
      </c>
      <c r="BK173" s="174" t="n">
        <f aca="false">ROUND(I173*H173,2)</f>
        <v>0</v>
      </c>
      <c r="BL173" s="3" t="s">
        <v>134</v>
      </c>
      <c r="BM173" s="173" t="s">
        <v>205</v>
      </c>
    </row>
    <row r="174" s="27" customFormat="true" ht="24.15" hidden="false" customHeight="true" outlineLevel="0" collapsed="false">
      <c r="A174" s="22"/>
      <c r="B174" s="161"/>
      <c r="C174" s="162" t="s">
        <v>206</v>
      </c>
      <c r="D174" s="162" t="s">
        <v>129</v>
      </c>
      <c r="E174" s="163" t="s">
        <v>207</v>
      </c>
      <c r="F174" s="164" t="s">
        <v>208</v>
      </c>
      <c r="G174" s="165" t="s">
        <v>132</v>
      </c>
      <c r="H174" s="166" t="n">
        <v>29.424</v>
      </c>
      <c r="I174" s="167"/>
      <c r="J174" s="168" t="n">
        <f aca="false">ROUND(I174*H174,2)</f>
        <v>0</v>
      </c>
      <c r="K174" s="164" t="s">
        <v>133</v>
      </c>
      <c r="L174" s="23"/>
      <c r="M174" s="169"/>
      <c r="N174" s="170" t="s">
        <v>38</v>
      </c>
      <c r="O174" s="60"/>
      <c r="P174" s="171" t="n">
        <f aca="false">O174*H174</f>
        <v>0</v>
      </c>
      <c r="Q174" s="171" t="n">
        <v>0</v>
      </c>
      <c r="R174" s="171" t="n">
        <f aca="false">Q174*H174</f>
        <v>0</v>
      </c>
      <c r="S174" s="171" t="n">
        <v>0.181</v>
      </c>
      <c r="T174" s="172" t="n">
        <f aca="false">S174*H174</f>
        <v>5.325744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3" t="s">
        <v>134</v>
      </c>
      <c r="AT174" s="173" t="s">
        <v>129</v>
      </c>
      <c r="AU174" s="173" t="s">
        <v>80</v>
      </c>
      <c r="AY174" s="3" t="s">
        <v>126</v>
      </c>
      <c r="BE174" s="174" t="n">
        <f aca="false">IF(N174="základní",J174,0)</f>
        <v>0</v>
      </c>
      <c r="BF174" s="174" t="n">
        <f aca="false">IF(N174="snížená",J174,0)</f>
        <v>0</v>
      </c>
      <c r="BG174" s="174" t="n">
        <f aca="false">IF(N174="zákl. přenesená",J174,0)</f>
        <v>0</v>
      </c>
      <c r="BH174" s="174" t="n">
        <f aca="false">IF(N174="sníž. přenesená",J174,0)</f>
        <v>0</v>
      </c>
      <c r="BI174" s="174" t="n">
        <f aca="false">IF(N174="nulová",J174,0)</f>
        <v>0</v>
      </c>
      <c r="BJ174" s="3" t="s">
        <v>78</v>
      </c>
      <c r="BK174" s="174" t="n">
        <f aca="false">ROUND(I174*H174,2)</f>
        <v>0</v>
      </c>
      <c r="BL174" s="3" t="s">
        <v>134</v>
      </c>
      <c r="BM174" s="173" t="s">
        <v>209</v>
      </c>
    </row>
    <row r="175" s="175" customFormat="true" ht="12.8" hidden="false" customHeight="false" outlineLevel="0" collapsed="false">
      <c r="B175" s="176"/>
      <c r="D175" s="177" t="s">
        <v>136</v>
      </c>
      <c r="E175" s="178"/>
      <c r="F175" s="179" t="s">
        <v>210</v>
      </c>
      <c r="H175" s="180" t="n">
        <v>25.794</v>
      </c>
      <c r="I175" s="181"/>
      <c r="L175" s="176"/>
      <c r="M175" s="182"/>
      <c r="N175" s="183"/>
      <c r="O175" s="183"/>
      <c r="P175" s="183"/>
      <c r="Q175" s="183"/>
      <c r="R175" s="183"/>
      <c r="S175" s="183"/>
      <c r="T175" s="184"/>
      <c r="AT175" s="178" t="s">
        <v>136</v>
      </c>
      <c r="AU175" s="178" t="s">
        <v>80</v>
      </c>
      <c r="AV175" s="175" t="s">
        <v>80</v>
      </c>
      <c r="AW175" s="175" t="s">
        <v>30</v>
      </c>
      <c r="AX175" s="175" t="s">
        <v>73</v>
      </c>
      <c r="AY175" s="178" t="s">
        <v>126</v>
      </c>
    </row>
    <row r="176" s="175" customFormat="true" ht="12.8" hidden="false" customHeight="false" outlineLevel="0" collapsed="false">
      <c r="B176" s="176"/>
      <c r="D176" s="177" t="s">
        <v>136</v>
      </c>
      <c r="E176" s="178"/>
      <c r="F176" s="179" t="s">
        <v>211</v>
      </c>
      <c r="H176" s="180" t="n">
        <v>3.63</v>
      </c>
      <c r="I176" s="181"/>
      <c r="L176" s="176"/>
      <c r="M176" s="182"/>
      <c r="N176" s="183"/>
      <c r="O176" s="183"/>
      <c r="P176" s="183"/>
      <c r="Q176" s="183"/>
      <c r="R176" s="183"/>
      <c r="S176" s="183"/>
      <c r="T176" s="184"/>
      <c r="AT176" s="178" t="s">
        <v>136</v>
      </c>
      <c r="AU176" s="178" t="s">
        <v>80</v>
      </c>
      <c r="AV176" s="175" t="s">
        <v>80</v>
      </c>
      <c r="AW176" s="175" t="s">
        <v>30</v>
      </c>
      <c r="AX176" s="175" t="s">
        <v>73</v>
      </c>
      <c r="AY176" s="178" t="s">
        <v>126</v>
      </c>
    </row>
    <row r="177" s="185" customFormat="true" ht="12.8" hidden="false" customHeight="false" outlineLevel="0" collapsed="false">
      <c r="B177" s="186"/>
      <c r="D177" s="177" t="s">
        <v>136</v>
      </c>
      <c r="E177" s="187"/>
      <c r="F177" s="188" t="s">
        <v>144</v>
      </c>
      <c r="H177" s="189" t="n">
        <v>29.424</v>
      </c>
      <c r="I177" s="190"/>
      <c r="L177" s="186"/>
      <c r="M177" s="191"/>
      <c r="N177" s="192"/>
      <c r="O177" s="192"/>
      <c r="P177" s="192"/>
      <c r="Q177" s="192"/>
      <c r="R177" s="192"/>
      <c r="S177" s="192"/>
      <c r="T177" s="193"/>
      <c r="AT177" s="187" t="s">
        <v>136</v>
      </c>
      <c r="AU177" s="187" t="s">
        <v>80</v>
      </c>
      <c r="AV177" s="185" t="s">
        <v>134</v>
      </c>
      <c r="AW177" s="185" t="s">
        <v>30</v>
      </c>
      <c r="AX177" s="185" t="s">
        <v>78</v>
      </c>
      <c r="AY177" s="187" t="s">
        <v>126</v>
      </c>
    </row>
    <row r="178" s="27" customFormat="true" ht="24.15" hidden="false" customHeight="true" outlineLevel="0" collapsed="false">
      <c r="A178" s="22"/>
      <c r="B178" s="161"/>
      <c r="C178" s="162" t="s">
        <v>212</v>
      </c>
      <c r="D178" s="162" t="s">
        <v>129</v>
      </c>
      <c r="E178" s="163" t="s">
        <v>213</v>
      </c>
      <c r="F178" s="164" t="s">
        <v>214</v>
      </c>
      <c r="G178" s="165" t="s">
        <v>132</v>
      </c>
      <c r="H178" s="166" t="n">
        <v>57.97</v>
      </c>
      <c r="I178" s="167"/>
      <c r="J178" s="168" t="n">
        <f aca="false">ROUND(I178*H178,2)</f>
        <v>0</v>
      </c>
      <c r="K178" s="164" t="s">
        <v>133</v>
      </c>
      <c r="L178" s="23"/>
      <c r="M178" s="169"/>
      <c r="N178" s="170" t="s">
        <v>38</v>
      </c>
      <c r="O178" s="60"/>
      <c r="P178" s="171" t="n">
        <f aca="false">O178*H178</f>
        <v>0</v>
      </c>
      <c r="Q178" s="171" t="n">
        <v>0</v>
      </c>
      <c r="R178" s="171" t="n">
        <f aca="false">Q178*H178</f>
        <v>0</v>
      </c>
      <c r="S178" s="171" t="n">
        <v>0.035</v>
      </c>
      <c r="T178" s="172" t="n">
        <f aca="false">S178*H178</f>
        <v>2.02895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3" t="s">
        <v>134</v>
      </c>
      <c r="AT178" s="173" t="s">
        <v>129</v>
      </c>
      <c r="AU178" s="173" t="s">
        <v>80</v>
      </c>
      <c r="AY178" s="3" t="s">
        <v>126</v>
      </c>
      <c r="BE178" s="174" t="n">
        <f aca="false">IF(N178="základní",J178,0)</f>
        <v>0</v>
      </c>
      <c r="BF178" s="174" t="n">
        <f aca="false">IF(N178="snížená",J178,0)</f>
        <v>0</v>
      </c>
      <c r="BG178" s="174" t="n">
        <f aca="false">IF(N178="zákl. přenesená",J178,0)</f>
        <v>0</v>
      </c>
      <c r="BH178" s="174" t="n">
        <f aca="false">IF(N178="sníž. přenesená",J178,0)</f>
        <v>0</v>
      </c>
      <c r="BI178" s="174" t="n">
        <f aca="false">IF(N178="nulová",J178,0)</f>
        <v>0</v>
      </c>
      <c r="BJ178" s="3" t="s">
        <v>78</v>
      </c>
      <c r="BK178" s="174" t="n">
        <f aca="false">ROUND(I178*H178,2)</f>
        <v>0</v>
      </c>
      <c r="BL178" s="3" t="s">
        <v>134</v>
      </c>
      <c r="BM178" s="173" t="s">
        <v>215</v>
      </c>
    </row>
    <row r="179" s="175" customFormat="true" ht="12.8" hidden="false" customHeight="false" outlineLevel="0" collapsed="false">
      <c r="B179" s="176"/>
      <c r="D179" s="177" t="s">
        <v>136</v>
      </c>
      <c r="E179" s="178"/>
      <c r="F179" s="179" t="s">
        <v>183</v>
      </c>
      <c r="H179" s="180" t="n">
        <v>20.887</v>
      </c>
      <c r="I179" s="181"/>
      <c r="L179" s="176"/>
      <c r="M179" s="182"/>
      <c r="N179" s="183"/>
      <c r="O179" s="183"/>
      <c r="P179" s="183"/>
      <c r="Q179" s="183"/>
      <c r="R179" s="183"/>
      <c r="S179" s="183"/>
      <c r="T179" s="184"/>
      <c r="AT179" s="178" t="s">
        <v>136</v>
      </c>
      <c r="AU179" s="178" t="s">
        <v>80</v>
      </c>
      <c r="AV179" s="175" t="s">
        <v>80</v>
      </c>
      <c r="AW179" s="175" t="s">
        <v>30</v>
      </c>
      <c r="AX179" s="175" t="s">
        <v>73</v>
      </c>
      <c r="AY179" s="178" t="s">
        <v>126</v>
      </c>
    </row>
    <row r="180" s="175" customFormat="true" ht="12.8" hidden="false" customHeight="false" outlineLevel="0" collapsed="false">
      <c r="B180" s="176"/>
      <c r="D180" s="177" t="s">
        <v>136</v>
      </c>
      <c r="E180" s="178"/>
      <c r="F180" s="179" t="s">
        <v>184</v>
      </c>
      <c r="H180" s="180" t="n">
        <v>13.538</v>
      </c>
      <c r="I180" s="181"/>
      <c r="L180" s="176"/>
      <c r="M180" s="182"/>
      <c r="N180" s="183"/>
      <c r="O180" s="183"/>
      <c r="P180" s="183"/>
      <c r="Q180" s="183"/>
      <c r="R180" s="183"/>
      <c r="S180" s="183"/>
      <c r="T180" s="184"/>
      <c r="AT180" s="178" t="s">
        <v>136</v>
      </c>
      <c r="AU180" s="178" t="s">
        <v>80</v>
      </c>
      <c r="AV180" s="175" t="s">
        <v>80</v>
      </c>
      <c r="AW180" s="175" t="s">
        <v>30</v>
      </c>
      <c r="AX180" s="175" t="s">
        <v>73</v>
      </c>
      <c r="AY180" s="178" t="s">
        <v>126</v>
      </c>
    </row>
    <row r="181" s="175" customFormat="true" ht="12.8" hidden="false" customHeight="false" outlineLevel="0" collapsed="false">
      <c r="B181" s="176"/>
      <c r="D181" s="177" t="s">
        <v>136</v>
      </c>
      <c r="E181" s="178"/>
      <c r="F181" s="179" t="s">
        <v>185</v>
      </c>
      <c r="H181" s="180" t="n">
        <v>23.545</v>
      </c>
      <c r="I181" s="181"/>
      <c r="L181" s="176"/>
      <c r="M181" s="182"/>
      <c r="N181" s="183"/>
      <c r="O181" s="183"/>
      <c r="P181" s="183"/>
      <c r="Q181" s="183"/>
      <c r="R181" s="183"/>
      <c r="S181" s="183"/>
      <c r="T181" s="184"/>
      <c r="AT181" s="178" t="s">
        <v>136</v>
      </c>
      <c r="AU181" s="178" t="s">
        <v>80</v>
      </c>
      <c r="AV181" s="175" t="s">
        <v>80</v>
      </c>
      <c r="AW181" s="175" t="s">
        <v>30</v>
      </c>
      <c r="AX181" s="175" t="s">
        <v>73</v>
      </c>
      <c r="AY181" s="178" t="s">
        <v>126</v>
      </c>
    </row>
    <row r="182" s="185" customFormat="true" ht="12.8" hidden="false" customHeight="false" outlineLevel="0" collapsed="false">
      <c r="B182" s="186"/>
      <c r="D182" s="177" t="s">
        <v>136</v>
      </c>
      <c r="E182" s="187"/>
      <c r="F182" s="188" t="s">
        <v>144</v>
      </c>
      <c r="H182" s="189" t="n">
        <v>57.97</v>
      </c>
      <c r="I182" s="190"/>
      <c r="L182" s="186"/>
      <c r="M182" s="191"/>
      <c r="N182" s="192"/>
      <c r="O182" s="192"/>
      <c r="P182" s="192"/>
      <c r="Q182" s="192"/>
      <c r="R182" s="192"/>
      <c r="S182" s="192"/>
      <c r="T182" s="193"/>
      <c r="AT182" s="187" t="s">
        <v>136</v>
      </c>
      <c r="AU182" s="187" t="s">
        <v>80</v>
      </c>
      <c r="AV182" s="185" t="s">
        <v>134</v>
      </c>
      <c r="AW182" s="185" t="s">
        <v>30</v>
      </c>
      <c r="AX182" s="185" t="s">
        <v>78</v>
      </c>
      <c r="AY182" s="187" t="s">
        <v>126</v>
      </c>
    </row>
    <row r="183" s="27" customFormat="true" ht="16.5" hidden="false" customHeight="true" outlineLevel="0" collapsed="false">
      <c r="A183" s="22"/>
      <c r="B183" s="161"/>
      <c r="C183" s="162" t="s">
        <v>216</v>
      </c>
      <c r="D183" s="162" t="s">
        <v>129</v>
      </c>
      <c r="E183" s="163" t="s">
        <v>217</v>
      </c>
      <c r="F183" s="164" t="s">
        <v>218</v>
      </c>
      <c r="G183" s="165" t="s">
        <v>147</v>
      </c>
      <c r="H183" s="166" t="n">
        <v>22.5</v>
      </c>
      <c r="I183" s="167"/>
      <c r="J183" s="168" t="n">
        <f aca="false">ROUND(I183*H183,2)</f>
        <v>0</v>
      </c>
      <c r="K183" s="164" t="s">
        <v>133</v>
      </c>
      <c r="L183" s="23"/>
      <c r="M183" s="169"/>
      <c r="N183" s="170" t="s">
        <v>38</v>
      </c>
      <c r="O183" s="60"/>
      <c r="P183" s="171" t="n">
        <f aca="false">O183*H183</f>
        <v>0</v>
      </c>
      <c r="Q183" s="171" t="n">
        <v>0</v>
      </c>
      <c r="R183" s="171" t="n">
        <f aca="false">Q183*H183</f>
        <v>0</v>
      </c>
      <c r="S183" s="171" t="n">
        <v>0.009</v>
      </c>
      <c r="T183" s="172" t="n">
        <f aca="false">S183*H183</f>
        <v>0.2025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3" t="s">
        <v>134</v>
      </c>
      <c r="AT183" s="173" t="s">
        <v>129</v>
      </c>
      <c r="AU183" s="173" t="s">
        <v>80</v>
      </c>
      <c r="AY183" s="3" t="s">
        <v>126</v>
      </c>
      <c r="BE183" s="174" t="n">
        <f aca="false">IF(N183="základní",J183,0)</f>
        <v>0</v>
      </c>
      <c r="BF183" s="174" t="n">
        <f aca="false">IF(N183="snížená",J183,0)</f>
        <v>0</v>
      </c>
      <c r="BG183" s="174" t="n">
        <f aca="false">IF(N183="zákl. přenesená",J183,0)</f>
        <v>0</v>
      </c>
      <c r="BH183" s="174" t="n">
        <f aca="false">IF(N183="sníž. přenesená",J183,0)</f>
        <v>0</v>
      </c>
      <c r="BI183" s="174" t="n">
        <f aca="false">IF(N183="nulová",J183,0)</f>
        <v>0</v>
      </c>
      <c r="BJ183" s="3" t="s">
        <v>78</v>
      </c>
      <c r="BK183" s="174" t="n">
        <f aca="false">ROUND(I183*H183,2)</f>
        <v>0</v>
      </c>
      <c r="BL183" s="3" t="s">
        <v>134</v>
      </c>
      <c r="BM183" s="173" t="s">
        <v>219</v>
      </c>
    </row>
    <row r="184" s="175" customFormat="true" ht="12.8" hidden="false" customHeight="false" outlineLevel="0" collapsed="false">
      <c r="B184" s="176"/>
      <c r="D184" s="177" t="s">
        <v>136</v>
      </c>
      <c r="E184" s="178"/>
      <c r="F184" s="179" t="s">
        <v>220</v>
      </c>
      <c r="H184" s="180" t="n">
        <v>22.5</v>
      </c>
      <c r="I184" s="181"/>
      <c r="L184" s="176"/>
      <c r="M184" s="182"/>
      <c r="N184" s="183"/>
      <c r="O184" s="183"/>
      <c r="P184" s="183"/>
      <c r="Q184" s="183"/>
      <c r="R184" s="183"/>
      <c r="S184" s="183"/>
      <c r="T184" s="184"/>
      <c r="AT184" s="178" t="s">
        <v>136</v>
      </c>
      <c r="AU184" s="178" t="s">
        <v>80</v>
      </c>
      <c r="AV184" s="175" t="s">
        <v>80</v>
      </c>
      <c r="AW184" s="175" t="s">
        <v>30</v>
      </c>
      <c r="AX184" s="175" t="s">
        <v>78</v>
      </c>
      <c r="AY184" s="178" t="s">
        <v>126</v>
      </c>
    </row>
    <row r="185" s="27" customFormat="true" ht="21.75" hidden="false" customHeight="true" outlineLevel="0" collapsed="false">
      <c r="A185" s="22"/>
      <c r="B185" s="161"/>
      <c r="C185" s="162" t="s">
        <v>221</v>
      </c>
      <c r="D185" s="162" t="s">
        <v>129</v>
      </c>
      <c r="E185" s="163" t="s">
        <v>222</v>
      </c>
      <c r="F185" s="164" t="s">
        <v>223</v>
      </c>
      <c r="G185" s="165" t="s">
        <v>132</v>
      </c>
      <c r="H185" s="166" t="n">
        <v>6</v>
      </c>
      <c r="I185" s="167"/>
      <c r="J185" s="168" t="n">
        <f aca="false">ROUND(I185*H185,2)</f>
        <v>0</v>
      </c>
      <c r="K185" s="164" t="s">
        <v>133</v>
      </c>
      <c r="L185" s="23"/>
      <c r="M185" s="169"/>
      <c r="N185" s="170" t="s">
        <v>38</v>
      </c>
      <c r="O185" s="60"/>
      <c r="P185" s="171" t="n">
        <f aca="false">O185*H185</f>
        <v>0</v>
      </c>
      <c r="Q185" s="171" t="n">
        <v>0</v>
      </c>
      <c r="R185" s="171" t="n">
        <f aca="false">Q185*H185</f>
        <v>0</v>
      </c>
      <c r="S185" s="171" t="n">
        <v>0.076</v>
      </c>
      <c r="T185" s="172" t="n">
        <f aca="false">S185*H185</f>
        <v>0.456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3" t="s">
        <v>134</v>
      </c>
      <c r="AT185" s="173" t="s">
        <v>129</v>
      </c>
      <c r="AU185" s="173" t="s">
        <v>80</v>
      </c>
      <c r="AY185" s="3" t="s">
        <v>126</v>
      </c>
      <c r="BE185" s="174" t="n">
        <f aca="false">IF(N185="základní",J185,0)</f>
        <v>0</v>
      </c>
      <c r="BF185" s="174" t="n">
        <f aca="false">IF(N185="snížená",J185,0)</f>
        <v>0</v>
      </c>
      <c r="BG185" s="174" t="n">
        <f aca="false">IF(N185="zákl. přenesená",J185,0)</f>
        <v>0</v>
      </c>
      <c r="BH185" s="174" t="n">
        <f aca="false">IF(N185="sníž. přenesená",J185,0)</f>
        <v>0</v>
      </c>
      <c r="BI185" s="174" t="n">
        <f aca="false">IF(N185="nulová",J185,0)</f>
        <v>0</v>
      </c>
      <c r="BJ185" s="3" t="s">
        <v>78</v>
      </c>
      <c r="BK185" s="174" t="n">
        <f aca="false">ROUND(I185*H185,2)</f>
        <v>0</v>
      </c>
      <c r="BL185" s="3" t="s">
        <v>134</v>
      </c>
      <c r="BM185" s="173" t="s">
        <v>224</v>
      </c>
    </row>
    <row r="186" s="175" customFormat="true" ht="12.8" hidden="false" customHeight="false" outlineLevel="0" collapsed="false">
      <c r="B186" s="176"/>
      <c r="D186" s="177" t="s">
        <v>136</v>
      </c>
      <c r="E186" s="178"/>
      <c r="F186" s="179" t="s">
        <v>225</v>
      </c>
      <c r="H186" s="180" t="n">
        <v>6</v>
      </c>
      <c r="I186" s="181"/>
      <c r="L186" s="176"/>
      <c r="M186" s="182"/>
      <c r="N186" s="183"/>
      <c r="O186" s="183"/>
      <c r="P186" s="183"/>
      <c r="Q186" s="183"/>
      <c r="R186" s="183"/>
      <c r="S186" s="183"/>
      <c r="T186" s="184"/>
      <c r="AT186" s="178" t="s">
        <v>136</v>
      </c>
      <c r="AU186" s="178" t="s">
        <v>80</v>
      </c>
      <c r="AV186" s="175" t="s">
        <v>80</v>
      </c>
      <c r="AW186" s="175" t="s">
        <v>30</v>
      </c>
      <c r="AX186" s="175" t="s">
        <v>78</v>
      </c>
      <c r="AY186" s="178" t="s">
        <v>126</v>
      </c>
    </row>
    <row r="187" s="27" customFormat="true" ht="16.5" hidden="false" customHeight="true" outlineLevel="0" collapsed="false">
      <c r="A187" s="22"/>
      <c r="B187" s="161"/>
      <c r="C187" s="162" t="s">
        <v>226</v>
      </c>
      <c r="D187" s="162" t="s">
        <v>129</v>
      </c>
      <c r="E187" s="163" t="s">
        <v>227</v>
      </c>
      <c r="F187" s="164" t="s">
        <v>228</v>
      </c>
      <c r="G187" s="165" t="s">
        <v>140</v>
      </c>
      <c r="H187" s="166" t="n">
        <v>2</v>
      </c>
      <c r="I187" s="167"/>
      <c r="J187" s="168" t="n">
        <f aca="false">ROUND(I187*H187,2)</f>
        <v>0</v>
      </c>
      <c r="K187" s="164"/>
      <c r="L187" s="23"/>
      <c r="M187" s="169"/>
      <c r="N187" s="170" t="s">
        <v>38</v>
      </c>
      <c r="O187" s="60"/>
      <c r="P187" s="171" t="n">
        <f aca="false">O187*H187</f>
        <v>0</v>
      </c>
      <c r="Q187" s="171" t="n">
        <v>0</v>
      </c>
      <c r="R187" s="171" t="n">
        <f aca="false">Q187*H187</f>
        <v>0</v>
      </c>
      <c r="S187" s="171" t="n">
        <v>0.076</v>
      </c>
      <c r="T187" s="172" t="n">
        <f aca="false">S187*H187</f>
        <v>0.152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3" t="s">
        <v>134</v>
      </c>
      <c r="AT187" s="173" t="s">
        <v>129</v>
      </c>
      <c r="AU187" s="173" t="s">
        <v>80</v>
      </c>
      <c r="AY187" s="3" t="s">
        <v>126</v>
      </c>
      <c r="BE187" s="174" t="n">
        <f aca="false">IF(N187="základní",J187,0)</f>
        <v>0</v>
      </c>
      <c r="BF187" s="174" t="n">
        <f aca="false">IF(N187="snížená",J187,0)</f>
        <v>0</v>
      </c>
      <c r="BG187" s="174" t="n">
        <f aca="false">IF(N187="zákl. přenesená",J187,0)</f>
        <v>0</v>
      </c>
      <c r="BH187" s="174" t="n">
        <f aca="false">IF(N187="sníž. přenesená",J187,0)</f>
        <v>0</v>
      </c>
      <c r="BI187" s="174" t="n">
        <f aca="false">IF(N187="nulová",J187,0)</f>
        <v>0</v>
      </c>
      <c r="BJ187" s="3" t="s">
        <v>78</v>
      </c>
      <c r="BK187" s="174" t="n">
        <f aca="false">ROUND(I187*H187,2)</f>
        <v>0</v>
      </c>
      <c r="BL187" s="3" t="s">
        <v>134</v>
      </c>
      <c r="BM187" s="173" t="s">
        <v>229</v>
      </c>
    </row>
    <row r="188" s="175" customFormat="true" ht="12.8" hidden="false" customHeight="false" outlineLevel="0" collapsed="false">
      <c r="B188" s="176"/>
      <c r="D188" s="177" t="s">
        <v>136</v>
      </c>
      <c r="E188" s="178"/>
      <c r="F188" s="179" t="s">
        <v>230</v>
      </c>
      <c r="H188" s="180" t="n">
        <v>1</v>
      </c>
      <c r="I188" s="181"/>
      <c r="L188" s="176"/>
      <c r="M188" s="182"/>
      <c r="N188" s="183"/>
      <c r="O188" s="183"/>
      <c r="P188" s="183"/>
      <c r="Q188" s="183"/>
      <c r="R188" s="183"/>
      <c r="S188" s="183"/>
      <c r="T188" s="184"/>
      <c r="AT188" s="178" t="s">
        <v>136</v>
      </c>
      <c r="AU188" s="178" t="s">
        <v>80</v>
      </c>
      <c r="AV188" s="175" t="s">
        <v>80</v>
      </c>
      <c r="AW188" s="175" t="s">
        <v>30</v>
      </c>
      <c r="AX188" s="175" t="s">
        <v>73</v>
      </c>
      <c r="AY188" s="178" t="s">
        <v>126</v>
      </c>
    </row>
    <row r="189" s="175" customFormat="true" ht="12.8" hidden="false" customHeight="false" outlineLevel="0" collapsed="false">
      <c r="B189" s="176"/>
      <c r="D189" s="177" t="s">
        <v>136</v>
      </c>
      <c r="E189" s="178"/>
      <c r="F189" s="179" t="s">
        <v>231</v>
      </c>
      <c r="H189" s="180" t="n">
        <v>1</v>
      </c>
      <c r="I189" s="181"/>
      <c r="L189" s="176"/>
      <c r="M189" s="182"/>
      <c r="N189" s="183"/>
      <c r="O189" s="183"/>
      <c r="P189" s="183"/>
      <c r="Q189" s="183"/>
      <c r="R189" s="183"/>
      <c r="S189" s="183"/>
      <c r="T189" s="184"/>
      <c r="AT189" s="178" t="s">
        <v>136</v>
      </c>
      <c r="AU189" s="178" t="s">
        <v>80</v>
      </c>
      <c r="AV189" s="175" t="s">
        <v>80</v>
      </c>
      <c r="AW189" s="175" t="s">
        <v>30</v>
      </c>
      <c r="AX189" s="175" t="s">
        <v>73</v>
      </c>
      <c r="AY189" s="178" t="s">
        <v>126</v>
      </c>
    </row>
    <row r="190" s="185" customFormat="true" ht="12.8" hidden="false" customHeight="false" outlineLevel="0" collapsed="false">
      <c r="B190" s="186"/>
      <c r="D190" s="177" t="s">
        <v>136</v>
      </c>
      <c r="E190" s="187"/>
      <c r="F190" s="188" t="s">
        <v>144</v>
      </c>
      <c r="H190" s="189" t="n">
        <v>2</v>
      </c>
      <c r="I190" s="190"/>
      <c r="L190" s="186"/>
      <c r="M190" s="191"/>
      <c r="N190" s="192"/>
      <c r="O190" s="192"/>
      <c r="P190" s="192"/>
      <c r="Q190" s="192"/>
      <c r="R190" s="192"/>
      <c r="S190" s="192"/>
      <c r="T190" s="193"/>
      <c r="AT190" s="187" t="s">
        <v>136</v>
      </c>
      <c r="AU190" s="187" t="s">
        <v>80</v>
      </c>
      <c r="AV190" s="185" t="s">
        <v>134</v>
      </c>
      <c r="AW190" s="185" t="s">
        <v>30</v>
      </c>
      <c r="AX190" s="185" t="s">
        <v>78</v>
      </c>
      <c r="AY190" s="187" t="s">
        <v>126</v>
      </c>
    </row>
    <row r="191" s="27" customFormat="true" ht="24.15" hidden="false" customHeight="true" outlineLevel="0" collapsed="false">
      <c r="A191" s="22"/>
      <c r="B191" s="161"/>
      <c r="C191" s="162" t="s">
        <v>232</v>
      </c>
      <c r="D191" s="162" t="s">
        <v>129</v>
      </c>
      <c r="E191" s="163" t="s">
        <v>233</v>
      </c>
      <c r="F191" s="164" t="s">
        <v>234</v>
      </c>
      <c r="G191" s="165" t="s">
        <v>140</v>
      </c>
      <c r="H191" s="166" t="n">
        <v>16</v>
      </c>
      <c r="I191" s="167"/>
      <c r="J191" s="168" t="n">
        <f aca="false">ROUND(I191*H191,2)</f>
        <v>0</v>
      </c>
      <c r="K191" s="164" t="s">
        <v>133</v>
      </c>
      <c r="L191" s="23"/>
      <c r="M191" s="169"/>
      <c r="N191" s="170" t="s">
        <v>38</v>
      </c>
      <c r="O191" s="60"/>
      <c r="P191" s="171" t="n">
        <f aca="false">O191*H191</f>
        <v>0</v>
      </c>
      <c r="Q191" s="171" t="n">
        <v>0</v>
      </c>
      <c r="R191" s="171" t="n">
        <f aca="false">Q191*H191</f>
        <v>0</v>
      </c>
      <c r="S191" s="171" t="n">
        <v>0.001</v>
      </c>
      <c r="T191" s="172" t="n">
        <f aca="false">S191*H191</f>
        <v>0.016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3" t="s">
        <v>134</v>
      </c>
      <c r="AT191" s="173" t="s">
        <v>129</v>
      </c>
      <c r="AU191" s="173" t="s">
        <v>80</v>
      </c>
      <c r="AY191" s="3" t="s">
        <v>126</v>
      </c>
      <c r="BE191" s="174" t="n">
        <f aca="false">IF(N191="základní",J191,0)</f>
        <v>0</v>
      </c>
      <c r="BF191" s="174" t="n">
        <f aca="false">IF(N191="snížená",J191,0)</f>
        <v>0</v>
      </c>
      <c r="BG191" s="174" t="n">
        <f aca="false">IF(N191="zákl. přenesená",J191,0)</f>
        <v>0</v>
      </c>
      <c r="BH191" s="174" t="n">
        <f aca="false">IF(N191="sníž. přenesená",J191,0)</f>
        <v>0</v>
      </c>
      <c r="BI191" s="174" t="n">
        <f aca="false">IF(N191="nulová",J191,0)</f>
        <v>0</v>
      </c>
      <c r="BJ191" s="3" t="s">
        <v>78</v>
      </c>
      <c r="BK191" s="174" t="n">
        <f aca="false">ROUND(I191*H191,2)</f>
        <v>0</v>
      </c>
      <c r="BL191" s="3" t="s">
        <v>134</v>
      </c>
      <c r="BM191" s="173" t="s">
        <v>235</v>
      </c>
    </row>
    <row r="192" s="27" customFormat="true" ht="24.15" hidden="false" customHeight="true" outlineLevel="0" collapsed="false">
      <c r="A192" s="22"/>
      <c r="B192" s="161"/>
      <c r="C192" s="162" t="s">
        <v>6</v>
      </c>
      <c r="D192" s="162" t="s">
        <v>129</v>
      </c>
      <c r="E192" s="163" t="s">
        <v>236</v>
      </c>
      <c r="F192" s="164" t="s">
        <v>237</v>
      </c>
      <c r="G192" s="165" t="s">
        <v>147</v>
      </c>
      <c r="H192" s="166" t="n">
        <v>60</v>
      </c>
      <c r="I192" s="167"/>
      <c r="J192" s="168" t="n">
        <f aca="false">ROUND(I192*H192,2)</f>
        <v>0</v>
      </c>
      <c r="K192" s="164" t="s">
        <v>133</v>
      </c>
      <c r="L192" s="23"/>
      <c r="M192" s="169"/>
      <c r="N192" s="170" t="s">
        <v>38</v>
      </c>
      <c r="O192" s="60"/>
      <c r="P192" s="171" t="n">
        <f aca="false">O192*H192</f>
        <v>0</v>
      </c>
      <c r="Q192" s="171" t="n">
        <v>0</v>
      </c>
      <c r="R192" s="171" t="n">
        <f aca="false">Q192*H192</f>
        <v>0</v>
      </c>
      <c r="S192" s="171" t="n">
        <v>0.002</v>
      </c>
      <c r="T192" s="172" t="n">
        <f aca="false">S192*H192</f>
        <v>0.12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3" t="s">
        <v>134</v>
      </c>
      <c r="AT192" s="173" t="s">
        <v>129</v>
      </c>
      <c r="AU192" s="173" t="s">
        <v>80</v>
      </c>
      <c r="AY192" s="3" t="s">
        <v>126</v>
      </c>
      <c r="BE192" s="174" t="n">
        <f aca="false">IF(N192="základní",J192,0)</f>
        <v>0</v>
      </c>
      <c r="BF192" s="174" t="n">
        <f aca="false">IF(N192="snížená",J192,0)</f>
        <v>0</v>
      </c>
      <c r="BG192" s="174" t="n">
        <f aca="false">IF(N192="zákl. přenesená",J192,0)</f>
        <v>0</v>
      </c>
      <c r="BH192" s="174" t="n">
        <f aca="false">IF(N192="sníž. přenesená",J192,0)</f>
        <v>0</v>
      </c>
      <c r="BI192" s="174" t="n">
        <f aca="false">IF(N192="nulová",J192,0)</f>
        <v>0</v>
      </c>
      <c r="BJ192" s="3" t="s">
        <v>78</v>
      </c>
      <c r="BK192" s="174" t="n">
        <f aca="false">ROUND(I192*H192,2)</f>
        <v>0</v>
      </c>
      <c r="BL192" s="3" t="s">
        <v>134</v>
      </c>
      <c r="BM192" s="173" t="s">
        <v>238</v>
      </c>
    </row>
    <row r="193" s="27" customFormat="true" ht="24.15" hidden="false" customHeight="true" outlineLevel="0" collapsed="false">
      <c r="A193" s="22"/>
      <c r="B193" s="161"/>
      <c r="C193" s="162" t="s">
        <v>239</v>
      </c>
      <c r="D193" s="162" t="s">
        <v>129</v>
      </c>
      <c r="E193" s="163" t="s">
        <v>240</v>
      </c>
      <c r="F193" s="164" t="s">
        <v>241</v>
      </c>
      <c r="G193" s="165" t="s">
        <v>147</v>
      </c>
      <c r="H193" s="166" t="n">
        <v>30</v>
      </c>
      <c r="I193" s="167"/>
      <c r="J193" s="168" t="n">
        <f aca="false">ROUND(I193*H193,2)</f>
        <v>0</v>
      </c>
      <c r="K193" s="164" t="s">
        <v>133</v>
      </c>
      <c r="L193" s="23"/>
      <c r="M193" s="169"/>
      <c r="N193" s="170" t="s">
        <v>38</v>
      </c>
      <c r="O193" s="60"/>
      <c r="P193" s="171" t="n">
        <f aca="false">O193*H193</f>
        <v>0</v>
      </c>
      <c r="Q193" s="171" t="n">
        <v>0</v>
      </c>
      <c r="R193" s="171" t="n">
        <f aca="false">Q193*H193</f>
        <v>0</v>
      </c>
      <c r="S193" s="171" t="n">
        <v>0.006</v>
      </c>
      <c r="T193" s="172" t="n">
        <f aca="false">S193*H193</f>
        <v>0.18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3" t="s">
        <v>134</v>
      </c>
      <c r="AT193" s="173" t="s">
        <v>129</v>
      </c>
      <c r="AU193" s="173" t="s">
        <v>80</v>
      </c>
      <c r="AY193" s="3" t="s">
        <v>126</v>
      </c>
      <c r="BE193" s="174" t="n">
        <f aca="false">IF(N193="základní",J193,0)</f>
        <v>0</v>
      </c>
      <c r="BF193" s="174" t="n">
        <f aca="false">IF(N193="snížená",J193,0)</f>
        <v>0</v>
      </c>
      <c r="BG193" s="174" t="n">
        <f aca="false">IF(N193="zákl. přenesená",J193,0)</f>
        <v>0</v>
      </c>
      <c r="BH193" s="174" t="n">
        <f aca="false">IF(N193="sníž. přenesená",J193,0)</f>
        <v>0</v>
      </c>
      <c r="BI193" s="174" t="n">
        <f aca="false">IF(N193="nulová",J193,0)</f>
        <v>0</v>
      </c>
      <c r="BJ193" s="3" t="s">
        <v>78</v>
      </c>
      <c r="BK193" s="174" t="n">
        <f aca="false">ROUND(I193*H193,2)</f>
        <v>0</v>
      </c>
      <c r="BL193" s="3" t="s">
        <v>134</v>
      </c>
      <c r="BM193" s="173" t="s">
        <v>242</v>
      </c>
    </row>
    <row r="194" s="27" customFormat="true" ht="24.15" hidden="false" customHeight="true" outlineLevel="0" collapsed="false">
      <c r="A194" s="22"/>
      <c r="B194" s="161"/>
      <c r="C194" s="162" t="s">
        <v>243</v>
      </c>
      <c r="D194" s="162" t="s">
        <v>129</v>
      </c>
      <c r="E194" s="163" t="s">
        <v>244</v>
      </c>
      <c r="F194" s="164" t="s">
        <v>245</v>
      </c>
      <c r="G194" s="165" t="s">
        <v>147</v>
      </c>
      <c r="H194" s="166" t="n">
        <v>8</v>
      </c>
      <c r="I194" s="167"/>
      <c r="J194" s="168" t="n">
        <f aca="false">ROUND(I194*H194,2)</f>
        <v>0</v>
      </c>
      <c r="K194" s="164" t="s">
        <v>133</v>
      </c>
      <c r="L194" s="23"/>
      <c r="M194" s="169"/>
      <c r="N194" s="170" t="s">
        <v>38</v>
      </c>
      <c r="O194" s="60"/>
      <c r="P194" s="171" t="n">
        <f aca="false">O194*H194</f>
        <v>0</v>
      </c>
      <c r="Q194" s="171" t="n">
        <v>0</v>
      </c>
      <c r="R194" s="171" t="n">
        <f aca="false">Q194*H194</f>
        <v>0</v>
      </c>
      <c r="S194" s="171" t="n">
        <v>0.04</v>
      </c>
      <c r="T194" s="172" t="n">
        <f aca="false">S194*H194</f>
        <v>0.32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3" t="s">
        <v>134</v>
      </c>
      <c r="AT194" s="173" t="s">
        <v>129</v>
      </c>
      <c r="AU194" s="173" t="s">
        <v>80</v>
      </c>
      <c r="AY194" s="3" t="s">
        <v>126</v>
      </c>
      <c r="BE194" s="174" t="n">
        <f aca="false">IF(N194="základní",J194,0)</f>
        <v>0</v>
      </c>
      <c r="BF194" s="174" t="n">
        <f aca="false">IF(N194="snížená",J194,0)</f>
        <v>0</v>
      </c>
      <c r="BG194" s="174" t="n">
        <f aca="false">IF(N194="zákl. přenesená",J194,0)</f>
        <v>0</v>
      </c>
      <c r="BH194" s="174" t="n">
        <f aca="false">IF(N194="sníž. přenesená",J194,0)</f>
        <v>0</v>
      </c>
      <c r="BI194" s="174" t="n">
        <f aca="false">IF(N194="nulová",J194,0)</f>
        <v>0</v>
      </c>
      <c r="BJ194" s="3" t="s">
        <v>78</v>
      </c>
      <c r="BK194" s="174" t="n">
        <f aca="false">ROUND(I194*H194,2)</f>
        <v>0</v>
      </c>
      <c r="BL194" s="3" t="s">
        <v>134</v>
      </c>
      <c r="BM194" s="173" t="s">
        <v>246</v>
      </c>
    </row>
    <row r="195" s="27" customFormat="true" ht="24.15" hidden="false" customHeight="true" outlineLevel="0" collapsed="false">
      <c r="A195" s="22"/>
      <c r="B195" s="161"/>
      <c r="C195" s="162" t="s">
        <v>247</v>
      </c>
      <c r="D195" s="162" t="s">
        <v>129</v>
      </c>
      <c r="E195" s="163" t="s">
        <v>248</v>
      </c>
      <c r="F195" s="164" t="s">
        <v>249</v>
      </c>
      <c r="G195" s="165" t="s">
        <v>147</v>
      </c>
      <c r="H195" s="166" t="n">
        <v>2</v>
      </c>
      <c r="I195" s="167"/>
      <c r="J195" s="168" t="n">
        <f aca="false">ROUND(I195*H195,2)</f>
        <v>0</v>
      </c>
      <c r="K195" s="164" t="s">
        <v>133</v>
      </c>
      <c r="L195" s="23"/>
      <c r="M195" s="169"/>
      <c r="N195" s="170" t="s">
        <v>38</v>
      </c>
      <c r="O195" s="60"/>
      <c r="P195" s="171" t="n">
        <f aca="false">O195*H195</f>
        <v>0</v>
      </c>
      <c r="Q195" s="171" t="n">
        <v>9E-005</v>
      </c>
      <c r="R195" s="171" t="n">
        <f aca="false">Q195*H195</f>
        <v>0.00018</v>
      </c>
      <c r="S195" s="171" t="n">
        <v>0.003</v>
      </c>
      <c r="T195" s="172" t="n">
        <f aca="false">S195*H195</f>
        <v>0.006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3" t="s">
        <v>134</v>
      </c>
      <c r="AT195" s="173" t="s">
        <v>129</v>
      </c>
      <c r="AU195" s="173" t="s">
        <v>80</v>
      </c>
      <c r="AY195" s="3" t="s">
        <v>126</v>
      </c>
      <c r="BE195" s="174" t="n">
        <f aca="false">IF(N195="základní",J195,0)</f>
        <v>0</v>
      </c>
      <c r="BF195" s="174" t="n">
        <f aca="false">IF(N195="snížená",J195,0)</f>
        <v>0</v>
      </c>
      <c r="BG195" s="174" t="n">
        <f aca="false">IF(N195="zákl. přenesená",J195,0)</f>
        <v>0</v>
      </c>
      <c r="BH195" s="174" t="n">
        <f aca="false">IF(N195="sníž. přenesená",J195,0)</f>
        <v>0</v>
      </c>
      <c r="BI195" s="174" t="n">
        <f aca="false">IF(N195="nulová",J195,0)</f>
        <v>0</v>
      </c>
      <c r="BJ195" s="3" t="s">
        <v>78</v>
      </c>
      <c r="BK195" s="174" t="n">
        <f aca="false">ROUND(I195*H195,2)</f>
        <v>0</v>
      </c>
      <c r="BL195" s="3" t="s">
        <v>134</v>
      </c>
      <c r="BM195" s="173" t="s">
        <v>250</v>
      </c>
    </row>
    <row r="196" s="27" customFormat="true" ht="37.8" hidden="false" customHeight="true" outlineLevel="0" collapsed="false">
      <c r="A196" s="22"/>
      <c r="B196" s="161"/>
      <c r="C196" s="162" t="s">
        <v>251</v>
      </c>
      <c r="D196" s="162" t="s">
        <v>129</v>
      </c>
      <c r="E196" s="163" t="s">
        <v>252</v>
      </c>
      <c r="F196" s="164" t="s">
        <v>253</v>
      </c>
      <c r="G196" s="165" t="s">
        <v>132</v>
      </c>
      <c r="H196" s="166" t="n">
        <v>123.676</v>
      </c>
      <c r="I196" s="167"/>
      <c r="J196" s="168" t="n">
        <f aca="false">ROUND(I196*H196,2)</f>
        <v>0</v>
      </c>
      <c r="K196" s="164" t="s">
        <v>133</v>
      </c>
      <c r="L196" s="23"/>
      <c r="M196" s="169"/>
      <c r="N196" s="170" t="s">
        <v>38</v>
      </c>
      <c r="O196" s="60"/>
      <c r="P196" s="171" t="n">
        <f aca="false">O196*H196</f>
        <v>0</v>
      </c>
      <c r="Q196" s="171" t="n">
        <v>0</v>
      </c>
      <c r="R196" s="171" t="n">
        <f aca="false">Q196*H196</f>
        <v>0</v>
      </c>
      <c r="S196" s="171" t="n">
        <v>0.01</v>
      </c>
      <c r="T196" s="172" t="n">
        <f aca="false">S196*H196</f>
        <v>1.23676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3" t="s">
        <v>134</v>
      </c>
      <c r="AT196" s="173" t="s">
        <v>129</v>
      </c>
      <c r="AU196" s="173" t="s">
        <v>80</v>
      </c>
      <c r="AY196" s="3" t="s">
        <v>126</v>
      </c>
      <c r="BE196" s="174" t="n">
        <f aca="false">IF(N196="základní",J196,0)</f>
        <v>0</v>
      </c>
      <c r="BF196" s="174" t="n">
        <f aca="false">IF(N196="snížená",J196,0)</f>
        <v>0</v>
      </c>
      <c r="BG196" s="174" t="n">
        <f aca="false">IF(N196="zákl. přenesená",J196,0)</f>
        <v>0</v>
      </c>
      <c r="BH196" s="174" t="n">
        <f aca="false">IF(N196="sníž. přenesená",J196,0)</f>
        <v>0</v>
      </c>
      <c r="BI196" s="174" t="n">
        <f aca="false">IF(N196="nulová",J196,0)</f>
        <v>0</v>
      </c>
      <c r="BJ196" s="3" t="s">
        <v>78</v>
      </c>
      <c r="BK196" s="174" t="n">
        <f aca="false">ROUND(I196*H196,2)</f>
        <v>0</v>
      </c>
      <c r="BL196" s="3" t="s">
        <v>134</v>
      </c>
      <c r="BM196" s="173" t="s">
        <v>254</v>
      </c>
    </row>
    <row r="197" s="175" customFormat="true" ht="12.8" hidden="false" customHeight="false" outlineLevel="0" collapsed="false">
      <c r="B197" s="176"/>
      <c r="D197" s="177" t="s">
        <v>136</v>
      </c>
      <c r="E197" s="178"/>
      <c r="F197" s="179" t="s">
        <v>255</v>
      </c>
      <c r="H197" s="180" t="n">
        <v>22.244</v>
      </c>
      <c r="I197" s="181"/>
      <c r="L197" s="176"/>
      <c r="M197" s="182"/>
      <c r="N197" s="183"/>
      <c r="O197" s="183"/>
      <c r="P197" s="183"/>
      <c r="Q197" s="183"/>
      <c r="R197" s="183"/>
      <c r="S197" s="183"/>
      <c r="T197" s="184"/>
      <c r="AT197" s="178" t="s">
        <v>136</v>
      </c>
      <c r="AU197" s="178" t="s">
        <v>80</v>
      </c>
      <c r="AV197" s="175" t="s">
        <v>80</v>
      </c>
      <c r="AW197" s="175" t="s">
        <v>30</v>
      </c>
      <c r="AX197" s="175" t="s">
        <v>73</v>
      </c>
      <c r="AY197" s="178" t="s">
        <v>126</v>
      </c>
    </row>
    <row r="198" s="175" customFormat="true" ht="12.8" hidden="false" customHeight="false" outlineLevel="0" collapsed="false">
      <c r="B198" s="176"/>
      <c r="D198" s="177" t="s">
        <v>136</v>
      </c>
      <c r="E198" s="178"/>
      <c r="F198" s="179" t="s">
        <v>256</v>
      </c>
      <c r="H198" s="180" t="n">
        <v>44.929</v>
      </c>
      <c r="I198" s="181"/>
      <c r="L198" s="176"/>
      <c r="M198" s="182"/>
      <c r="N198" s="183"/>
      <c r="O198" s="183"/>
      <c r="P198" s="183"/>
      <c r="Q198" s="183"/>
      <c r="R198" s="183"/>
      <c r="S198" s="183"/>
      <c r="T198" s="184"/>
      <c r="AT198" s="178" t="s">
        <v>136</v>
      </c>
      <c r="AU198" s="178" t="s">
        <v>80</v>
      </c>
      <c r="AV198" s="175" t="s">
        <v>80</v>
      </c>
      <c r="AW198" s="175" t="s">
        <v>30</v>
      </c>
      <c r="AX198" s="175" t="s">
        <v>73</v>
      </c>
      <c r="AY198" s="178" t="s">
        <v>126</v>
      </c>
    </row>
    <row r="199" s="194" customFormat="true" ht="12.8" hidden="false" customHeight="false" outlineLevel="0" collapsed="false">
      <c r="B199" s="195"/>
      <c r="D199" s="177" t="s">
        <v>136</v>
      </c>
      <c r="E199" s="196"/>
      <c r="F199" s="197" t="s">
        <v>257</v>
      </c>
      <c r="H199" s="198" t="n">
        <v>67.173</v>
      </c>
      <c r="I199" s="199"/>
      <c r="L199" s="195"/>
      <c r="M199" s="200"/>
      <c r="N199" s="201"/>
      <c r="O199" s="201"/>
      <c r="P199" s="201"/>
      <c r="Q199" s="201"/>
      <c r="R199" s="201"/>
      <c r="S199" s="201"/>
      <c r="T199" s="202"/>
      <c r="AT199" s="196" t="s">
        <v>136</v>
      </c>
      <c r="AU199" s="196" t="s">
        <v>80</v>
      </c>
      <c r="AV199" s="194" t="s">
        <v>127</v>
      </c>
      <c r="AW199" s="194" t="s">
        <v>30</v>
      </c>
      <c r="AX199" s="194" t="s">
        <v>73</v>
      </c>
      <c r="AY199" s="196" t="s">
        <v>126</v>
      </c>
    </row>
    <row r="200" s="175" customFormat="true" ht="12.8" hidden="false" customHeight="false" outlineLevel="0" collapsed="false">
      <c r="B200" s="176"/>
      <c r="D200" s="177" t="s">
        <v>136</v>
      </c>
      <c r="E200" s="178"/>
      <c r="F200" s="179" t="s">
        <v>258</v>
      </c>
      <c r="H200" s="180" t="n">
        <v>26.86</v>
      </c>
      <c r="I200" s="181"/>
      <c r="L200" s="176"/>
      <c r="M200" s="182"/>
      <c r="N200" s="183"/>
      <c r="O200" s="183"/>
      <c r="P200" s="183"/>
      <c r="Q200" s="183"/>
      <c r="R200" s="183"/>
      <c r="S200" s="183"/>
      <c r="T200" s="184"/>
      <c r="AT200" s="178" t="s">
        <v>136</v>
      </c>
      <c r="AU200" s="178" t="s">
        <v>80</v>
      </c>
      <c r="AV200" s="175" t="s">
        <v>80</v>
      </c>
      <c r="AW200" s="175" t="s">
        <v>30</v>
      </c>
      <c r="AX200" s="175" t="s">
        <v>73</v>
      </c>
      <c r="AY200" s="178" t="s">
        <v>126</v>
      </c>
    </row>
    <row r="201" s="175" customFormat="true" ht="12.8" hidden="false" customHeight="false" outlineLevel="0" collapsed="false">
      <c r="B201" s="176"/>
      <c r="D201" s="177" t="s">
        <v>136</v>
      </c>
      <c r="E201" s="178"/>
      <c r="F201" s="179" t="s">
        <v>259</v>
      </c>
      <c r="H201" s="180" t="n">
        <v>29.643</v>
      </c>
      <c r="I201" s="181"/>
      <c r="L201" s="176"/>
      <c r="M201" s="182"/>
      <c r="N201" s="183"/>
      <c r="O201" s="183"/>
      <c r="P201" s="183"/>
      <c r="Q201" s="183"/>
      <c r="R201" s="183"/>
      <c r="S201" s="183"/>
      <c r="T201" s="184"/>
      <c r="AT201" s="178" t="s">
        <v>136</v>
      </c>
      <c r="AU201" s="178" t="s">
        <v>80</v>
      </c>
      <c r="AV201" s="175" t="s">
        <v>80</v>
      </c>
      <c r="AW201" s="175" t="s">
        <v>30</v>
      </c>
      <c r="AX201" s="175" t="s">
        <v>73</v>
      </c>
      <c r="AY201" s="178" t="s">
        <v>126</v>
      </c>
    </row>
    <row r="202" s="194" customFormat="true" ht="12.8" hidden="false" customHeight="false" outlineLevel="0" collapsed="false">
      <c r="B202" s="195"/>
      <c r="D202" s="177" t="s">
        <v>136</v>
      </c>
      <c r="E202" s="196"/>
      <c r="F202" s="197" t="s">
        <v>257</v>
      </c>
      <c r="H202" s="198" t="n">
        <v>56.503</v>
      </c>
      <c r="I202" s="199"/>
      <c r="L202" s="195"/>
      <c r="M202" s="200"/>
      <c r="N202" s="201"/>
      <c r="O202" s="201"/>
      <c r="P202" s="201"/>
      <c r="Q202" s="201"/>
      <c r="R202" s="201"/>
      <c r="S202" s="201"/>
      <c r="T202" s="202"/>
      <c r="AT202" s="196" t="s">
        <v>136</v>
      </c>
      <c r="AU202" s="196" t="s">
        <v>80</v>
      </c>
      <c r="AV202" s="194" t="s">
        <v>127</v>
      </c>
      <c r="AW202" s="194" t="s">
        <v>30</v>
      </c>
      <c r="AX202" s="194" t="s">
        <v>73</v>
      </c>
      <c r="AY202" s="196" t="s">
        <v>126</v>
      </c>
    </row>
    <row r="203" s="185" customFormat="true" ht="12.8" hidden="false" customHeight="false" outlineLevel="0" collapsed="false">
      <c r="B203" s="186"/>
      <c r="D203" s="177" t="s">
        <v>136</v>
      </c>
      <c r="E203" s="187"/>
      <c r="F203" s="188" t="s">
        <v>144</v>
      </c>
      <c r="H203" s="189" t="n">
        <v>123.676</v>
      </c>
      <c r="I203" s="190"/>
      <c r="L203" s="186"/>
      <c r="M203" s="191"/>
      <c r="N203" s="192"/>
      <c r="O203" s="192"/>
      <c r="P203" s="192"/>
      <c r="Q203" s="192"/>
      <c r="R203" s="192"/>
      <c r="S203" s="192"/>
      <c r="T203" s="193"/>
      <c r="AT203" s="187" t="s">
        <v>136</v>
      </c>
      <c r="AU203" s="187" t="s">
        <v>80</v>
      </c>
      <c r="AV203" s="185" t="s">
        <v>134</v>
      </c>
      <c r="AW203" s="185" t="s">
        <v>30</v>
      </c>
      <c r="AX203" s="185" t="s">
        <v>78</v>
      </c>
      <c r="AY203" s="187" t="s">
        <v>126</v>
      </c>
    </row>
    <row r="204" s="27" customFormat="true" ht="37.8" hidden="false" customHeight="true" outlineLevel="0" collapsed="false">
      <c r="A204" s="22"/>
      <c r="B204" s="161"/>
      <c r="C204" s="162" t="s">
        <v>260</v>
      </c>
      <c r="D204" s="162" t="s">
        <v>129</v>
      </c>
      <c r="E204" s="163" t="s">
        <v>261</v>
      </c>
      <c r="F204" s="164" t="s">
        <v>262</v>
      </c>
      <c r="G204" s="165" t="s">
        <v>132</v>
      </c>
      <c r="H204" s="166" t="n">
        <v>72.276</v>
      </c>
      <c r="I204" s="167"/>
      <c r="J204" s="168" t="n">
        <f aca="false">ROUND(I204*H204,2)</f>
        <v>0</v>
      </c>
      <c r="K204" s="164" t="s">
        <v>133</v>
      </c>
      <c r="L204" s="23"/>
      <c r="M204" s="169"/>
      <c r="N204" s="170" t="s">
        <v>38</v>
      </c>
      <c r="O204" s="60"/>
      <c r="P204" s="171" t="n">
        <f aca="false">O204*H204</f>
        <v>0</v>
      </c>
      <c r="Q204" s="171" t="n">
        <v>0</v>
      </c>
      <c r="R204" s="171" t="n">
        <f aca="false">Q204*H204</f>
        <v>0</v>
      </c>
      <c r="S204" s="171" t="n">
        <v>0.046</v>
      </c>
      <c r="T204" s="172" t="n">
        <f aca="false">S204*H204</f>
        <v>3.324696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3" t="s">
        <v>134</v>
      </c>
      <c r="AT204" s="173" t="s">
        <v>129</v>
      </c>
      <c r="AU204" s="173" t="s">
        <v>80</v>
      </c>
      <c r="AY204" s="3" t="s">
        <v>126</v>
      </c>
      <c r="BE204" s="174" t="n">
        <f aca="false">IF(N204="základní",J204,0)</f>
        <v>0</v>
      </c>
      <c r="BF204" s="174" t="n">
        <f aca="false">IF(N204="snížená",J204,0)</f>
        <v>0</v>
      </c>
      <c r="BG204" s="174" t="n">
        <f aca="false">IF(N204="zákl. přenesená",J204,0)</f>
        <v>0</v>
      </c>
      <c r="BH204" s="174" t="n">
        <f aca="false">IF(N204="sníž. přenesená",J204,0)</f>
        <v>0</v>
      </c>
      <c r="BI204" s="174" t="n">
        <f aca="false">IF(N204="nulová",J204,0)</f>
        <v>0</v>
      </c>
      <c r="BJ204" s="3" t="s">
        <v>78</v>
      </c>
      <c r="BK204" s="174" t="n">
        <f aca="false">ROUND(I204*H204,2)</f>
        <v>0</v>
      </c>
      <c r="BL204" s="3" t="s">
        <v>134</v>
      </c>
      <c r="BM204" s="173" t="s">
        <v>263</v>
      </c>
    </row>
    <row r="205" s="27" customFormat="true" ht="24.15" hidden="false" customHeight="true" outlineLevel="0" collapsed="false">
      <c r="A205" s="22"/>
      <c r="B205" s="161"/>
      <c r="C205" s="162" t="s">
        <v>264</v>
      </c>
      <c r="D205" s="162" t="s">
        <v>129</v>
      </c>
      <c r="E205" s="163" t="s">
        <v>265</v>
      </c>
      <c r="F205" s="164" t="s">
        <v>266</v>
      </c>
      <c r="G205" s="165" t="s">
        <v>132</v>
      </c>
      <c r="H205" s="166" t="n">
        <v>72.276</v>
      </c>
      <c r="I205" s="167"/>
      <c r="J205" s="168" t="n">
        <f aca="false">ROUND(I205*H205,2)</f>
        <v>0</v>
      </c>
      <c r="K205" s="164" t="s">
        <v>133</v>
      </c>
      <c r="L205" s="23"/>
      <c r="M205" s="169"/>
      <c r="N205" s="170" t="s">
        <v>38</v>
      </c>
      <c r="O205" s="60"/>
      <c r="P205" s="171" t="n">
        <f aca="false">O205*H205</f>
        <v>0</v>
      </c>
      <c r="Q205" s="171" t="n">
        <v>0</v>
      </c>
      <c r="R205" s="171" t="n">
        <f aca="false">Q205*H205</f>
        <v>0</v>
      </c>
      <c r="S205" s="171" t="n">
        <v>0.068</v>
      </c>
      <c r="T205" s="172" t="n">
        <f aca="false">S205*H205</f>
        <v>4.914768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3" t="s">
        <v>134</v>
      </c>
      <c r="AT205" s="173" t="s">
        <v>129</v>
      </c>
      <c r="AU205" s="173" t="s">
        <v>80</v>
      </c>
      <c r="AY205" s="3" t="s">
        <v>126</v>
      </c>
      <c r="BE205" s="174" t="n">
        <f aca="false">IF(N205="základní",J205,0)</f>
        <v>0</v>
      </c>
      <c r="BF205" s="174" t="n">
        <f aca="false">IF(N205="snížená",J205,0)</f>
        <v>0</v>
      </c>
      <c r="BG205" s="174" t="n">
        <f aca="false">IF(N205="zákl. přenesená",J205,0)</f>
        <v>0</v>
      </c>
      <c r="BH205" s="174" t="n">
        <f aca="false">IF(N205="sníž. přenesená",J205,0)</f>
        <v>0</v>
      </c>
      <c r="BI205" s="174" t="n">
        <f aca="false">IF(N205="nulová",J205,0)</f>
        <v>0</v>
      </c>
      <c r="BJ205" s="3" t="s">
        <v>78</v>
      </c>
      <c r="BK205" s="174" t="n">
        <f aca="false">ROUND(I205*H205,2)</f>
        <v>0</v>
      </c>
      <c r="BL205" s="3" t="s">
        <v>134</v>
      </c>
      <c r="BM205" s="173" t="s">
        <v>267</v>
      </c>
    </row>
    <row r="206" s="175" customFormat="true" ht="12.8" hidden="false" customHeight="false" outlineLevel="0" collapsed="false">
      <c r="B206" s="176"/>
      <c r="D206" s="177" t="s">
        <v>136</v>
      </c>
      <c r="E206" s="178"/>
      <c r="F206" s="179" t="s">
        <v>268</v>
      </c>
      <c r="H206" s="180" t="n">
        <v>27.772</v>
      </c>
      <c r="I206" s="181"/>
      <c r="L206" s="176"/>
      <c r="M206" s="182"/>
      <c r="N206" s="183"/>
      <c r="O206" s="183"/>
      <c r="P206" s="183"/>
      <c r="Q206" s="183"/>
      <c r="R206" s="183"/>
      <c r="S206" s="183"/>
      <c r="T206" s="184"/>
      <c r="AT206" s="178" t="s">
        <v>136</v>
      </c>
      <c r="AU206" s="178" t="s">
        <v>80</v>
      </c>
      <c r="AV206" s="175" t="s">
        <v>80</v>
      </c>
      <c r="AW206" s="175" t="s">
        <v>30</v>
      </c>
      <c r="AX206" s="175" t="s">
        <v>73</v>
      </c>
      <c r="AY206" s="178" t="s">
        <v>126</v>
      </c>
    </row>
    <row r="207" s="175" customFormat="true" ht="12.8" hidden="false" customHeight="false" outlineLevel="0" collapsed="false">
      <c r="B207" s="176"/>
      <c r="D207" s="177" t="s">
        <v>136</v>
      </c>
      <c r="E207" s="178"/>
      <c r="F207" s="179" t="s">
        <v>269</v>
      </c>
      <c r="H207" s="180" t="n">
        <v>12.138</v>
      </c>
      <c r="I207" s="181"/>
      <c r="L207" s="176"/>
      <c r="M207" s="182"/>
      <c r="N207" s="183"/>
      <c r="O207" s="183"/>
      <c r="P207" s="183"/>
      <c r="Q207" s="183"/>
      <c r="R207" s="183"/>
      <c r="S207" s="183"/>
      <c r="T207" s="184"/>
      <c r="AT207" s="178" t="s">
        <v>136</v>
      </c>
      <c r="AU207" s="178" t="s">
        <v>80</v>
      </c>
      <c r="AV207" s="175" t="s">
        <v>80</v>
      </c>
      <c r="AW207" s="175" t="s">
        <v>30</v>
      </c>
      <c r="AX207" s="175" t="s">
        <v>73</v>
      </c>
      <c r="AY207" s="178" t="s">
        <v>126</v>
      </c>
    </row>
    <row r="208" s="194" customFormat="true" ht="12.8" hidden="false" customHeight="false" outlineLevel="0" collapsed="false">
      <c r="B208" s="195"/>
      <c r="D208" s="177" t="s">
        <v>136</v>
      </c>
      <c r="E208" s="196"/>
      <c r="F208" s="197" t="s">
        <v>257</v>
      </c>
      <c r="H208" s="198" t="n">
        <v>39.91</v>
      </c>
      <c r="I208" s="199"/>
      <c r="L208" s="195"/>
      <c r="M208" s="200"/>
      <c r="N208" s="201"/>
      <c r="O208" s="201"/>
      <c r="P208" s="201"/>
      <c r="Q208" s="201"/>
      <c r="R208" s="201"/>
      <c r="S208" s="201"/>
      <c r="T208" s="202"/>
      <c r="AT208" s="196" t="s">
        <v>136</v>
      </c>
      <c r="AU208" s="196" t="s">
        <v>80</v>
      </c>
      <c r="AV208" s="194" t="s">
        <v>127</v>
      </c>
      <c r="AW208" s="194" t="s">
        <v>30</v>
      </c>
      <c r="AX208" s="194" t="s">
        <v>73</v>
      </c>
      <c r="AY208" s="196" t="s">
        <v>126</v>
      </c>
    </row>
    <row r="209" s="175" customFormat="true" ht="12.8" hidden="false" customHeight="false" outlineLevel="0" collapsed="false">
      <c r="B209" s="176"/>
      <c r="D209" s="177" t="s">
        <v>136</v>
      </c>
      <c r="E209" s="178"/>
      <c r="F209" s="179" t="s">
        <v>270</v>
      </c>
      <c r="H209" s="180" t="n">
        <v>14.45</v>
      </c>
      <c r="I209" s="181"/>
      <c r="L209" s="176"/>
      <c r="M209" s="182"/>
      <c r="N209" s="183"/>
      <c r="O209" s="183"/>
      <c r="P209" s="183"/>
      <c r="Q209" s="183"/>
      <c r="R209" s="183"/>
      <c r="S209" s="183"/>
      <c r="T209" s="184"/>
      <c r="AT209" s="178" t="s">
        <v>136</v>
      </c>
      <c r="AU209" s="178" t="s">
        <v>80</v>
      </c>
      <c r="AV209" s="175" t="s">
        <v>80</v>
      </c>
      <c r="AW209" s="175" t="s">
        <v>30</v>
      </c>
      <c r="AX209" s="175" t="s">
        <v>73</v>
      </c>
      <c r="AY209" s="178" t="s">
        <v>126</v>
      </c>
    </row>
    <row r="210" s="175" customFormat="true" ht="12.8" hidden="false" customHeight="false" outlineLevel="0" collapsed="false">
      <c r="B210" s="176"/>
      <c r="D210" s="177" t="s">
        <v>136</v>
      </c>
      <c r="E210" s="178"/>
      <c r="F210" s="179" t="s">
        <v>271</v>
      </c>
      <c r="H210" s="180" t="n">
        <v>17.916</v>
      </c>
      <c r="I210" s="181"/>
      <c r="L210" s="176"/>
      <c r="M210" s="182"/>
      <c r="N210" s="183"/>
      <c r="O210" s="183"/>
      <c r="P210" s="183"/>
      <c r="Q210" s="183"/>
      <c r="R210" s="183"/>
      <c r="S210" s="183"/>
      <c r="T210" s="184"/>
      <c r="AT210" s="178" t="s">
        <v>136</v>
      </c>
      <c r="AU210" s="178" t="s">
        <v>80</v>
      </c>
      <c r="AV210" s="175" t="s">
        <v>80</v>
      </c>
      <c r="AW210" s="175" t="s">
        <v>30</v>
      </c>
      <c r="AX210" s="175" t="s">
        <v>73</v>
      </c>
      <c r="AY210" s="178" t="s">
        <v>126</v>
      </c>
    </row>
    <row r="211" s="194" customFormat="true" ht="12.8" hidden="false" customHeight="false" outlineLevel="0" collapsed="false">
      <c r="B211" s="195"/>
      <c r="D211" s="177" t="s">
        <v>136</v>
      </c>
      <c r="E211" s="196"/>
      <c r="F211" s="197" t="s">
        <v>257</v>
      </c>
      <c r="H211" s="198" t="n">
        <v>32.366</v>
      </c>
      <c r="I211" s="199"/>
      <c r="L211" s="195"/>
      <c r="M211" s="200"/>
      <c r="N211" s="201"/>
      <c r="O211" s="201"/>
      <c r="P211" s="201"/>
      <c r="Q211" s="201"/>
      <c r="R211" s="201"/>
      <c r="S211" s="201"/>
      <c r="T211" s="202"/>
      <c r="AT211" s="196" t="s">
        <v>136</v>
      </c>
      <c r="AU211" s="196" t="s">
        <v>80</v>
      </c>
      <c r="AV211" s="194" t="s">
        <v>127</v>
      </c>
      <c r="AW211" s="194" t="s">
        <v>30</v>
      </c>
      <c r="AX211" s="194" t="s">
        <v>73</v>
      </c>
      <c r="AY211" s="196" t="s">
        <v>126</v>
      </c>
    </row>
    <row r="212" s="185" customFormat="true" ht="12.8" hidden="false" customHeight="false" outlineLevel="0" collapsed="false">
      <c r="B212" s="186"/>
      <c r="D212" s="177" t="s">
        <v>136</v>
      </c>
      <c r="E212" s="187"/>
      <c r="F212" s="188" t="s">
        <v>144</v>
      </c>
      <c r="H212" s="189" t="n">
        <v>72.276</v>
      </c>
      <c r="I212" s="190"/>
      <c r="L212" s="186"/>
      <c r="M212" s="191"/>
      <c r="N212" s="192"/>
      <c r="O212" s="192"/>
      <c r="P212" s="192"/>
      <c r="Q212" s="192"/>
      <c r="R212" s="192"/>
      <c r="S212" s="192"/>
      <c r="T212" s="193"/>
      <c r="AT212" s="187" t="s">
        <v>136</v>
      </c>
      <c r="AU212" s="187" t="s">
        <v>80</v>
      </c>
      <c r="AV212" s="185" t="s">
        <v>134</v>
      </c>
      <c r="AW212" s="185" t="s">
        <v>30</v>
      </c>
      <c r="AX212" s="185" t="s">
        <v>78</v>
      </c>
      <c r="AY212" s="187" t="s">
        <v>126</v>
      </c>
    </row>
    <row r="213" s="147" customFormat="true" ht="22.8" hidden="false" customHeight="true" outlineLevel="0" collapsed="false">
      <c r="B213" s="148"/>
      <c r="D213" s="149" t="s">
        <v>72</v>
      </c>
      <c r="E213" s="159" t="s">
        <v>272</v>
      </c>
      <c r="F213" s="159" t="s">
        <v>273</v>
      </c>
      <c r="I213" s="151"/>
      <c r="J213" s="160" t="n">
        <f aca="false">BK213</f>
        <v>0</v>
      </c>
      <c r="L213" s="148"/>
      <c r="M213" s="153"/>
      <c r="N213" s="154"/>
      <c r="O213" s="154"/>
      <c r="P213" s="155" t="n">
        <f aca="false">SUM(P214:P218)</f>
        <v>0</v>
      </c>
      <c r="Q213" s="154"/>
      <c r="R213" s="155" t="n">
        <f aca="false">SUM(R214:R218)</f>
        <v>0</v>
      </c>
      <c r="S213" s="154"/>
      <c r="T213" s="156" t="n">
        <f aca="false">SUM(T214:T218)</f>
        <v>0</v>
      </c>
      <c r="AR213" s="149" t="s">
        <v>78</v>
      </c>
      <c r="AT213" s="157" t="s">
        <v>72</v>
      </c>
      <c r="AU213" s="157" t="s">
        <v>78</v>
      </c>
      <c r="AY213" s="149" t="s">
        <v>126</v>
      </c>
      <c r="BK213" s="158" t="n">
        <f aca="false">SUM(BK214:BK218)</f>
        <v>0</v>
      </c>
    </row>
    <row r="214" s="27" customFormat="true" ht="24.15" hidden="false" customHeight="true" outlineLevel="0" collapsed="false">
      <c r="A214" s="22"/>
      <c r="B214" s="161"/>
      <c r="C214" s="162" t="s">
        <v>274</v>
      </c>
      <c r="D214" s="162" t="s">
        <v>129</v>
      </c>
      <c r="E214" s="163" t="s">
        <v>275</v>
      </c>
      <c r="F214" s="164" t="s">
        <v>276</v>
      </c>
      <c r="G214" s="165" t="s">
        <v>277</v>
      </c>
      <c r="H214" s="166" t="n">
        <v>19.431</v>
      </c>
      <c r="I214" s="167"/>
      <c r="J214" s="168" t="n">
        <f aca="false">ROUND(I214*H214,2)</f>
        <v>0</v>
      </c>
      <c r="K214" s="164" t="s">
        <v>133</v>
      </c>
      <c r="L214" s="23"/>
      <c r="M214" s="169"/>
      <c r="N214" s="170" t="s">
        <v>38</v>
      </c>
      <c r="O214" s="60"/>
      <c r="P214" s="171" t="n">
        <f aca="false">O214*H214</f>
        <v>0</v>
      </c>
      <c r="Q214" s="171" t="n">
        <v>0</v>
      </c>
      <c r="R214" s="171" t="n">
        <f aca="false">Q214*H214</f>
        <v>0</v>
      </c>
      <c r="S214" s="171" t="n">
        <v>0</v>
      </c>
      <c r="T214" s="172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3" t="s">
        <v>134</v>
      </c>
      <c r="AT214" s="173" t="s">
        <v>129</v>
      </c>
      <c r="AU214" s="173" t="s">
        <v>80</v>
      </c>
      <c r="AY214" s="3" t="s">
        <v>126</v>
      </c>
      <c r="BE214" s="174" t="n">
        <f aca="false">IF(N214="základní",J214,0)</f>
        <v>0</v>
      </c>
      <c r="BF214" s="174" t="n">
        <f aca="false">IF(N214="snížená",J214,0)</f>
        <v>0</v>
      </c>
      <c r="BG214" s="174" t="n">
        <f aca="false">IF(N214="zákl. přenesená",J214,0)</f>
        <v>0</v>
      </c>
      <c r="BH214" s="174" t="n">
        <f aca="false">IF(N214="sníž. přenesená",J214,0)</f>
        <v>0</v>
      </c>
      <c r="BI214" s="174" t="n">
        <f aca="false">IF(N214="nulová",J214,0)</f>
        <v>0</v>
      </c>
      <c r="BJ214" s="3" t="s">
        <v>78</v>
      </c>
      <c r="BK214" s="174" t="n">
        <f aca="false">ROUND(I214*H214,2)</f>
        <v>0</v>
      </c>
      <c r="BL214" s="3" t="s">
        <v>134</v>
      </c>
      <c r="BM214" s="173" t="s">
        <v>278</v>
      </c>
    </row>
    <row r="215" s="27" customFormat="true" ht="24.15" hidden="false" customHeight="true" outlineLevel="0" collapsed="false">
      <c r="A215" s="22"/>
      <c r="B215" s="161"/>
      <c r="C215" s="162" t="s">
        <v>279</v>
      </c>
      <c r="D215" s="162" t="s">
        <v>129</v>
      </c>
      <c r="E215" s="163" t="s">
        <v>280</v>
      </c>
      <c r="F215" s="164" t="s">
        <v>281</v>
      </c>
      <c r="G215" s="165" t="s">
        <v>277</v>
      </c>
      <c r="H215" s="166" t="n">
        <v>19.431</v>
      </c>
      <c r="I215" s="167"/>
      <c r="J215" s="168" t="n">
        <f aca="false">ROUND(I215*H215,2)</f>
        <v>0</v>
      </c>
      <c r="K215" s="164" t="s">
        <v>133</v>
      </c>
      <c r="L215" s="23"/>
      <c r="M215" s="169"/>
      <c r="N215" s="170" t="s">
        <v>38</v>
      </c>
      <c r="O215" s="60"/>
      <c r="P215" s="171" t="n">
        <f aca="false">O215*H215</f>
        <v>0</v>
      </c>
      <c r="Q215" s="171" t="n">
        <v>0</v>
      </c>
      <c r="R215" s="171" t="n">
        <f aca="false">Q215*H215</f>
        <v>0</v>
      </c>
      <c r="S215" s="171" t="n">
        <v>0</v>
      </c>
      <c r="T215" s="172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3" t="s">
        <v>134</v>
      </c>
      <c r="AT215" s="173" t="s">
        <v>129</v>
      </c>
      <c r="AU215" s="173" t="s">
        <v>80</v>
      </c>
      <c r="AY215" s="3" t="s">
        <v>126</v>
      </c>
      <c r="BE215" s="174" t="n">
        <f aca="false">IF(N215="základní",J215,0)</f>
        <v>0</v>
      </c>
      <c r="BF215" s="174" t="n">
        <f aca="false">IF(N215="snížená",J215,0)</f>
        <v>0</v>
      </c>
      <c r="BG215" s="174" t="n">
        <f aca="false">IF(N215="zákl. přenesená",J215,0)</f>
        <v>0</v>
      </c>
      <c r="BH215" s="174" t="n">
        <f aca="false">IF(N215="sníž. přenesená",J215,0)</f>
        <v>0</v>
      </c>
      <c r="BI215" s="174" t="n">
        <f aca="false">IF(N215="nulová",J215,0)</f>
        <v>0</v>
      </c>
      <c r="BJ215" s="3" t="s">
        <v>78</v>
      </c>
      <c r="BK215" s="174" t="n">
        <f aca="false">ROUND(I215*H215,2)</f>
        <v>0</v>
      </c>
      <c r="BL215" s="3" t="s">
        <v>134</v>
      </c>
      <c r="BM215" s="173" t="s">
        <v>282</v>
      </c>
    </row>
    <row r="216" s="27" customFormat="true" ht="24.15" hidden="false" customHeight="true" outlineLevel="0" collapsed="false">
      <c r="A216" s="22"/>
      <c r="B216" s="161"/>
      <c r="C216" s="162" t="s">
        <v>283</v>
      </c>
      <c r="D216" s="162" t="s">
        <v>129</v>
      </c>
      <c r="E216" s="163" t="s">
        <v>284</v>
      </c>
      <c r="F216" s="164" t="s">
        <v>285</v>
      </c>
      <c r="G216" s="165" t="s">
        <v>277</v>
      </c>
      <c r="H216" s="166" t="n">
        <v>272.034</v>
      </c>
      <c r="I216" s="167"/>
      <c r="J216" s="168" t="n">
        <f aca="false">ROUND(I216*H216,2)</f>
        <v>0</v>
      </c>
      <c r="K216" s="164" t="s">
        <v>133</v>
      </c>
      <c r="L216" s="23"/>
      <c r="M216" s="169"/>
      <c r="N216" s="170" t="s">
        <v>38</v>
      </c>
      <c r="O216" s="60"/>
      <c r="P216" s="171" t="n">
        <f aca="false">O216*H216</f>
        <v>0</v>
      </c>
      <c r="Q216" s="171" t="n">
        <v>0</v>
      </c>
      <c r="R216" s="171" t="n">
        <f aca="false">Q216*H216</f>
        <v>0</v>
      </c>
      <c r="S216" s="171" t="n">
        <v>0</v>
      </c>
      <c r="T216" s="172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3" t="s">
        <v>134</v>
      </c>
      <c r="AT216" s="173" t="s">
        <v>129</v>
      </c>
      <c r="AU216" s="173" t="s">
        <v>80</v>
      </c>
      <c r="AY216" s="3" t="s">
        <v>126</v>
      </c>
      <c r="BE216" s="174" t="n">
        <f aca="false">IF(N216="základní",J216,0)</f>
        <v>0</v>
      </c>
      <c r="BF216" s="174" t="n">
        <f aca="false">IF(N216="snížená",J216,0)</f>
        <v>0</v>
      </c>
      <c r="BG216" s="174" t="n">
        <f aca="false">IF(N216="zákl. přenesená",J216,0)</f>
        <v>0</v>
      </c>
      <c r="BH216" s="174" t="n">
        <f aca="false">IF(N216="sníž. přenesená",J216,0)</f>
        <v>0</v>
      </c>
      <c r="BI216" s="174" t="n">
        <f aca="false">IF(N216="nulová",J216,0)</f>
        <v>0</v>
      </c>
      <c r="BJ216" s="3" t="s">
        <v>78</v>
      </c>
      <c r="BK216" s="174" t="n">
        <f aca="false">ROUND(I216*H216,2)</f>
        <v>0</v>
      </c>
      <c r="BL216" s="3" t="s">
        <v>134</v>
      </c>
      <c r="BM216" s="173" t="s">
        <v>286</v>
      </c>
    </row>
    <row r="217" s="175" customFormat="true" ht="12.8" hidden="false" customHeight="false" outlineLevel="0" collapsed="false">
      <c r="B217" s="176"/>
      <c r="D217" s="177" t="s">
        <v>136</v>
      </c>
      <c r="F217" s="179" t="s">
        <v>287</v>
      </c>
      <c r="H217" s="180" t="n">
        <v>272.034</v>
      </c>
      <c r="I217" s="181"/>
      <c r="L217" s="176"/>
      <c r="M217" s="182"/>
      <c r="N217" s="183"/>
      <c r="O217" s="183"/>
      <c r="P217" s="183"/>
      <c r="Q217" s="183"/>
      <c r="R217" s="183"/>
      <c r="S217" s="183"/>
      <c r="T217" s="184"/>
      <c r="AT217" s="178" t="s">
        <v>136</v>
      </c>
      <c r="AU217" s="178" t="s">
        <v>80</v>
      </c>
      <c r="AV217" s="175" t="s">
        <v>80</v>
      </c>
      <c r="AW217" s="175" t="s">
        <v>2</v>
      </c>
      <c r="AX217" s="175" t="s">
        <v>78</v>
      </c>
      <c r="AY217" s="178" t="s">
        <v>126</v>
      </c>
    </row>
    <row r="218" s="27" customFormat="true" ht="33" hidden="false" customHeight="true" outlineLevel="0" collapsed="false">
      <c r="A218" s="22"/>
      <c r="B218" s="161"/>
      <c r="C218" s="162" t="s">
        <v>288</v>
      </c>
      <c r="D218" s="162" t="s">
        <v>129</v>
      </c>
      <c r="E218" s="163" t="s">
        <v>289</v>
      </c>
      <c r="F218" s="164" t="s">
        <v>290</v>
      </c>
      <c r="G218" s="165" t="s">
        <v>277</v>
      </c>
      <c r="H218" s="166" t="n">
        <v>19.449</v>
      </c>
      <c r="I218" s="167"/>
      <c r="J218" s="168" t="n">
        <f aca="false">ROUND(I218*H218,2)</f>
        <v>0</v>
      </c>
      <c r="K218" s="164" t="s">
        <v>133</v>
      </c>
      <c r="L218" s="23"/>
      <c r="M218" s="169"/>
      <c r="N218" s="170" t="s">
        <v>38</v>
      </c>
      <c r="O218" s="60"/>
      <c r="P218" s="171" t="n">
        <f aca="false">O218*H218</f>
        <v>0</v>
      </c>
      <c r="Q218" s="171" t="n">
        <v>0</v>
      </c>
      <c r="R218" s="171" t="n">
        <f aca="false">Q218*H218</f>
        <v>0</v>
      </c>
      <c r="S218" s="171" t="n">
        <v>0</v>
      </c>
      <c r="T218" s="172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3" t="s">
        <v>134</v>
      </c>
      <c r="AT218" s="173" t="s">
        <v>129</v>
      </c>
      <c r="AU218" s="173" t="s">
        <v>80</v>
      </c>
      <c r="AY218" s="3" t="s">
        <v>126</v>
      </c>
      <c r="BE218" s="174" t="n">
        <f aca="false">IF(N218="základní",J218,0)</f>
        <v>0</v>
      </c>
      <c r="BF218" s="174" t="n">
        <f aca="false">IF(N218="snížená",J218,0)</f>
        <v>0</v>
      </c>
      <c r="BG218" s="174" t="n">
        <f aca="false">IF(N218="zákl. přenesená",J218,0)</f>
        <v>0</v>
      </c>
      <c r="BH218" s="174" t="n">
        <f aca="false">IF(N218="sníž. přenesená",J218,0)</f>
        <v>0</v>
      </c>
      <c r="BI218" s="174" t="n">
        <f aca="false">IF(N218="nulová",J218,0)</f>
        <v>0</v>
      </c>
      <c r="BJ218" s="3" t="s">
        <v>78</v>
      </c>
      <c r="BK218" s="174" t="n">
        <f aca="false">ROUND(I218*H218,2)</f>
        <v>0</v>
      </c>
      <c r="BL218" s="3" t="s">
        <v>134</v>
      </c>
      <c r="BM218" s="173" t="s">
        <v>291</v>
      </c>
    </row>
    <row r="219" s="147" customFormat="true" ht="22.8" hidden="false" customHeight="true" outlineLevel="0" collapsed="false">
      <c r="B219" s="148"/>
      <c r="D219" s="149" t="s">
        <v>72</v>
      </c>
      <c r="E219" s="159" t="s">
        <v>292</v>
      </c>
      <c r="F219" s="159" t="s">
        <v>293</v>
      </c>
      <c r="I219" s="151"/>
      <c r="J219" s="160" t="n">
        <f aca="false">BK219</f>
        <v>0</v>
      </c>
      <c r="L219" s="148"/>
      <c r="M219" s="153"/>
      <c r="N219" s="154"/>
      <c r="O219" s="154"/>
      <c r="P219" s="155" t="n">
        <f aca="false">P220</f>
        <v>0</v>
      </c>
      <c r="Q219" s="154"/>
      <c r="R219" s="155" t="n">
        <f aca="false">R220</f>
        <v>0</v>
      </c>
      <c r="S219" s="154"/>
      <c r="T219" s="156" t="n">
        <f aca="false">T220</f>
        <v>0</v>
      </c>
      <c r="AR219" s="149" t="s">
        <v>78</v>
      </c>
      <c r="AT219" s="157" t="s">
        <v>72</v>
      </c>
      <c r="AU219" s="157" t="s">
        <v>78</v>
      </c>
      <c r="AY219" s="149" t="s">
        <v>126</v>
      </c>
      <c r="BK219" s="158" t="n">
        <f aca="false">BK220</f>
        <v>0</v>
      </c>
    </row>
    <row r="220" s="27" customFormat="true" ht="24.15" hidden="false" customHeight="true" outlineLevel="0" collapsed="false">
      <c r="A220" s="22"/>
      <c r="B220" s="161"/>
      <c r="C220" s="162" t="s">
        <v>294</v>
      </c>
      <c r="D220" s="162" t="s">
        <v>129</v>
      </c>
      <c r="E220" s="163" t="s">
        <v>295</v>
      </c>
      <c r="F220" s="164" t="s">
        <v>296</v>
      </c>
      <c r="G220" s="165" t="s">
        <v>277</v>
      </c>
      <c r="H220" s="166" t="n">
        <v>9.249</v>
      </c>
      <c r="I220" s="167"/>
      <c r="J220" s="168" t="n">
        <f aca="false">ROUND(I220*H220,2)</f>
        <v>0</v>
      </c>
      <c r="K220" s="164" t="s">
        <v>133</v>
      </c>
      <c r="L220" s="23"/>
      <c r="M220" s="169"/>
      <c r="N220" s="170" t="s">
        <v>38</v>
      </c>
      <c r="O220" s="60"/>
      <c r="P220" s="171" t="n">
        <f aca="false">O220*H220</f>
        <v>0</v>
      </c>
      <c r="Q220" s="171" t="n">
        <v>0</v>
      </c>
      <c r="R220" s="171" t="n">
        <f aca="false">Q220*H220</f>
        <v>0</v>
      </c>
      <c r="S220" s="171" t="n">
        <v>0</v>
      </c>
      <c r="T220" s="172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3" t="s">
        <v>134</v>
      </c>
      <c r="AT220" s="173" t="s">
        <v>129</v>
      </c>
      <c r="AU220" s="173" t="s">
        <v>80</v>
      </c>
      <c r="AY220" s="3" t="s">
        <v>126</v>
      </c>
      <c r="BE220" s="174" t="n">
        <f aca="false">IF(N220="základní",J220,0)</f>
        <v>0</v>
      </c>
      <c r="BF220" s="174" t="n">
        <f aca="false">IF(N220="snížená",J220,0)</f>
        <v>0</v>
      </c>
      <c r="BG220" s="174" t="n">
        <f aca="false">IF(N220="zákl. přenesená",J220,0)</f>
        <v>0</v>
      </c>
      <c r="BH220" s="174" t="n">
        <f aca="false">IF(N220="sníž. přenesená",J220,0)</f>
        <v>0</v>
      </c>
      <c r="BI220" s="174" t="n">
        <f aca="false">IF(N220="nulová",J220,0)</f>
        <v>0</v>
      </c>
      <c r="BJ220" s="3" t="s">
        <v>78</v>
      </c>
      <c r="BK220" s="174" t="n">
        <f aca="false">ROUND(I220*H220,2)</f>
        <v>0</v>
      </c>
      <c r="BL220" s="3" t="s">
        <v>134</v>
      </c>
      <c r="BM220" s="173" t="s">
        <v>297</v>
      </c>
    </row>
    <row r="221" s="147" customFormat="true" ht="25.9" hidden="false" customHeight="true" outlineLevel="0" collapsed="false">
      <c r="B221" s="148"/>
      <c r="D221" s="149" t="s">
        <v>72</v>
      </c>
      <c r="E221" s="150" t="s">
        <v>298</v>
      </c>
      <c r="F221" s="150" t="s">
        <v>299</v>
      </c>
      <c r="I221" s="151"/>
      <c r="J221" s="152" t="n">
        <f aca="false">BK221</f>
        <v>0</v>
      </c>
      <c r="L221" s="148"/>
      <c r="M221" s="153"/>
      <c r="N221" s="154"/>
      <c r="O221" s="154"/>
      <c r="P221" s="155" t="n">
        <f aca="false">P222+P243+P266+P314+P320+P327+P336+P374+P384+P401+P423+P464+P479</f>
        <v>0</v>
      </c>
      <c r="Q221" s="154"/>
      <c r="R221" s="155" t="n">
        <f aca="false">R222+R243+R266+R314+R320+R327+R336+R374+R384+R401+R423+R464+R479</f>
        <v>6.48085047</v>
      </c>
      <c r="S221" s="154"/>
      <c r="T221" s="156" t="n">
        <f aca="false">T222+T243+T266+T314+T320+T327+T336+T374+T384+T401+T423+T464+T479</f>
        <v>0.6317463</v>
      </c>
      <c r="AR221" s="149" t="s">
        <v>80</v>
      </c>
      <c r="AT221" s="157" t="s">
        <v>72</v>
      </c>
      <c r="AU221" s="157" t="s">
        <v>73</v>
      </c>
      <c r="AY221" s="149" t="s">
        <v>126</v>
      </c>
      <c r="BK221" s="158" t="n">
        <f aca="false">BK222+BK243+BK266+BK314+BK320+BK327+BK336+BK374+BK384+BK401+BK423+BK464+BK479</f>
        <v>0</v>
      </c>
    </row>
    <row r="222" s="147" customFormat="true" ht="22.8" hidden="false" customHeight="true" outlineLevel="0" collapsed="false">
      <c r="B222" s="148"/>
      <c r="D222" s="149" t="s">
        <v>72</v>
      </c>
      <c r="E222" s="159" t="s">
        <v>300</v>
      </c>
      <c r="F222" s="159" t="s">
        <v>301</v>
      </c>
      <c r="I222" s="151"/>
      <c r="J222" s="160" t="n">
        <f aca="false">BK222</f>
        <v>0</v>
      </c>
      <c r="L222" s="148"/>
      <c r="M222" s="153"/>
      <c r="N222" s="154"/>
      <c r="O222" s="154"/>
      <c r="P222" s="155" t="n">
        <f aca="false">SUM(P223:P242)</f>
        <v>0</v>
      </c>
      <c r="Q222" s="154"/>
      <c r="R222" s="155" t="n">
        <f aca="false">SUM(R223:R242)</f>
        <v>0.07748</v>
      </c>
      <c r="S222" s="154"/>
      <c r="T222" s="156" t="n">
        <f aca="false">SUM(T223:T242)</f>
        <v>0.09962</v>
      </c>
      <c r="AR222" s="149" t="s">
        <v>80</v>
      </c>
      <c r="AT222" s="157" t="s">
        <v>72</v>
      </c>
      <c r="AU222" s="157" t="s">
        <v>78</v>
      </c>
      <c r="AY222" s="149" t="s">
        <v>126</v>
      </c>
      <c r="BK222" s="158" t="n">
        <f aca="false">SUM(BK223:BK242)</f>
        <v>0</v>
      </c>
    </row>
    <row r="223" s="27" customFormat="true" ht="16.5" hidden="false" customHeight="true" outlineLevel="0" collapsed="false">
      <c r="A223" s="22"/>
      <c r="B223" s="161"/>
      <c r="C223" s="162" t="s">
        <v>302</v>
      </c>
      <c r="D223" s="162" t="s">
        <v>129</v>
      </c>
      <c r="E223" s="163" t="s">
        <v>303</v>
      </c>
      <c r="F223" s="164" t="s">
        <v>304</v>
      </c>
      <c r="G223" s="165" t="s">
        <v>140</v>
      </c>
      <c r="H223" s="166" t="n">
        <v>2</v>
      </c>
      <c r="I223" s="167"/>
      <c r="J223" s="168" t="n">
        <f aca="false">ROUND(I223*H223,2)</f>
        <v>0</v>
      </c>
      <c r="K223" s="164" t="s">
        <v>133</v>
      </c>
      <c r="L223" s="23"/>
      <c r="M223" s="169"/>
      <c r="N223" s="170" t="s">
        <v>38</v>
      </c>
      <c r="O223" s="60"/>
      <c r="P223" s="171" t="n">
        <f aca="false">O223*H223</f>
        <v>0</v>
      </c>
      <c r="Q223" s="171" t="n">
        <v>0.02403</v>
      </c>
      <c r="R223" s="171" t="n">
        <f aca="false">Q223*H223</f>
        <v>0.04806</v>
      </c>
      <c r="S223" s="171" t="n">
        <v>0.02403</v>
      </c>
      <c r="T223" s="172" t="n">
        <f aca="false">S223*H223</f>
        <v>0.04806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3" t="s">
        <v>212</v>
      </c>
      <c r="AT223" s="173" t="s">
        <v>129</v>
      </c>
      <c r="AU223" s="173" t="s">
        <v>80</v>
      </c>
      <c r="AY223" s="3" t="s">
        <v>126</v>
      </c>
      <c r="BE223" s="174" t="n">
        <f aca="false">IF(N223="základní",J223,0)</f>
        <v>0</v>
      </c>
      <c r="BF223" s="174" t="n">
        <f aca="false">IF(N223="snížená",J223,0)</f>
        <v>0</v>
      </c>
      <c r="BG223" s="174" t="n">
        <f aca="false">IF(N223="zákl. přenesená",J223,0)</f>
        <v>0</v>
      </c>
      <c r="BH223" s="174" t="n">
        <f aca="false">IF(N223="sníž. přenesená",J223,0)</f>
        <v>0</v>
      </c>
      <c r="BI223" s="174" t="n">
        <f aca="false">IF(N223="nulová",J223,0)</f>
        <v>0</v>
      </c>
      <c r="BJ223" s="3" t="s">
        <v>78</v>
      </c>
      <c r="BK223" s="174" t="n">
        <f aca="false">ROUND(I223*H223,2)</f>
        <v>0</v>
      </c>
      <c r="BL223" s="3" t="s">
        <v>212</v>
      </c>
      <c r="BM223" s="173" t="s">
        <v>305</v>
      </c>
    </row>
    <row r="224" s="27" customFormat="true" ht="16.5" hidden="false" customHeight="true" outlineLevel="0" collapsed="false">
      <c r="A224" s="22"/>
      <c r="B224" s="161"/>
      <c r="C224" s="162" t="s">
        <v>306</v>
      </c>
      <c r="D224" s="162" t="s">
        <v>129</v>
      </c>
      <c r="E224" s="163" t="s">
        <v>307</v>
      </c>
      <c r="F224" s="164" t="s">
        <v>308</v>
      </c>
      <c r="G224" s="165" t="s">
        <v>140</v>
      </c>
      <c r="H224" s="166" t="n">
        <v>2</v>
      </c>
      <c r="I224" s="167"/>
      <c r="J224" s="168" t="n">
        <f aca="false">ROUND(I224*H224,2)</f>
        <v>0</v>
      </c>
      <c r="K224" s="164" t="s">
        <v>133</v>
      </c>
      <c r="L224" s="23"/>
      <c r="M224" s="169"/>
      <c r="N224" s="170" t="s">
        <v>38</v>
      </c>
      <c r="O224" s="60"/>
      <c r="P224" s="171" t="n">
        <f aca="false">O224*H224</f>
        <v>0</v>
      </c>
      <c r="Q224" s="171" t="n">
        <v>0</v>
      </c>
      <c r="R224" s="171" t="n">
        <f aca="false">Q224*H224</f>
        <v>0</v>
      </c>
      <c r="S224" s="171" t="n">
        <v>0</v>
      </c>
      <c r="T224" s="172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3" t="s">
        <v>212</v>
      </c>
      <c r="AT224" s="173" t="s">
        <v>129</v>
      </c>
      <c r="AU224" s="173" t="s">
        <v>80</v>
      </c>
      <c r="AY224" s="3" t="s">
        <v>126</v>
      </c>
      <c r="BE224" s="174" t="n">
        <f aca="false">IF(N224="základní",J224,0)</f>
        <v>0</v>
      </c>
      <c r="BF224" s="174" t="n">
        <f aca="false">IF(N224="snížená",J224,0)</f>
        <v>0</v>
      </c>
      <c r="BG224" s="174" t="n">
        <f aca="false">IF(N224="zákl. přenesená",J224,0)</f>
        <v>0</v>
      </c>
      <c r="BH224" s="174" t="n">
        <f aca="false">IF(N224="sníž. přenesená",J224,0)</f>
        <v>0</v>
      </c>
      <c r="BI224" s="174" t="n">
        <f aca="false">IF(N224="nulová",J224,0)</f>
        <v>0</v>
      </c>
      <c r="BJ224" s="3" t="s">
        <v>78</v>
      </c>
      <c r="BK224" s="174" t="n">
        <f aca="false">ROUND(I224*H224,2)</f>
        <v>0</v>
      </c>
      <c r="BL224" s="3" t="s">
        <v>212</v>
      </c>
      <c r="BM224" s="173" t="s">
        <v>309</v>
      </c>
    </row>
    <row r="225" s="27" customFormat="true" ht="16.5" hidden="false" customHeight="true" outlineLevel="0" collapsed="false">
      <c r="A225" s="22"/>
      <c r="B225" s="161"/>
      <c r="C225" s="162" t="s">
        <v>310</v>
      </c>
      <c r="D225" s="162" t="s">
        <v>129</v>
      </c>
      <c r="E225" s="163" t="s">
        <v>311</v>
      </c>
      <c r="F225" s="164" t="s">
        <v>312</v>
      </c>
      <c r="G225" s="165" t="s">
        <v>147</v>
      </c>
      <c r="H225" s="166" t="n">
        <v>12</v>
      </c>
      <c r="I225" s="167"/>
      <c r="J225" s="168" t="n">
        <f aca="false">ROUND(I225*H225,2)</f>
        <v>0</v>
      </c>
      <c r="K225" s="164" t="s">
        <v>133</v>
      </c>
      <c r="L225" s="23"/>
      <c r="M225" s="169"/>
      <c r="N225" s="170" t="s">
        <v>38</v>
      </c>
      <c r="O225" s="60"/>
      <c r="P225" s="171" t="n">
        <f aca="false">O225*H225</f>
        <v>0</v>
      </c>
      <c r="Q225" s="171" t="n">
        <v>0</v>
      </c>
      <c r="R225" s="171" t="n">
        <f aca="false">Q225*H225</f>
        <v>0</v>
      </c>
      <c r="S225" s="171" t="n">
        <v>0.0021</v>
      </c>
      <c r="T225" s="172" t="n">
        <f aca="false">S225*H225</f>
        <v>0.0252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3" t="s">
        <v>212</v>
      </c>
      <c r="AT225" s="173" t="s">
        <v>129</v>
      </c>
      <c r="AU225" s="173" t="s">
        <v>80</v>
      </c>
      <c r="AY225" s="3" t="s">
        <v>126</v>
      </c>
      <c r="BE225" s="174" t="n">
        <f aca="false">IF(N225="základní",J225,0)</f>
        <v>0</v>
      </c>
      <c r="BF225" s="174" t="n">
        <f aca="false">IF(N225="snížená",J225,0)</f>
        <v>0</v>
      </c>
      <c r="BG225" s="174" t="n">
        <f aca="false">IF(N225="zákl. přenesená",J225,0)</f>
        <v>0</v>
      </c>
      <c r="BH225" s="174" t="n">
        <f aca="false">IF(N225="sníž. přenesená",J225,0)</f>
        <v>0</v>
      </c>
      <c r="BI225" s="174" t="n">
        <f aca="false">IF(N225="nulová",J225,0)</f>
        <v>0</v>
      </c>
      <c r="BJ225" s="3" t="s">
        <v>78</v>
      </c>
      <c r="BK225" s="174" t="n">
        <f aca="false">ROUND(I225*H225,2)</f>
        <v>0</v>
      </c>
      <c r="BL225" s="3" t="s">
        <v>212</v>
      </c>
      <c r="BM225" s="173" t="s">
        <v>313</v>
      </c>
    </row>
    <row r="226" s="27" customFormat="true" ht="16.5" hidden="false" customHeight="true" outlineLevel="0" collapsed="false">
      <c r="A226" s="22"/>
      <c r="B226" s="161"/>
      <c r="C226" s="162" t="s">
        <v>314</v>
      </c>
      <c r="D226" s="162" t="s">
        <v>129</v>
      </c>
      <c r="E226" s="163" t="s">
        <v>315</v>
      </c>
      <c r="F226" s="164" t="s">
        <v>316</v>
      </c>
      <c r="G226" s="165" t="s">
        <v>147</v>
      </c>
      <c r="H226" s="166" t="n">
        <v>8</v>
      </c>
      <c r="I226" s="167"/>
      <c r="J226" s="168" t="n">
        <f aca="false">ROUND(I226*H226,2)</f>
        <v>0</v>
      </c>
      <c r="K226" s="164" t="s">
        <v>133</v>
      </c>
      <c r="L226" s="23"/>
      <c r="M226" s="169"/>
      <c r="N226" s="170" t="s">
        <v>38</v>
      </c>
      <c r="O226" s="60"/>
      <c r="P226" s="171" t="n">
        <f aca="false">O226*H226</f>
        <v>0</v>
      </c>
      <c r="Q226" s="171" t="n">
        <v>0</v>
      </c>
      <c r="R226" s="171" t="n">
        <f aca="false">Q226*H226</f>
        <v>0</v>
      </c>
      <c r="S226" s="171" t="n">
        <v>0.00198</v>
      </c>
      <c r="T226" s="172" t="n">
        <f aca="false">S226*H226</f>
        <v>0.01584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3" t="s">
        <v>212</v>
      </c>
      <c r="AT226" s="173" t="s">
        <v>129</v>
      </c>
      <c r="AU226" s="173" t="s">
        <v>80</v>
      </c>
      <c r="AY226" s="3" t="s">
        <v>126</v>
      </c>
      <c r="BE226" s="174" t="n">
        <f aca="false">IF(N226="základní",J226,0)</f>
        <v>0</v>
      </c>
      <c r="BF226" s="174" t="n">
        <f aca="false">IF(N226="snížená",J226,0)</f>
        <v>0</v>
      </c>
      <c r="BG226" s="174" t="n">
        <f aca="false">IF(N226="zákl. přenesená",J226,0)</f>
        <v>0</v>
      </c>
      <c r="BH226" s="174" t="n">
        <f aca="false">IF(N226="sníž. přenesená",J226,0)</f>
        <v>0</v>
      </c>
      <c r="BI226" s="174" t="n">
        <f aca="false">IF(N226="nulová",J226,0)</f>
        <v>0</v>
      </c>
      <c r="BJ226" s="3" t="s">
        <v>78</v>
      </c>
      <c r="BK226" s="174" t="n">
        <f aca="false">ROUND(I226*H226,2)</f>
        <v>0</v>
      </c>
      <c r="BL226" s="3" t="s">
        <v>212</v>
      </c>
      <c r="BM226" s="173" t="s">
        <v>317</v>
      </c>
    </row>
    <row r="227" s="27" customFormat="true" ht="16.5" hidden="false" customHeight="true" outlineLevel="0" collapsed="false">
      <c r="A227" s="22"/>
      <c r="B227" s="161"/>
      <c r="C227" s="162" t="s">
        <v>318</v>
      </c>
      <c r="D227" s="162" t="s">
        <v>129</v>
      </c>
      <c r="E227" s="163" t="s">
        <v>319</v>
      </c>
      <c r="F227" s="164" t="s">
        <v>320</v>
      </c>
      <c r="G227" s="165" t="s">
        <v>147</v>
      </c>
      <c r="H227" s="166" t="n">
        <v>4</v>
      </c>
      <c r="I227" s="167"/>
      <c r="J227" s="168" t="n">
        <f aca="false">ROUND(I227*H227,2)</f>
        <v>0</v>
      </c>
      <c r="K227" s="164" t="s">
        <v>133</v>
      </c>
      <c r="L227" s="23"/>
      <c r="M227" s="169"/>
      <c r="N227" s="170" t="s">
        <v>38</v>
      </c>
      <c r="O227" s="60"/>
      <c r="P227" s="171" t="n">
        <f aca="false">O227*H227</f>
        <v>0</v>
      </c>
      <c r="Q227" s="171" t="n">
        <v>0</v>
      </c>
      <c r="R227" s="171" t="n">
        <f aca="false">Q227*H227</f>
        <v>0</v>
      </c>
      <c r="S227" s="171" t="n">
        <v>0.00263</v>
      </c>
      <c r="T227" s="172" t="n">
        <f aca="false">S227*H227</f>
        <v>0.01052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3" t="s">
        <v>212</v>
      </c>
      <c r="AT227" s="173" t="s">
        <v>129</v>
      </c>
      <c r="AU227" s="173" t="s">
        <v>80</v>
      </c>
      <c r="AY227" s="3" t="s">
        <v>126</v>
      </c>
      <c r="BE227" s="174" t="n">
        <f aca="false">IF(N227="základní",J227,0)</f>
        <v>0</v>
      </c>
      <c r="BF227" s="174" t="n">
        <f aca="false">IF(N227="snížená",J227,0)</f>
        <v>0</v>
      </c>
      <c r="BG227" s="174" t="n">
        <f aca="false">IF(N227="zákl. přenesená",J227,0)</f>
        <v>0</v>
      </c>
      <c r="BH227" s="174" t="n">
        <f aca="false">IF(N227="sníž. přenesená",J227,0)</f>
        <v>0</v>
      </c>
      <c r="BI227" s="174" t="n">
        <f aca="false">IF(N227="nulová",J227,0)</f>
        <v>0</v>
      </c>
      <c r="BJ227" s="3" t="s">
        <v>78</v>
      </c>
      <c r="BK227" s="174" t="n">
        <f aca="false">ROUND(I227*H227,2)</f>
        <v>0</v>
      </c>
      <c r="BL227" s="3" t="s">
        <v>212</v>
      </c>
      <c r="BM227" s="173" t="s">
        <v>321</v>
      </c>
    </row>
    <row r="228" s="27" customFormat="true" ht="16.5" hidden="false" customHeight="true" outlineLevel="0" collapsed="false">
      <c r="A228" s="22"/>
      <c r="B228" s="161"/>
      <c r="C228" s="162" t="s">
        <v>322</v>
      </c>
      <c r="D228" s="162" t="s">
        <v>129</v>
      </c>
      <c r="E228" s="163" t="s">
        <v>323</v>
      </c>
      <c r="F228" s="164" t="s">
        <v>324</v>
      </c>
      <c r="G228" s="165" t="s">
        <v>147</v>
      </c>
      <c r="H228" s="166" t="n">
        <v>4</v>
      </c>
      <c r="I228" s="167"/>
      <c r="J228" s="168" t="n">
        <f aca="false">ROUND(I228*H228,2)</f>
        <v>0</v>
      </c>
      <c r="K228" s="164" t="s">
        <v>133</v>
      </c>
      <c r="L228" s="23"/>
      <c r="M228" s="169"/>
      <c r="N228" s="170" t="s">
        <v>38</v>
      </c>
      <c r="O228" s="60"/>
      <c r="P228" s="171" t="n">
        <f aca="false">O228*H228</f>
        <v>0</v>
      </c>
      <c r="Q228" s="171" t="n">
        <v>0.00184</v>
      </c>
      <c r="R228" s="171" t="n">
        <f aca="false">Q228*H228</f>
        <v>0.00736</v>
      </c>
      <c r="S228" s="171" t="n">
        <v>0</v>
      </c>
      <c r="T228" s="172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3" t="s">
        <v>212</v>
      </c>
      <c r="AT228" s="173" t="s">
        <v>129</v>
      </c>
      <c r="AU228" s="173" t="s">
        <v>80</v>
      </c>
      <c r="AY228" s="3" t="s">
        <v>126</v>
      </c>
      <c r="BE228" s="174" t="n">
        <f aca="false">IF(N228="základní",J228,0)</f>
        <v>0</v>
      </c>
      <c r="BF228" s="174" t="n">
        <f aca="false">IF(N228="snížená",J228,0)</f>
        <v>0</v>
      </c>
      <c r="BG228" s="174" t="n">
        <f aca="false">IF(N228="zákl. přenesená",J228,0)</f>
        <v>0</v>
      </c>
      <c r="BH228" s="174" t="n">
        <f aca="false">IF(N228="sníž. přenesená",J228,0)</f>
        <v>0</v>
      </c>
      <c r="BI228" s="174" t="n">
        <f aca="false">IF(N228="nulová",J228,0)</f>
        <v>0</v>
      </c>
      <c r="BJ228" s="3" t="s">
        <v>78</v>
      </c>
      <c r="BK228" s="174" t="n">
        <f aca="false">ROUND(I228*H228,2)</f>
        <v>0</v>
      </c>
      <c r="BL228" s="3" t="s">
        <v>212</v>
      </c>
      <c r="BM228" s="173" t="s">
        <v>325</v>
      </c>
    </row>
    <row r="229" s="27" customFormat="true" ht="16.5" hidden="false" customHeight="true" outlineLevel="0" collapsed="false">
      <c r="A229" s="22"/>
      <c r="B229" s="161"/>
      <c r="C229" s="162" t="s">
        <v>326</v>
      </c>
      <c r="D229" s="162" t="s">
        <v>129</v>
      </c>
      <c r="E229" s="163" t="s">
        <v>327</v>
      </c>
      <c r="F229" s="164" t="s">
        <v>328</v>
      </c>
      <c r="G229" s="165" t="s">
        <v>147</v>
      </c>
      <c r="H229" s="166" t="n">
        <v>14</v>
      </c>
      <c r="I229" s="167"/>
      <c r="J229" s="168" t="n">
        <f aca="false">ROUND(I229*H229,2)</f>
        <v>0</v>
      </c>
      <c r="K229" s="164" t="s">
        <v>133</v>
      </c>
      <c r="L229" s="23"/>
      <c r="M229" s="169"/>
      <c r="N229" s="170" t="s">
        <v>38</v>
      </c>
      <c r="O229" s="60"/>
      <c r="P229" s="171" t="n">
        <f aca="false">O229*H229</f>
        <v>0</v>
      </c>
      <c r="Q229" s="171" t="n">
        <v>0.00041</v>
      </c>
      <c r="R229" s="171" t="n">
        <f aca="false">Q229*H229</f>
        <v>0.00574</v>
      </c>
      <c r="S229" s="171" t="n">
        <v>0</v>
      </c>
      <c r="T229" s="172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3" t="s">
        <v>212</v>
      </c>
      <c r="AT229" s="173" t="s">
        <v>129</v>
      </c>
      <c r="AU229" s="173" t="s">
        <v>80</v>
      </c>
      <c r="AY229" s="3" t="s">
        <v>126</v>
      </c>
      <c r="BE229" s="174" t="n">
        <f aca="false">IF(N229="základní",J229,0)</f>
        <v>0</v>
      </c>
      <c r="BF229" s="174" t="n">
        <f aca="false">IF(N229="snížená",J229,0)</f>
        <v>0</v>
      </c>
      <c r="BG229" s="174" t="n">
        <f aca="false">IF(N229="zákl. přenesená",J229,0)</f>
        <v>0</v>
      </c>
      <c r="BH229" s="174" t="n">
        <f aca="false">IF(N229="sníž. přenesená",J229,0)</f>
        <v>0</v>
      </c>
      <c r="BI229" s="174" t="n">
        <f aca="false">IF(N229="nulová",J229,0)</f>
        <v>0</v>
      </c>
      <c r="BJ229" s="3" t="s">
        <v>78</v>
      </c>
      <c r="BK229" s="174" t="n">
        <f aca="false">ROUND(I229*H229,2)</f>
        <v>0</v>
      </c>
      <c r="BL229" s="3" t="s">
        <v>212</v>
      </c>
      <c r="BM229" s="173" t="s">
        <v>329</v>
      </c>
    </row>
    <row r="230" s="27" customFormat="true" ht="16.5" hidden="false" customHeight="true" outlineLevel="0" collapsed="false">
      <c r="A230" s="22"/>
      <c r="B230" s="161"/>
      <c r="C230" s="162" t="s">
        <v>330</v>
      </c>
      <c r="D230" s="162" t="s">
        <v>129</v>
      </c>
      <c r="E230" s="163" t="s">
        <v>331</v>
      </c>
      <c r="F230" s="164" t="s">
        <v>332</v>
      </c>
      <c r="G230" s="165" t="s">
        <v>147</v>
      </c>
      <c r="H230" s="166" t="n">
        <v>6</v>
      </c>
      <c r="I230" s="167"/>
      <c r="J230" s="168" t="n">
        <f aca="false">ROUND(I230*H230,2)</f>
        <v>0</v>
      </c>
      <c r="K230" s="164" t="s">
        <v>133</v>
      </c>
      <c r="L230" s="23"/>
      <c r="M230" s="169"/>
      <c r="N230" s="170" t="s">
        <v>38</v>
      </c>
      <c r="O230" s="60"/>
      <c r="P230" s="171" t="n">
        <f aca="false">O230*H230</f>
        <v>0</v>
      </c>
      <c r="Q230" s="171" t="n">
        <v>0.00048</v>
      </c>
      <c r="R230" s="171" t="n">
        <f aca="false">Q230*H230</f>
        <v>0.00288</v>
      </c>
      <c r="S230" s="171" t="n">
        <v>0</v>
      </c>
      <c r="T230" s="172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3" t="s">
        <v>212</v>
      </c>
      <c r="AT230" s="173" t="s">
        <v>129</v>
      </c>
      <c r="AU230" s="173" t="s">
        <v>80</v>
      </c>
      <c r="AY230" s="3" t="s">
        <v>126</v>
      </c>
      <c r="BE230" s="174" t="n">
        <f aca="false">IF(N230="základní",J230,0)</f>
        <v>0</v>
      </c>
      <c r="BF230" s="174" t="n">
        <f aca="false">IF(N230="snížená",J230,0)</f>
        <v>0</v>
      </c>
      <c r="BG230" s="174" t="n">
        <f aca="false">IF(N230="zákl. přenesená",J230,0)</f>
        <v>0</v>
      </c>
      <c r="BH230" s="174" t="n">
        <f aca="false">IF(N230="sníž. přenesená",J230,0)</f>
        <v>0</v>
      </c>
      <c r="BI230" s="174" t="n">
        <f aca="false">IF(N230="nulová",J230,0)</f>
        <v>0</v>
      </c>
      <c r="BJ230" s="3" t="s">
        <v>78</v>
      </c>
      <c r="BK230" s="174" t="n">
        <f aca="false">ROUND(I230*H230,2)</f>
        <v>0</v>
      </c>
      <c r="BL230" s="3" t="s">
        <v>212</v>
      </c>
      <c r="BM230" s="173" t="s">
        <v>333</v>
      </c>
    </row>
    <row r="231" s="27" customFormat="true" ht="16.5" hidden="false" customHeight="true" outlineLevel="0" collapsed="false">
      <c r="A231" s="22"/>
      <c r="B231" s="161"/>
      <c r="C231" s="162" t="s">
        <v>334</v>
      </c>
      <c r="D231" s="162" t="s">
        <v>129</v>
      </c>
      <c r="E231" s="163" t="s">
        <v>335</v>
      </c>
      <c r="F231" s="164" t="s">
        <v>336</v>
      </c>
      <c r="G231" s="165" t="s">
        <v>147</v>
      </c>
      <c r="H231" s="166" t="n">
        <v>6</v>
      </c>
      <c r="I231" s="167"/>
      <c r="J231" s="168" t="n">
        <f aca="false">ROUND(I231*H231,2)</f>
        <v>0</v>
      </c>
      <c r="K231" s="164" t="s">
        <v>133</v>
      </c>
      <c r="L231" s="23"/>
      <c r="M231" s="169"/>
      <c r="N231" s="170" t="s">
        <v>38</v>
      </c>
      <c r="O231" s="60"/>
      <c r="P231" s="171" t="n">
        <f aca="false">O231*H231</f>
        <v>0</v>
      </c>
      <c r="Q231" s="171" t="n">
        <v>0.00224</v>
      </c>
      <c r="R231" s="171" t="n">
        <f aca="false">Q231*H231</f>
        <v>0.01344</v>
      </c>
      <c r="S231" s="171" t="n">
        <v>0</v>
      </c>
      <c r="T231" s="172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3" t="s">
        <v>212</v>
      </c>
      <c r="AT231" s="173" t="s">
        <v>129</v>
      </c>
      <c r="AU231" s="173" t="s">
        <v>80</v>
      </c>
      <c r="AY231" s="3" t="s">
        <v>126</v>
      </c>
      <c r="BE231" s="174" t="n">
        <f aca="false">IF(N231="základní",J231,0)</f>
        <v>0</v>
      </c>
      <c r="BF231" s="174" t="n">
        <f aca="false">IF(N231="snížená",J231,0)</f>
        <v>0</v>
      </c>
      <c r="BG231" s="174" t="n">
        <f aca="false">IF(N231="zákl. přenesená",J231,0)</f>
        <v>0</v>
      </c>
      <c r="BH231" s="174" t="n">
        <f aca="false">IF(N231="sníž. přenesená",J231,0)</f>
        <v>0</v>
      </c>
      <c r="BI231" s="174" t="n">
        <f aca="false">IF(N231="nulová",J231,0)</f>
        <v>0</v>
      </c>
      <c r="BJ231" s="3" t="s">
        <v>78</v>
      </c>
      <c r="BK231" s="174" t="n">
        <f aca="false">ROUND(I231*H231,2)</f>
        <v>0</v>
      </c>
      <c r="BL231" s="3" t="s">
        <v>212</v>
      </c>
      <c r="BM231" s="173" t="s">
        <v>337</v>
      </c>
    </row>
    <row r="232" s="27" customFormat="true" ht="16.5" hidden="false" customHeight="true" outlineLevel="0" collapsed="false">
      <c r="A232" s="22"/>
      <c r="B232" s="161"/>
      <c r="C232" s="162" t="s">
        <v>338</v>
      </c>
      <c r="D232" s="162" t="s">
        <v>129</v>
      </c>
      <c r="E232" s="163" t="s">
        <v>339</v>
      </c>
      <c r="F232" s="164" t="s">
        <v>340</v>
      </c>
      <c r="G232" s="165" t="s">
        <v>140</v>
      </c>
      <c r="H232" s="166" t="n">
        <v>4</v>
      </c>
      <c r="I232" s="167"/>
      <c r="J232" s="168" t="n">
        <f aca="false">ROUND(I232*H232,2)</f>
        <v>0</v>
      </c>
      <c r="K232" s="164" t="s">
        <v>133</v>
      </c>
      <c r="L232" s="23"/>
      <c r="M232" s="169"/>
      <c r="N232" s="170" t="s">
        <v>38</v>
      </c>
      <c r="O232" s="60"/>
      <c r="P232" s="171" t="n">
        <f aca="false">O232*H232</f>
        <v>0</v>
      </c>
      <c r="Q232" s="171" t="n">
        <v>0</v>
      </c>
      <c r="R232" s="171" t="n">
        <f aca="false">Q232*H232</f>
        <v>0</v>
      </c>
      <c r="S232" s="171" t="n">
        <v>0</v>
      </c>
      <c r="T232" s="172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3" t="s">
        <v>212</v>
      </c>
      <c r="AT232" s="173" t="s">
        <v>129</v>
      </c>
      <c r="AU232" s="173" t="s">
        <v>80</v>
      </c>
      <c r="AY232" s="3" t="s">
        <v>126</v>
      </c>
      <c r="BE232" s="174" t="n">
        <f aca="false">IF(N232="základní",J232,0)</f>
        <v>0</v>
      </c>
      <c r="BF232" s="174" t="n">
        <f aca="false">IF(N232="snížená",J232,0)</f>
        <v>0</v>
      </c>
      <c r="BG232" s="174" t="n">
        <f aca="false">IF(N232="zákl. přenesená",J232,0)</f>
        <v>0</v>
      </c>
      <c r="BH232" s="174" t="n">
        <f aca="false">IF(N232="sníž. přenesená",J232,0)</f>
        <v>0</v>
      </c>
      <c r="BI232" s="174" t="n">
        <f aca="false">IF(N232="nulová",J232,0)</f>
        <v>0</v>
      </c>
      <c r="BJ232" s="3" t="s">
        <v>78</v>
      </c>
      <c r="BK232" s="174" t="n">
        <f aca="false">ROUND(I232*H232,2)</f>
        <v>0</v>
      </c>
      <c r="BL232" s="3" t="s">
        <v>212</v>
      </c>
      <c r="BM232" s="173" t="s">
        <v>341</v>
      </c>
    </row>
    <row r="233" s="175" customFormat="true" ht="12.8" hidden="false" customHeight="false" outlineLevel="0" collapsed="false">
      <c r="B233" s="176"/>
      <c r="D233" s="177" t="s">
        <v>136</v>
      </c>
      <c r="E233" s="178"/>
      <c r="F233" s="179" t="s">
        <v>342</v>
      </c>
      <c r="H233" s="180" t="n">
        <v>4</v>
      </c>
      <c r="I233" s="181"/>
      <c r="L233" s="176"/>
      <c r="M233" s="182"/>
      <c r="N233" s="183"/>
      <c r="O233" s="183"/>
      <c r="P233" s="183"/>
      <c r="Q233" s="183"/>
      <c r="R233" s="183"/>
      <c r="S233" s="183"/>
      <c r="T233" s="184"/>
      <c r="AT233" s="178" t="s">
        <v>136</v>
      </c>
      <c r="AU233" s="178" t="s">
        <v>80</v>
      </c>
      <c r="AV233" s="175" t="s">
        <v>80</v>
      </c>
      <c r="AW233" s="175" t="s">
        <v>30</v>
      </c>
      <c r="AX233" s="175" t="s">
        <v>73</v>
      </c>
      <c r="AY233" s="178" t="s">
        <v>126</v>
      </c>
    </row>
    <row r="234" s="185" customFormat="true" ht="12.8" hidden="false" customHeight="false" outlineLevel="0" collapsed="false">
      <c r="B234" s="186"/>
      <c r="D234" s="177" t="s">
        <v>136</v>
      </c>
      <c r="E234" s="187"/>
      <c r="F234" s="188" t="s">
        <v>144</v>
      </c>
      <c r="H234" s="189" t="n">
        <v>4</v>
      </c>
      <c r="I234" s="190"/>
      <c r="L234" s="186"/>
      <c r="M234" s="191"/>
      <c r="N234" s="192"/>
      <c r="O234" s="192"/>
      <c r="P234" s="192"/>
      <c r="Q234" s="192"/>
      <c r="R234" s="192"/>
      <c r="S234" s="192"/>
      <c r="T234" s="193"/>
      <c r="AT234" s="187" t="s">
        <v>136</v>
      </c>
      <c r="AU234" s="187" t="s">
        <v>80</v>
      </c>
      <c r="AV234" s="185" t="s">
        <v>134</v>
      </c>
      <c r="AW234" s="185" t="s">
        <v>30</v>
      </c>
      <c r="AX234" s="185" t="s">
        <v>78</v>
      </c>
      <c r="AY234" s="187" t="s">
        <v>126</v>
      </c>
    </row>
    <row r="235" s="27" customFormat="true" ht="16.5" hidden="false" customHeight="true" outlineLevel="0" collapsed="false">
      <c r="A235" s="22"/>
      <c r="B235" s="161"/>
      <c r="C235" s="162" t="s">
        <v>343</v>
      </c>
      <c r="D235" s="162" t="s">
        <v>129</v>
      </c>
      <c r="E235" s="163" t="s">
        <v>344</v>
      </c>
      <c r="F235" s="164" t="s">
        <v>345</v>
      </c>
      <c r="G235" s="165" t="s">
        <v>140</v>
      </c>
      <c r="H235" s="166" t="n">
        <v>3</v>
      </c>
      <c r="I235" s="167"/>
      <c r="J235" s="168" t="n">
        <f aca="false">ROUND(I235*H235,2)</f>
        <v>0</v>
      </c>
      <c r="K235" s="164" t="s">
        <v>133</v>
      </c>
      <c r="L235" s="23"/>
      <c r="M235" s="169"/>
      <c r="N235" s="170" t="s">
        <v>38</v>
      </c>
      <c r="O235" s="60"/>
      <c r="P235" s="171" t="n">
        <f aca="false">O235*H235</f>
        <v>0</v>
      </c>
      <c r="Q235" s="171" t="n">
        <v>0</v>
      </c>
      <c r="R235" s="171" t="n">
        <f aca="false">Q235*H235</f>
        <v>0</v>
      </c>
      <c r="S235" s="171" t="n">
        <v>0</v>
      </c>
      <c r="T235" s="172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3" t="s">
        <v>212</v>
      </c>
      <c r="AT235" s="173" t="s">
        <v>129</v>
      </c>
      <c r="AU235" s="173" t="s">
        <v>80</v>
      </c>
      <c r="AY235" s="3" t="s">
        <v>126</v>
      </c>
      <c r="BE235" s="174" t="n">
        <f aca="false">IF(N235="základní",J235,0)</f>
        <v>0</v>
      </c>
      <c r="BF235" s="174" t="n">
        <f aca="false">IF(N235="snížená",J235,0)</f>
        <v>0</v>
      </c>
      <c r="BG235" s="174" t="n">
        <f aca="false">IF(N235="zákl. přenesená",J235,0)</f>
        <v>0</v>
      </c>
      <c r="BH235" s="174" t="n">
        <f aca="false">IF(N235="sníž. přenesená",J235,0)</f>
        <v>0</v>
      </c>
      <c r="BI235" s="174" t="n">
        <f aca="false">IF(N235="nulová",J235,0)</f>
        <v>0</v>
      </c>
      <c r="BJ235" s="3" t="s">
        <v>78</v>
      </c>
      <c r="BK235" s="174" t="n">
        <f aca="false">ROUND(I235*H235,2)</f>
        <v>0</v>
      </c>
      <c r="BL235" s="3" t="s">
        <v>212</v>
      </c>
      <c r="BM235" s="173" t="s">
        <v>346</v>
      </c>
    </row>
    <row r="236" s="175" customFormat="true" ht="12.8" hidden="false" customHeight="false" outlineLevel="0" collapsed="false">
      <c r="B236" s="176"/>
      <c r="D236" s="177" t="s">
        <v>136</v>
      </c>
      <c r="E236" s="178"/>
      <c r="F236" s="179" t="s">
        <v>347</v>
      </c>
      <c r="H236" s="180" t="n">
        <v>3</v>
      </c>
      <c r="I236" s="181"/>
      <c r="L236" s="176"/>
      <c r="M236" s="182"/>
      <c r="N236" s="183"/>
      <c r="O236" s="183"/>
      <c r="P236" s="183"/>
      <c r="Q236" s="183"/>
      <c r="R236" s="183"/>
      <c r="S236" s="183"/>
      <c r="T236" s="184"/>
      <c r="AT236" s="178" t="s">
        <v>136</v>
      </c>
      <c r="AU236" s="178" t="s">
        <v>80</v>
      </c>
      <c r="AV236" s="175" t="s">
        <v>80</v>
      </c>
      <c r="AW236" s="175" t="s">
        <v>30</v>
      </c>
      <c r="AX236" s="175" t="s">
        <v>73</v>
      </c>
      <c r="AY236" s="178" t="s">
        <v>126</v>
      </c>
    </row>
    <row r="237" s="185" customFormat="true" ht="12.8" hidden="false" customHeight="false" outlineLevel="0" collapsed="false">
      <c r="B237" s="186"/>
      <c r="D237" s="177" t="s">
        <v>136</v>
      </c>
      <c r="E237" s="187"/>
      <c r="F237" s="188" t="s">
        <v>144</v>
      </c>
      <c r="H237" s="189" t="n">
        <v>3</v>
      </c>
      <c r="I237" s="190"/>
      <c r="L237" s="186"/>
      <c r="M237" s="191"/>
      <c r="N237" s="192"/>
      <c r="O237" s="192"/>
      <c r="P237" s="192"/>
      <c r="Q237" s="192"/>
      <c r="R237" s="192"/>
      <c r="S237" s="192"/>
      <c r="T237" s="193"/>
      <c r="AT237" s="187" t="s">
        <v>136</v>
      </c>
      <c r="AU237" s="187" t="s">
        <v>80</v>
      </c>
      <c r="AV237" s="185" t="s">
        <v>134</v>
      </c>
      <c r="AW237" s="185" t="s">
        <v>30</v>
      </c>
      <c r="AX237" s="185" t="s">
        <v>78</v>
      </c>
      <c r="AY237" s="187" t="s">
        <v>126</v>
      </c>
    </row>
    <row r="238" s="27" customFormat="true" ht="21.75" hidden="false" customHeight="true" outlineLevel="0" collapsed="false">
      <c r="A238" s="22"/>
      <c r="B238" s="161"/>
      <c r="C238" s="162" t="s">
        <v>348</v>
      </c>
      <c r="D238" s="162" t="s">
        <v>129</v>
      </c>
      <c r="E238" s="163" t="s">
        <v>349</v>
      </c>
      <c r="F238" s="164" t="s">
        <v>350</v>
      </c>
      <c r="G238" s="165" t="s">
        <v>140</v>
      </c>
      <c r="H238" s="166" t="n">
        <v>6</v>
      </c>
      <c r="I238" s="167"/>
      <c r="J238" s="168" t="n">
        <f aca="false">ROUND(I238*H238,2)</f>
        <v>0</v>
      </c>
      <c r="K238" s="164" t="s">
        <v>133</v>
      </c>
      <c r="L238" s="23"/>
      <c r="M238" s="169"/>
      <c r="N238" s="170" t="s">
        <v>38</v>
      </c>
      <c r="O238" s="60"/>
      <c r="P238" s="171" t="n">
        <f aca="false">O238*H238</f>
        <v>0</v>
      </c>
      <c r="Q238" s="171" t="n">
        <v>0</v>
      </c>
      <c r="R238" s="171" t="n">
        <f aca="false">Q238*H238</f>
        <v>0</v>
      </c>
      <c r="S238" s="171" t="n">
        <v>0</v>
      </c>
      <c r="T238" s="172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3" t="s">
        <v>212</v>
      </c>
      <c r="AT238" s="173" t="s">
        <v>129</v>
      </c>
      <c r="AU238" s="173" t="s">
        <v>80</v>
      </c>
      <c r="AY238" s="3" t="s">
        <v>126</v>
      </c>
      <c r="BE238" s="174" t="n">
        <f aca="false">IF(N238="základní",J238,0)</f>
        <v>0</v>
      </c>
      <c r="BF238" s="174" t="n">
        <f aca="false">IF(N238="snížená",J238,0)</f>
        <v>0</v>
      </c>
      <c r="BG238" s="174" t="n">
        <f aca="false">IF(N238="zákl. přenesená",J238,0)</f>
        <v>0</v>
      </c>
      <c r="BH238" s="174" t="n">
        <f aca="false">IF(N238="sníž. přenesená",J238,0)</f>
        <v>0</v>
      </c>
      <c r="BI238" s="174" t="n">
        <f aca="false">IF(N238="nulová",J238,0)</f>
        <v>0</v>
      </c>
      <c r="BJ238" s="3" t="s">
        <v>78</v>
      </c>
      <c r="BK238" s="174" t="n">
        <f aca="false">ROUND(I238*H238,2)</f>
        <v>0</v>
      </c>
      <c r="BL238" s="3" t="s">
        <v>212</v>
      </c>
      <c r="BM238" s="173" t="s">
        <v>351</v>
      </c>
    </row>
    <row r="239" s="175" customFormat="true" ht="12.8" hidden="false" customHeight="false" outlineLevel="0" collapsed="false">
      <c r="B239" s="176"/>
      <c r="D239" s="177" t="s">
        <v>136</v>
      </c>
      <c r="E239" s="178"/>
      <c r="F239" s="179" t="s">
        <v>352</v>
      </c>
      <c r="H239" s="180" t="n">
        <v>6</v>
      </c>
      <c r="I239" s="181"/>
      <c r="L239" s="176"/>
      <c r="M239" s="182"/>
      <c r="N239" s="183"/>
      <c r="O239" s="183"/>
      <c r="P239" s="183"/>
      <c r="Q239" s="183"/>
      <c r="R239" s="183"/>
      <c r="S239" s="183"/>
      <c r="T239" s="184"/>
      <c r="AT239" s="178" t="s">
        <v>136</v>
      </c>
      <c r="AU239" s="178" t="s">
        <v>80</v>
      </c>
      <c r="AV239" s="175" t="s">
        <v>80</v>
      </c>
      <c r="AW239" s="175" t="s">
        <v>30</v>
      </c>
      <c r="AX239" s="175" t="s">
        <v>73</v>
      </c>
      <c r="AY239" s="178" t="s">
        <v>126</v>
      </c>
    </row>
    <row r="240" s="185" customFormat="true" ht="12.8" hidden="false" customHeight="false" outlineLevel="0" collapsed="false">
      <c r="B240" s="186"/>
      <c r="D240" s="177" t="s">
        <v>136</v>
      </c>
      <c r="E240" s="187"/>
      <c r="F240" s="188" t="s">
        <v>144</v>
      </c>
      <c r="H240" s="189" t="n">
        <v>6</v>
      </c>
      <c r="I240" s="190"/>
      <c r="L240" s="186"/>
      <c r="M240" s="191"/>
      <c r="N240" s="192"/>
      <c r="O240" s="192"/>
      <c r="P240" s="192"/>
      <c r="Q240" s="192"/>
      <c r="R240" s="192"/>
      <c r="S240" s="192"/>
      <c r="T240" s="193"/>
      <c r="AT240" s="187" t="s">
        <v>136</v>
      </c>
      <c r="AU240" s="187" t="s">
        <v>80</v>
      </c>
      <c r="AV240" s="185" t="s">
        <v>134</v>
      </c>
      <c r="AW240" s="185" t="s">
        <v>30</v>
      </c>
      <c r="AX240" s="185" t="s">
        <v>78</v>
      </c>
      <c r="AY240" s="187" t="s">
        <v>126</v>
      </c>
    </row>
    <row r="241" s="27" customFormat="true" ht="21.75" hidden="false" customHeight="true" outlineLevel="0" collapsed="false">
      <c r="A241" s="22"/>
      <c r="B241" s="161"/>
      <c r="C241" s="162" t="s">
        <v>353</v>
      </c>
      <c r="D241" s="162" t="s">
        <v>129</v>
      </c>
      <c r="E241" s="163" t="s">
        <v>354</v>
      </c>
      <c r="F241" s="164" t="s">
        <v>355</v>
      </c>
      <c r="G241" s="165" t="s">
        <v>147</v>
      </c>
      <c r="H241" s="166" t="n">
        <v>30</v>
      </c>
      <c r="I241" s="167"/>
      <c r="J241" s="168" t="n">
        <f aca="false">ROUND(I241*H241,2)</f>
        <v>0</v>
      </c>
      <c r="K241" s="164" t="s">
        <v>133</v>
      </c>
      <c r="L241" s="23"/>
      <c r="M241" s="169"/>
      <c r="N241" s="170" t="s">
        <v>38</v>
      </c>
      <c r="O241" s="60"/>
      <c r="P241" s="171" t="n">
        <f aca="false">O241*H241</f>
        <v>0</v>
      </c>
      <c r="Q241" s="171" t="n">
        <v>0</v>
      </c>
      <c r="R241" s="171" t="n">
        <f aca="false">Q241*H241</f>
        <v>0</v>
      </c>
      <c r="S241" s="171" t="n">
        <v>0</v>
      </c>
      <c r="T241" s="172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3" t="s">
        <v>212</v>
      </c>
      <c r="AT241" s="173" t="s">
        <v>129</v>
      </c>
      <c r="AU241" s="173" t="s">
        <v>80</v>
      </c>
      <c r="AY241" s="3" t="s">
        <v>126</v>
      </c>
      <c r="BE241" s="174" t="n">
        <f aca="false">IF(N241="základní",J241,0)</f>
        <v>0</v>
      </c>
      <c r="BF241" s="174" t="n">
        <f aca="false">IF(N241="snížená",J241,0)</f>
        <v>0</v>
      </c>
      <c r="BG241" s="174" t="n">
        <f aca="false">IF(N241="zákl. přenesená",J241,0)</f>
        <v>0</v>
      </c>
      <c r="BH241" s="174" t="n">
        <f aca="false">IF(N241="sníž. přenesená",J241,0)</f>
        <v>0</v>
      </c>
      <c r="BI241" s="174" t="n">
        <f aca="false">IF(N241="nulová",J241,0)</f>
        <v>0</v>
      </c>
      <c r="BJ241" s="3" t="s">
        <v>78</v>
      </c>
      <c r="BK241" s="174" t="n">
        <f aca="false">ROUND(I241*H241,2)</f>
        <v>0</v>
      </c>
      <c r="BL241" s="3" t="s">
        <v>212</v>
      </c>
      <c r="BM241" s="173" t="s">
        <v>356</v>
      </c>
    </row>
    <row r="242" s="27" customFormat="true" ht="24.15" hidden="false" customHeight="true" outlineLevel="0" collapsed="false">
      <c r="A242" s="22"/>
      <c r="B242" s="161"/>
      <c r="C242" s="162" t="s">
        <v>357</v>
      </c>
      <c r="D242" s="162" t="s">
        <v>129</v>
      </c>
      <c r="E242" s="163" t="s">
        <v>358</v>
      </c>
      <c r="F242" s="164" t="s">
        <v>359</v>
      </c>
      <c r="G242" s="165" t="s">
        <v>360</v>
      </c>
      <c r="H242" s="203"/>
      <c r="I242" s="167"/>
      <c r="J242" s="168" t="n">
        <f aca="false">ROUND(I242*H242,2)</f>
        <v>0</v>
      </c>
      <c r="K242" s="164" t="s">
        <v>133</v>
      </c>
      <c r="L242" s="23"/>
      <c r="M242" s="169"/>
      <c r="N242" s="170" t="s">
        <v>38</v>
      </c>
      <c r="O242" s="60"/>
      <c r="P242" s="171" t="n">
        <f aca="false">O242*H242</f>
        <v>0</v>
      </c>
      <c r="Q242" s="171" t="n">
        <v>0</v>
      </c>
      <c r="R242" s="171" t="n">
        <f aca="false">Q242*H242</f>
        <v>0</v>
      </c>
      <c r="S242" s="171" t="n">
        <v>0</v>
      </c>
      <c r="T242" s="172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3" t="s">
        <v>212</v>
      </c>
      <c r="AT242" s="173" t="s">
        <v>129</v>
      </c>
      <c r="AU242" s="173" t="s">
        <v>80</v>
      </c>
      <c r="AY242" s="3" t="s">
        <v>126</v>
      </c>
      <c r="BE242" s="174" t="n">
        <f aca="false">IF(N242="základní",J242,0)</f>
        <v>0</v>
      </c>
      <c r="BF242" s="174" t="n">
        <f aca="false">IF(N242="snížená",J242,0)</f>
        <v>0</v>
      </c>
      <c r="BG242" s="174" t="n">
        <f aca="false">IF(N242="zákl. přenesená",J242,0)</f>
        <v>0</v>
      </c>
      <c r="BH242" s="174" t="n">
        <f aca="false">IF(N242="sníž. přenesená",J242,0)</f>
        <v>0</v>
      </c>
      <c r="BI242" s="174" t="n">
        <f aca="false">IF(N242="nulová",J242,0)</f>
        <v>0</v>
      </c>
      <c r="BJ242" s="3" t="s">
        <v>78</v>
      </c>
      <c r="BK242" s="174" t="n">
        <f aca="false">ROUND(I242*H242,2)</f>
        <v>0</v>
      </c>
      <c r="BL242" s="3" t="s">
        <v>212</v>
      </c>
      <c r="BM242" s="173" t="s">
        <v>361</v>
      </c>
    </row>
    <row r="243" s="147" customFormat="true" ht="22.8" hidden="false" customHeight="true" outlineLevel="0" collapsed="false">
      <c r="B243" s="148"/>
      <c r="D243" s="149" t="s">
        <v>72</v>
      </c>
      <c r="E243" s="159" t="s">
        <v>362</v>
      </c>
      <c r="F243" s="159" t="s">
        <v>363</v>
      </c>
      <c r="I243" s="151"/>
      <c r="J243" s="160" t="n">
        <f aca="false">BK243</f>
        <v>0</v>
      </c>
      <c r="L243" s="148"/>
      <c r="M243" s="153"/>
      <c r="N243" s="154"/>
      <c r="O243" s="154"/>
      <c r="P243" s="155" t="n">
        <f aca="false">SUM(P244:P265)</f>
        <v>0</v>
      </c>
      <c r="Q243" s="154"/>
      <c r="R243" s="155" t="n">
        <f aca="false">SUM(R244:R265)</f>
        <v>0.08508</v>
      </c>
      <c r="S243" s="154"/>
      <c r="T243" s="156" t="n">
        <f aca="false">SUM(T244:T265)</f>
        <v>0.03917</v>
      </c>
      <c r="AR243" s="149" t="s">
        <v>80</v>
      </c>
      <c r="AT243" s="157" t="s">
        <v>72</v>
      </c>
      <c r="AU243" s="157" t="s">
        <v>78</v>
      </c>
      <c r="AY243" s="149" t="s">
        <v>126</v>
      </c>
      <c r="BK243" s="158" t="n">
        <f aca="false">SUM(BK244:BK265)</f>
        <v>0</v>
      </c>
    </row>
    <row r="244" s="27" customFormat="true" ht="16.5" hidden="false" customHeight="true" outlineLevel="0" collapsed="false">
      <c r="A244" s="22"/>
      <c r="B244" s="161"/>
      <c r="C244" s="162" t="s">
        <v>364</v>
      </c>
      <c r="D244" s="162" t="s">
        <v>129</v>
      </c>
      <c r="E244" s="163" t="s">
        <v>365</v>
      </c>
      <c r="F244" s="164" t="s">
        <v>366</v>
      </c>
      <c r="G244" s="165" t="s">
        <v>140</v>
      </c>
      <c r="H244" s="166" t="n">
        <v>12</v>
      </c>
      <c r="I244" s="167"/>
      <c r="J244" s="168" t="n">
        <f aca="false">ROUND(I244*H244,2)</f>
        <v>0</v>
      </c>
      <c r="K244" s="164" t="s">
        <v>133</v>
      </c>
      <c r="L244" s="23"/>
      <c r="M244" s="169"/>
      <c r="N244" s="170" t="s">
        <v>38</v>
      </c>
      <c r="O244" s="60"/>
      <c r="P244" s="171" t="n">
        <f aca="false">O244*H244</f>
        <v>0</v>
      </c>
      <c r="Q244" s="171" t="n">
        <v>0</v>
      </c>
      <c r="R244" s="171" t="n">
        <f aca="false">Q244*H244</f>
        <v>0</v>
      </c>
      <c r="S244" s="171" t="n">
        <v>0.00087</v>
      </c>
      <c r="T244" s="172" t="n">
        <f aca="false">S244*H244</f>
        <v>0.01044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3" t="s">
        <v>212</v>
      </c>
      <c r="AT244" s="173" t="s">
        <v>129</v>
      </c>
      <c r="AU244" s="173" t="s">
        <v>80</v>
      </c>
      <c r="AY244" s="3" t="s">
        <v>126</v>
      </c>
      <c r="BE244" s="174" t="n">
        <f aca="false">IF(N244="základní",J244,0)</f>
        <v>0</v>
      </c>
      <c r="BF244" s="174" t="n">
        <f aca="false">IF(N244="snížená",J244,0)</f>
        <v>0</v>
      </c>
      <c r="BG244" s="174" t="n">
        <f aca="false">IF(N244="zákl. přenesená",J244,0)</f>
        <v>0</v>
      </c>
      <c r="BH244" s="174" t="n">
        <f aca="false">IF(N244="sníž. přenesená",J244,0)</f>
        <v>0</v>
      </c>
      <c r="BI244" s="174" t="n">
        <f aca="false">IF(N244="nulová",J244,0)</f>
        <v>0</v>
      </c>
      <c r="BJ244" s="3" t="s">
        <v>78</v>
      </c>
      <c r="BK244" s="174" t="n">
        <f aca="false">ROUND(I244*H244,2)</f>
        <v>0</v>
      </c>
      <c r="BL244" s="3" t="s">
        <v>212</v>
      </c>
      <c r="BM244" s="173" t="s">
        <v>367</v>
      </c>
    </row>
    <row r="245" s="27" customFormat="true" ht="16.5" hidden="false" customHeight="true" outlineLevel="0" collapsed="false">
      <c r="A245" s="22"/>
      <c r="B245" s="161"/>
      <c r="C245" s="162" t="s">
        <v>368</v>
      </c>
      <c r="D245" s="162" t="s">
        <v>129</v>
      </c>
      <c r="E245" s="163" t="s">
        <v>369</v>
      </c>
      <c r="F245" s="164" t="s">
        <v>370</v>
      </c>
      <c r="G245" s="165" t="s">
        <v>147</v>
      </c>
      <c r="H245" s="166" t="n">
        <v>40</v>
      </c>
      <c r="I245" s="167"/>
      <c r="J245" s="168" t="n">
        <f aca="false">ROUND(I245*H245,2)</f>
        <v>0</v>
      </c>
      <c r="K245" s="164" t="s">
        <v>133</v>
      </c>
      <c r="L245" s="23"/>
      <c r="M245" s="169"/>
      <c r="N245" s="170" t="s">
        <v>38</v>
      </c>
      <c r="O245" s="60"/>
      <c r="P245" s="171" t="n">
        <f aca="false">O245*H245</f>
        <v>0</v>
      </c>
      <c r="Q245" s="171" t="n">
        <v>0</v>
      </c>
      <c r="R245" s="171" t="n">
        <f aca="false">Q245*H245</f>
        <v>0</v>
      </c>
      <c r="S245" s="171" t="n">
        <v>0.00028</v>
      </c>
      <c r="T245" s="172" t="n">
        <f aca="false">S245*H245</f>
        <v>0.0112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3" t="s">
        <v>212</v>
      </c>
      <c r="AT245" s="173" t="s">
        <v>129</v>
      </c>
      <c r="AU245" s="173" t="s">
        <v>80</v>
      </c>
      <c r="AY245" s="3" t="s">
        <v>126</v>
      </c>
      <c r="BE245" s="174" t="n">
        <f aca="false">IF(N245="základní",J245,0)</f>
        <v>0</v>
      </c>
      <c r="BF245" s="174" t="n">
        <f aca="false">IF(N245="snížená",J245,0)</f>
        <v>0</v>
      </c>
      <c r="BG245" s="174" t="n">
        <f aca="false">IF(N245="zákl. přenesená",J245,0)</f>
        <v>0</v>
      </c>
      <c r="BH245" s="174" t="n">
        <f aca="false">IF(N245="sníž. přenesená",J245,0)</f>
        <v>0</v>
      </c>
      <c r="BI245" s="174" t="n">
        <f aca="false">IF(N245="nulová",J245,0)</f>
        <v>0</v>
      </c>
      <c r="BJ245" s="3" t="s">
        <v>78</v>
      </c>
      <c r="BK245" s="174" t="n">
        <f aca="false">ROUND(I245*H245,2)</f>
        <v>0</v>
      </c>
      <c r="BL245" s="3" t="s">
        <v>212</v>
      </c>
      <c r="BM245" s="173" t="s">
        <v>371</v>
      </c>
    </row>
    <row r="246" s="27" customFormat="true" ht="21.75" hidden="false" customHeight="true" outlineLevel="0" collapsed="false">
      <c r="A246" s="22"/>
      <c r="B246" s="161"/>
      <c r="C246" s="162" t="s">
        <v>372</v>
      </c>
      <c r="D246" s="162" t="s">
        <v>129</v>
      </c>
      <c r="E246" s="163" t="s">
        <v>373</v>
      </c>
      <c r="F246" s="164" t="s">
        <v>374</v>
      </c>
      <c r="G246" s="165" t="s">
        <v>147</v>
      </c>
      <c r="H246" s="166" t="n">
        <v>8</v>
      </c>
      <c r="I246" s="167"/>
      <c r="J246" s="168" t="n">
        <f aca="false">ROUND(I246*H246,2)</f>
        <v>0</v>
      </c>
      <c r="K246" s="164" t="s">
        <v>133</v>
      </c>
      <c r="L246" s="23"/>
      <c r="M246" s="169"/>
      <c r="N246" s="170" t="s">
        <v>38</v>
      </c>
      <c r="O246" s="60"/>
      <c r="P246" s="171" t="n">
        <f aca="false">O246*H246</f>
        <v>0</v>
      </c>
      <c r="Q246" s="171" t="n">
        <v>0</v>
      </c>
      <c r="R246" s="171" t="n">
        <f aca="false">Q246*H246</f>
        <v>0</v>
      </c>
      <c r="S246" s="171" t="n">
        <v>0.00029</v>
      </c>
      <c r="T246" s="172" t="n">
        <f aca="false">S246*H246</f>
        <v>0.00232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3" t="s">
        <v>212</v>
      </c>
      <c r="AT246" s="173" t="s">
        <v>129</v>
      </c>
      <c r="AU246" s="173" t="s">
        <v>80</v>
      </c>
      <c r="AY246" s="3" t="s">
        <v>126</v>
      </c>
      <c r="BE246" s="174" t="n">
        <f aca="false">IF(N246="základní",J246,0)</f>
        <v>0</v>
      </c>
      <c r="BF246" s="174" t="n">
        <f aca="false">IF(N246="snížená",J246,0)</f>
        <v>0</v>
      </c>
      <c r="BG246" s="174" t="n">
        <f aca="false">IF(N246="zákl. přenesená",J246,0)</f>
        <v>0</v>
      </c>
      <c r="BH246" s="174" t="n">
        <f aca="false">IF(N246="sníž. přenesená",J246,0)</f>
        <v>0</v>
      </c>
      <c r="BI246" s="174" t="n">
        <f aca="false">IF(N246="nulová",J246,0)</f>
        <v>0</v>
      </c>
      <c r="BJ246" s="3" t="s">
        <v>78</v>
      </c>
      <c r="BK246" s="174" t="n">
        <f aca="false">ROUND(I246*H246,2)</f>
        <v>0</v>
      </c>
      <c r="BL246" s="3" t="s">
        <v>212</v>
      </c>
      <c r="BM246" s="173" t="s">
        <v>375</v>
      </c>
    </row>
    <row r="247" s="27" customFormat="true" ht="24.15" hidden="false" customHeight="true" outlineLevel="0" collapsed="false">
      <c r="A247" s="22"/>
      <c r="B247" s="161"/>
      <c r="C247" s="162" t="s">
        <v>376</v>
      </c>
      <c r="D247" s="162" t="s">
        <v>129</v>
      </c>
      <c r="E247" s="163" t="s">
        <v>377</v>
      </c>
      <c r="F247" s="164" t="s">
        <v>378</v>
      </c>
      <c r="G247" s="165" t="s">
        <v>147</v>
      </c>
      <c r="H247" s="166" t="n">
        <v>32</v>
      </c>
      <c r="I247" s="167"/>
      <c r="J247" s="168" t="n">
        <f aca="false">ROUND(I247*H247,2)</f>
        <v>0</v>
      </c>
      <c r="K247" s="164" t="s">
        <v>133</v>
      </c>
      <c r="L247" s="23"/>
      <c r="M247" s="169"/>
      <c r="N247" s="170" t="s">
        <v>38</v>
      </c>
      <c r="O247" s="60"/>
      <c r="P247" s="171" t="n">
        <f aca="false">O247*H247</f>
        <v>0</v>
      </c>
      <c r="Q247" s="171" t="n">
        <v>0.00084</v>
      </c>
      <c r="R247" s="171" t="n">
        <f aca="false">Q247*H247</f>
        <v>0.02688</v>
      </c>
      <c r="S247" s="171" t="n">
        <v>0</v>
      </c>
      <c r="T247" s="172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3" t="s">
        <v>212</v>
      </c>
      <c r="AT247" s="173" t="s">
        <v>129</v>
      </c>
      <c r="AU247" s="173" t="s">
        <v>80</v>
      </c>
      <c r="AY247" s="3" t="s">
        <v>126</v>
      </c>
      <c r="BE247" s="174" t="n">
        <f aca="false">IF(N247="základní",J247,0)</f>
        <v>0</v>
      </c>
      <c r="BF247" s="174" t="n">
        <f aca="false">IF(N247="snížená",J247,0)</f>
        <v>0</v>
      </c>
      <c r="BG247" s="174" t="n">
        <f aca="false">IF(N247="zákl. přenesená",J247,0)</f>
        <v>0</v>
      </c>
      <c r="BH247" s="174" t="n">
        <f aca="false">IF(N247="sníž. přenesená",J247,0)</f>
        <v>0</v>
      </c>
      <c r="BI247" s="174" t="n">
        <f aca="false">IF(N247="nulová",J247,0)</f>
        <v>0</v>
      </c>
      <c r="BJ247" s="3" t="s">
        <v>78</v>
      </c>
      <c r="BK247" s="174" t="n">
        <f aca="false">ROUND(I247*H247,2)</f>
        <v>0</v>
      </c>
      <c r="BL247" s="3" t="s">
        <v>212</v>
      </c>
      <c r="BM247" s="173" t="s">
        <v>379</v>
      </c>
    </row>
    <row r="248" s="27" customFormat="true" ht="24.15" hidden="false" customHeight="true" outlineLevel="0" collapsed="false">
      <c r="A248" s="22"/>
      <c r="B248" s="161"/>
      <c r="C248" s="162" t="s">
        <v>380</v>
      </c>
      <c r="D248" s="162" t="s">
        <v>129</v>
      </c>
      <c r="E248" s="163" t="s">
        <v>381</v>
      </c>
      <c r="F248" s="164" t="s">
        <v>382</v>
      </c>
      <c r="G248" s="165" t="s">
        <v>147</v>
      </c>
      <c r="H248" s="166" t="n">
        <v>32</v>
      </c>
      <c r="I248" s="167"/>
      <c r="J248" s="168" t="n">
        <f aca="false">ROUND(I248*H248,2)</f>
        <v>0</v>
      </c>
      <c r="K248" s="164" t="s">
        <v>133</v>
      </c>
      <c r="L248" s="23"/>
      <c r="M248" s="169"/>
      <c r="N248" s="170" t="s">
        <v>38</v>
      </c>
      <c r="O248" s="60"/>
      <c r="P248" s="171" t="n">
        <f aca="false">O248*H248</f>
        <v>0</v>
      </c>
      <c r="Q248" s="171" t="n">
        <v>0.00116</v>
      </c>
      <c r="R248" s="171" t="n">
        <f aca="false">Q248*H248</f>
        <v>0.03712</v>
      </c>
      <c r="S248" s="171" t="n">
        <v>0</v>
      </c>
      <c r="T248" s="172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3" t="s">
        <v>212</v>
      </c>
      <c r="AT248" s="173" t="s">
        <v>129</v>
      </c>
      <c r="AU248" s="173" t="s">
        <v>80</v>
      </c>
      <c r="AY248" s="3" t="s">
        <v>126</v>
      </c>
      <c r="BE248" s="174" t="n">
        <f aca="false">IF(N248="základní",J248,0)</f>
        <v>0</v>
      </c>
      <c r="BF248" s="174" t="n">
        <f aca="false">IF(N248="snížená",J248,0)</f>
        <v>0</v>
      </c>
      <c r="BG248" s="174" t="n">
        <f aca="false">IF(N248="zákl. přenesená",J248,0)</f>
        <v>0</v>
      </c>
      <c r="BH248" s="174" t="n">
        <f aca="false">IF(N248="sníž. přenesená",J248,0)</f>
        <v>0</v>
      </c>
      <c r="BI248" s="174" t="n">
        <f aca="false">IF(N248="nulová",J248,0)</f>
        <v>0</v>
      </c>
      <c r="BJ248" s="3" t="s">
        <v>78</v>
      </c>
      <c r="BK248" s="174" t="n">
        <f aca="false">ROUND(I248*H248,2)</f>
        <v>0</v>
      </c>
      <c r="BL248" s="3" t="s">
        <v>212</v>
      </c>
      <c r="BM248" s="173" t="s">
        <v>383</v>
      </c>
    </row>
    <row r="249" s="27" customFormat="true" ht="24.15" hidden="false" customHeight="true" outlineLevel="0" collapsed="false">
      <c r="A249" s="22"/>
      <c r="B249" s="161"/>
      <c r="C249" s="162" t="s">
        <v>384</v>
      </c>
      <c r="D249" s="162" t="s">
        <v>129</v>
      </c>
      <c r="E249" s="163" t="s">
        <v>385</v>
      </c>
      <c r="F249" s="164" t="s">
        <v>386</v>
      </c>
      <c r="G249" s="165" t="s">
        <v>147</v>
      </c>
      <c r="H249" s="166" t="n">
        <v>8</v>
      </c>
      <c r="I249" s="167"/>
      <c r="J249" s="168" t="n">
        <f aca="false">ROUND(I249*H249,2)</f>
        <v>0</v>
      </c>
      <c r="K249" s="164" t="s">
        <v>133</v>
      </c>
      <c r="L249" s="23"/>
      <c r="M249" s="169"/>
      <c r="N249" s="170" t="s">
        <v>38</v>
      </c>
      <c r="O249" s="60"/>
      <c r="P249" s="171" t="n">
        <f aca="false">O249*H249</f>
        <v>0</v>
      </c>
      <c r="Q249" s="171" t="n">
        <v>0.00144</v>
      </c>
      <c r="R249" s="171" t="n">
        <f aca="false">Q249*H249</f>
        <v>0.01152</v>
      </c>
      <c r="S249" s="171" t="n">
        <v>0</v>
      </c>
      <c r="T249" s="172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3" t="s">
        <v>212</v>
      </c>
      <c r="AT249" s="173" t="s">
        <v>129</v>
      </c>
      <c r="AU249" s="173" t="s">
        <v>80</v>
      </c>
      <c r="AY249" s="3" t="s">
        <v>126</v>
      </c>
      <c r="BE249" s="174" t="n">
        <f aca="false">IF(N249="základní",J249,0)</f>
        <v>0</v>
      </c>
      <c r="BF249" s="174" t="n">
        <f aca="false">IF(N249="snížená",J249,0)</f>
        <v>0</v>
      </c>
      <c r="BG249" s="174" t="n">
        <f aca="false">IF(N249="zákl. přenesená",J249,0)</f>
        <v>0</v>
      </c>
      <c r="BH249" s="174" t="n">
        <f aca="false">IF(N249="sníž. přenesená",J249,0)</f>
        <v>0</v>
      </c>
      <c r="BI249" s="174" t="n">
        <f aca="false">IF(N249="nulová",J249,0)</f>
        <v>0</v>
      </c>
      <c r="BJ249" s="3" t="s">
        <v>78</v>
      </c>
      <c r="BK249" s="174" t="n">
        <f aca="false">ROUND(I249*H249,2)</f>
        <v>0</v>
      </c>
      <c r="BL249" s="3" t="s">
        <v>212</v>
      </c>
      <c r="BM249" s="173" t="s">
        <v>387</v>
      </c>
    </row>
    <row r="250" s="27" customFormat="true" ht="37.8" hidden="false" customHeight="true" outlineLevel="0" collapsed="false">
      <c r="A250" s="22"/>
      <c r="B250" s="161"/>
      <c r="C250" s="162" t="s">
        <v>388</v>
      </c>
      <c r="D250" s="162" t="s">
        <v>129</v>
      </c>
      <c r="E250" s="163" t="s">
        <v>389</v>
      </c>
      <c r="F250" s="164" t="s">
        <v>390</v>
      </c>
      <c r="G250" s="165" t="s">
        <v>147</v>
      </c>
      <c r="H250" s="166" t="n">
        <v>32</v>
      </c>
      <c r="I250" s="167"/>
      <c r="J250" s="168" t="n">
        <f aca="false">ROUND(I250*H250,2)</f>
        <v>0</v>
      </c>
      <c r="K250" s="164" t="s">
        <v>133</v>
      </c>
      <c r="L250" s="23"/>
      <c r="M250" s="169"/>
      <c r="N250" s="170" t="s">
        <v>38</v>
      </c>
      <c r="O250" s="60"/>
      <c r="P250" s="171" t="n">
        <f aca="false">O250*H250</f>
        <v>0</v>
      </c>
      <c r="Q250" s="171" t="n">
        <v>5E-005</v>
      </c>
      <c r="R250" s="171" t="n">
        <f aca="false">Q250*H250</f>
        <v>0.0016</v>
      </c>
      <c r="S250" s="171" t="n">
        <v>0</v>
      </c>
      <c r="T250" s="172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3" t="s">
        <v>212</v>
      </c>
      <c r="AT250" s="173" t="s">
        <v>129</v>
      </c>
      <c r="AU250" s="173" t="s">
        <v>80</v>
      </c>
      <c r="AY250" s="3" t="s">
        <v>126</v>
      </c>
      <c r="BE250" s="174" t="n">
        <f aca="false">IF(N250="základní",J250,0)</f>
        <v>0</v>
      </c>
      <c r="BF250" s="174" t="n">
        <f aca="false">IF(N250="snížená",J250,0)</f>
        <v>0</v>
      </c>
      <c r="BG250" s="174" t="n">
        <f aca="false">IF(N250="zákl. přenesená",J250,0)</f>
        <v>0</v>
      </c>
      <c r="BH250" s="174" t="n">
        <f aca="false">IF(N250="sníž. přenesená",J250,0)</f>
        <v>0</v>
      </c>
      <c r="BI250" s="174" t="n">
        <f aca="false">IF(N250="nulová",J250,0)</f>
        <v>0</v>
      </c>
      <c r="BJ250" s="3" t="s">
        <v>78</v>
      </c>
      <c r="BK250" s="174" t="n">
        <f aca="false">ROUND(I250*H250,2)</f>
        <v>0</v>
      </c>
      <c r="BL250" s="3" t="s">
        <v>212</v>
      </c>
      <c r="BM250" s="173" t="s">
        <v>391</v>
      </c>
    </row>
    <row r="251" s="27" customFormat="true" ht="37.8" hidden="false" customHeight="true" outlineLevel="0" collapsed="false">
      <c r="A251" s="22"/>
      <c r="B251" s="161"/>
      <c r="C251" s="162" t="s">
        <v>392</v>
      </c>
      <c r="D251" s="162" t="s">
        <v>129</v>
      </c>
      <c r="E251" s="163" t="s">
        <v>393</v>
      </c>
      <c r="F251" s="164" t="s">
        <v>394</v>
      </c>
      <c r="G251" s="165" t="s">
        <v>147</v>
      </c>
      <c r="H251" s="166" t="n">
        <v>40</v>
      </c>
      <c r="I251" s="167"/>
      <c r="J251" s="168" t="n">
        <f aca="false">ROUND(I251*H251,2)</f>
        <v>0</v>
      </c>
      <c r="K251" s="164" t="s">
        <v>133</v>
      </c>
      <c r="L251" s="23"/>
      <c r="M251" s="169"/>
      <c r="N251" s="170" t="s">
        <v>38</v>
      </c>
      <c r="O251" s="60"/>
      <c r="P251" s="171" t="n">
        <f aca="false">O251*H251</f>
        <v>0</v>
      </c>
      <c r="Q251" s="171" t="n">
        <v>7E-005</v>
      </c>
      <c r="R251" s="171" t="n">
        <f aca="false">Q251*H251</f>
        <v>0.0028</v>
      </c>
      <c r="S251" s="171" t="n">
        <v>0</v>
      </c>
      <c r="T251" s="172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3" t="s">
        <v>212</v>
      </c>
      <c r="AT251" s="173" t="s">
        <v>129</v>
      </c>
      <c r="AU251" s="173" t="s">
        <v>80</v>
      </c>
      <c r="AY251" s="3" t="s">
        <v>126</v>
      </c>
      <c r="BE251" s="174" t="n">
        <f aca="false">IF(N251="základní",J251,0)</f>
        <v>0</v>
      </c>
      <c r="BF251" s="174" t="n">
        <f aca="false">IF(N251="snížená",J251,0)</f>
        <v>0</v>
      </c>
      <c r="BG251" s="174" t="n">
        <f aca="false">IF(N251="zákl. přenesená",J251,0)</f>
        <v>0</v>
      </c>
      <c r="BH251" s="174" t="n">
        <f aca="false">IF(N251="sníž. přenesená",J251,0)</f>
        <v>0</v>
      </c>
      <c r="BI251" s="174" t="n">
        <f aca="false">IF(N251="nulová",J251,0)</f>
        <v>0</v>
      </c>
      <c r="BJ251" s="3" t="s">
        <v>78</v>
      </c>
      <c r="BK251" s="174" t="n">
        <f aca="false">ROUND(I251*H251,2)</f>
        <v>0</v>
      </c>
      <c r="BL251" s="3" t="s">
        <v>212</v>
      </c>
      <c r="BM251" s="173" t="s">
        <v>395</v>
      </c>
    </row>
    <row r="252" s="27" customFormat="true" ht="16.5" hidden="false" customHeight="true" outlineLevel="0" collapsed="false">
      <c r="A252" s="22"/>
      <c r="B252" s="161"/>
      <c r="C252" s="162" t="s">
        <v>396</v>
      </c>
      <c r="D252" s="162" t="s">
        <v>129</v>
      </c>
      <c r="E252" s="163" t="s">
        <v>397</v>
      </c>
      <c r="F252" s="164" t="s">
        <v>398</v>
      </c>
      <c r="G252" s="165" t="s">
        <v>147</v>
      </c>
      <c r="H252" s="166" t="n">
        <v>48</v>
      </c>
      <c r="I252" s="167"/>
      <c r="J252" s="168" t="n">
        <f aca="false">ROUND(I252*H252,2)</f>
        <v>0</v>
      </c>
      <c r="K252" s="164" t="s">
        <v>133</v>
      </c>
      <c r="L252" s="23"/>
      <c r="M252" s="169"/>
      <c r="N252" s="170" t="s">
        <v>38</v>
      </c>
      <c r="O252" s="60"/>
      <c r="P252" s="171" t="n">
        <f aca="false">O252*H252</f>
        <v>0</v>
      </c>
      <c r="Q252" s="171" t="n">
        <v>0</v>
      </c>
      <c r="R252" s="171" t="n">
        <f aca="false">Q252*H252</f>
        <v>0</v>
      </c>
      <c r="S252" s="171" t="n">
        <v>0.00024</v>
      </c>
      <c r="T252" s="172" t="n">
        <f aca="false">S252*H252</f>
        <v>0.01152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3" t="s">
        <v>212</v>
      </c>
      <c r="AT252" s="173" t="s">
        <v>129</v>
      </c>
      <c r="AU252" s="173" t="s">
        <v>80</v>
      </c>
      <c r="AY252" s="3" t="s">
        <v>126</v>
      </c>
      <c r="BE252" s="174" t="n">
        <f aca="false">IF(N252="základní",J252,0)</f>
        <v>0</v>
      </c>
      <c r="BF252" s="174" t="n">
        <f aca="false">IF(N252="snížená",J252,0)</f>
        <v>0</v>
      </c>
      <c r="BG252" s="174" t="n">
        <f aca="false">IF(N252="zákl. přenesená",J252,0)</f>
        <v>0</v>
      </c>
      <c r="BH252" s="174" t="n">
        <f aca="false">IF(N252="sníž. přenesená",J252,0)</f>
        <v>0</v>
      </c>
      <c r="BI252" s="174" t="n">
        <f aca="false">IF(N252="nulová",J252,0)</f>
        <v>0</v>
      </c>
      <c r="BJ252" s="3" t="s">
        <v>78</v>
      </c>
      <c r="BK252" s="174" t="n">
        <f aca="false">ROUND(I252*H252,2)</f>
        <v>0</v>
      </c>
      <c r="BL252" s="3" t="s">
        <v>212</v>
      </c>
      <c r="BM252" s="173" t="s">
        <v>399</v>
      </c>
    </row>
    <row r="253" s="27" customFormat="true" ht="16.5" hidden="false" customHeight="true" outlineLevel="0" collapsed="false">
      <c r="A253" s="22"/>
      <c r="B253" s="161"/>
      <c r="C253" s="162" t="s">
        <v>400</v>
      </c>
      <c r="D253" s="162" t="s">
        <v>129</v>
      </c>
      <c r="E253" s="163" t="s">
        <v>401</v>
      </c>
      <c r="F253" s="164" t="s">
        <v>402</v>
      </c>
      <c r="G253" s="165" t="s">
        <v>140</v>
      </c>
      <c r="H253" s="166" t="n">
        <v>29</v>
      </c>
      <c r="I253" s="167"/>
      <c r="J253" s="168" t="n">
        <f aca="false">ROUND(I253*H253,2)</f>
        <v>0</v>
      </c>
      <c r="K253" s="164" t="s">
        <v>133</v>
      </c>
      <c r="L253" s="23"/>
      <c r="M253" s="169"/>
      <c r="N253" s="170" t="s">
        <v>38</v>
      </c>
      <c r="O253" s="60"/>
      <c r="P253" s="171" t="n">
        <f aca="false">O253*H253</f>
        <v>0</v>
      </c>
      <c r="Q253" s="171" t="n">
        <v>0</v>
      </c>
      <c r="R253" s="171" t="n">
        <f aca="false">Q253*H253</f>
        <v>0</v>
      </c>
      <c r="S253" s="171" t="n">
        <v>0</v>
      </c>
      <c r="T253" s="172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3" t="s">
        <v>212</v>
      </c>
      <c r="AT253" s="173" t="s">
        <v>129</v>
      </c>
      <c r="AU253" s="173" t="s">
        <v>80</v>
      </c>
      <c r="AY253" s="3" t="s">
        <v>126</v>
      </c>
      <c r="BE253" s="174" t="n">
        <f aca="false">IF(N253="základní",J253,0)</f>
        <v>0</v>
      </c>
      <c r="BF253" s="174" t="n">
        <f aca="false">IF(N253="snížená",J253,0)</f>
        <v>0</v>
      </c>
      <c r="BG253" s="174" t="n">
        <f aca="false">IF(N253="zákl. přenesená",J253,0)</f>
        <v>0</v>
      </c>
      <c r="BH253" s="174" t="n">
        <f aca="false">IF(N253="sníž. přenesená",J253,0)</f>
        <v>0</v>
      </c>
      <c r="BI253" s="174" t="n">
        <f aca="false">IF(N253="nulová",J253,0)</f>
        <v>0</v>
      </c>
      <c r="BJ253" s="3" t="s">
        <v>78</v>
      </c>
      <c r="BK253" s="174" t="n">
        <f aca="false">ROUND(I253*H253,2)</f>
        <v>0</v>
      </c>
      <c r="BL253" s="3" t="s">
        <v>212</v>
      </c>
      <c r="BM253" s="173" t="s">
        <v>403</v>
      </c>
    </row>
    <row r="254" s="175" customFormat="true" ht="12.8" hidden="false" customHeight="false" outlineLevel="0" collapsed="false">
      <c r="B254" s="176"/>
      <c r="D254" s="177" t="s">
        <v>136</v>
      </c>
      <c r="E254" s="178"/>
      <c r="F254" s="179" t="s">
        <v>404</v>
      </c>
      <c r="H254" s="180" t="n">
        <v>8</v>
      </c>
      <c r="I254" s="181"/>
      <c r="L254" s="176"/>
      <c r="M254" s="182"/>
      <c r="N254" s="183"/>
      <c r="O254" s="183"/>
      <c r="P254" s="183"/>
      <c r="Q254" s="183"/>
      <c r="R254" s="183"/>
      <c r="S254" s="183"/>
      <c r="T254" s="184"/>
      <c r="AT254" s="178" t="s">
        <v>136</v>
      </c>
      <c r="AU254" s="178" t="s">
        <v>80</v>
      </c>
      <c r="AV254" s="175" t="s">
        <v>80</v>
      </c>
      <c r="AW254" s="175" t="s">
        <v>30</v>
      </c>
      <c r="AX254" s="175" t="s">
        <v>73</v>
      </c>
      <c r="AY254" s="178" t="s">
        <v>126</v>
      </c>
    </row>
    <row r="255" s="175" customFormat="true" ht="12.8" hidden="false" customHeight="false" outlineLevel="0" collapsed="false">
      <c r="B255" s="176"/>
      <c r="D255" s="177" t="s">
        <v>136</v>
      </c>
      <c r="E255" s="178"/>
      <c r="F255" s="179" t="s">
        <v>405</v>
      </c>
      <c r="H255" s="180" t="n">
        <v>6</v>
      </c>
      <c r="I255" s="181"/>
      <c r="L255" s="176"/>
      <c r="M255" s="182"/>
      <c r="N255" s="183"/>
      <c r="O255" s="183"/>
      <c r="P255" s="183"/>
      <c r="Q255" s="183"/>
      <c r="R255" s="183"/>
      <c r="S255" s="183"/>
      <c r="T255" s="184"/>
      <c r="AT255" s="178" t="s">
        <v>136</v>
      </c>
      <c r="AU255" s="178" t="s">
        <v>80</v>
      </c>
      <c r="AV255" s="175" t="s">
        <v>80</v>
      </c>
      <c r="AW255" s="175" t="s">
        <v>30</v>
      </c>
      <c r="AX255" s="175" t="s">
        <v>73</v>
      </c>
      <c r="AY255" s="178" t="s">
        <v>126</v>
      </c>
    </row>
    <row r="256" s="175" customFormat="true" ht="12.8" hidden="false" customHeight="false" outlineLevel="0" collapsed="false">
      <c r="B256" s="176"/>
      <c r="D256" s="177" t="s">
        <v>136</v>
      </c>
      <c r="E256" s="178"/>
      <c r="F256" s="179" t="s">
        <v>406</v>
      </c>
      <c r="H256" s="180" t="n">
        <v>12</v>
      </c>
      <c r="I256" s="181"/>
      <c r="L256" s="176"/>
      <c r="M256" s="182"/>
      <c r="N256" s="183"/>
      <c r="O256" s="183"/>
      <c r="P256" s="183"/>
      <c r="Q256" s="183"/>
      <c r="R256" s="183"/>
      <c r="S256" s="183"/>
      <c r="T256" s="184"/>
      <c r="AT256" s="178" t="s">
        <v>136</v>
      </c>
      <c r="AU256" s="178" t="s">
        <v>80</v>
      </c>
      <c r="AV256" s="175" t="s">
        <v>80</v>
      </c>
      <c r="AW256" s="175" t="s">
        <v>30</v>
      </c>
      <c r="AX256" s="175" t="s">
        <v>73</v>
      </c>
      <c r="AY256" s="178" t="s">
        <v>126</v>
      </c>
    </row>
    <row r="257" s="175" customFormat="true" ht="12.8" hidden="false" customHeight="false" outlineLevel="0" collapsed="false">
      <c r="B257" s="176"/>
      <c r="D257" s="177" t="s">
        <v>136</v>
      </c>
      <c r="E257" s="178"/>
      <c r="F257" s="179" t="s">
        <v>407</v>
      </c>
      <c r="H257" s="180" t="n">
        <v>3</v>
      </c>
      <c r="I257" s="181"/>
      <c r="L257" s="176"/>
      <c r="M257" s="182"/>
      <c r="N257" s="183"/>
      <c r="O257" s="183"/>
      <c r="P257" s="183"/>
      <c r="Q257" s="183"/>
      <c r="R257" s="183"/>
      <c r="S257" s="183"/>
      <c r="T257" s="184"/>
      <c r="AT257" s="178" t="s">
        <v>136</v>
      </c>
      <c r="AU257" s="178" t="s">
        <v>80</v>
      </c>
      <c r="AV257" s="175" t="s">
        <v>80</v>
      </c>
      <c r="AW257" s="175" t="s">
        <v>30</v>
      </c>
      <c r="AX257" s="175" t="s">
        <v>73</v>
      </c>
      <c r="AY257" s="178" t="s">
        <v>126</v>
      </c>
    </row>
    <row r="258" s="185" customFormat="true" ht="12.8" hidden="false" customHeight="false" outlineLevel="0" collapsed="false">
      <c r="B258" s="186"/>
      <c r="D258" s="177" t="s">
        <v>136</v>
      </c>
      <c r="E258" s="187"/>
      <c r="F258" s="188" t="s">
        <v>144</v>
      </c>
      <c r="H258" s="189" t="n">
        <v>29</v>
      </c>
      <c r="I258" s="190"/>
      <c r="L258" s="186"/>
      <c r="M258" s="191"/>
      <c r="N258" s="192"/>
      <c r="O258" s="192"/>
      <c r="P258" s="192"/>
      <c r="Q258" s="192"/>
      <c r="R258" s="192"/>
      <c r="S258" s="192"/>
      <c r="T258" s="193"/>
      <c r="AT258" s="187" t="s">
        <v>136</v>
      </c>
      <c r="AU258" s="187" t="s">
        <v>80</v>
      </c>
      <c r="AV258" s="185" t="s">
        <v>134</v>
      </c>
      <c r="AW258" s="185" t="s">
        <v>30</v>
      </c>
      <c r="AX258" s="185" t="s">
        <v>78</v>
      </c>
      <c r="AY258" s="187" t="s">
        <v>126</v>
      </c>
    </row>
    <row r="259" s="27" customFormat="true" ht="24.15" hidden="false" customHeight="true" outlineLevel="0" collapsed="false">
      <c r="A259" s="22"/>
      <c r="B259" s="161"/>
      <c r="C259" s="162" t="s">
        <v>408</v>
      </c>
      <c r="D259" s="162" t="s">
        <v>129</v>
      </c>
      <c r="E259" s="163" t="s">
        <v>409</v>
      </c>
      <c r="F259" s="164" t="s">
        <v>410</v>
      </c>
      <c r="G259" s="165" t="s">
        <v>140</v>
      </c>
      <c r="H259" s="166" t="n">
        <v>4</v>
      </c>
      <c r="I259" s="167"/>
      <c r="J259" s="168" t="n">
        <f aca="false">ROUND(I259*H259,2)</f>
        <v>0</v>
      </c>
      <c r="K259" s="164" t="s">
        <v>133</v>
      </c>
      <c r="L259" s="23"/>
      <c r="M259" s="169"/>
      <c r="N259" s="170" t="s">
        <v>38</v>
      </c>
      <c r="O259" s="60"/>
      <c r="P259" s="171" t="n">
        <f aca="false">O259*H259</f>
        <v>0</v>
      </c>
      <c r="Q259" s="171" t="n">
        <v>0</v>
      </c>
      <c r="R259" s="171" t="n">
        <f aca="false">Q259*H259</f>
        <v>0</v>
      </c>
      <c r="S259" s="171" t="n">
        <v>0</v>
      </c>
      <c r="T259" s="172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3" t="s">
        <v>212</v>
      </c>
      <c r="AT259" s="173" t="s">
        <v>129</v>
      </c>
      <c r="AU259" s="173" t="s">
        <v>80</v>
      </c>
      <c r="AY259" s="3" t="s">
        <v>126</v>
      </c>
      <c r="BE259" s="174" t="n">
        <f aca="false">IF(N259="základní",J259,0)</f>
        <v>0</v>
      </c>
      <c r="BF259" s="174" t="n">
        <f aca="false">IF(N259="snížená",J259,0)</f>
        <v>0</v>
      </c>
      <c r="BG259" s="174" t="n">
        <f aca="false">IF(N259="zákl. přenesená",J259,0)</f>
        <v>0</v>
      </c>
      <c r="BH259" s="174" t="n">
        <f aca="false">IF(N259="sníž. přenesená",J259,0)</f>
        <v>0</v>
      </c>
      <c r="BI259" s="174" t="n">
        <f aca="false">IF(N259="nulová",J259,0)</f>
        <v>0</v>
      </c>
      <c r="BJ259" s="3" t="s">
        <v>78</v>
      </c>
      <c r="BK259" s="174" t="n">
        <f aca="false">ROUND(I259*H259,2)</f>
        <v>0</v>
      </c>
      <c r="BL259" s="3" t="s">
        <v>212</v>
      </c>
      <c r="BM259" s="173" t="s">
        <v>411</v>
      </c>
    </row>
    <row r="260" s="27" customFormat="true" ht="24.15" hidden="false" customHeight="true" outlineLevel="0" collapsed="false">
      <c r="A260" s="22"/>
      <c r="B260" s="161"/>
      <c r="C260" s="162" t="s">
        <v>412</v>
      </c>
      <c r="D260" s="162" t="s">
        <v>129</v>
      </c>
      <c r="E260" s="163" t="s">
        <v>413</v>
      </c>
      <c r="F260" s="164" t="s">
        <v>414</v>
      </c>
      <c r="G260" s="165" t="s">
        <v>140</v>
      </c>
      <c r="H260" s="166" t="n">
        <v>3</v>
      </c>
      <c r="I260" s="167"/>
      <c r="J260" s="168" t="n">
        <f aca="false">ROUND(I260*H260,2)</f>
        <v>0</v>
      </c>
      <c r="K260" s="164" t="s">
        <v>133</v>
      </c>
      <c r="L260" s="23"/>
      <c r="M260" s="169"/>
      <c r="N260" s="170" t="s">
        <v>38</v>
      </c>
      <c r="O260" s="60"/>
      <c r="P260" s="171" t="n">
        <f aca="false">O260*H260</f>
        <v>0</v>
      </c>
      <c r="Q260" s="171" t="n">
        <v>0</v>
      </c>
      <c r="R260" s="171" t="n">
        <f aca="false">Q260*H260</f>
        <v>0</v>
      </c>
      <c r="S260" s="171" t="n">
        <v>0.00123</v>
      </c>
      <c r="T260" s="172" t="n">
        <f aca="false">S260*H260</f>
        <v>0.00369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3" t="s">
        <v>212</v>
      </c>
      <c r="AT260" s="173" t="s">
        <v>129</v>
      </c>
      <c r="AU260" s="173" t="s">
        <v>80</v>
      </c>
      <c r="AY260" s="3" t="s">
        <v>126</v>
      </c>
      <c r="BE260" s="174" t="n">
        <f aca="false">IF(N260="základní",J260,0)</f>
        <v>0</v>
      </c>
      <c r="BF260" s="174" t="n">
        <f aca="false">IF(N260="snížená",J260,0)</f>
        <v>0</v>
      </c>
      <c r="BG260" s="174" t="n">
        <f aca="false">IF(N260="zákl. přenesená",J260,0)</f>
        <v>0</v>
      </c>
      <c r="BH260" s="174" t="n">
        <f aca="false">IF(N260="sníž. přenesená",J260,0)</f>
        <v>0</v>
      </c>
      <c r="BI260" s="174" t="n">
        <f aca="false">IF(N260="nulová",J260,0)</f>
        <v>0</v>
      </c>
      <c r="BJ260" s="3" t="s">
        <v>78</v>
      </c>
      <c r="BK260" s="174" t="n">
        <f aca="false">ROUND(I260*H260,2)</f>
        <v>0</v>
      </c>
      <c r="BL260" s="3" t="s">
        <v>212</v>
      </c>
      <c r="BM260" s="173" t="s">
        <v>415</v>
      </c>
    </row>
    <row r="261" s="27" customFormat="true" ht="21.75" hidden="false" customHeight="true" outlineLevel="0" collapsed="false">
      <c r="A261" s="22"/>
      <c r="B261" s="161"/>
      <c r="C261" s="162" t="s">
        <v>416</v>
      </c>
      <c r="D261" s="162" t="s">
        <v>129</v>
      </c>
      <c r="E261" s="163" t="s">
        <v>417</v>
      </c>
      <c r="F261" s="164" t="s">
        <v>418</v>
      </c>
      <c r="G261" s="165" t="s">
        <v>140</v>
      </c>
      <c r="H261" s="166" t="n">
        <v>2</v>
      </c>
      <c r="I261" s="167"/>
      <c r="J261" s="168" t="n">
        <f aca="false">ROUND(I261*H261,2)</f>
        <v>0</v>
      </c>
      <c r="K261" s="164" t="s">
        <v>133</v>
      </c>
      <c r="L261" s="23"/>
      <c r="M261" s="169"/>
      <c r="N261" s="170" t="s">
        <v>38</v>
      </c>
      <c r="O261" s="60"/>
      <c r="P261" s="171" t="n">
        <f aca="false">O261*H261</f>
        <v>0</v>
      </c>
      <c r="Q261" s="171" t="n">
        <v>0.0007</v>
      </c>
      <c r="R261" s="171" t="n">
        <f aca="false">Q261*H261</f>
        <v>0.0014</v>
      </c>
      <c r="S261" s="171" t="n">
        <v>0</v>
      </c>
      <c r="T261" s="172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3" t="s">
        <v>212</v>
      </c>
      <c r="AT261" s="173" t="s">
        <v>129</v>
      </c>
      <c r="AU261" s="173" t="s">
        <v>80</v>
      </c>
      <c r="AY261" s="3" t="s">
        <v>126</v>
      </c>
      <c r="BE261" s="174" t="n">
        <f aca="false">IF(N261="základní",J261,0)</f>
        <v>0</v>
      </c>
      <c r="BF261" s="174" t="n">
        <f aca="false">IF(N261="snížená",J261,0)</f>
        <v>0</v>
      </c>
      <c r="BG261" s="174" t="n">
        <f aca="false">IF(N261="zákl. přenesená",J261,0)</f>
        <v>0</v>
      </c>
      <c r="BH261" s="174" t="n">
        <f aca="false">IF(N261="sníž. přenesená",J261,0)</f>
        <v>0</v>
      </c>
      <c r="BI261" s="174" t="n">
        <f aca="false">IF(N261="nulová",J261,0)</f>
        <v>0</v>
      </c>
      <c r="BJ261" s="3" t="s">
        <v>78</v>
      </c>
      <c r="BK261" s="174" t="n">
        <f aca="false">ROUND(I261*H261,2)</f>
        <v>0</v>
      </c>
      <c r="BL261" s="3" t="s">
        <v>212</v>
      </c>
      <c r="BM261" s="173" t="s">
        <v>419</v>
      </c>
    </row>
    <row r="262" s="27" customFormat="true" ht="24.15" hidden="false" customHeight="true" outlineLevel="0" collapsed="false">
      <c r="A262" s="22"/>
      <c r="B262" s="161"/>
      <c r="C262" s="162" t="s">
        <v>420</v>
      </c>
      <c r="D262" s="162" t="s">
        <v>129</v>
      </c>
      <c r="E262" s="163" t="s">
        <v>421</v>
      </c>
      <c r="F262" s="164" t="s">
        <v>422</v>
      </c>
      <c r="G262" s="165" t="s">
        <v>140</v>
      </c>
      <c r="H262" s="166" t="n">
        <v>2</v>
      </c>
      <c r="I262" s="167"/>
      <c r="J262" s="168" t="n">
        <f aca="false">ROUND(I262*H262,2)</f>
        <v>0</v>
      </c>
      <c r="K262" s="164" t="s">
        <v>133</v>
      </c>
      <c r="L262" s="23"/>
      <c r="M262" s="169"/>
      <c r="N262" s="170" t="s">
        <v>38</v>
      </c>
      <c r="O262" s="60"/>
      <c r="P262" s="171" t="n">
        <f aca="false">O262*H262</f>
        <v>0</v>
      </c>
      <c r="Q262" s="171" t="n">
        <v>0.0008</v>
      </c>
      <c r="R262" s="171" t="n">
        <f aca="false">Q262*H262</f>
        <v>0.0016</v>
      </c>
      <c r="S262" s="171" t="n">
        <v>0</v>
      </c>
      <c r="T262" s="172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3" t="s">
        <v>212</v>
      </c>
      <c r="AT262" s="173" t="s">
        <v>129</v>
      </c>
      <c r="AU262" s="173" t="s">
        <v>80</v>
      </c>
      <c r="AY262" s="3" t="s">
        <v>126</v>
      </c>
      <c r="BE262" s="174" t="n">
        <f aca="false">IF(N262="základní",J262,0)</f>
        <v>0</v>
      </c>
      <c r="BF262" s="174" t="n">
        <f aca="false">IF(N262="snížená",J262,0)</f>
        <v>0</v>
      </c>
      <c r="BG262" s="174" t="n">
        <f aca="false">IF(N262="zákl. přenesená",J262,0)</f>
        <v>0</v>
      </c>
      <c r="BH262" s="174" t="n">
        <f aca="false">IF(N262="sníž. přenesená",J262,0)</f>
        <v>0</v>
      </c>
      <c r="BI262" s="174" t="n">
        <f aca="false">IF(N262="nulová",J262,0)</f>
        <v>0</v>
      </c>
      <c r="BJ262" s="3" t="s">
        <v>78</v>
      </c>
      <c r="BK262" s="174" t="n">
        <f aca="false">ROUND(I262*H262,2)</f>
        <v>0</v>
      </c>
      <c r="BL262" s="3" t="s">
        <v>212</v>
      </c>
      <c r="BM262" s="173" t="s">
        <v>423</v>
      </c>
    </row>
    <row r="263" s="27" customFormat="true" ht="21.75" hidden="false" customHeight="true" outlineLevel="0" collapsed="false">
      <c r="A263" s="22"/>
      <c r="B263" s="161"/>
      <c r="C263" s="162" t="s">
        <v>424</v>
      </c>
      <c r="D263" s="162" t="s">
        <v>129</v>
      </c>
      <c r="E263" s="163" t="s">
        <v>425</v>
      </c>
      <c r="F263" s="164" t="s">
        <v>426</v>
      </c>
      <c r="G263" s="165" t="s">
        <v>147</v>
      </c>
      <c r="H263" s="166" t="n">
        <v>72</v>
      </c>
      <c r="I263" s="167"/>
      <c r="J263" s="168" t="n">
        <f aca="false">ROUND(I263*H263,2)</f>
        <v>0</v>
      </c>
      <c r="K263" s="164" t="s">
        <v>133</v>
      </c>
      <c r="L263" s="23"/>
      <c r="M263" s="169"/>
      <c r="N263" s="170" t="s">
        <v>38</v>
      </c>
      <c r="O263" s="60"/>
      <c r="P263" s="171" t="n">
        <f aca="false">O263*H263</f>
        <v>0</v>
      </c>
      <c r="Q263" s="171" t="n">
        <v>1E-005</v>
      </c>
      <c r="R263" s="171" t="n">
        <f aca="false">Q263*H263</f>
        <v>0.00072</v>
      </c>
      <c r="S263" s="171" t="n">
        <v>0</v>
      </c>
      <c r="T263" s="172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3" t="s">
        <v>212</v>
      </c>
      <c r="AT263" s="173" t="s">
        <v>129</v>
      </c>
      <c r="AU263" s="173" t="s">
        <v>80</v>
      </c>
      <c r="AY263" s="3" t="s">
        <v>126</v>
      </c>
      <c r="BE263" s="174" t="n">
        <f aca="false">IF(N263="základní",J263,0)</f>
        <v>0</v>
      </c>
      <c r="BF263" s="174" t="n">
        <f aca="false">IF(N263="snížená",J263,0)</f>
        <v>0</v>
      </c>
      <c r="BG263" s="174" t="n">
        <f aca="false">IF(N263="zákl. přenesená",J263,0)</f>
        <v>0</v>
      </c>
      <c r="BH263" s="174" t="n">
        <f aca="false">IF(N263="sníž. přenesená",J263,0)</f>
        <v>0</v>
      </c>
      <c r="BI263" s="174" t="n">
        <f aca="false">IF(N263="nulová",J263,0)</f>
        <v>0</v>
      </c>
      <c r="BJ263" s="3" t="s">
        <v>78</v>
      </c>
      <c r="BK263" s="174" t="n">
        <f aca="false">ROUND(I263*H263,2)</f>
        <v>0</v>
      </c>
      <c r="BL263" s="3" t="s">
        <v>212</v>
      </c>
      <c r="BM263" s="173" t="s">
        <v>427</v>
      </c>
    </row>
    <row r="264" s="27" customFormat="true" ht="24.15" hidden="false" customHeight="true" outlineLevel="0" collapsed="false">
      <c r="A264" s="22"/>
      <c r="B264" s="161"/>
      <c r="C264" s="162" t="s">
        <v>428</v>
      </c>
      <c r="D264" s="162" t="s">
        <v>129</v>
      </c>
      <c r="E264" s="163" t="s">
        <v>429</v>
      </c>
      <c r="F264" s="164" t="s">
        <v>430</v>
      </c>
      <c r="G264" s="165" t="s">
        <v>147</v>
      </c>
      <c r="H264" s="166" t="n">
        <v>72</v>
      </c>
      <c r="I264" s="167"/>
      <c r="J264" s="168" t="n">
        <f aca="false">ROUND(I264*H264,2)</f>
        <v>0</v>
      </c>
      <c r="K264" s="164" t="s">
        <v>133</v>
      </c>
      <c r="L264" s="23"/>
      <c r="M264" s="169"/>
      <c r="N264" s="170" t="s">
        <v>38</v>
      </c>
      <c r="O264" s="60"/>
      <c r="P264" s="171" t="n">
        <f aca="false">O264*H264</f>
        <v>0</v>
      </c>
      <c r="Q264" s="171" t="n">
        <v>2E-005</v>
      </c>
      <c r="R264" s="171" t="n">
        <f aca="false">Q264*H264</f>
        <v>0.00144</v>
      </c>
      <c r="S264" s="171" t="n">
        <v>0</v>
      </c>
      <c r="T264" s="172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3" t="s">
        <v>212</v>
      </c>
      <c r="AT264" s="173" t="s">
        <v>129</v>
      </c>
      <c r="AU264" s="173" t="s">
        <v>80</v>
      </c>
      <c r="AY264" s="3" t="s">
        <v>126</v>
      </c>
      <c r="BE264" s="174" t="n">
        <f aca="false">IF(N264="základní",J264,0)</f>
        <v>0</v>
      </c>
      <c r="BF264" s="174" t="n">
        <f aca="false">IF(N264="snížená",J264,0)</f>
        <v>0</v>
      </c>
      <c r="BG264" s="174" t="n">
        <f aca="false">IF(N264="zákl. přenesená",J264,0)</f>
        <v>0</v>
      </c>
      <c r="BH264" s="174" t="n">
        <f aca="false">IF(N264="sníž. přenesená",J264,0)</f>
        <v>0</v>
      </c>
      <c r="BI264" s="174" t="n">
        <f aca="false">IF(N264="nulová",J264,0)</f>
        <v>0</v>
      </c>
      <c r="BJ264" s="3" t="s">
        <v>78</v>
      </c>
      <c r="BK264" s="174" t="n">
        <f aca="false">ROUND(I264*H264,2)</f>
        <v>0</v>
      </c>
      <c r="BL264" s="3" t="s">
        <v>212</v>
      </c>
      <c r="BM264" s="173" t="s">
        <v>431</v>
      </c>
    </row>
    <row r="265" s="27" customFormat="true" ht="24.15" hidden="false" customHeight="true" outlineLevel="0" collapsed="false">
      <c r="A265" s="22"/>
      <c r="B265" s="161"/>
      <c r="C265" s="162" t="s">
        <v>432</v>
      </c>
      <c r="D265" s="162" t="s">
        <v>129</v>
      </c>
      <c r="E265" s="163" t="s">
        <v>433</v>
      </c>
      <c r="F265" s="164" t="s">
        <v>434</v>
      </c>
      <c r="G265" s="165" t="s">
        <v>360</v>
      </c>
      <c r="H265" s="203"/>
      <c r="I265" s="167"/>
      <c r="J265" s="168" t="n">
        <f aca="false">ROUND(I265*H265,2)</f>
        <v>0</v>
      </c>
      <c r="K265" s="164" t="s">
        <v>133</v>
      </c>
      <c r="L265" s="23"/>
      <c r="M265" s="169"/>
      <c r="N265" s="170" t="s">
        <v>38</v>
      </c>
      <c r="O265" s="60"/>
      <c r="P265" s="171" t="n">
        <f aca="false">O265*H265</f>
        <v>0</v>
      </c>
      <c r="Q265" s="171" t="n">
        <v>0</v>
      </c>
      <c r="R265" s="171" t="n">
        <f aca="false">Q265*H265</f>
        <v>0</v>
      </c>
      <c r="S265" s="171" t="n">
        <v>0</v>
      </c>
      <c r="T265" s="172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3" t="s">
        <v>212</v>
      </c>
      <c r="AT265" s="173" t="s">
        <v>129</v>
      </c>
      <c r="AU265" s="173" t="s">
        <v>80</v>
      </c>
      <c r="AY265" s="3" t="s">
        <v>126</v>
      </c>
      <c r="BE265" s="174" t="n">
        <f aca="false">IF(N265="základní",J265,0)</f>
        <v>0</v>
      </c>
      <c r="BF265" s="174" t="n">
        <f aca="false">IF(N265="snížená",J265,0)</f>
        <v>0</v>
      </c>
      <c r="BG265" s="174" t="n">
        <f aca="false">IF(N265="zákl. přenesená",J265,0)</f>
        <v>0</v>
      </c>
      <c r="BH265" s="174" t="n">
        <f aca="false">IF(N265="sníž. přenesená",J265,0)</f>
        <v>0</v>
      </c>
      <c r="BI265" s="174" t="n">
        <f aca="false">IF(N265="nulová",J265,0)</f>
        <v>0</v>
      </c>
      <c r="BJ265" s="3" t="s">
        <v>78</v>
      </c>
      <c r="BK265" s="174" t="n">
        <f aca="false">ROUND(I265*H265,2)</f>
        <v>0</v>
      </c>
      <c r="BL265" s="3" t="s">
        <v>212</v>
      </c>
      <c r="BM265" s="173" t="s">
        <v>435</v>
      </c>
    </row>
    <row r="266" s="147" customFormat="true" ht="22.8" hidden="false" customHeight="true" outlineLevel="0" collapsed="false">
      <c r="B266" s="148"/>
      <c r="D266" s="149" t="s">
        <v>72</v>
      </c>
      <c r="E266" s="159" t="s">
        <v>436</v>
      </c>
      <c r="F266" s="159" t="s">
        <v>437</v>
      </c>
      <c r="I266" s="151"/>
      <c r="J266" s="160" t="n">
        <f aca="false">BK266</f>
        <v>0</v>
      </c>
      <c r="L266" s="148"/>
      <c r="M266" s="153"/>
      <c r="N266" s="154"/>
      <c r="O266" s="154"/>
      <c r="P266" s="155" t="n">
        <f aca="false">SUM(P267:P313)</f>
        <v>0</v>
      </c>
      <c r="Q266" s="154"/>
      <c r="R266" s="155" t="n">
        <f aca="false">SUM(R267:R313)</f>
        <v>0.23946</v>
      </c>
      <c r="S266" s="154"/>
      <c r="T266" s="156" t="n">
        <f aca="false">SUM(T267:T313)</f>
        <v>0.20921</v>
      </c>
      <c r="AR266" s="149" t="s">
        <v>80</v>
      </c>
      <c r="AT266" s="157" t="s">
        <v>72</v>
      </c>
      <c r="AU266" s="157" t="s">
        <v>78</v>
      </c>
      <c r="AY266" s="149" t="s">
        <v>126</v>
      </c>
      <c r="BK266" s="158" t="n">
        <f aca="false">SUM(BK267:BK313)</f>
        <v>0</v>
      </c>
    </row>
    <row r="267" s="27" customFormat="true" ht="16.5" hidden="false" customHeight="true" outlineLevel="0" collapsed="false">
      <c r="A267" s="22"/>
      <c r="B267" s="161"/>
      <c r="C267" s="162" t="s">
        <v>438</v>
      </c>
      <c r="D267" s="162" t="s">
        <v>129</v>
      </c>
      <c r="E267" s="163" t="s">
        <v>439</v>
      </c>
      <c r="F267" s="164" t="s">
        <v>440</v>
      </c>
      <c r="G267" s="165" t="s">
        <v>441</v>
      </c>
      <c r="H267" s="166" t="n">
        <v>5</v>
      </c>
      <c r="I267" s="167"/>
      <c r="J267" s="168" t="n">
        <f aca="false">ROUND(I267*H267,2)</f>
        <v>0</v>
      </c>
      <c r="K267" s="164" t="s">
        <v>133</v>
      </c>
      <c r="L267" s="23"/>
      <c r="M267" s="169"/>
      <c r="N267" s="170" t="s">
        <v>38</v>
      </c>
      <c r="O267" s="60"/>
      <c r="P267" s="171" t="n">
        <f aca="false">O267*H267</f>
        <v>0</v>
      </c>
      <c r="Q267" s="171" t="n">
        <v>0</v>
      </c>
      <c r="R267" s="171" t="n">
        <f aca="false">Q267*H267</f>
        <v>0</v>
      </c>
      <c r="S267" s="171" t="n">
        <v>0.01933</v>
      </c>
      <c r="T267" s="172" t="n">
        <f aca="false">S267*H267</f>
        <v>0.09665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3" t="s">
        <v>212</v>
      </c>
      <c r="AT267" s="173" t="s">
        <v>129</v>
      </c>
      <c r="AU267" s="173" t="s">
        <v>80</v>
      </c>
      <c r="AY267" s="3" t="s">
        <v>126</v>
      </c>
      <c r="BE267" s="174" t="n">
        <f aca="false">IF(N267="základní",J267,0)</f>
        <v>0</v>
      </c>
      <c r="BF267" s="174" t="n">
        <f aca="false">IF(N267="snížená",J267,0)</f>
        <v>0</v>
      </c>
      <c r="BG267" s="174" t="n">
        <f aca="false">IF(N267="zákl. přenesená",J267,0)</f>
        <v>0</v>
      </c>
      <c r="BH267" s="174" t="n">
        <f aca="false">IF(N267="sníž. přenesená",J267,0)</f>
        <v>0</v>
      </c>
      <c r="BI267" s="174" t="n">
        <f aca="false">IF(N267="nulová",J267,0)</f>
        <v>0</v>
      </c>
      <c r="BJ267" s="3" t="s">
        <v>78</v>
      </c>
      <c r="BK267" s="174" t="n">
        <f aca="false">ROUND(I267*H267,2)</f>
        <v>0</v>
      </c>
      <c r="BL267" s="3" t="s">
        <v>212</v>
      </c>
      <c r="BM267" s="173" t="s">
        <v>442</v>
      </c>
    </row>
    <row r="268" s="175" customFormat="true" ht="12.8" hidden="false" customHeight="false" outlineLevel="0" collapsed="false">
      <c r="B268" s="176"/>
      <c r="D268" s="177" t="s">
        <v>136</v>
      </c>
      <c r="E268" s="178"/>
      <c r="F268" s="179" t="s">
        <v>443</v>
      </c>
      <c r="H268" s="180" t="n">
        <v>3</v>
      </c>
      <c r="I268" s="181"/>
      <c r="L268" s="176"/>
      <c r="M268" s="182"/>
      <c r="N268" s="183"/>
      <c r="O268" s="183"/>
      <c r="P268" s="183"/>
      <c r="Q268" s="183"/>
      <c r="R268" s="183"/>
      <c r="S268" s="183"/>
      <c r="T268" s="184"/>
      <c r="AT268" s="178" t="s">
        <v>136</v>
      </c>
      <c r="AU268" s="178" t="s">
        <v>80</v>
      </c>
      <c r="AV268" s="175" t="s">
        <v>80</v>
      </c>
      <c r="AW268" s="175" t="s">
        <v>30</v>
      </c>
      <c r="AX268" s="175" t="s">
        <v>73</v>
      </c>
      <c r="AY268" s="178" t="s">
        <v>126</v>
      </c>
    </row>
    <row r="269" s="175" customFormat="true" ht="12.8" hidden="false" customHeight="false" outlineLevel="0" collapsed="false">
      <c r="B269" s="176"/>
      <c r="D269" s="177" t="s">
        <v>136</v>
      </c>
      <c r="E269" s="178"/>
      <c r="F269" s="179" t="s">
        <v>444</v>
      </c>
      <c r="H269" s="180" t="n">
        <v>2</v>
      </c>
      <c r="I269" s="181"/>
      <c r="L269" s="176"/>
      <c r="M269" s="182"/>
      <c r="N269" s="183"/>
      <c r="O269" s="183"/>
      <c r="P269" s="183"/>
      <c r="Q269" s="183"/>
      <c r="R269" s="183"/>
      <c r="S269" s="183"/>
      <c r="T269" s="184"/>
      <c r="AT269" s="178" t="s">
        <v>136</v>
      </c>
      <c r="AU269" s="178" t="s">
        <v>80</v>
      </c>
      <c r="AV269" s="175" t="s">
        <v>80</v>
      </c>
      <c r="AW269" s="175" t="s">
        <v>30</v>
      </c>
      <c r="AX269" s="175" t="s">
        <v>73</v>
      </c>
      <c r="AY269" s="178" t="s">
        <v>126</v>
      </c>
    </row>
    <row r="270" s="185" customFormat="true" ht="12.8" hidden="false" customHeight="false" outlineLevel="0" collapsed="false">
      <c r="B270" s="186"/>
      <c r="D270" s="177" t="s">
        <v>136</v>
      </c>
      <c r="E270" s="187"/>
      <c r="F270" s="188" t="s">
        <v>144</v>
      </c>
      <c r="H270" s="189" t="n">
        <v>5</v>
      </c>
      <c r="I270" s="190"/>
      <c r="L270" s="186"/>
      <c r="M270" s="191"/>
      <c r="N270" s="192"/>
      <c r="O270" s="192"/>
      <c r="P270" s="192"/>
      <c r="Q270" s="192"/>
      <c r="R270" s="192"/>
      <c r="S270" s="192"/>
      <c r="T270" s="193"/>
      <c r="AT270" s="187" t="s">
        <v>136</v>
      </c>
      <c r="AU270" s="187" t="s">
        <v>80</v>
      </c>
      <c r="AV270" s="185" t="s">
        <v>134</v>
      </c>
      <c r="AW270" s="185" t="s">
        <v>30</v>
      </c>
      <c r="AX270" s="185" t="s">
        <v>78</v>
      </c>
      <c r="AY270" s="187" t="s">
        <v>126</v>
      </c>
    </row>
    <row r="271" s="27" customFormat="true" ht="24.15" hidden="false" customHeight="true" outlineLevel="0" collapsed="false">
      <c r="A271" s="22"/>
      <c r="B271" s="161"/>
      <c r="C271" s="162" t="s">
        <v>445</v>
      </c>
      <c r="D271" s="162" t="s">
        <v>129</v>
      </c>
      <c r="E271" s="163" t="s">
        <v>446</v>
      </c>
      <c r="F271" s="164" t="s">
        <v>447</v>
      </c>
      <c r="G271" s="165" t="s">
        <v>441</v>
      </c>
      <c r="H271" s="166" t="n">
        <v>6</v>
      </c>
      <c r="I271" s="167"/>
      <c r="J271" s="168" t="n">
        <f aca="false">ROUND(I271*H271,2)</f>
        <v>0</v>
      </c>
      <c r="K271" s="164" t="s">
        <v>133</v>
      </c>
      <c r="L271" s="23"/>
      <c r="M271" s="169"/>
      <c r="N271" s="170" t="s">
        <v>38</v>
      </c>
      <c r="O271" s="60"/>
      <c r="P271" s="171" t="n">
        <f aca="false">O271*H271</f>
        <v>0</v>
      </c>
      <c r="Q271" s="171" t="n">
        <v>0.01697</v>
      </c>
      <c r="R271" s="171" t="n">
        <f aca="false">Q271*H271</f>
        <v>0.10182</v>
      </c>
      <c r="S271" s="171" t="n">
        <v>0</v>
      </c>
      <c r="T271" s="172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3" t="s">
        <v>212</v>
      </c>
      <c r="AT271" s="173" t="s">
        <v>129</v>
      </c>
      <c r="AU271" s="173" t="s">
        <v>80</v>
      </c>
      <c r="AY271" s="3" t="s">
        <v>126</v>
      </c>
      <c r="BE271" s="174" t="n">
        <f aca="false">IF(N271="základní",J271,0)</f>
        <v>0</v>
      </c>
      <c r="BF271" s="174" t="n">
        <f aca="false">IF(N271="snížená",J271,0)</f>
        <v>0</v>
      </c>
      <c r="BG271" s="174" t="n">
        <f aca="false">IF(N271="zákl. přenesená",J271,0)</f>
        <v>0</v>
      </c>
      <c r="BH271" s="174" t="n">
        <f aca="false">IF(N271="sníž. přenesená",J271,0)</f>
        <v>0</v>
      </c>
      <c r="BI271" s="174" t="n">
        <f aca="false">IF(N271="nulová",J271,0)</f>
        <v>0</v>
      </c>
      <c r="BJ271" s="3" t="s">
        <v>78</v>
      </c>
      <c r="BK271" s="174" t="n">
        <f aca="false">ROUND(I271*H271,2)</f>
        <v>0</v>
      </c>
      <c r="BL271" s="3" t="s">
        <v>212</v>
      </c>
      <c r="BM271" s="173" t="s">
        <v>448</v>
      </c>
    </row>
    <row r="272" s="175" customFormat="true" ht="12.8" hidden="false" customHeight="false" outlineLevel="0" collapsed="false">
      <c r="B272" s="176"/>
      <c r="D272" s="177" t="s">
        <v>136</v>
      </c>
      <c r="E272" s="178"/>
      <c r="F272" s="179" t="s">
        <v>449</v>
      </c>
      <c r="H272" s="180" t="n">
        <v>5</v>
      </c>
      <c r="I272" s="181"/>
      <c r="L272" s="176"/>
      <c r="M272" s="182"/>
      <c r="N272" s="183"/>
      <c r="O272" s="183"/>
      <c r="P272" s="183"/>
      <c r="Q272" s="183"/>
      <c r="R272" s="183"/>
      <c r="S272" s="183"/>
      <c r="T272" s="184"/>
      <c r="AT272" s="178" t="s">
        <v>136</v>
      </c>
      <c r="AU272" s="178" t="s">
        <v>80</v>
      </c>
      <c r="AV272" s="175" t="s">
        <v>80</v>
      </c>
      <c r="AW272" s="175" t="s">
        <v>30</v>
      </c>
      <c r="AX272" s="175" t="s">
        <v>73</v>
      </c>
      <c r="AY272" s="178" t="s">
        <v>126</v>
      </c>
    </row>
    <row r="273" s="175" customFormat="true" ht="12.8" hidden="false" customHeight="false" outlineLevel="0" collapsed="false">
      <c r="B273" s="176"/>
      <c r="D273" s="177" t="s">
        <v>136</v>
      </c>
      <c r="E273" s="178"/>
      <c r="F273" s="179" t="s">
        <v>450</v>
      </c>
      <c r="H273" s="180" t="n">
        <v>1</v>
      </c>
      <c r="I273" s="181"/>
      <c r="L273" s="176"/>
      <c r="M273" s="182"/>
      <c r="N273" s="183"/>
      <c r="O273" s="183"/>
      <c r="P273" s="183"/>
      <c r="Q273" s="183"/>
      <c r="R273" s="183"/>
      <c r="S273" s="183"/>
      <c r="T273" s="184"/>
      <c r="AT273" s="178" t="s">
        <v>136</v>
      </c>
      <c r="AU273" s="178" t="s">
        <v>80</v>
      </c>
      <c r="AV273" s="175" t="s">
        <v>80</v>
      </c>
      <c r="AW273" s="175" t="s">
        <v>30</v>
      </c>
      <c r="AX273" s="175" t="s">
        <v>73</v>
      </c>
      <c r="AY273" s="178" t="s">
        <v>126</v>
      </c>
    </row>
    <row r="274" s="185" customFormat="true" ht="12.8" hidden="false" customHeight="false" outlineLevel="0" collapsed="false">
      <c r="B274" s="186"/>
      <c r="D274" s="177" t="s">
        <v>136</v>
      </c>
      <c r="E274" s="187"/>
      <c r="F274" s="188" t="s">
        <v>144</v>
      </c>
      <c r="H274" s="189" t="n">
        <v>6</v>
      </c>
      <c r="I274" s="190"/>
      <c r="L274" s="186"/>
      <c r="M274" s="191"/>
      <c r="N274" s="192"/>
      <c r="O274" s="192"/>
      <c r="P274" s="192"/>
      <c r="Q274" s="192"/>
      <c r="R274" s="192"/>
      <c r="S274" s="192"/>
      <c r="T274" s="193"/>
      <c r="AT274" s="187" t="s">
        <v>136</v>
      </c>
      <c r="AU274" s="187" t="s">
        <v>80</v>
      </c>
      <c r="AV274" s="185" t="s">
        <v>134</v>
      </c>
      <c r="AW274" s="185" t="s">
        <v>30</v>
      </c>
      <c r="AX274" s="185" t="s">
        <v>78</v>
      </c>
      <c r="AY274" s="187" t="s">
        <v>126</v>
      </c>
    </row>
    <row r="275" s="27" customFormat="true" ht="24.15" hidden="false" customHeight="true" outlineLevel="0" collapsed="false">
      <c r="A275" s="22"/>
      <c r="B275" s="161"/>
      <c r="C275" s="162" t="s">
        <v>451</v>
      </c>
      <c r="D275" s="162" t="s">
        <v>129</v>
      </c>
      <c r="E275" s="163" t="s">
        <v>452</v>
      </c>
      <c r="F275" s="164" t="s">
        <v>453</v>
      </c>
      <c r="G275" s="165" t="s">
        <v>441</v>
      </c>
      <c r="H275" s="166" t="n">
        <v>3</v>
      </c>
      <c r="I275" s="167"/>
      <c r="J275" s="168" t="n">
        <f aca="false">ROUND(I275*H275,2)</f>
        <v>0</v>
      </c>
      <c r="K275" s="164" t="s">
        <v>133</v>
      </c>
      <c r="L275" s="23"/>
      <c r="M275" s="169"/>
      <c r="N275" s="170" t="s">
        <v>38</v>
      </c>
      <c r="O275" s="60"/>
      <c r="P275" s="171" t="n">
        <f aca="false">O275*H275</f>
        <v>0</v>
      </c>
      <c r="Q275" s="171" t="n">
        <v>0.01808</v>
      </c>
      <c r="R275" s="171" t="n">
        <f aca="false">Q275*H275</f>
        <v>0.05424</v>
      </c>
      <c r="S275" s="171" t="n">
        <v>0</v>
      </c>
      <c r="T275" s="172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3" t="s">
        <v>212</v>
      </c>
      <c r="AT275" s="173" t="s">
        <v>129</v>
      </c>
      <c r="AU275" s="173" t="s">
        <v>80</v>
      </c>
      <c r="AY275" s="3" t="s">
        <v>126</v>
      </c>
      <c r="BE275" s="174" t="n">
        <f aca="false">IF(N275="základní",J275,0)</f>
        <v>0</v>
      </c>
      <c r="BF275" s="174" t="n">
        <f aca="false">IF(N275="snížená",J275,0)</f>
        <v>0</v>
      </c>
      <c r="BG275" s="174" t="n">
        <f aca="false">IF(N275="zákl. přenesená",J275,0)</f>
        <v>0</v>
      </c>
      <c r="BH275" s="174" t="n">
        <f aca="false">IF(N275="sníž. přenesená",J275,0)</f>
        <v>0</v>
      </c>
      <c r="BI275" s="174" t="n">
        <f aca="false">IF(N275="nulová",J275,0)</f>
        <v>0</v>
      </c>
      <c r="BJ275" s="3" t="s">
        <v>78</v>
      </c>
      <c r="BK275" s="174" t="n">
        <f aca="false">ROUND(I275*H275,2)</f>
        <v>0</v>
      </c>
      <c r="BL275" s="3" t="s">
        <v>212</v>
      </c>
      <c r="BM275" s="173" t="s">
        <v>454</v>
      </c>
    </row>
    <row r="276" s="27" customFormat="true" ht="24.15" hidden="false" customHeight="true" outlineLevel="0" collapsed="false">
      <c r="A276" s="22"/>
      <c r="B276" s="161"/>
      <c r="C276" s="162" t="s">
        <v>455</v>
      </c>
      <c r="D276" s="162" t="s">
        <v>129</v>
      </c>
      <c r="E276" s="163" t="s">
        <v>456</v>
      </c>
      <c r="F276" s="164" t="s">
        <v>457</v>
      </c>
      <c r="G276" s="165" t="s">
        <v>441</v>
      </c>
      <c r="H276" s="166" t="n">
        <v>3</v>
      </c>
      <c r="I276" s="167"/>
      <c r="J276" s="168" t="n">
        <f aca="false">ROUND(I276*H276,2)</f>
        <v>0</v>
      </c>
      <c r="K276" s="164" t="s">
        <v>133</v>
      </c>
      <c r="L276" s="23"/>
      <c r="M276" s="169"/>
      <c r="N276" s="170" t="s">
        <v>38</v>
      </c>
      <c r="O276" s="60"/>
      <c r="P276" s="171" t="n">
        <f aca="false">O276*H276</f>
        <v>0</v>
      </c>
      <c r="Q276" s="171" t="n">
        <v>0</v>
      </c>
      <c r="R276" s="171" t="n">
        <f aca="false">Q276*H276</f>
        <v>0</v>
      </c>
      <c r="S276" s="171" t="n">
        <v>0.0172</v>
      </c>
      <c r="T276" s="172" t="n">
        <f aca="false">S276*H276</f>
        <v>0.0516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3" t="s">
        <v>212</v>
      </c>
      <c r="AT276" s="173" t="s">
        <v>129</v>
      </c>
      <c r="AU276" s="173" t="s">
        <v>80</v>
      </c>
      <c r="AY276" s="3" t="s">
        <v>126</v>
      </c>
      <c r="BE276" s="174" t="n">
        <f aca="false">IF(N276="základní",J276,0)</f>
        <v>0</v>
      </c>
      <c r="BF276" s="174" t="n">
        <f aca="false">IF(N276="snížená",J276,0)</f>
        <v>0</v>
      </c>
      <c r="BG276" s="174" t="n">
        <f aca="false">IF(N276="zákl. přenesená",J276,0)</f>
        <v>0</v>
      </c>
      <c r="BH276" s="174" t="n">
        <f aca="false">IF(N276="sníž. přenesená",J276,0)</f>
        <v>0</v>
      </c>
      <c r="BI276" s="174" t="n">
        <f aca="false">IF(N276="nulová",J276,0)</f>
        <v>0</v>
      </c>
      <c r="BJ276" s="3" t="s">
        <v>78</v>
      </c>
      <c r="BK276" s="174" t="n">
        <f aca="false">ROUND(I276*H276,2)</f>
        <v>0</v>
      </c>
      <c r="BL276" s="3" t="s">
        <v>212</v>
      </c>
      <c r="BM276" s="173" t="s">
        <v>458</v>
      </c>
    </row>
    <row r="277" s="27" customFormat="true" ht="16.5" hidden="false" customHeight="true" outlineLevel="0" collapsed="false">
      <c r="A277" s="22"/>
      <c r="B277" s="161"/>
      <c r="C277" s="162" t="s">
        <v>459</v>
      </c>
      <c r="D277" s="162" t="s">
        <v>129</v>
      </c>
      <c r="E277" s="163" t="s">
        <v>460</v>
      </c>
      <c r="F277" s="164" t="s">
        <v>461</v>
      </c>
      <c r="G277" s="165" t="s">
        <v>441</v>
      </c>
      <c r="H277" s="166" t="n">
        <v>3</v>
      </c>
      <c r="I277" s="167"/>
      <c r="J277" s="168" t="n">
        <f aca="false">ROUND(I277*H277,2)</f>
        <v>0</v>
      </c>
      <c r="K277" s="164" t="s">
        <v>133</v>
      </c>
      <c r="L277" s="23"/>
      <c r="M277" s="169"/>
      <c r="N277" s="170" t="s">
        <v>38</v>
      </c>
      <c r="O277" s="60"/>
      <c r="P277" s="171" t="n">
        <f aca="false">O277*H277</f>
        <v>0</v>
      </c>
      <c r="Q277" s="171" t="n">
        <v>0</v>
      </c>
      <c r="R277" s="171" t="n">
        <f aca="false">Q277*H277</f>
        <v>0</v>
      </c>
      <c r="S277" s="171" t="n">
        <v>0.01946</v>
      </c>
      <c r="T277" s="172" t="n">
        <f aca="false">S277*H277</f>
        <v>0.05838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3" t="s">
        <v>212</v>
      </c>
      <c r="AT277" s="173" t="s">
        <v>129</v>
      </c>
      <c r="AU277" s="173" t="s">
        <v>80</v>
      </c>
      <c r="AY277" s="3" t="s">
        <v>126</v>
      </c>
      <c r="BE277" s="174" t="n">
        <f aca="false">IF(N277="základní",J277,0)</f>
        <v>0</v>
      </c>
      <c r="BF277" s="174" t="n">
        <f aca="false">IF(N277="snížená",J277,0)</f>
        <v>0</v>
      </c>
      <c r="BG277" s="174" t="n">
        <f aca="false">IF(N277="zákl. přenesená",J277,0)</f>
        <v>0</v>
      </c>
      <c r="BH277" s="174" t="n">
        <f aca="false">IF(N277="sníž. přenesená",J277,0)</f>
        <v>0</v>
      </c>
      <c r="BI277" s="174" t="n">
        <f aca="false">IF(N277="nulová",J277,0)</f>
        <v>0</v>
      </c>
      <c r="BJ277" s="3" t="s">
        <v>78</v>
      </c>
      <c r="BK277" s="174" t="n">
        <f aca="false">ROUND(I277*H277,2)</f>
        <v>0</v>
      </c>
      <c r="BL277" s="3" t="s">
        <v>212</v>
      </c>
      <c r="BM277" s="173" t="s">
        <v>462</v>
      </c>
    </row>
    <row r="278" s="175" customFormat="true" ht="12.8" hidden="false" customHeight="false" outlineLevel="0" collapsed="false">
      <c r="B278" s="176"/>
      <c r="D278" s="177" t="s">
        <v>136</v>
      </c>
      <c r="E278" s="178"/>
      <c r="F278" s="179" t="s">
        <v>463</v>
      </c>
      <c r="H278" s="180" t="n">
        <v>2</v>
      </c>
      <c r="I278" s="181"/>
      <c r="L278" s="176"/>
      <c r="M278" s="182"/>
      <c r="N278" s="183"/>
      <c r="O278" s="183"/>
      <c r="P278" s="183"/>
      <c r="Q278" s="183"/>
      <c r="R278" s="183"/>
      <c r="S278" s="183"/>
      <c r="T278" s="184"/>
      <c r="AT278" s="178" t="s">
        <v>136</v>
      </c>
      <c r="AU278" s="178" t="s">
        <v>80</v>
      </c>
      <c r="AV278" s="175" t="s">
        <v>80</v>
      </c>
      <c r="AW278" s="175" t="s">
        <v>30</v>
      </c>
      <c r="AX278" s="175" t="s">
        <v>73</v>
      </c>
      <c r="AY278" s="178" t="s">
        <v>126</v>
      </c>
    </row>
    <row r="279" s="175" customFormat="true" ht="12.8" hidden="false" customHeight="false" outlineLevel="0" collapsed="false">
      <c r="B279" s="176"/>
      <c r="D279" s="177" t="s">
        <v>136</v>
      </c>
      <c r="E279" s="178"/>
      <c r="F279" s="179" t="s">
        <v>450</v>
      </c>
      <c r="H279" s="180" t="n">
        <v>1</v>
      </c>
      <c r="I279" s="181"/>
      <c r="L279" s="176"/>
      <c r="M279" s="182"/>
      <c r="N279" s="183"/>
      <c r="O279" s="183"/>
      <c r="P279" s="183"/>
      <c r="Q279" s="183"/>
      <c r="R279" s="183"/>
      <c r="S279" s="183"/>
      <c r="T279" s="184"/>
      <c r="AT279" s="178" t="s">
        <v>136</v>
      </c>
      <c r="AU279" s="178" t="s">
        <v>80</v>
      </c>
      <c r="AV279" s="175" t="s">
        <v>80</v>
      </c>
      <c r="AW279" s="175" t="s">
        <v>30</v>
      </c>
      <c r="AX279" s="175" t="s">
        <v>73</v>
      </c>
      <c r="AY279" s="178" t="s">
        <v>126</v>
      </c>
    </row>
    <row r="280" s="185" customFormat="true" ht="12.8" hidden="false" customHeight="false" outlineLevel="0" collapsed="false">
      <c r="B280" s="186"/>
      <c r="D280" s="177" t="s">
        <v>136</v>
      </c>
      <c r="E280" s="187"/>
      <c r="F280" s="188" t="s">
        <v>144</v>
      </c>
      <c r="H280" s="189" t="n">
        <v>3</v>
      </c>
      <c r="I280" s="190"/>
      <c r="L280" s="186"/>
      <c r="M280" s="191"/>
      <c r="N280" s="192"/>
      <c r="O280" s="192"/>
      <c r="P280" s="192"/>
      <c r="Q280" s="192"/>
      <c r="R280" s="192"/>
      <c r="S280" s="192"/>
      <c r="T280" s="193"/>
      <c r="AT280" s="187" t="s">
        <v>136</v>
      </c>
      <c r="AU280" s="187" t="s">
        <v>80</v>
      </c>
      <c r="AV280" s="185" t="s">
        <v>134</v>
      </c>
      <c r="AW280" s="185" t="s">
        <v>30</v>
      </c>
      <c r="AX280" s="185" t="s">
        <v>78</v>
      </c>
      <c r="AY280" s="187" t="s">
        <v>126</v>
      </c>
    </row>
    <row r="281" s="27" customFormat="true" ht="24.15" hidden="false" customHeight="true" outlineLevel="0" collapsed="false">
      <c r="A281" s="22"/>
      <c r="B281" s="161"/>
      <c r="C281" s="162" t="s">
        <v>464</v>
      </c>
      <c r="D281" s="162" t="s">
        <v>129</v>
      </c>
      <c r="E281" s="163" t="s">
        <v>465</v>
      </c>
      <c r="F281" s="164" t="s">
        <v>466</v>
      </c>
      <c r="G281" s="165" t="s">
        <v>441</v>
      </c>
      <c r="H281" s="166" t="n">
        <v>4</v>
      </c>
      <c r="I281" s="167"/>
      <c r="J281" s="168" t="n">
        <f aca="false">ROUND(I281*H281,2)</f>
        <v>0</v>
      </c>
      <c r="K281" s="164" t="s">
        <v>133</v>
      </c>
      <c r="L281" s="23"/>
      <c r="M281" s="169"/>
      <c r="N281" s="170" t="s">
        <v>38</v>
      </c>
      <c r="O281" s="60"/>
      <c r="P281" s="171" t="n">
        <f aca="false">O281*H281</f>
        <v>0</v>
      </c>
      <c r="Q281" s="171" t="n">
        <v>0.01213</v>
      </c>
      <c r="R281" s="171" t="n">
        <f aca="false">Q281*H281</f>
        <v>0.04852</v>
      </c>
      <c r="S281" s="171" t="n">
        <v>0</v>
      </c>
      <c r="T281" s="172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3" t="s">
        <v>212</v>
      </c>
      <c r="AT281" s="173" t="s">
        <v>129</v>
      </c>
      <c r="AU281" s="173" t="s">
        <v>80</v>
      </c>
      <c r="AY281" s="3" t="s">
        <v>126</v>
      </c>
      <c r="BE281" s="174" t="n">
        <f aca="false">IF(N281="základní",J281,0)</f>
        <v>0</v>
      </c>
      <c r="BF281" s="174" t="n">
        <f aca="false">IF(N281="snížená",J281,0)</f>
        <v>0</v>
      </c>
      <c r="BG281" s="174" t="n">
        <f aca="false">IF(N281="zákl. přenesená",J281,0)</f>
        <v>0</v>
      </c>
      <c r="BH281" s="174" t="n">
        <f aca="false">IF(N281="sníž. přenesená",J281,0)</f>
        <v>0</v>
      </c>
      <c r="BI281" s="174" t="n">
        <f aca="false">IF(N281="nulová",J281,0)</f>
        <v>0</v>
      </c>
      <c r="BJ281" s="3" t="s">
        <v>78</v>
      </c>
      <c r="BK281" s="174" t="n">
        <f aca="false">ROUND(I281*H281,2)</f>
        <v>0</v>
      </c>
      <c r="BL281" s="3" t="s">
        <v>212</v>
      </c>
      <c r="BM281" s="173" t="s">
        <v>467</v>
      </c>
    </row>
    <row r="282" s="27" customFormat="true" ht="16.5" hidden="false" customHeight="true" outlineLevel="0" collapsed="false">
      <c r="A282" s="22"/>
      <c r="B282" s="161"/>
      <c r="C282" s="162" t="s">
        <v>468</v>
      </c>
      <c r="D282" s="162" t="s">
        <v>129</v>
      </c>
      <c r="E282" s="163" t="s">
        <v>469</v>
      </c>
      <c r="F282" s="164" t="s">
        <v>470</v>
      </c>
      <c r="G282" s="165" t="s">
        <v>140</v>
      </c>
      <c r="H282" s="166" t="n">
        <v>2</v>
      </c>
      <c r="I282" s="167"/>
      <c r="J282" s="168" t="n">
        <f aca="false">ROUND(I282*H282,2)</f>
        <v>0</v>
      </c>
      <c r="K282" s="164" t="s">
        <v>133</v>
      </c>
      <c r="L282" s="23"/>
      <c r="M282" s="169"/>
      <c r="N282" s="170" t="s">
        <v>38</v>
      </c>
      <c r="O282" s="60"/>
      <c r="P282" s="171" t="n">
        <f aca="false">O282*H282</f>
        <v>0</v>
      </c>
      <c r="Q282" s="171" t="n">
        <v>0</v>
      </c>
      <c r="R282" s="171" t="n">
        <f aca="false">Q282*H282</f>
        <v>0</v>
      </c>
      <c r="S282" s="171" t="n">
        <v>0</v>
      </c>
      <c r="T282" s="172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3" t="s">
        <v>212</v>
      </c>
      <c r="AT282" s="173" t="s">
        <v>129</v>
      </c>
      <c r="AU282" s="173" t="s">
        <v>80</v>
      </c>
      <c r="AY282" s="3" t="s">
        <v>126</v>
      </c>
      <c r="BE282" s="174" t="n">
        <f aca="false">IF(N282="základní",J282,0)</f>
        <v>0</v>
      </c>
      <c r="BF282" s="174" t="n">
        <f aca="false">IF(N282="snížená",J282,0)</f>
        <v>0</v>
      </c>
      <c r="BG282" s="174" t="n">
        <f aca="false">IF(N282="zákl. přenesená",J282,0)</f>
        <v>0</v>
      </c>
      <c r="BH282" s="174" t="n">
        <f aca="false">IF(N282="sníž. přenesená",J282,0)</f>
        <v>0</v>
      </c>
      <c r="BI282" s="174" t="n">
        <f aca="false">IF(N282="nulová",J282,0)</f>
        <v>0</v>
      </c>
      <c r="BJ282" s="3" t="s">
        <v>78</v>
      </c>
      <c r="BK282" s="174" t="n">
        <f aca="false">ROUND(I282*H282,2)</f>
        <v>0</v>
      </c>
      <c r="BL282" s="3" t="s">
        <v>212</v>
      </c>
      <c r="BM282" s="173" t="s">
        <v>471</v>
      </c>
    </row>
    <row r="283" s="27" customFormat="true" ht="16.5" hidden="false" customHeight="true" outlineLevel="0" collapsed="false">
      <c r="A283" s="22"/>
      <c r="B283" s="161"/>
      <c r="C283" s="204" t="s">
        <v>472</v>
      </c>
      <c r="D283" s="204" t="s">
        <v>473</v>
      </c>
      <c r="E283" s="205" t="s">
        <v>474</v>
      </c>
      <c r="F283" s="206" t="s">
        <v>475</v>
      </c>
      <c r="G283" s="207" t="s">
        <v>140</v>
      </c>
      <c r="H283" s="208" t="n">
        <v>2</v>
      </c>
      <c r="I283" s="209"/>
      <c r="J283" s="210" t="n">
        <f aca="false">ROUND(I283*H283,2)</f>
        <v>0</v>
      </c>
      <c r="K283" s="206" t="s">
        <v>133</v>
      </c>
      <c r="L283" s="211"/>
      <c r="M283" s="212"/>
      <c r="N283" s="213" t="s">
        <v>38</v>
      </c>
      <c r="O283" s="60"/>
      <c r="P283" s="171" t="n">
        <f aca="false">O283*H283</f>
        <v>0</v>
      </c>
      <c r="Q283" s="171" t="n">
        <v>0.0005</v>
      </c>
      <c r="R283" s="171" t="n">
        <f aca="false">Q283*H283</f>
        <v>0.001</v>
      </c>
      <c r="S283" s="171" t="n">
        <v>0</v>
      </c>
      <c r="T283" s="172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3" t="s">
        <v>294</v>
      </c>
      <c r="AT283" s="173" t="s">
        <v>473</v>
      </c>
      <c r="AU283" s="173" t="s">
        <v>80</v>
      </c>
      <c r="AY283" s="3" t="s">
        <v>126</v>
      </c>
      <c r="BE283" s="174" t="n">
        <f aca="false">IF(N283="základní",J283,0)</f>
        <v>0</v>
      </c>
      <c r="BF283" s="174" t="n">
        <f aca="false">IF(N283="snížená",J283,0)</f>
        <v>0</v>
      </c>
      <c r="BG283" s="174" t="n">
        <f aca="false">IF(N283="zákl. přenesená",J283,0)</f>
        <v>0</v>
      </c>
      <c r="BH283" s="174" t="n">
        <f aca="false">IF(N283="sníž. přenesená",J283,0)</f>
        <v>0</v>
      </c>
      <c r="BI283" s="174" t="n">
        <f aca="false">IF(N283="nulová",J283,0)</f>
        <v>0</v>
      </c>
      <c r="BJ283" s="3" t="s">
        <v>78</v>
      </c>
      <c r="BK283" s="174" t="n">
        <f aca="false">ROUND(I283*H283,2)</f>
        <v>0</v>
      </c>
      <c r="BL283" s="3" t="s">
        <v>212</v>
      </c>
      <c r="BM283" s="173" t="s">
        <v>476</v>
      </c>
    </row>
    <row r="284" s="27" customFormat="true" ht="16.5" hidden="false" customHeight="true" outlineLevel="0" collapsed="false">
      <c r="A284" s="22"/>
      <c r="B284" s="161"/>
      <c r="C284" s="162" t="s">
        <v>477</v>
      </c>
      <c r="D284" s="162" t="s">
        <v>129</v>
      </c>
      <c r="E284" s="163" t="s">
        <v>478</v>
      </c>
      <c r="F284" s="164" t="s">
        <v>479</v>
      </c>
      <c r="G284" s="165" t="s">
        <v>140</v>
      </c>
      <c r="H284" s="166" t="n">
        <v>6</v>
      </c>
      <c r="I284" s="167"/>
      <c r="J284" s="168" t="n">
        <f aca="false">ROUND(I284*H284,2)</f>
        <v>0</v>
      </c>
      <c r="K284" s="164" t="s">
        <v>133</v>
      </c>
      <c r="L284" s="23"/>
      <c r="M284" s="169"/>
      <c r="N284" s="170" t="s">
        <v>38</v>
      </c>
      <c r="O284" s="60"/>
      <c r="P284" s="171" t="n">
        <f aca="false">O284*H284</f>
        <v>0</v>
      </c>
      <c r="Q284" s="171" t="n">
        <v>0</v>
      </c>
      <c r="R284" s="171" t="n">
        <f aca="false">Q284*H284</f>
        <v>0</v>
      </c>
      <c r="S284" s="171" t="n">
        <v>0</v>
      </c>
      <c r="T284" s="172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3" t="s">
        <v>212</v>
      </c>
      <c r="AT284" s="173" t="s">
        <v>129</v>
      </c>
      <c r="AU284" s="173" t="s">
        <v>80</v>
      </c>
      <c r="AY284" s="3" t="s">
        <v>126</v>
      </c>
      <c r="BE284" s="174" t="n">
        <f aca="false">IF(N284="základní",J284,0)</f>
        <v>0</v>
      </c>
      <c r="BF284" s="174" t="n">
        <f aca="false">IF(N284="snížená",J284,0)</f>
        <v>0</v>
      </c>
      <c r="BG284" s="174" t="n">
        <f aca="false">IF(N284="zákl. přenesená",J284,0)</f>
        <v>0</v>
      </c>
      <c r="BH284" s="174" t="n">
        <f aca="false">IF(N284="sníž. přenesená",J284,0)</f>
        <v>0</v>
      </c>
      <c r="BI284" s="174" t="n">
        <f aca="false">IF(N284="nulová",J284,0)</f>
        <v>0</v>
      </c>
      <c r="BJ284" s="3" t="s">
        <v>78</v>
      </c>
      <c r="BK284" s="174" t="n">
        <f aca="false">ROUND(I284*H284,2)</f>
        <v>0</v>
      </c>
      <c r="BL284" s="3" t="s">
        <v>212</v>
      </c>
      <c r="BM284" s="173" t="s">
        <v>480</v>
      </c>
    </row>
    <row r="285" s="175" customFormat="true" ht="12.8" hidden="false" customHeight="false" outlineLevel="0" collapsed="false">
      <c r="B285" s="176"/>
      <c r="D285" s="177" t="s">
        <v>136</v>
      </c>
      <c r="E285" s="178"/>
      <c r="F285" s="179" t="s">
        <v>449</v>
      </c>
      <c r="H285" s="180" t="n">
        <v>5</v>
      </c>
      <c r="I285" s="181"/>
      <c r="L285" s="176"/>
      <c r="M285" s="182"/>
      <c r="N285" s="183"/>
      <c r="O285" s="183"/>
      <c r="P285" s="183"/>
      <c r="Q285" s="183"/>
      <c r="R285" s="183"/>
      <c r="S285" s="183"/>
      <c r="T285" s="184"/>
      <c r="AT285" s="178" t="s">
        <v>136</v>
      </c>
      <c r="AU285" s="178" t="s">
        <v>80</v>
      </c>
      <c r="AV285" s="175" t="s">
        <v>80</v>
      </c>
      <c r="AW285" s="175" t="s">
        <v>30</v>
      </c>
      <c r="AX285" s="175" t="s">
        <v>73</v>
      </c>
      <c r="AY285" s="178" t="s">
        <v>126</v>
      </c>
    </row>
    <row r="286" s="175" customFormat="true" ht="12.8" hidden="false" customHeight="false" outlineLevel="0" collapsed="false">
      <c r="B286" s="176"/>
      <c r="D286" s="177" t="s">
        <v>136</v>
      </c>
      <c r="E286" s="178"/>
      <c r="F286" s="179" t="s">
        <v>450</v>
      </c>
      <c r="H286" s="180" t="n">
        <v>1</v>
      </c>
      <c r="I286" s="181"/>
      <c r="L286" s="176"/>
      <c r="M286" s="182"/>
      <c r="N286" s="183"/>
      <c r="O286" s="183"/>
      <c r="P286" s="183"/>
      <c r="Q286" s="183"/>
      <c r="R286" s="183"/>
      <c r="S286" s="183"/>
      <c r="T286" s="184"/>
      <c r="AT286" s="178" t="s">
        <v>136</v>
      </c>
      <c r="AU286" s="178" t="s">
        <v>80</v>
      </c>
      <c r="AV286" s="175" t="s">
        <v>80</v>
      </c>
      <c r="AW286" s="175" t="s">
        <v>30</v>
      </c>
      <c r="AX286" s="175" t="s">
        <v>73</v>
      </c>
      <c r="AY286" s="178" t="s">
        <v>126</v>
      </c>
    </row>
    <row r="287" s="185" customFormat="true" ht="12.8" hidden="false" customHeight="false" outlineLevel="0" collapsed="false">
      <c r="B287" s="186"/>
      <c r="D287" s="177" t="s">
        <v>136</v>
      </c>
      <c r="E287" s="187"/>
      <c r="F287" s="188" t="s">
        <v>144</v>
      </c>
      <c r="H287" s="189" t="n">
        <v>6</v>
      </c>
      <c r="I287" s="190"/>
      <c r="L287" s="186"/>
      <c r="M287" s="191"/>
      <c r="N287" s="192"/>
      <c r="O287" s="192"/>
      <c r="P287" s="192"/>
      <c r="Q287" s="192"/>
      <c r="R287" s="192"/>
      <c r="S287" s="192"/>
      <c r="T287" s="193"/>
      <c r="AT287" s="187" t="s">
        <v>136</v>
      </c>
      <c r="AU287" s="187" t="s">
        <v>80</v>
      </c>
      <c r="AV287" s="185" t="s">
        <v>134</v>
      </c>
      <c r="AW287" s="185" t="s">
        <v>30</v>
      </c>
      <c r="AX287" s="185" t="s">
        <v>78</v>
      </c>
      <c r="AY287" s="187" t="s">
        <v>126</v>
      </c>
    </row>
    <row r="288" s="27" customFormat="true" ht="24.15" hidden="false" customHeight="true" outlineLevel="0" collapsed="false">
      <c r="A288" s="22"/>
      <c r="B288" s="161"/>
      <c r="C288" s="204" t="s">
        <v>481</v>
      </c>
      <c r="D288" s="204" t="s">
        <v>473</v>
      </c>
      <c r="E288" s="205" t="s">
        <v>482</v>
      </c>
      <c r="F288" s="206" t="s">
        <v>483</v>
      </c>
      <c r="G288" s="207" t="s">
        <v>140</v>
      </c>
      <c r="H288" s="208" t="n">
        <v>6</v>
      </c>
      <c r="I288" s="209"/>
      <c r="J288" s="210" t="n">
        <f aca="false">ROUND(I288*H288,2)</f>
        <v>0</v>
      </c>
      <c r="K288" s="206" t="s">
        <v>133</v>
      </c>
      <c r="L288" s="211"/>
      <c r="M288" s="212"/>
      <c r="N288" s="213" t="s">
        <v>38</v>
      </c>
      <c r="O288" s="60"/>
      <c r="P288" s="171" t="n">
        <f aca="false">O288*H288</f>
        <v>0</v>
      </c>
      <c r="Q288" s="171" t="n">
        <v>0.0005</v>
      </c>
      <c r="R288" s="171" t="n">
        <f aca="false">Q288*H288</f>
        <v>0.003</v>
      </c>
      <c r="S288" s="171" t="n">
        <v>0</v>
      </c>
      <c r="T288" s="172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3" t="s">
        <v>294</v>
      </c>
      <c r="AT288" s="173" t="s">
        <v>473</v>
      </c>
      <c r="AU288" s="173" t="s">
        <v>80</v>
      </c>
      <c r="AY288" s="3" t="s">
        <v>126</v>
      </c>
      <c r="BE288" s="174" t="n">
        <f aca="false">IF(N288="základní",J288,0)</f>
        <v>0</v>
      </c>
      <c r="BF288" s="174" t="n">
        <f aca="false">IF(N288="snížená",J288,0)</f>
        <v>0</v>
      </c>
      <c r="BG288" s="174" t="n">
        <f aca="false">IF(N288="zákl. přenesená",J288,0)</f>
        <v>0</v>
      </c>
      <c r="BH288" s="174" t="n">
        <f aca="false">IF(N288="sníž. přenesená",J288,0)</f>
        <v>0</v>
      </c>
      <c r="BI288" s="174" t="n">
        <f aca="false">IF(N288="nulová",J288,0)</f>
        <v>0</v>
      </c>
      <c r="BJ288" s="3" t="s">
        <v>78</v>
      </c>
      <c r="BK288" s="174" t="n">
        <f aca="false">ROUND(I288*H288,2)</f>
        <v>0</v>
      </c>
      <c r="BL288" s="3" t="s">
        <v>212</v>
      </c>
      <c r="BM288" s="173" t="s">
        <v>484</v>
      </c>
    </row>
    <row r="289" s="27" customFormat="true" ht="16.5" hidden="false" customHeight="true" outlineLevel="0" collapsed="false">
      <c r="A289" s="22"/>
      <c r="B289" s="161"/>
      <c r="C289" s="162" t="s">
        <v>485</v>
      </c>
      <c r="D289" s="162" t="s">
        <v>129</v>
      </c>
      <c r="E289" s="163" t="s">
        <v>486</v>
      </c>
      <c r="F289" s="164" t="s">
        <v>487</v>
      </c>
      <c r="G289" s="165" t="s">
        <v>140</v>
      </c>
      <c r="H289" s="166" t="n">
        <v>2</v>
      </c>
      <c r="I289" s="167"/>
      <c r="J289" s="168" t="n">
        <f aca="false">ROUND(I289*H289,2)</f>
        <v>0</v>
      </c>
      <c r="K289" s="164" t="s">
        <v>133</v>
      </c>
      <c r="L289" s="23"/>
      <c r="M289" s="169"/>
      <c r="N289" s="170" t="s">
        <v>38</v>
      </c>
      <c r="O289" s="60"/>
      <c r="P289" s="171" t="n">
        <f aca="false">O289*H289</f>
        <v>0</v>
      </c>
      <c r="Q289" s="171" t="n">
        <v>0</v>
      </c>
      <c r="R289" s="171" t="n">
        <f aca="false">Q289*H289</f>
        <v>0</v>
      </c>
      <c r="S289" s="171" t="n">
        <v>0</v>
      </c>
      <c r="T289" s="172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3" t="s">
        <v>212</v>
      </c>
      <c r="AT289" s="173" t="s">
        <v>129</v>
      </c>
      <c r="AU289" s="173" t="s">
        <v>80</v>
      </c>
      <c r="AY289" s="3" t="s">
        <v>126</v>
      </c>
      <c r="BE289" s="174" t="n">
        <f aca="false">IF(N289="základní",J289,0)</f>
        <v>0</v>
      </c>
      <c r="BF289" s="174" t="n">
        <f aca="false">IF(N289="snížená",J289,0)</f>
        <v>0</v>
      </c>
      <c r="BG289" s="174" t="n">
        <f aca="false">IF(N289="zákl. přenesená",J289,0)</f>
        <v>0</v>
      </c>
      <c r="BH289" s="174" t="n">
        <f aca="false">IF(N289="sníž. přenesená",J289,0)</f>
        <v>0</v>
      </c>
      <c r="BI289" s="174" t="n">
        <f aca="false">IF(N289="nulová",J289,0)</f>
        <v>0</v>
      </c>
      <c r="BJ289" s="3" t="s">
        <v>78</v>
      </c>
      <c r="BK289" s="174" t="n">
        <f aca="false">ROUND(I289*H289,2)</f>
        <v>0</v>
      </c>
      <c r="BL289" s="3" t="s">
        <v>212</v>
      </c>
      <c r="BM289" s="173" t="s">
        <v>488</v>
      </c>
    </row>
    <row r="290" s="27" customFormat="true" ht="24.15" hidden="false" customHeight="true" outlineLevel="0" collapsed="false">
      <c r="A290" s="22"/>
      <c r="B290" s="161"/>
      <c r="C290" s="204" t="s">
        <v>489</v>
      </c>
      <c r="D290" s="204" t="s">
        <v>473</v>
      </c>
      <c r="E290" s="205" t="s">
        <v>490</v>
      </c>
      <c r="F290" s="206" t="s">
        <v>491</v>
      </c>
      <c r="G290" s="207" t="s">
        <v>140</v>
      </c>
      <c r="H290" s="208" t="n">
        <v>2</v>
      </c>
      <c r="I290" s="209"/>
      <c r="J290" s="210" t="n">
        <f aca="false">ROUND(I290*H290,2)</f>
        <v>0</v>
      </c>
      <c r="K290" s="206" t="s">
        <v>133</v>
      </c>
      <c r="L290" s="211"/>
      <c r="M290" s="212"/>
      <c r="N290" s="213" t="s">
        <v>38</v>
      </c>
      <c r="O290" s="60"/>
      <c r="P290" s="171" t="n">
        <f aca="false">O290*H290</f>
        <v>0</v>
      </c>
      <c r="Q290" s="171" t="n">
        <v>0.0005</v>
      </c>
      <c r="R290" s="171" t="n">
        <f aca="false">Q290*H290</f>
        <v>0.001</v>
      </c>
      <c r="S290" s="171" t="n">
        <v>0</v>
      </c>
      <c r="T290" s="172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3" t="s">
        <v>294</v>
      </c>
      <c r="AT290" s="173" t="s">
        <v>473</v>
      </c>
      <c r="AU290" s="173" t="s">
        <v>80</v>
      </c>
      <c r="AY290" s="3" t="s">
        <v>126</v>
      </c>
      <c r="BE290" s="174" t="n">
        <f aca="false">IF(N290="základní",J290,0)</f>
        <v>0</v>
      </c>
      <c r="BF290" s="174" t="n">
        <f aca="false">IF(N290="snížená",J290,0)</f>
        <v>0</v>
      </c>
      <c r="BG290" s="174" t="n">
        <f aca="false">IF(N290="zákl. přenesená",J290,0)</f>
        <v>0</v>
      </c>
      <c r="BH290" s="174" t="n">
        <f aca="false">IF(N290="sníž. přenesená",J290,0)</f>
        <v>0</v>
      </c>
      <c r="BI290" s="174" t="n">
        <f aca="false">IF(N290="nulová",J290,0)</f>
        <v>0</v>
      </c>
      <c r="BJ290" s="3" t="s">
        <v>78</v>
      </c>
      <c r="BK290" s="174" t="n">
        <f aca="false">ROUND(I290*H290,2)</f>
        <v>0</v>
      </c>
      <c r="BL290" s="3" t="s">
        <v>212</v>
      </c>
      <c r="BM290" s="173" t="s">
        <v>492</v>
      </c>
    </row>
    <row r="291" s="27" customFormat="true" ht="16.5" hidden="false" customHeight="true" outlineLevel="0" collapsed="false">
      <c r="A291" s="22"/>
      <c r="B291" s="161"/>
      <c r="C291" s="162" t="s">
        <v>493</v>
      </c>
      <c r="D291" s="162" t="s">
        <v>129</v>
      </c>
      <c r="E291" s="163" t="s">
        <v>494</v>
      </c>
      <c r="F291" s="164" t="s">
        <v>495</v>
      </c>
      <c r="G291" s="165" t="s">
        <v>140</v>
      </c>
      <c r="H291" s="166" t="n">
        <v>6</v>
      </c>
      <c r="I291" s="167"/>
      <c r="J291" s="168" t="n">
        <f aca="false">ROUND(I291*H291,2)</f>
        <v>0</v>
      </c>
      <c r="K291" s="164" t="s">
        <v>133</v>
      </c>
      <c r="L291" s="23"/>
      <c r="M291" s="169"/>
      <c r="N291" s="170" t="s">
        <v>38</v>
      </c>
      <c r="O291" s="60"/>
      <c r="P291" s="171" t="n">
        <f aca="false">O291*H291</f>
        <v>0</v>
      </c>
      <c r="Q291" s="171" t="n">
        <v>0</v>
      </c>
      <c r="R291" s="171" t="n">
        <f aca="false">Q291*H291</f>
        <v>0</v>
      </c>
      <c r="S291" s="171" t="n">
        <v>0</v>
      </c>
      <c r="T291" s="172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3" t="s">
        <v>212</v>
      </c>
      <c r="AT291" s="173" t="s">
        <v>129</v>
      </c>
      <c r="AU291" s="173" t="s">
        <v>80</v>
      </c>
      <c r="AY291" s="3" t="s">
        <v>126</v>
      </c>
      <c r="BE291" s="174" t="n">
        <f aca="false">IF(N291="základní",J291,0)</f>
        <v>0</v>
      </c>
      <c r="BF291" s="174" t="n">
        <f aca="false">IF(N291="snížená",J291,0)</f>
        <v>0</v>
      </c>
      <c r="BG291" s="174" t="n">
        <f aca="false">IF(N291="zákl. přenesená",J291,0)</f>
        <v>0</v>
      </c>
      <c r="BH291" s="174" t="n">
        <f aca="false">IF(N291="sníž. přenesená",J291,0)</f>
        <v>0</v>
      </c>
      <c r="BI291" s="174" t="n">
        <f aca="false">IF(N291="nulová",J291,0)</f>
        <v>0</v>
      </c>
      <c r="BJ291" s="3" t="s">
        <v>78</v>
      </c>
      <c r="BK291" s="174" t="n">
        <f aca="false">ROUND(I291*H291,2)</f>
        <v>0</v>
      </c>
      <c r="BL291" s="3" t="s">
        <v>212</v>
      </c>
      <c r="BM291" s="173" t="s">
        <v>496</v>
      </c>
    </row>
    <row r="292" s="175" customFormat="true" ht="12.8" hidden="false" customHeight="false" outlineLevel="0" collapsed="false">
      <c r="B292" s="176"/>
      <c r="D292" s="177" t="s">
        <v>136</v>
      </c>
      <c r="E292" s="178"/>
      <c r="F292" s="179" t="s">
        <v>449</v>
      </c>
      <c r="H292" s="180" t="n">
        <v>5</v>
      </c>
      <c r="I292" s="181"/>
      <c r="L292" s="176"/>
      <c r="M292" s="182"/>
      <c r="N292" s="183"/>
      <c r="O292" s="183"/>
      <c r="P292" s="183"/>
      <c r="Q292" s="183"/>
      <c r="R292" s="183"/>
      <c r="S292" s="183"/>
      <c r="T292" s="184"/>
      <c r="AT292" s="178" t="s">
        <v>136</v>
      </c>
      <c r="AU292" s="178" t="s">
        <v>80</v>
      </c>
      <c r="AV292" s="175" t="s">
        <v>80</v>
      </c>
      <c r="AW292" s="175" t="s">
        <v>30</v>
      </c>
      <c r="AX292" s="175" t="s">
        <v>73</v>
      </c>
      <c r="AY292" s="178" t="s">
        <v>126</v>
      </c>
    </row>
    <row r="293" s="175" customFormat="true" ht="12.8" hidden="false" customHeight="false" outlineLevel="0" collapsed="false">
      <c r="B293" s="176"/>
      <c r="D293" s="177" t="s">
        <v>136</v>
      </c>
      <c r="E293" s="178"/>
      <c r="F293" s="179" t="s">
        <v>450</v>
      </c>
      <c r="H293" s="180" t="n">
        <v>1</v>
      </c>
      <c r="I293" s="181"/>
      <c r="L293" s="176"/>
      <c r="M293" s="182"/>
      <c r="N293" s="183"/>
      <c r="O293" s="183"/>
      <c r="P293" s="183"/>
      <c r="Q293" s="183"/>
      <c r="R293" s="183"/>
      <c r="S293" s="183"/>
      <c r="T293" s="184"/>
      <c r="AT293" s="178" t="s">
        <v>136</v>
      </c>
      <c r="AU293" s="178" t="s">
        <v>80</v>
      </c>
      <c r="AV293" s="175" t="s">
        <v>80</v>
      </c>
      <c r="AW293" s="175" t="s">
        <v>30</v>
      </c>
      <c r="AX293" s="175" t="s">
        <v>73</v>
      </c>
      <c r="AY293" s="178" t="s">
        <v>126</v>
      </c>
    </row>
    <row r="294" s="185" customFormat="true" ht="12.8" hidden="false" customHeight="false" outlineLevel="0" collapsed="false">
      <c r="B294" s="186"/>
      <c r="D294" s="177" t="s">
        <v>136</v>
      </c>
      <c r="E294" s="187"/>
      <c r="F294" s="188" t="s">
        <v>144</v>
      </c>
      <c r="H294" s="189" t="n">
        <v>6</v>
      </c>
      <c r="I294" s="190"/>
      <c r="L294" s="186"/>
      <c r="M294" s="191"/>
      <c r="N294" s="192"/>
      <c r="O294" s="192"/>
      <c r="P294" s="192"/>
      <c r="Q294" s="192"/>
      <c r="R294" s="192"/>
      <c r="S294" s="192"/>
      <c r="T294" s="193"/>
      <c r="AT294" s="187" t="s">
        <v>136</v>
      </c>
      <c r="AU294" s="187" t="s">
        <v>80</v>
      </c>
      <c r="AV294" s="185" t="s">
        <v>134</v>
      </c>
      <c r="AW294" s="185" t="s">
        <v>30</v>
      </c>
      <c r="AX294" s="185" t="s">
        <v>78</v>
      </c>
      <c r="AY294" s="187" t="s">
        <v>126</v>
      </c>
    </row>
    <row r="295" s="27" customFormat="true" ht="24.15" hidden="false" customHeight="true" outlineLevel="0" collapsed="false">
      <c r="A295" s="22"/>
      <c r="B295" s="161"/>
      <c r="C295" s="204" t="s">
        <v>497</v>
      </c>
      <c r="D295" s="204" t="s">
        <v>473</v>
      </c>
      <c r="E295" s="205" t="s">
        <v>498</v>
      </c>
      <c r="F295" s="206" t="s">
        <v>499</v>
      </c>
      <c r="G295" s="207" t="s">
        <v>140</v>
      </c>
      <c r="H295" s="208" t="n">
        <v>6</v>
      </c>
      <c r="I295" s="209"/>
      <c r="J295" s="210" t="n">
        <f aca="false">ROUND(I295*H295,2)</f>
        <v>0</v>
      </c>
      <c r="K295" s="206" t="s">
        <v>133</v>
      </c>
      <c r="L295" s="211"/>
      <c r="M295" s="212"/>
      <c r="N295" s="213" t="s">
        <v>38</v>
      </c>
      <c r="O295" s="60"/>
      <c r="P295" s="171" t="n">
        <f aca="false">O295*H295</f>
        <v>0</v>
      </c>
      <c r="Q295" s="171" t="n">
        <v>0.0013</v>
      </c>
      <c r="R295" s="171" t="n">
        <f aca="false">Q295*H295</f>
        <v>0.0078</v>
      </c>
      <c r="S295" s="171" t="n">
        <v>0</v>
      </c>
      <c r="T295" s="172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3" t="s">
        <v>294</v>
      </c>
      <c r="AT295" s="173" t="s">
        <v>473</v>
      </c>
      <c r="AU295" s="173" t="s">
        <v>80</v>
      </c>
      <c r="AY295" s="3" t="s">
        <v>126</v>
      </c>
      <c r="BE295" s="174" t="n">
        <f aca="false">IF(N295="základní",J295,0)</f>
        <v>0</v>
      </c>
      <c r="BF295" s="174" t="n">
        <f aca="false">IF(N295="snížená",J295,0)</f>
        <v>0</v>
      </c>
      <c r="BG295" s="174" t="n">
        <f aca="false">IF(N295="zákl. přenesená",J295,0)</f>
        <v>0</v>
      </c>
      <c r="BH295" s="174" t="n">
        <f aca="false">IF(N295="sníž. přenesená",J295,0)</f>
        <v>0</v>
      </c>
      <c r="BI295" s="174" t="n">
        <f aca="false">IF(N295="nulová",J295,0)</f>
        <v>0</v>
      </c>
      <c r="BJ295" s="3" t="s">
        <v>78</v>
      </c>
      <c r="BK295" s="174" t="n">
        <f aca="false">ROUND(I295*H295,2)</f>
        <v>0</v>
      </c>
      <c r="BL295" s="3" t="s">
        <v>212</v>
      </c>
      <c r="BM295" s="173" t="s">
        <v>500</v>
      </c>
    </row>
    <row r="296" s="27" customFormat="true" ht="16.5" hidden="false" customHeight="true" outlineLevel="0" collapsed="false">
      <c r="A296" s="22"/>
      <c r="B296" s="161"/>
      <c r="C296" s="162" t="s">
        <v>501</v>
      </c>
      <c r="D296" s="162" t="s">
        <v>129</v>
      </c>
      <c r="E296" s="163" t="s">
        <v>502</v>
      </c>
      <c r="F296" s="164" t="s">
        <v>503</v>
      </c>
      <c r="G296" s="165" t="s">
        <v>140</v>
      </c>
      <c r="H296" s="166" t="n">
        <v>5</v>
      </c>
      <c r="I296" s="167"/>
      <c r="J296" s="168" t="n">
        <f aca="false">ROUND(I296*H296,2)</f>
        <v>0</v>
      </c>
      <c r="K296" s="164"/>
      <c r="L296" s="23"/>
      <c r="M296" s="169"/>
      <c r="N296" s="170" t="s">
        <v>38</v>
      </c>
      <c r="O296" s="60"/>
      <c r="P296" s="171" t="n">
        <f aca="false">O296*H296</f>
        <v>0</v>
      </c>
      <c r="Q296" s="171" t="n">
        <v>0</v>
      </c>
      <c r="R296" s="171" t="n">
        <f aca="false">Q296*H296</f>
        <v>0</v>
      </c>
      <c r="S296" s="171" t="n">
        <v>0</v>
      </c>
      <c r="T296" s="172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3" t="s">
        <v>212</v>
      </c>
      <c r="AT296" s="173" t="s">
        <v>129</v>
      </c>
      <c r="AU296" s="173" t="s">
        <v>80</v>
      </c>
      <c r="AY296" s="3" t="s">
        <v>126</v>
      </c>
      <c r="BE296" s="174" t="n">
        <f aca="false">IF(N296="základní",J296,0)</f>
        <v>0</v>
      </c>
      <c r="BF296" s="174" t="n">
        <f aca="false">IF(N296="snížená",J296,0)</f>
        <v>0</v>
      </c>
      <c r="BG296" s="174" t="n">
        <f aca="false">IF(N296="zákl. přenesená",J296,0)</f>
        <v>0</v>
      </c>
      <c r="BH296" s="174" t="n">
        <f aca="false">IF(N296="sníž. přenesená",J296,0)</f>
        <v>0</v>
      </c>
      <c r="BI296" s="174" t="n">
        <f aca="false">IF(N296="nulová",J296,0)</f>
        <v>0</v>
      </c>
      <c r="BJ296" s="3" t="s">
        <v>78</v>
      </c>
      <c r="BK296" s="174" t="n">
        <f aca="false">ROUND(I296*H296,2)</f>
        <v>0</v>
      </c>
      <c r="BL296" s="3" t="s">
        <v>212</v>
      </c>
      <c r="BM296" s="173" t="s">
        <v>504</v>
      </c>
    </row>
    <row r="297" s="175" customFormat="true" ht="12.8" hidden="false" customHeight="false" outlineLevel="0" collapsed="false">
      <c r="B297" s="176"/>
      <c r="D297" s="177" t="s">
        <v>136</v>
      </c>
      <c r="E297" s="178"/>
      <c r="F297" s="179" t="s">
        <v>505</v>
      </c>
      <c r="H297" s="180" t="n">
        <v>5</v>
      </c>
      <c r="I297" s="181"/>
      <c r="L297" s="176"/>
      <c r="M297" s="182"/>
      <c r="N297" s="183"/>
      <c r="O297" s="183"/>
      <c r="P297" s="183"/>
      <c r="Q297" s="183"/>
      <c r="R297" s="183"/>
      <c r="S297" s="183"/>
      <c r="T297" s="184"/>
      <c r="AT297" s="178" t="s">
        <v>136</v>
      </c>
      <c r="AU297" s="178" t="s">
        <v>80</v>
      </c>
      <c r="AV297" s="175" t="s">
        <v>80</v>
      </c>
      <c r="AW297" s="175" t="s">
        <v>30</v>
      </c>
      <c r="AX297" s="175" t="s">
        <v>73</v>
      </c>
      <c r="AY297" s="178" t="s">
        <v>126</v>
      </c>
    </row>
    <row r="298" s="185" customFormat="true" ht="12.8" hidden="false" customHeight="false" outlineLevel="0" collapsed="false">
      <c r="B298" s="186"/>
      <c r="D298" s="177" t="s">
        <v>136</v>
      </c>
      <c r="E298" s="187"/>
      <c r="F298" s="188" t="s">
        <v>144</v>
      </c>
      <c r="H298" s="189" t="n">
        <v>5</v>
      </c>
      <c r="I298" s="190"/>
      <c r="L298" s="186"/>
      <c r="M298" s="191"/>
      <c r="N298" s="192"/>
      <c r="O298" s="192"/>
      <c r="P298" s="192"/>
      <c r="Q298" s="192"/>
      <c r="R298" s="192"/>
      <c r="S298" s="192"/>
      <c r="T298" s="193"/>
      <c r="AT298" s="187" t="s">
        <v>136</v>
      </c>
      <c r="AU298" s="187" t="s">
        <v>80</v>
      </c>
      <c r="AV298" s="185" t="s">
        <v>134</v>
      </c>
      <c r="AW298" s="185" t="s">
        <v>30</v>
      </c>
      <c r="AX298" s="185" t="s">
        <v>78</v>
      </c>
      <c r="AY298" s="187" t="s">
        <v>126</v>
      </c>
    </row>
    <row r="299" s="27" customFormat="true" ht="16.5" hidden="false" customHeight="true" outlineLevel="0" collapsed="false">
      <c r="A299" s="22"/>
      <c r="B299" s="161"/>
      <c r="C299" s="162" t="s">
        <v>506</v>
      </c>
      <c r="D299" s="162" t="s">
        <v>129</v>
      </c>
      <c r="E299" s="163" t="s">
        <v>507</v>
      </c>
      <c r="F299" s="164" t="s">
        <v>508</v>
      </c>
      <c r="G299" s="165" t="s">
        <v>140</v>
      </c>
      <c r="H299" s="166" t="n">
        <v>2</v>
      </c>
      <c r="I299" s="167"/>
      <c r="J299" s="168" t="n">
        <f aca="false">ROUND(I299*H299,2)</f>
        <v>0</v>
      </c>
      <c r="K299" s="164"/>
      <c r="L299" s="23"/>
      <c r="M299" s="169"/>
      <c r="N299" s="170" t="s">
        <v>38</v>
      </c>
      <c r="O299" s="60"/>
      <c r="P299" s="171" t="n">
        <f aca="false">O299*H299</f>
        <v>0</v>
      </c>
      <c r="Q299" s="171" t="n">
        <v>0</v>
      </c>
      <c r="R299" s="171" t="n">
        <f aca="false">Q299*H299</f>
        <v>0</v>
      </c>
      <c r="S299" s="171" t="n">
        <v>0</v>
      </c>
      <c r="T299" s="172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3" t="s">
        <v>212</v>
      </c>
      <c r="AT299" s="173" t="s">
        <v>129</v>
      </c>
      <c r="AU299" s="173" t="s">
        <v>80</v>
      </c>
      <c r="AY299" s="3" t="s">
        <v>126</v>
      </c>
      <c r="BE299" s="174" t="n">
        <f aca="false">IF(N299="základní",J299,0)</f>
        <v>0</v>
      </c>
      <c r="BF299" s="174" t="n">
        <f aca="false">IF(N299="snížená",J299,0)</f>
        <v>0</v>
      </c>
      <c r="BG299" s="174" t="n">
        <f aca="false">IF(N299="zákl. přenesená",J299,0)</f>
        <v>0</v>
      </c>
      <c r="BH299" s="174" t="n">
        <f aca="false">IF(N299="sníž. přenesená",J299,0)</f>
        <v>0</v>
      </c>
      <c r="BI299" s="174" t="n">
        <f aca="false">IF(N299="nulová",J299,0)</f>
        <v>0</v>
      </c>
      <c r="BJ299" s="3" t="s">
        <v>78</v>
      </c>
      <c r="BK299" s="174" t="n">
        <f aca="false">ROUND(I299*H299,2)</f>
        <v>0</v>
      </c>
      <c r="BL299" s="3" t="s">
        <v>212</v>
      </c>
      <c r="BM299" s="173" t="s">
        <v>509</v>
      </c>
    </row>
    <row r="300" s="175" customFormat="true" ht="12.8" hidden="false" customHeight="false" outlineLevel="0" collapsed="false">
      <c r="B300" s="176"/>
      <c r="D300" s="177" t="s">
        <v>136</v>
      </c>
      <c r="E300" s="178"/>
      <c r="F300" s="179" t="s">
        <v>510</v>
      </c>
      <c r="H300" s="180" t="n">
        <v>1</v>
      </c>
      <c r="I300" s="181"/>
      <c r="L300" s="176"/>
      <c r="M300" s="182"/>
      <c r="N300" s="183"/>
      <c r="O300" s="183"/>
      <c r="P300" s="183"/>
      <c r="Q300" s="183"/>
      <c r="R300" s="183"/>
      <c r="S300" s="183"/>
      <c r="T300" s="184"/>
      <c r="AT300" s="178" t="s">
        <v>136</v>
      </c>
      <c r="AU300" s="178" t="s">
        <v>80</v>
      </c>
      <c r="AV300" s="175" t="s">
        <v>80</v>
      </c>
      <c r="AW300" s="175" t="s">
        <v>30</v>
      </c>
      <c r="AX300" s="175" t="s">
        <v>73</v>
      </c>
      <c r="AY300" s="178" t="s">
        <v>126</v>
      </c>
    </row>
    <row r="301" s="175" customFormat="true" ht="12.8" hidden="false" customHeight="false" outlineLevel="0" collapsed="false">
      <c r="B301" s="176"/>
      <c r="D301" s="177" t="s">
        <v>136</v>
      </c>
      <c r="E301" s="178"/>
      <c r="F301" s="179" t="s">
        <v>450</v>
      </c>
      <c r="H301" s="180" t="n">
        <v>1</v>
      </c>
      <c r="I301" s="181"/>
      <c r="L301" s="176"/>
      <c r="M301" s="182"/>
      <c r="N301" s="183"/>
      <c r="O301" s="183"/>
      <c r="P301" s="183"/>
      <c r="Q301" s="183"/>
      <c r="R301" s="183"/>
      <c r="S301" s="183"/>
      <c r="T301" s="184"/>
      <c r="AT301" s="178" t="s">
        <v>136</v>
      </c>
      <c r="AU301" s="178" t="s">
        <v>80</v>
      </c>
      <c r="AV301" s="175" t="s">
        <v>80</v>
      </c>
      <c r="AW301" s="175" t="s">
        <v>30</v>
      </c>
      <c r="AX301" s="175" t="s">
        <v>73</v>
      </c>
      <c r="AY301" s="178" t="s">
        <v>126</v>
      </c>
    </row>
    <row r="302" s="185" customFormat="true" ht="12.8" hidden="false" customHeight="false" outlineLevel="0" collapsed="false">
      <c r="B302" s="186"/>
      <c r="D302" s="177" t="s">
        <v>136</v>
      </c>
      <c r="E302" s="187"/>
      <c r="F302" s="188" t="s">
        <v>144</v>
      </c>
      <c r="H302" s="189" t="n">
        <v>2</v>
      </c>
      <c r="I302" s="190"/>
      <c r="L302" s="186"/>
      <c r="M302" s="191"/>
      <c r="N302" s="192"/>
      <c r="O302" s="192"/>
      <c r="P302" s="192"/>
      <c r="Q302" s="192"/>
      <c r="R302" s="192"/>
      <c r="S302" s="192"/>
      <c r="T302" s="193"/>
      <c r="AT302" s="187" t="s">
        <v>136</v>
      </c>
      <c r="AU302" s="187" t="s">
        <v>80</v>
      </c>
      <c r="AV302" s="185" t="s">
        <v>134</v>
      </c>
      <c r="AW302" s="185" t="s">
        <v>30</v>
      </c>
      <c r="AX302" s="185" t="s">
        <v>78</v>
      </c>
      <c r="AY302" s="187" t="s">
        <v>126</v>
      </c>
    </row>
    <row r="303" s="27" customFormat="true" ht="16.5" hidden="false" customHeight="true" outlineLevel="0" collapsed="false">
      <c r="A303" s="22"/>
      <c r="B303" s="161"/>
      <c r="C303" s="162" t="s">
        <v>511</v>
      </c>
      <c r="D303" s="162" t="s">
        <v>129</v>
      </c>
      <c r="E303" s="163" t="s">
        <v>512</v>
      </c>
      <c r="F303" s="164" t="s">
        <v>513</v>
      </c>
      <c r="G303" s="165" t="s">
        <v>441</v>
      </c>
      <c r="H303" s="166" t="n">
        <v>3</v>
      </c>
      <c r="I303" s="167"/>
      <c r="J303" s="168" t="n">
        <f aca="false">ROUND(I303*H303,2)</f>
        <v>0</v>
      </c>
      <c r="K303" s="164" t="s">
        <v>133</v>
      </c>
      <c r="L303" s="23"/>
      <c r="M303" s="169"/>
      <c r="N303" s="170" t="s">
        <v>38</v>
      </c>
      <c r="O303" s="60"/>
      <c r="P303" s="171" t="n">
        <f aca="false">O303*H303</f>
        <v>0</v>
      </c>
      <c r="Q303" s="171" t="n">
        <v>0</v>
      </c>
      <c r="R303" s="171" t="n">
        <f aca="false">Q303*H303</f>
        <v>0</v>
      </c>
      <c r="S303" s="171" t="n">
        <v>0.00086</v>
      </c>
      <c r="T303" s="172" t="n">
        <f aca="false">S303*H303</f>
        <v>0.00258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3" t="s">
        <v>212</v>
      </c>
      <c r="AT303" s="173" t="s">
        <v>129</v>
      </c>
      <c r="AU303" s="173" t="s">
        <v>80</v>
      </c>
      <c r="AY303" s="3" t="s">
        <v>126</v>
      </c>
      <c r="BE303" s="174" t="n">
        <f aca="false">IF(N303="základní",J303,0)</f>
        <v>0</v>
      </c>
      <c r="BF303" s="174" t="n">
        <f aca="false">IF(N303="snížená",J303,0)</f>
        <v>0</v>
      </c>
      <c r="BG303" s="174" t="n">
        <f aca="false">IF(N303="zákl. přenesená",J303,0)</f>
        <v>0</v>
      </c>
      <c r="BH303" s="174" t="n">
        <f aca="false">IF(N303="sníž. přenesená",J303,0)</f>
        <v>0</v>
      </c>
      <c r="BI303" s="174" t="n">
        <f aca="false">IF(N303="nulová",J303,0)</f>
        <v>0</v>
      </c>
      <c r="BJ303" s="3" t="s">
        <v>78</v>
      </c>
      <c r="BK303" s="174" t="n">
        <f aca="false">ROUND(I303*H303,2)</f>
        <v>0</v>
      </c>
      <c r="BL303" s="3" t="s">
        <v>212</v>
      </c>
      <c r="BM303" s="173" t="s">
        <v>514</v>
      </c>
    </row>
    <row r="304" s="175" customFormat="true" ht="12.8" hidden="false" customHeight="false" outlineLevel="0" collapsed="false">
      <c r="B304" s="176"/>
      <c r="D304" s="177" t="s">
        <v>136</v>
      </c>
      <c r="E304" s="178"/>
      <c r="F304" s="179" t="s">
        <v>515</v>
      </c>
      <c r="H304" s="180" t="n">
        <v>2</v>
      </c>
      <c r="I304" s="181"/>
      <c r="L304" s="176"/>
      <c r="M304" s="182"/>
      <c r="N304" s="183"/>
      <c r="O304" s="183"/>
      <c r="P304" s="183"/>
      <c r="Q304" s="183"/>
      <c r="R304" s="183"/>
      <c r="S304" s="183"/>
      <c r="T304" s="184"/>
      <c r="AT304" s="178" t="s">
        <v>136</v>
      </c>
      <c r="AU304" s="178" t="s">
        <v>80</v>
      </c>
      <c r="AV304" s="175" t="s">
        <v>80</v>
      </c>
      <c r="AW304" s="175" t="s">
        <v>30</v>
      </c>
      <c r="AX304" s="175" t="s">
        <v>73</v>
      </c>
      <c r="AY304" s="178" t="s">
        <v>126</v>
      </c>
    </row>
    <row r="305" s="175" customFormat="true" ht="12.8" hidden="false" customHeight="false" outlineLevel="0" collapsed="false">
      <c r="B305" s="176"/>
      <c r="D305" s="177" t="s">
        <v>136</v>
      </c>
      <c r="E305" s="178"/>
      <c r="F305" s="179" t="s">
        <v>516</v>
      </c>
      <c r="H305" s="180" t="n">
        <v>1</v>
      </c>
      <c r="I305" s="181"/>
      <c r="L305" s="176"/>
      <c r="M305" s="182"/>
      <c r="N305" s="183"/>
      <c r="O305" s="183"/>
      <c r="P305" s="183"/>
      <c r="Q305" s="183"/>
      <c r="R305" s="183"/>
      <c r="S305" s="183"/>
      <c r="T305" s="184"/>
      <c r="AT305" s="178" t="s">
        <v>136</v>
      </c>
      <c r="AU305" s="178" t="s">
        <v>80</v>
      </c>
      <c r="AV305" s="175" t="s">
        <v>80</v>
      </c>
      <c r="AW305" s="175" t="s">
        <v>30</v>
      </c>
      <c r="AX305" s="175" t="s">
        <v>73</v>
      </c>
      <c r="AY305" s="178" t="s">
        <v>126</v>
      </c>
    </row>
    <row r="306" s="185" customFormat="true" ht="12.8" hidden="false" customHeight="false" outlineLevel="0" collapsed="false">
      <c r="B306" s="186"/>
      <c r="D306" s="177" t="s">
        <v>136</v>
      </c>
      <c r="E306" s="187"/>
      <c r="F306" s="188" t="s">
        <v>144</v>
      </c>
      <c r="H306" s="189" t="n">
        <v>3</v>
      </c>
      <c r="I306" s="190"/>
      <c r="L306" s="186"/>
      <c r="M306" s="191"/>
      <c r="N306" s="192"/>
      <c r="O306" s="192"/>
      <c r="P306" s="192"/>
      <c r="Q306" s="192"/>
      <c r="R306" s="192"/>
      <c r="S306" s="192"/>
      <c r="T306" s="193"/>
      <c r="AT306" s="187" t="s">
        <v>136</v>
      </c>
      <c r="AU306" s="187" t="s">
        <v>80</v>
      </c>
      <c r="AV306" s="185" t="s">
        <v>134</v>
      </c>
      <c r="AW306" s="185" t="s">
        <v>30</v>
      </c>
      <c r="AX306" s="185" t="s">
        <v>78</v>
      </c>
      <c r="AY306" s="187" t="s">
        <v>126</v>
      </c>
    </row>
    <row r="307" s="27" customFormat="true" ht="16.5" hidden="false" customHeight="true" outlineLevel="0" collapsed="false">
      <c r="A307" s="22"/>
      <c r="B307" s="161"/>
      <c r="C307" s="162" t="s">
        <v>517</v>
      </c>
      <c r="D307" s="162" t="s">
        <v>129</v>
      </c>
      <c r="E307" s="163" t="s">
        <v>518</v>
      </c>
      <c r="F307" s="164" t="s">
        <v>519</v>
      </c>
      <c r="G307" s="165" t="s">
        <v>441</v>
      </c>
      <c r="H307" s="166" t="n">
        <v>4</v>
      </c>
      <c r="I307" s="167"/>
      <c r="J307" s="168" t="n">
        <f aca="false">ROUND(I307*H307,2)</f>
        <v>0</v>
      </c>
      <c r="K307" s="164" t="s">
        <v>133</v>
      </c>
      <c r="L307" s="23"/>
      <c r="M307" s="169"/>
      <c r="N307" s="170" t="s">
        <v>38</v>
      </c>
      <c r="O307" s="60"/>
      <c r="P307" s="171" t="n">
        <f aca="false">O307*H307</f>
        <v>0</v>
      </c>
      <c r="Q307" s="171" t="n">
        <v>0.00184</v>
      </c>
      <c r="R307" s="171" t="n">
        <f aca="false">Q307*H307</f>
        <v>0.00736</v>
      </c>
      <c r="S307" s="171" t="n">
        <v>0</v>
      </c>
      <c r="T307" s="172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3" t="s">
        <v>212</v>
      </c>
      <c r="AT307" s="173" t="s">
        <v>129</v>
      </c>
      <c r="AU307" s="173" t="s">
        <v>80</v>
      </c>
      <c r="AY307" s="3" t="s">
        <v>126</v>
      </c>
      <c r="BE307" s="174" t="n">
        <f aca="false">IF(N307="základní",J307,0)</f>
        <v>0</v>
      </c>
      <c r="BF307" s="174" t="n">
        <f aca="false">IF(N307="snížená",J307,0)</f>
        <v>0</v>
      </c>
      <c r="BG307" s="174" t="n">
        <f aca="false">IF(N307="zákl. přenesená",J307,0)</f>
        <v>0</v>
      </c>
      <c r="BH307" s="174" t="n">
        <f aca="false">IF(N307="sníž. přenesená",J307,0)</f>
        <v>0</v>
      </c>
      <c r="BI307" s="174" t="n">
        <f aca="false">IF(N307="nulová",J307,0)</f>
        <v>0</v>
      </c>
      <c r="BJ307" s="3" t="s">
        <v>78</v>
      </c>
      <c r="BK307" s="174" t="n">
        <f aca="false">ROUND(I307*H307,2)</f>
        <v>0</v>
      </c>
      <c r="BL307" s="3" t="s">
        <v>212</v>
      </c>
      <c r="BM307" s="173" t="s">
        <v>520</v>
      </c>
    </row>
    <row r="308" s="27" customFormat="true" ht="21.75" hidden="false" customHeight="true" outlineLevel="0" collapsed="false">
      <c r="A308" s="22"/>
      <c r="B308" s="161"/>
      <c r="C308" s="162" t="s">
        <v>521</v>
      </c>
      <c r="D308" s="162" t="s">
        <v>129</v>
      </c>
      <c r="E308" s="163" t="s">
        <v>522</v>
      </c>
      <c r="F308" s="164" t="s">
        <v>523</v>
      </c>
      <c r="G308" s="165" t="s">
        <v>441</v>
      </c>
      <c r="H308" s="166" t="n">
        <v>6</v>
      </c>
      <c r="I308" s="167"/>
      <c r="J308" s="168" t="n">
        <f aca="false">ROUND(I308*H308,2)</f>
        <v>0</v>
      </c>
      <c r="K308" s="164"/>
      <c r="L308" s="23"/>
      <c r="M308" s="169"/>
      <c r="N308" s="170" t="s">
        <v>38</v>
      </c>
      <c r="O308" s="60"/>
      <c r="P308" s="171" t="n">
        <f aca="false">O308*H308</f>
        <v>0</v>
      </c>
      <c r="Q308" s="171" t="n">
        <v>0.00184</v>
      </c>
      <c r="R308" s="171" t="n">
        <f aca="false">Q308*H308</f>
        <v>0.01104</v>
      </c>
      <c r="S308" s="171" t="n">
        <v>0</v>
      </c>
      <c r="T308" s="172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3" t="s">
        <v>212</v>
      </c>
      <c r="AT308" s="173" t="s">
        <v>129</v>
      </c>
      <c r="AU308" s="173" t="s">
        <v>80</v>
      </c>
      <c r="AY308" s="3" t="s">
        <v>126</v>
      </c>
      <c r="BE308" s="174" t="n">
        <f aca="false">IF(N308="základní",J308,0)</f>
        <v>0</v>
      </c>
      <c r="BF308" s="174" t="n">
        <f aca="false">IF(N308="snížená",J308,0)</f>
        <v>0</v>
      </c>
      <c r="BG308" s="174" t="n">
        <f aca="false">IF(N308="zákl. přenesená",J308,0)</f>
        <v>0</v>
      </c>
      <c r="BH308" s="174" t="n">
        <f aca="false">IF(N308="sníž. přenesená",J308,0)</f>
        <v>0</v>
      </c>
      <c r="BI308" s="174" t="n">
        <f aca="false">IF(N308="nulová",J308,0)</f>
        <v>0</v>
      </c>
      <c r="BJ308" s="3" t="s">
        <v>78</v>
      </c>
      <c r="BK308" s="174" t="n">
        <f aca="false">ROUND(I308*H308,2)</f>
        <v>0</v>
      </c>
      <c r="BL308" s="3" t="s">
        <v>212</v>
      </c>
      <c r="BM308" s="173" t="s">
        <v>524</v>
      </c>
    </row>
    <row r="309" s="175" customFormat="true" ht="12.8" hidden="false" customHeight="false" outlineLevel="0" collapsed="false">
      <c r="B309" s="176"/>
      <c r="D309" s="177" t="s">
        <v>136</v>
      </c>
      <c r="E309" s="178"/>
      <c r="F309" s="179" t="s">
        <v>449</v>
      </c>
      <c r="H309" s="180" t="n">
        <v>5</v>
      </c>
      <c r="I309" s="181"/>
      <c r="L309" s="176"/>
      <c r="M309" s="182"/>
      <c r="N309" s="183"/>
      <c r="O309" s="183"/>
      <c r="P309" s="183"/>
      <c r="Q309" s="183"/>
      <c r="R309" s="183"/>
      <c r="S309" s="183"/>
      <c r="T309" s="184"/>
      <c r="AT309" s="178" t="s">
        <v>136</v>
      </c>
      <c r="AU309" s="178" t="s">
        <v>80</v>
      </c>
      <c r="AV309" s="175" t="s">
        <v>80</v>
      </c>
      <c r="AW309" s="175" t="s">
        <v>30</v>
      </c>
      <c r="AX309" s="175" t="s">
        <v>73</v>
      </c>
      <c r="AY309" s="178" t="s">
        <v>126</v>
      </c>
    </row>
    <row r="310" s="175" customFormat="true" ht="12.8" hidden="false" customHeight="false" outlineLevel="0" collapsed="false">
      <c r="B310" s="176"/>
      <c r="D310" s="177" t="s">
        <v>136</v>
      </c>
      <c r="E310" s="178"/>
      <c r="F310" s="179" t="s">
        <v>450</v>
      </c>
      <c r="H310" s="180" t="n">
        <v>1</v>
      </c>
      <c r="I310" s="181"/>
      <c r="L310" s="176"/>
      <c r="M310" s="182"/>
      <c r="N310" s="183"/>
      <c r="O310" s="183"/>
      <c r="P310" s="183"/>
      <c r="Q310" s="183"/>
      <c r="R310" s="183"/>
      <c r="S310" s="183"/>
      <c r="T310" s="184"/>
      <c r="AT310" s="178" t="s">
        <v>136</v>
      </c>
      <c r="AU310" s="178" t="s">
        <v>80</v>
      </c>
      <c r="AV310" s="175" t="s">
        <v>80</v>
      </c>
      <c r="AW310" s="175" t="s">
        <v>30</v>
      </c>
      <c r="AX310" s="175" t="s">
        <v>73</v>
      </c>
      <c r="AY310" s="178" t="s">
        <v>126</v>
      </c>
    </row>
    <row r="311" s="185" customFormat="true" ht="12.8" hidden="false" customHeight="false" outlineLevel="0" collapsed="false">
      <c r="B311" s="186"/>
      <c r="D311" s="177" t="s">
        <v>136</v>
      </c>
      <c r="E311" s="187"/>
      <c r="F311" s="188" t="s">
        <v>144</v>
      </c>
      <c r="H311" s="189" t="n">
        <v>6</v>
      </c>
      <c r="I311" s="190"/>
      <c r="L311" s="186"/>
      <c r="M311" s="191"/>
      <c r="N311" s="192"/>
      <c r="O311" s="192"/>
      <c r="P311" s="192"/>
      <c r="Q311" s="192"/>
      <c r="R311" s="192"/>
      <c r="S311" s="192"/>
      <c r="T311" s="193"/>
      <c r="AT311" s="187" t="s">
        <v>136</v>
      </c>
      <c r="AU311" s="187" t="s">
        <v>80</v>
      </c>
      <c r="AV311" s="185" t="s">
        <v>134</v>
      </c>
      <c r="AW311" s="185" t="s">
        <v>30</v>
      </c>
      <c r="AX311" s="185" t="s">
        <v>78</v>
      </c>
      <c r="AY311" s="187" t="s">
        <v>126</v>
      </c>
    </row>
    <row r="312" s="27" customFormat="true" ht="16.5" hidden="false" customHeight="true" outlineLevel="0" collapsed="false">
      <c r="A312" s="22"/>
      <c r="B312" s="161"/>
      <c r="C312" s="162" t="s">
        <v>525</v>
      </c>
      <c r="D312" s="162" t="s">
        <v>129</v>
      </c>
      <c r="E312" s="163" t="s">
        <v>526</v>
      </c>
      <c r="F312" s="164" t="s">
        <v>527</v>
      </c>
      <c r="G312" s="165" t="s">
        <v>441</v>
      </c>
      <c r="H312" s="166" t="n">
        <v>2</v>
      </c>
      <c r="I312" s="167"/>
      <c r="J312" s="168" t="n">
        <f aca="false">ROUND(I312*H312,2)</f>
        <v>0</v>
      </c>
      <c r="K312" s="164"/>
      <c r="L312" s="23"/>
      <c r="M312" s="169"/>
      <c r="N312" s="170" t="s">
        <v>38</v>
      </c>
      <c r="O312" s="60"/>
      <c r="P312" s="171" t="n">
        <f aca="false">O312*H312</f>
        <v>0</v>
      </c>
      <c r="Q312" s="171" t="n">
        <v>0.00184</v>
      </c>
      <c r="R312" s="171" t="n">
        <f aca="false">Q312*H312</f>
        <v>0.00368</v>
      </c>
      <c r="S312" s="171" t="n">
        <v>0</v>
      </c>
      <c r="T312" s="172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3" t="s">
        <v>212</v>
      </c>
      <c r="AT312" s="173" t="s">
        <v>129</v>
      </c>
      <c r="AU312" s="173" t="s">
        <v>80</v>
      </c>
      <c r="AY312" s="3" t="s">
        <v>126</v>
      </c>
      <c r="BE312" s="174" t="n">
        <f aca="false">IF(N312="základní",J312,0)</f>
        <v>0</v>
      </c>
      <c r="BF312" s="174" t="n">
        <f aca="false">IF(N312="snížená",J312,0)</f>
        <v>0</v>
      </c>
      <c r="BG312" s="174" t="n">
        <f aca="false">IF(N312="zákl. přenesená",J312,0)</f>
        <v>0</v>
      </c>
      <c r="BH312" s="174" t="n">
        <f aca="false">IF(N312="sníž. přenesená",J312,0)</f>
        <v>0</v>
      </c>
      <c r="BI312" s="174" t="n">
        <f aca="false">IF(N312="nulová",J312,0)</f>
        <v>0</v>
      </c>
      <c r="BJ312" s="3" t="s">
        <v>78</v>
      </c>
      <c r="BK312" s="174" t="n">
        <f aca="false">ROUND(I312*H312,2)</f>
        <v>0</v>
      </c>
      <c r="BL312" s="3" t="s">
        <v>212</v>
      </c>
      <c r="BM312" s="173" t="s">
        <v>528</v>
      </c>
    </row>
    <row r="313" s="27" customFormat="true" ht="24.15" hidden="false" customHeight="true" outlineLevel="0" collapsed="false">
      <c r="A313" s="22"/>
      <c r="B313" s="161"/>
      <c r="C313" s="162" t="s">
        <v>529</v>
      </c>
      <c r="D313" s="162" t="s">
        <v>129</v>
      </c>
      <c r="E313" s="163" t="s">
        <v>530</v>
      </c>
      <c r="F313" s="164" t="s">
        <v>531</v>
      </c>
      <c r="G313" s="165" t="s">
        <v>360</v>
      </c>
      <c r="H313" s="203"/>
      <c r="I313" s="167"/>
      <c r="J313" s="168" t="n">
        <f aca="false">ROUND(I313*H313,2)</f>
        <v>0</v>
      </c>
      <c r="K313" s="164" t="s">
        <v>133</v>
      </c>
      <c r="L313" s="23"/>
      <c r="M313" s="169"/>
      <c r="N313" s="170" t="s">
        <v>38</v>
      </c>
      <c r="O313" s="60"/>
      <c r="P313" s="171" t="n">
        <f aca="false">O313*H313</f>
        <v>0</v>
      </c>
      <c r="Q313" s="171" t="n">
        <v>0</v>
      </c>
      <c r="R313" s="171" t="n">
        <f aca="false">Q313*H313</f>
        <v>0</v>
      </c>
      <c r="S313" s="171" t="n">
        <v>0</v>
      </c>
      <c r="T313" s="172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3" t="s">
        <v>212</v>
      </c>
      <c r="AT313" s="173" t="s">
        <v>129</v>
      </c>
      <c r="AU313" s="173" t="s">
        <v>80</v>
      </c>
      <c r="AY313" s="3" t="s">
        <v>126</v>
      </c>
      <c r="BE313" s="174" t="n">
        <f aca="false">IF(N313="základní",J313,0)</f>
        <v>0</v>
      </c>
      <c r="BF313" s="174" t="n">
        <f aca="false">IF(N313="snížená",J313,0)</f>
        <v>0</v>
      </c>
      <c r="BG313" s="174" t="n">
        <f aca="false">IF(N313="zákl. přenesená",J313,0)</f>
        <v>0</v>
      </c>
      <c r="BH313" s="174" t="n">
        <f aca="false">IF(N313="sníž. přenesená",J313,0)</f>
        <v>0</v>
      </c>
      <c r="BI313" s="174" t="n">
        <f aca="false">IF(N313="nulová",J313,0)</f>
        <v>0</v>
      </c>
      <c r="BJ313" s="3" t="s">
        <v>78</v>
      </c>
      <c r="BK313" s="174" t="n">
        <f aca="false">ROUND(I313*H313,2)</f>
        <v>0</v>
      </c>
      <c r="BL313" s="3" t="s">
        <v>212</v>
      </c>
      <c r="BM313" s="173" t="s">
        <v>532</v>
      </c>
    </row>
    <row r="314" s="147" customFormat="true" ht="22.8" hidden="false" customHeight="true" outlineLevel="0" collapsed="false">
      <c r="B314" s="148"/>
      <c r="D314" s="149" t="s">
        <v>72</v>
      </c>
      <c r="E314" s="159" t="s">
        <v>533</v>
      </c>
      <c r="F314" s="159" t="s">
        <v>534</v>
      </c>
      <c r="I314" s="151"/>
      <c r="J314" s="160" t="n">
        <f aca="false">BK314</f>
        <v>0</v>
      </c>
      <c r="L314" s="148"/>
      <c r="M314" s="153"/>
      <c r="N314" s="154"/>
      <c r="O314" s="154"/>
      <c r="P314" s="155" t="n">
        <f aca="false">SUM(P315:P319)</f>
        <v>0</v>
      </c>
      <c r="Q314" s="154"/>
      <c r="R314" s="155" t="n">
        <f aca="false">SUM(R315:R319)</f>
        <v>0.0552</v>
      </c>
      <c r="S314" s="154"/>
      <c r="T314" s="156" t="n">
        <f aca="false">SUM(T315:T319)</f>
        <v>0</v>
      </c>
      <c r="AR314" s="149" t="s">
        <v>80</v>
      </c>
      <c r="AT314" s="157" t="s">
        <v>72</v>
      </c>
      <c r="AU314" s="157" t="s">
        <v>78</v>
      </c>
      <c r="AY314" s="149" t="s">
        <v>126</v>
      </c>
      <c r="BK314" s="158" t="n">
        <f aca="false">SUM(BK315:BK319)</f>
        <v>0</v>
      </c>
    </row>
    <row r="315" s="27" customFormat="true" ht="24.15" hidden="false" customHeight="true" outlineLevel="0" collapsed="false">
      <c r="A315" s="22"/>
      <c r="B315" s="161"/>
      <c r="C315" s="162" t="s">
        <v>535</v>
      </c>
      <c r="D315" s="162" t="s">
        <v>129</v>
      </c>
      <c r="E315" s="163" t="s">
        <v>536</v>
      </c>
      <c r="F315" s="164" t="s">
        <v>537</v>
      </c>
      <c r="G315" s="165" t="s">
        <v>441</v>
      </c>
      <c r="H315" s="166" t="n">
        <v>6</v>
      </c>
      <c r="I315" s="167"/>
      <c r="J315" s="168" t="n">
        <f aca="false">ROUND(I315*H315,2)</f>
        <v>0</v>
      </c>
      <c r="K315" s="164" t="s">
        <v>133</v>
      </c>
      <c r="L315" s="23"/>
      <c r="M315" s="169"/>
      <c r="N315" s="170" t="s">
        <v>38</v>
      </c>
      <c r="O315" s="60"/>
      <c r="P315" s="171" t="n">
        <f aca="false">O315*H315</f>
        <v>0</v>
      </c>
      <c r="Q315" s="171" t="n">
        <v>0.0092</v>
      </c>
      <c r="R315" s="171" t="n">
        <f aca="false">Q315*H315</f>
        <v>0.0552</v>
      </c>
      <c r="S315" s="171" t="n">
        <v>0</v>
      </c>
      <c r="T315" s="172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3" t="s">
        <v>212</v>
      </c>
      <c r="AT315" s="173" t="s">
        <v>129</v>
      </c>
      <c r="AU315" s="173" t="s">
        <v>80</v>
      </c>
      <c r="AY315" s="3" t="s">
        <v>126</v>
      </c>
      <c r="BE315" s="174" t="n">
        <f aca="false">IF(N315="základní",J315,0)</f>
        <v>0</v>
      </c>
      <c r="BF315" s="174" t="n">
        <f aca="false">IF(N315="snížená",J315,0)</f>
        <v>0</v>
      </c>
      <c r="BG315" s="174" t="n">
        <f aca="false">IF(N315="zákl. přenesená",J315,0)</f>
        <v>0</v>
      </c>
      <c r="BH315" s="174" t="n">
        <f aca="false">IF(N315="sníž. přenesená",J315,0)</f>
        <v>0</v>
      </c>
      <c r="BI315" s="174" t="n">
        <f aca="false">IF(N315="nulová",J315,0)</f>
        <v>0</v>
      </c>
      <c r="BJ315" s="3" t="s">
        <v>78</v>
      </c>
      <c r="BK315" s="174" t="n">
        <f aca="false">ROUND(I315*H315,2)</f>
        <v>0</v>
      </c>
      <c r="BL315" s="3" t="s">
        <v>212</v>
      </c>
      <c r="BM315" s="173" t="s">
        <v>538</v>
      </c>
    </row>
    <row r="316" s="175" customFormat="true" ht="12.8" hidden="false" customHeight="false" outlineLevel="0" collapsed="false">
      <c r="B316" s="176"/>
      <c r="D316" s="177" t="s">
        <v>136</v>
      </c>
      <c r="E316" s="178"/>
      <c r="F316" s="179" t="s">
        <v>449</v>
      </c>
      <c r="H316" s="180" t="n">
        <v>5</v>
      </c>
      <c r="I316" s="181"/>
      <c r="L316" s="176"/>
      <c r="M316" s="182"/>
      <c r="N316" s="183"/>
      <c r="O316" s="183"/>
      <c r="P316" s="183"/>
      <c r="Q316" s="183"/>
      <c r="R316" s="183"/>
      <c r="S316" s="183"/>
      <c r="T316" s="184"/>
      <c r="AT316" s="178" t="s">
        <v>136</v>
      </c>
      <c r="AU316" s="178" t="s">
        <v>80</v>
      </c>
      <c r="AV316" s="175" t="s">
        <v>80</v>
      </c>
      <c r="AW316" s="175" t="s">
        <v>30</v>
      </c>
      <c r="AX316" s="175" t="s">
        <v>73</v>
      </c>
      <c r="AY316" s="178" t="s">
        <v>126</v>
      </c>
    </row>
    <row r="317" s="175" customFormat="true" ht="12.8" hidden="false" customHeight="false" outlineLevel="0" collapsed="false">
      <c r="B317" s="176"/>
      <c r="D317" s="177" t="s">
        <v>136</v>
      </c>
      <c r="E317" s="178"/>
      <c r="F317" s="179" t="s">
        <v>450</v>
      </c>
      <c r="H317" s="180" t="n">
        <v>1</v>
      </c>
      <c r="I317" s="181"/>
      <c r="L317" s="176"/>
      <c r="M317" s="182"/>
      <c r="N317" s="183"/>
      <c r="O317" s="183"/>
      <c r="P317" s="183"/>
      <c r="Q317" s="183"/>
      <c r="R317" s="183"/>
      <c r="S317" s="183"/>
      <c r="T317" s="184"/>
      <c r="AT317" s="178" t="s">
        <v>136</v>
      </c>
      <c r="AU317" s="178" t="s">
        <v>80</v>
      </c>
      <c r="AV317" s="175" t="s">
        <v>80</v>
      </c>
      <c r="AW317" s="175" t="s">
        <v>30</v>
      </c>
      <c r="AX317" s="175" t="s">
        <v>73</v>
      </c>
      <c r="AY317" s="178" t="s">
        <v>126</v>
      </c>
    </row>
    <row r="318" s="185" customFormat="true" ht="12.8" hidden="false" customHeight="false" outlineLevel="0" collapsed="false">
      <c r="B318" s="186"/>
      <c r="D318" s="177" t="s">
        <v>136</v>
      </c>
      <c r="E318" s="187"/>
      <c r="F318" s="188" t="s">
        <v>144</v>
      </c>
      <c r="H318" s="189" t="n">
        <v>6</v>
      </c>
      <c r="I318" s="190"/>
      <c r="L318" s="186"/>
      <c r="M318" s="191"/>
      <c r="N318" s="192"/>
      <c r="O318" s="192"/>
      <c r="P318" s="192"/>
      <c r="Q318" s="192"/>
      <c r="R318" s="192"/>
      <c r="S318" s="192"/>
      <c r="T318" s="193"/>
      <c r="AT318" s="187" t="s">
        <v>136</v>
      </c>
      <c r="AU318" s="187" t="s">
        <v>80</v>
      </c>
      <c r="AV318" s="185" t="s">
        <v>134</v>
      </c>
      <c r="AW318" s="185" t="s">
        <v>30</v>
      </c>
      <c r="AX318" s="185" t="s">
        <v>78</v>
      </c>
      <c r="AY318" s="187" t="s">
        <v>126</v>
      </c>
    </row>
    <row r="319" s="27" customFormat="true" ht="24.15" hidden="false" customHeight="true" outlineLevel="0" collapsed="false">
      <c r="A319" s="22"/>
      <c r="B319" s="161"/>
      <c r="C319" s="162" t="s">
        <v>539</v>
      </c>
      <c r="D319" s="162" t="s">
        <v>129</v>
      </c>
      <c r="E319" s="163" t="s">
        <v>540</v>
      </c>
      <c r="F319" s="164" t="s">
        <v>541</v>
      </c>
      <c r="G319" s="165" t="s">
        <v>360</v>
      </c>
      <c r="H319" s="203"/>
      <c r="I319" s="167"/>
      <c r="J319" s="168" t="n">
        <f aca="false">ROUND(I319*H319,2)</f>
        <v>0</v>
      </c>
      <c r="K319" s="164" t="s">
        <v>133</v>
      </c>
      <c r="L319" s="23"/>
      <c r="M319" s="169"/>
      <c r="N319" s="170" t="s">
        <v>38</v>
      </c>
      <c r="O319" s="60"/>
      <c r="P319" s="171" t="n">
        <f aca="false">O319*H319</f>
        <v>0</v>
      </c>
      <c r="Q319" s="171" t="n">
        <v>0</v>
      </c>
      <c r="R319" s="171" t="n">
        <f aca="false">Q319*H319</f>
        <v>0</v>
      </c>
      <c r="S319" s="171" t="n">
        <v>0</v>
      </c>
      <c r="T319" s="172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3" t="s">
        <v>212</v>
      </c>
      <c r="AT319" s="173" t="s">
        <v>129</v>
      </c>
      <c r="AU319" s="173" t="s">
        <v>80</v>
      </c>
      <c r="AY319" s="3" t="s">
        <v>126</v>
      </c>
      <c r="BE319" s="174" t="n">
        <f aca="false">IF(N319="základní",J319,0)</f>
        <v>0</v>
      </c>
      <c r="BF319" s="174" t="n">
        <f aca="false">IF(N319="snížená",J319,0)</f>
        <v>0</v>
      </c>
      <c r="BG319" s="174" t="n">
        <f aca="false">IF(N319="zákl. přenesená",J319,0)</f>
        <v>0</v>
      </c>
      <c r="BH319" s="174" t="n">
        <f aca="false">IF(N319="sníž. přenesená",J319,0)</f>
        <v>0</v>
      </c>
      <c r="BI319" s="174" t="n">
        <f aca="false">IF(N319="nulová",J319,0)</f>
        <v>0</v>
      </c>
      <c r="BJ319" s="3" t="s">
        <v>78</v>
      </c>
      <c r="BK319" s="174" t="n">
        <f aca="false">ROUND(I319*H319,2)</f>
        <v>0</v>
      </c>
      <c r="BL319" s="3" t="s">
        <v>212</v>
      </c>
      <c r="BM319" s="173" t="s">
        <v>542</v>
      </c>
    </row>
    <row r="320" s="147" customFormat="true" ht="22.8" hidden="false" customHeight="true" outlineLevel="0" collapsed="false">
      <c r="B320" s="148"/>
      <c r="D320" s="149" t="s">
        <v>72</v>
      </c>
      <c r="E320" s="159" t="s">
        <v>543</v>
      </c>
      <c r="F320" s="159" t="s">
        <v>544</v>
      </c>
      <c r="I320" s="151"/>
      <c r="J320" s="160" t="n">
        <f aca="false">BK320</f>
        <v>0</v>
      </c>
      <c r="L320" s="148"/>
      <c r="M320" s="153"/>
      <c r="N320" s="154"/>
      <c r="O320" s="154"/>
      <c r="P320" s="155" t="n">
        <f aca="false">SUM(P321:P326)</f>
        <v>0</v>
      </c>
      <c r="Q320" s="154"/>
      <c r="R320" s="155" t="n">
        <f aca="false">SUM(R321:R326)</f>
        <v>0.00344</v>
      </c>
      <c r="S320" s="154"/>
      <c r="T320" s="156" t="n">
        <f aca="false">SUM(T321:T326)</f>
        <v>0.0054</v>
      </c>
      <c r="AR320" s="149" t="s">
        <v>80</v>
      </c>
      <c r="AT320" s="157" t="s">
        <v>72</v>
      </c>
      <c r="AU320" s="157" t="s">
        <v>78</v>
      </c>
      <c r="AY320" s="149" t="s">
        <v>126</v>
      </c>
      <c r="BK320" s="158" t="n">
        <f aca="false">SUM(BK321:BK326)</f>
        <v>0</v>
      </c>
    </row>
    <row r="321" s="27" customFormat="true" ht="24.15" hidden="false" customHeight="true" outlineLevel="0" collapsed="false">
      <c r="A321" s="22"/>
      <c r="B321" s="161"/>
      <c r="C321" s="162" t="s">
        <v>545</v>
      </c>
      <c r="D321" s="162" t="s">
        <v>129</v>
      </c>
      <c r="E321" s="163" t="s">
        <v>546</v>
      </c>
      <c r="F321" s="164" t="s">
        <v>547</v>
      </c>
      <c r="G321" s="165" t="s">
        <v>140</v>
      </c>
      <c r="H321" s="166" t="n">
        <v>4</v>
      </c>
      <c r="I321" s="167"/>
      <c r="J321" s="168" t="n">
        <f aca="false">ROUND(I321*H321,2)</f>
        <v>0</v>
      </c>
      <c r="K321" s="164" t="s">
        <v>133</v>
      </c>
      <c r="L321" s="23"/>
      <c r="M321" s="169"/>
      <c r="N321" s="170" t="s">
        <v>38</v>
      </c>
      <c r="O321" s="60"/>
      <c r="P321" s="171" t="n">
        <f aca="false">O321*H321</f>
        <v>0</v>
      </c>
      <c r="Q321" s="171" t="n">
        <v>4E-005</v>
      </c>
      <c r="R321" s="171" t="n">
        <f aca="false">Q321*H321</f>
        <v>0.00016</v>
      </c>
      <c r="S321" s="171" t="n">
        <v>0.00045</v>
      </c>
      <c r="T321" s="172" t="n">
        <f aca="false">S321*H321</f>
        <v>0.0018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3" t="s">
        <v>212</v>
      </c>
      <c r="AT321" s="173" t="s">
        <v>129</v>
      </c>
      <c r="AU321" s="173" t="s">
        <v>80</v>
      </c>
      <c r="AY321" s="3" t="s">
        <v>126</v>
      </c>
      <c r="BE321" s="174" t="n">
        <f aca="false">IF(N321="základní",J321,0)</f>
        <v>0</v>
      </c>
      <c r="BF321" s="174" t="n">
        <f aca="false">IF(N321="snížená",J321,0)</f>
        <v>0</v>
      </c>
      <c r="BG321" s="174" t="n">
        <f aca="false">IF(N321="zákl. přenesená",J321,0)</f>
        <v>0</v>
      </c>
      <c r="BH321" s="174" t="n">
        <f aca="false">IF(N321="sníž. přenesená",J321,0)</f>
        <v>0</v>
      </c>
      <c r="BI321" s="174" t="n">
        <f aca="false">IF(N321="nulová",J321,0)</f>
        <v>0</v>
      </c>
      <c r="BJ321" s="3" t="s">
        <v>78</v>
      </c>
      <c r="BK321" s="174" t="n">
        <f aca="false">ROUND(I321*H321,2)</f>
        <v>0</v>
      </c>
      <c r="BL321" s="3" t="s">
        <v>212</v>
      </c>
      <c r="BM321" s="173" t="s">
        <v>548</v>
      </c>
    </row>
    <row r="322" s="27" customFormat="true" ht="24.15" hidden="false" customHeight="true" outlineLevel="0" collapsed="false">
      <c r="A322" s="22"/>
      <c r="B322" s="161"/>
      <c r="C322" s="162" t="s">
        <v>549</v>
      </c>
      <c r="D322" s="162" t="s">
        <v>129</v>
      </c>
      <c r="E322" s="163" t="s">
        <v>550</v>
      </c>
      <c r="F322" s="164" t="s">
        <v>551</v>
      </c>
      <c r="G322" s="165" t="s">
        <v>140</v>
      </c>
      <c r="H322" s="166" t="n">
        <v>8</v>
      </c>
      <c r="I322" s="167"/>
      <c r="J322" s="168" t="n">
        <f aca="false">ROUND(I322*H322,2)</f>
        <v>0</v>
      </c>
      <c r="K322" s="164" t="s">
        <v>133</v>
      </c>
      <c r="L322" s="23"/>
      <c r="M322" s="169"/>
      <c r="N322" s="170" t="s">
        <v>38</v>
      </c>
      <c r="O322" s="60"/>
      <c r="P322" s="171" t="n">
        <f aca="false">O322*H322</f>
        <v>0</v>
      </c>
      <c r="Q322" s="171" t="n">
        <v>9E-005</v>
      </c>
      <c r="R322" s="171" t="n">
        <f aca="false">Q322*H322</f>
        <v>0.00072</v>
      </c>
      <c r="S322" s="171" t="n">
        <v>0.00045</v>
      </c>
      <c r="T322" s="172" t="n">
        <f aca="false">S322*H322</f>
        <v>0.0036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3" t="s">
        <v>212</v>
      </c>
      <c r="AT322" s="173" t="s">
        <v>129</v>
      </c>
      <c r="AU322" s="173" t="s">
        <v>80</v>
      </c>
      <c r="AY322" s="3" t="s">
        <v>126</v>
      </c>
      <c r="BE322" s="174" t="n">
        <f aca="false">IF(N322="základní",J322,0)</f>
        <v>0</v>
      </c>
      <c r="BF322" s="174" t="n">
        <f aca="false">IF(N322="snížená",J322,0)</f>
        <v>0</v>
      </c>
      <c r="BG322" s="174" t="n">
        <f aca="false">IF(N322="zákl. přenesená",J322,0)</f>
        <v>0</v>
      </c>
      <c r="BH322" s="174" t="n">
        <f aca="false">IF(N322="sníž. přenesená",J322,0)</f>
        <v>0</v>
      </c>
      <c r="BI322" s="174" t="n">
        <f aca="false">IF(N322="nulová",J322,0)</f>
        <v>0</v>
      </c>
      <c r="BJ322" s="3" t="s">
        <v>78</v>
      </c>
      <c r="BK322" s="174" t="n">
        <f aca="false">ROUND(I322*H322,2)</f>
        <v>0</v>
      </c>
      <c r="BL322" s="3" t="s">
        <v>212</v>
      </c>
      <c r="BM322" s="173" t="s">
        <v>552</v>
      </c>
    </row>
    <row r="323" s="27" customFormat="true" ht="24.15" hidden="false" customHeight="true" outlineLevel="0" collapsed="false">
      <c r="A323" s="22"/>
      <c r="B323" s="161"/>
      <c r="C323" s="162" t="s">
        <v>553</v>
      </c>
      <c r="D323" s="162" t="s">
        <v>129</v>
      </c>
      <c r="E323" s="163" t="s">
        <v>554</v>
      </c>
      <c r="F323" s="164" t="s">
        <v>555</v>
      </c>
      <c r="G323" s="165" t="s">
        <v>140</v>
      </c>
      <c r="H323" s="166" t="n">
        <v>4</v>
      </c>
      <c r="I323" s="167"/>
      <c r="J323" s="168" t="n">
        <f aca="false">ROUND(I323*H323,2)</f>
        <v>0</v>
      </c>
      <c r="K323" s="164" t="s">
        <v>133</v>
      </c>
      <c r="L323" s="23"/>
      <c r="M323" s="169"/>
      <c r="N323" s="170" t="s">
        <v>38</v>
      </c>
      <c r="O323" s="60"/>
      <c r="P323" s="171" t="n">
        <f aca="false">O323*H323</f>
        <v>0</v>
      </c>
      <c r="Q323" s="171" t="n">
        <v>0.00026</v>
      </c>
      <c r="R323" s="171" t="n">
        <f aca="false">Q323*H323</f>
        <v>0.00104</v>
      </c>
      <c r="S323" s="171" t="n">
        <v>0</v>
      </c>
      <c r="T323" s="172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3" t="s">
        <v>212</v>
      </c>
      <c r="AT323" s="173" t="s">
        <v>129</v>
      </c>
      <c r="AU323" s="173" t="s">
        <v>80</v>
      </c>
      <c r="AY323" s="3" t="s">
        <v>126</v>
      </c>
      <c r="BE323" s="174" t="n">
        <f aca="false">IF(N323="základní",J323,0)</f>
        <v>0</v>
      </c>
      <c r="BF323" s="174" t="n">
        <f aca="false">IF(N323="snížená",J323,0)</f>
        <v>0</v>
      </c>
      <c r="BG323" s="174" t="n">
        <f aca="false">IF(N323="zákl. přenesená",J323,0)</f>
        <v>0</v>
      </c>
      <c r="BH323" s="174" t="n">
        <f aca="false">IF(N323="sníž. přenesená",J323,0)</f>
        <v>0</v>
      </c>
      <c r="BI323" s="174" t="n">
        <f aca="false">IF(N323="nulová",J323,0)</f>
        <v>0</v>
      </c>
      <c r="BJ323" s="3" t="s">
        <v>78</v>
      </c>
      <c r="BK323" s="174" t="n">
        <f aca="false">ROUND(I323*H323,2)</f>
        <v>0</v>
      </c>
      <c r="BL323" s="3" t="s">
        <v>212</v>
      </c>
      <c r="BM323" s="173" t="s">
        <v>556</v>
      </c>
    </row>
    <row r="324" s="27" customFormat="true" ht="24.15" hidden="false" customHeight="true" outlineLevel="0" collapsed="false">
      <c r="A324" s="22"/>
      <c r="B324" s="161"/>
      <c r="C324" s="162" t="s">
        <v>557</v>
      </c>
      <c r="D324" s="162" t="s">
        <v>129</v>
      </c>
      <c r="E324" s="163" t="s">
        <v>558</v>
      </c>
      <c r="F324" s="164" t="s">
        <v>559</v>
      </c>
      <c r="G324" s="165" t="s">
        <v>140</v>
      </c>
      <c r="H324" s="166" t="n">
        <v>4</v>
      </c>
      <c r="I324" s="167"/>
      <c r="J324" s="168" t="n">
        <f aca="false">ROUND(I324*H324,2)</f>
        <v>0</v>
      </c>
      <c r="K324" s="164" t="s">
        <v>133</v>
      </c>
      <c r="L324" s="23"/>
      <c r="M324" s="169"/>
      <c r="N324" s="170" t="s">
        <v>38</v>
      </c>
      <c r="O324" s="60"/>
      <c r="P324" s="171" t="n">
        <f aca="false">O324*H324</f>
        <v>0</v>
      </c>
      <c r="Q324" s="171" t="n">
        <v>0.00014</v>
      </c>
      <c r="R324" s="171" t="n">
        <f aca="false">Q324*H324</f>
        <v>0.00056</v>
      </c>
      <c r="S324" s="171" t="n">
        <v>0</v>
      </c>
      <c r="T324" s="172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3" t="s">
        <v>212</v>
      </c>
      <c r="AT324" s="173" t="s">
        <v>129</v>
      </c>
      <c r="AU324" s="173" t="s">
        <v>80</v>
      </c>
      <c r="AY324" s="3" t="s">
        <v>126</v>
      </c>
      <c r="BE324" s="174" t="n">
        <f aca="false">IF(N324="základní",J324,0)</f>
        <v>0</v>
      </c>
      <c r="BF324" s="174" t="n">
        <f aca="false">IF(N324="snížená",J324,0)</f>
        <v>0</v>
      </c>
      <c r="BG324" s="174" t="n">
        <f aca="false">IF(N324="zákl. přenesená",J324,0)</f>
        <v>0</v>
      </c>
      <c r="BH324" s="174" t="n">
        <f aca="false">IF(N324="sníž. přenesená",J324,0)</f>
        <v>0</v>
      </c>
      <c r="BI324" s="174" t="n">
        <f aca="false">IF(N324="nulová",J324,0)</f>
        <v>0</v>
      </c>
      <c r="BJ324" s="3" t="s">
        <v>78</v>
      </c>
      <c r="BK324" s="174" t="n">
        <f aca="false">ROUND(I324*H324,2)</f>
        <v>0</v>
      </c>
      <c r="BL324" s="3" t="s">
        <v>212</v>
      </c>
      <c r="BM324" s="173" t="s">
        <v>560</v>
      </c>
    </row>
    <row r="325" s="27" customFormat="true" ht="24.15" hidden="false" customHeight="true" outlineLevel="0" collapsed="false">
      <c r="A325" s="22"/>
      <c r="B325" s="161"/>
      <c r="C325" s="162" t="s">
        <v>561</v>
      </c>
      <c r="D325" s="162" t="s">
        <v>129</v>
      </c>
      <c r="E325" s="163" t="s">
        <v>562</v>
      </c>
      <c r="F325" s="164" t="s">
        <v>563</v>
      </c>
      <c r="G325" s="165" t="s">
        <v>140</v>
      </c>
      <c r="H325" s="166" t="n">
        <v>4</v>
      </c>
      <c r="I325" s="167"/>
      <c r="J325" s="168" t="n">
        <f aca="false">ROUND(I325*H325,2)</f>
        <v>0</v>
      </c>
      <c r="K325" s="164" t="s">
        <v>133</v>
      </c>
      <c r="L325" s="23"/>
      <c r="M325" s="169"/>
      <c r="N325" s="170" t="s">
        <v>38</v>
      </c>
      <c r="O325" s="60"/>
      <c r="P325" s="171" t="n">
        <f aca="false">O325*H325</f>
        <v>0</v>
      </c>
      <c r="Q325" s="171" t="n">
        <v>0.00024</v>
      </c>
      <c r="R325" s="171" t="n">
        <f aca="false">Q325*H325</f>
        <v>0.00096</v>
      </c>
      <c r="S325" s="171" t="n">
        <v>0</v>
      </c>
      <c r="T325" s="172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3" t="s">
        <v>212</v>
      </c>
      <c r="AT325" s="173" t="s">
        <v>129</v>
      </c>
      <c r="AU325" s="173" t="s">
        <v>80</v>
      </c>
      <c r="AY325" s="3" t="s">
        <v>126</v>
      </c>
      <c r="BE325" s="174" t="n">
        <f aca="false">IF(N325="základní",J325,0)</f>
        <v>0</v>
      </c>
      <c r="BF325" s="174" t="n">
        <f aca="false">IF(N325="snížená",J325,0)</f>
        <v>0</v>
      </c>
      <c r="BG325" s="174" t="n">
        <f aca="false">IF(N325="zákl. přenesená",J325,0)</f>
        <v>0</v>
      </c>
      <c r="BH325" s="174" t="n">
        <f aca="false">IF(N325="sníž. přenesená",J325,0)</f>
        <v>0</v>
      </c>
      <c r="BI325" s="174" t="n">
        <f aca="false">IF(N325="nulová",J325,0)</f>
        <v>0</v>
      </c>
      <c r="BJ325" s="3" t="s">
        <v>78</v>
      </c>
      <c r="BK325" s="174" t="n">
        <f aca="false">ROUND(I325*H325,2)</f>
        <v>0</v>
      </c>
      <c r="BL325" s="3" t="s">
        <v>212</v>
      </c>
      <c r="BM325" s="173" t="s">
        <v>564</v>
      </c>
    </row>
    <row r="326" s="27" customFormat="true" ht="24.15" hidden="false" customHeight="true" outlineLevel="0" collapsed="false">
      <c r="A326" s="22"/>
      <c r="B326" s="161"/>
      <c r="C326" s="162" t="s">
        <v>565</v>
      </c>
      <c r="D326" s="162" t="s">
        <v>129</v>
      </c>
      <c r="E326" s="163" t="s">
        <v>566</v>
      </c>
      <c r="F326" s="164" t="s">
        <v>567</v>
      </c>
      <c r="G326" s="165" t="s">
        <v>360</v>
      </c>
      <c r="H326" s="203"/>
      <c r="I326" s="167"/>
      <c r="J326" s="168" t="n">
        <f aca="false">ROUND(I326*H326,2)</f>
        <v>0</v>
      </c>
      <c r="K326" s="164" t="s">
        <v>133</v>
      </c>
      <c r="L326" s="23"/>
      <c r="M326" s="169"/>
      <c r="N326" s="170" t="s">
        <v>38</v>
      </c>
      <c r="O326" s="60"/>
      <c r="P326" s="171" t="n">
        <f aca="false">O326*H326</f>
        <v>0</v>
      </c>
      <c r="Q326" s="171" t="n">
        <v>0</v>
      </c>
      <c r="R326" s="171" t="n">
        <f aca="false">Q326*H326</f>
        <v>0</v>
      </c>
      <c r="S326" s="171" t="n">
        <v>0</v>
      </c>
      <c r="T326" s="172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3" t="s">
        <v>212</v>
      </c>
      <c r="AT326" s="173" t="s">
        <v>129</v>
      </c>
      <c r="AU326" s="173" t="s">
        <v>80</v>
      </c>
      <c r="AY326" s="3" t="s">
        <v>126</v>
      </c>
      <c r="BE326" s="174" t="n">
        <f aca="false">IF(N326="základní",J326,0)</f>
        <v>0</v>
      </c>
      <c r="BF326" s="174" t="n">
        <f aca="false">IF(N326="snížená",J326,0)</f>
        <v>0</v>
      </c>
      <c r="BG326" s="174" t="n">
        <f aca="false">IF(N326="zákl. přenesená",J326,0)</f>
        <v>0</v>
      </c>
      <c r="BH326" s="174" t="n">
        <f aca="false">IF(N326="sníž. přenesená",J326,0)</f>
        <v>0</v>
      </c>
      <c r="BI326" s="174" t="n">
        <f aca="false">IF(N326="nulová",J326,0)</f>
        <v>0</v>
      </c>
      <c r="BJ326" s="3" t="s">
        <v>78</v>
      </c>
      <c r="BK326" s="174" t="n">
        <f aca="false">ROUND(I326*H326,2)</f>
        <v>0</v>
      </c>
      <c r="BL326" s="3" t="s">
        <v>212</v>
      </c>
      <c r="BM326" s="173" t="s">
        <v>568</v>
      </c>
    </row>
    <row r="327" s="147" customFormat="true" ht="22.8" hidden="false" customHeight="true" outlineLevel="0" collapsed="false">
      <c r="B327" s="148"/>
      <c r="D327" s="149" t="s">
        <v>72</v>
      </c>
      <c r="E327" s="159" t="s">
        <v>569</v>
      </c>
      <c r="F327" s="159" t="s">
        <v>570</v>
      </c>
      <c r="I327" s="151"/>
      <c r="J327" s="160" t="n">
        <f aca="false">BK327</f>
        <v>0</v>
      </c>
      <c r="L327" s="148"/>
      <c r="M327" s="153"/>
      <c r="N327" s="154"/>
      <c r="O327" s="154"/>
      <c r="P327" s="155" t="n">
        <f aca="false">SUM(P328:P335)</f>
        <v>0</v>
      </c>
      <c r="Q327" s="154"/>
      <c r="R327" s="155" t="n">
        <f aca="false">SUM(R328:R335)</f>
        <v>0.00032</v>
      </c>
      <c r="S327" s="154"/>
      <c r="T327" s="156" t="n">
        <f aca="false">SUM(T328:T335)</f>
        <v>0.09972</v>
      </c>
      <c r="AR327" s="149" t="s">
        <v>80</v>
      </c>
      <c r="AT327" s="157" t="s">
        <v>72</v>
      </c>
      <c r="AU327" s="157" t="s">
        <v>78</v>
      </c>
      <c r="AY327" s="149" t="s">
        <v>126</v>
      </c>
      <c r="BK327" s="158" t="n">
        <f aca="false">SUM(BK328:BK335)</f>
        <v>0</v>
      </c>
    </row>
    <row r="328" s="27" customFormat="true" ht="24.15" hidden="false" customHeight="true" outlineLevel="0" collapsed="false">
      <c r="A328" s="22"/>
      <c r="B328" s="161"/>
      <c r="C328" s="162" t="s">
        <v>571</v>
      </c>
      <c r="D328" s="162" t="s">
        <v>129</v>
      </c>
      <c r="E328" s="163" t="s">
        <v>572</v>
      </c>
      <c r="F328" s="164" t="s">
        <v>573</v>
      </c>
      <c r="G328" s="165" t="s">
        <v>140</v>
      </c>
      <c r="H328" s="166" t="n">
        <v>4</v>
      </c>
      <c r="I328" s="167"/>
      <c r="J328" s="168" t="n">
        <f aca="false">ROUND(I328*H328,2)</f>
        <v>0</v>
      </c>
      <c r="K328" s="214" t="s">
        <v>133</v>
      </c>
      <c r="L328" s="23"/>
      <c r="M328" s="169"/>
      <c r="N328" s="170" t="s">
        <v>38</v>
      </c>
      <c r="O328" s="60"/>
      <c r="P328" s="171" t="n">
        <f aca="false">O328*H328</f>
        <v>0</v>
      </c>
      <c r="Q328" s="171" t="n">
        <v>8E-005</v>
      </c>
      <c r="R328" s="171" t="n">
        <f aca="false">Q328*H328</f>
        <v>0.00032</v>
      </c>
      <c r="S328" s="171" t="n">
        <v>0.02493</v>
      </c>
      <c r="T328" s="172" t="n">
        <f aca="false">S328*H328</f>
        <v>0.09972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3" t="s">
        <v>212</v>
      </c>
      <c r="AT328" s="173" t="s">
        <v>129</v>
      </c>
      <c r="AU328" s="173" t="s">
        <v>80</v>
      </c>
      <c r="AY328" s="3" t="s">
        <v>126</v>
      </c>
      <c r="BE328" s="174" t="n">
        <f aca="false">IF(N328="základní",J328,0)</f>
        <v>0</v>
      </c>
      <c r="BF328" s="174" t="n">
        <f aca="false">IF(N328="snížená",J328,0)</f>
        <v>0</v>
      </c>
      <c r="BG328" s="174" t="n">
        <f aca="false">IF(N328="zákl. přenesená",J328,0)</f>
        <v>0</v>
      </c>
      <c r="BH328" s="174" t="n">
        <f aca="false">IF(N328="sníž. přenesená",J328,0)</f>
        <v>0</v>
      </c>
      <c r="BI328" s="174" t="n">
        <f aca="false">IF(N328="nulová",J328,0)</f>
        <v>0</v>
      </c>
      <c r="BJ328" s="3" t="s">
        <v>78</v>
      </c>
      <c r="BK328" s="174" t="n">
        <f aca="false">ROUND(I328*H328,2)</f>
        <v>0</v>
      </c>
      <c r="BL328" s="3" t="s">
        <v>212</v>
      </c>
      <c r="BM328" s="173" t="s">
        <v>574</v>
      </c>
    </row>
    <row r="329" s="175" customFormat="true" ht="12.8" hidden="false" customHeight="false" outlineLevel="0" collapsed="false">
      <c r="B329" s="176"/>
      <c r="D329" s="177" t="s">
        <v>136</v>
      </c>
      <c r="E329" s="178"/>
      <c r="F329" s="179" t="s">
        <v>463</v>
      </c>
      <c r="H329" s="180" t="n">
        <v>2</v>
      </c>
      <c r="I329" s="181"/>
      <c r="L329" s="176"/>
      <c r="M329" s="182"/>
      <c r="N329" s="183"/>
      <c r="O329" s="183"/>
      <c r="P329" s="183"/>
      <c r="Q329" s="183"/>
      <c r="R329" s="183"/>
      <c r="S329" s="183"/>
      <c r="T329" s="184"/>
      <c r="AT329" s="178" t="s">
        <v>136</v>
      </c>
      <c r="AU329" s="178" t="s">
        <v>80</v>
      </c>
      <c r="AV329" s="175" t="s">
        <v>80</v>
      </c>
      <c r="AW329" s="175" t="s">
        <v>30</v>
      </c>
      <c r="AX329" s="175" t="s">
        <v>73</v>
      </c>
      <c r="AY329" s="178" t="s">
        <v>126</v>
      </c>
    </row>
    <row r="330" s="175" customFormat="true" ht="12.8" hidden="false" customHeight="false" outlineLevel="0" collapsed="false">
      <c r="B330" s="176"/>
      <c r="D330" s="177" t="s">
        <v>136</v>
      </c>
      <c r="E330" s="178"/>
      <c r="F330" s="179" t="s">
        <v>444</v>
      </c>
      <c r="H330" s="180" t="n">
        <v>2</v>
      </c>
      <c r="I330" s="181"/>
      <c r="L330" s="176"/>
      <c r="M330" s="182"/>
      <c r="N330" s="183"/>
      <c r="O330" s="183"/>
      <c r="P330" s="183"/>
      <c r="Q330" s="183"/>
      <c r="R330" s="183"/>
      <c r="S330" s="183"/>
      <c r="T330" s="184"/>
      <c r="AT330" s="178" t="s">
        <v>136</v>
      </c>
      <c r="AU330" s="178" t="s">
        <v>80</v>
      </c>
      <c r="AV330" s="175" t="s">
        <v>80</v>
      </c>
      <c r="AW330" s="175" t="s">
        <v>30</v>
      </c>
      <c r="AX330" s="175" t="s">
        <v>73</v>
      </c>
      <c r="AY330" s="178" t="s">
        <v>126</v>
      </c>
    </row>
    <row r="331" s="185" customFormat="true" ht="12.8" hidden="false" customHeight="false" outlineLevel="0" collapsed="false">
      <c r="B331" s="186"/>
      <c r="D331" s="177" t="s">
        <v>136</v>
      </c>
      <c r="E331" s="187"/>
      <c r="F331" s="188" t="s">
        <v>144</v>
      </c>
      <c r="H331" s="189" t="n">
        <v>4</v>
      </c>
      <c r="I331" s="190"/>
      <c r="L331" s="186"/>
      <c r="M331" s="191"/>
      <c r="N331" s="192"/>
      <c r="O331" s="192"/>
      <c r="P331" s="192"/>
      <c r="Q331" s="192"/>
      <c r="R331" s="192"/>
      <c r="S331" s="192"/>
      <c r="T331" s="193"/>
      <c r="AT331" s="187" t="s">
        <v>136</v>
      </c>
      <c r="AU331" s="187" t="s">
        <v>80</v>
      </c>
      <c r="AV331" s="185" t="s">
        <v>134</v>
      </c>
      <c r="AW331" s="185" t="s">
        <v>30</v>
      </c>
      <c r="AX331" s="185" t="s">
        <v>78</v>
      </c>
      <c r="AY331" s="187" t="s">
        <v>126</v>
      </c>
    </row>
    <row r="332" s="27" customFormat="true" ht="24.15" hidden="false" customHeight="true" outlineLevel="0" collapsed="false">
      <c r="A332" s="22"/>
      <c r="B332" s="161"/>
      <c r="C332" s="162" t="s">
        <v>575</v>
      </c>
      <c r="D332" s="162" t="s">
        <v>129</v>
      </c>
      <c r="E332" s="163" t="s">
        <v>576</v>
      </c>
      <c r="F332" s="164" t="s">
        <v>577</v>
      </c>
      <c r="G332" s="165" t="s">
        <v>140</v>
      </c>
      <c r="H332" s="166" t="n">
        <v>4</v>
      </c>
      <c r="I332" s="167"/>
      <c r="J332" s="168" t="n">
        <f aca="false">ROUND(I332*H332,2)</f>
        <v>0</v>
      </c>
      <c r="K332" s="164" t="s">
        <v>133</v>
      </c>
      <c r="L332" s="23"/>
      <c r="M332" s="169"/>
      <c r="N332" s="170" t="s">
        <v>38</v>
      </c>
      <c r="O332" s="60"/>
      <c r="P332" s="171" t="n">
        <f aca="false">O332*H332</f>
        <v>0</v>
      </c>
      <c r="Q332" s="171" t="n">
        <v>0</v>
      </c>
      <c r="R332" s="171" t="n">
        <f aca="false">Q332*H332</f>
        <v>0</v>
      </c>
      <c r="S332" s="171" t="n">
        <v>0</v>
      </c>
      <c r="T332" s="172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3" t="s">
        <v>212</v>
      </c>
      <c r="AT332" s="173" t="s">
        <v>129</v>
      </c>
      <c r="AU332" s="173" t="s">
        <v>80</v>
      </c>
      <c r="AY332" s="3" t="s">
        <v>126</v>
      </c>
      <c r="BE332" s="174" t="n">
        <f aca="false">IF(N332="základní",J332,0)</f>
        <v>0</v>
      </c>
      <c r="BF332" s="174" t="n">
        <f aca="false">IF(N332="snížená",J332,0)</f>
        <v>0</v>
      </c>
      <c r="BG332" s="174" t="n">
        <f aca="false">IF(N332="zákl. přenesená",J332,0)</f>
        <v>0</v>
      </c>
      <c r="BH332" s="174" t="n">
        <f aca="false">IF(N332="sníž. přenesená",J332,0)</f>
        <v>0</v>
      </c>
      <c r="BI332" s="174" t="n">
        <f aca="false">IF(N332="nulová",J332,0)</f>
        <v>0</v>
      </c>
      <c r="BJ332" s="3" t="s">
        <v>78</v>
      </c>
      <c r="BK332" s="174" t="n">
        <f aca="false">ROUND(I332*H332,2)</f>
        <v>0</v>
      </c>
      <c r="BL332" s="3" t="s">
        <v>212</v>
      </c>
      <c r="BM332" s="173" t="s">
        <v>578</v>
      </c>
    </row>
    <row r="333" s="27" customFormat="true" ht="16.5" hidden="false" customHeight="true" outlineLevel="0" collapsed="false">
      <c r="A333" s="22"/>
      <c r="B333" s="161"/>
      <c r="C333" s="162" t="s">
        <v>579</v>
      </c>
      <c r="D333" s="162" t="s">
        <v>129</v>
      </c>
      <c r="E333" s="163" t="s">
        <v>580</v>
      </c>
      <c r="F333" s="164" t="s">
        <v>581</v>
      </c>
      <c r="G333" s="165" t="s">
        <v>132</v>
      </c>
      <c r="H333" s="166" t="n">
        <v>60</v>
      </c>
      <c r="I333" s="167"/>
      <c r="J333" s="168" t="n">
        <f aca="false">ROUND(I333*H333,2)</f>
        <v>0</v>
      </c>
      <c r="K333" s="164" t="s">
        <v>133</v>
      </c>
      <c r="L333" s="23"/>
      <c r="M333" s="169"/>
      <c r="N333" s="170" t="s">
        <v>38</v>
      </c>
      <c r="O333" s="60"/>
      <c r="P333" s="171" t="n">
        <f aca="false">O333*H333</f>
        <v>0</v>
      </c>
      <c r="Q333" s="171" t="n">
        <v>0</v>
      </c>
      <c r="R333" s="171" t="n">
        <f aca="false">Q333*H333</f>
        <v>0</v>
      </c>
      <c r="S333" s="171" t="n">
        <v>0</v>
      </c>
      <c r="T333" s="172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3" t="s">
        <v>212</v>
      </c>
      <c r="AT333" s="173" t="s">
        <v>129</v>
      </c>
      <c r="AU333" s="173" t="s">
        <v>80</v>
      </c>
      <c r="AY333" s="3" t="s">
        <v>126</v>
      </c>
      <c r="BE333" s="174" t="n">
        <f aca="false">IF(N333="základní",J333,0)</f>
        <v>0</v>
      </c>
      <c r="BF333" s="174" t="n">
        <f aca="false">IF(N333="snížená",J333,0)</f>
        <v>0</v>
      </c>
      <c r="BG333" s="174" t="n">
        <f aca="false">IF(N333="zákl. přenesená",J333,0)</f>
        <v>0</v>
      </c>
      <c r="BH333" s="174" t="n">
        <f aca="false">IF(N333="sníž. přenesená",J333,0)</f>
        <v>0</v>
      </c>
      <c r="BI333" s="174" t="n">
        <f aca="false">IF(N333="nulová",J333,0)</f>
        <v>0</v>
      </c>
      <c r="BJ333" s="3" t="s">
        <v>78</v>
      </c>
      <c r="BK333" s="174" t="n">
        <f aca="false">ROUND(I333*H333,2)</f>
        <v>0</v>
      </c>
      <c r="BL333" s="3" t="s">
        <v>212</v>
      </c>
      <c r="BM333" s="173" t="s">
        <v>582</v>
      </c>
    </row>
    <row r="334" s="27" customFormat="true" ht="16.5" hidden="false" customHeight="true" outlineLevel="0" collapsed="false">
      <c r="A334" s="22"/>
      <c r="B334" s="161"/>
      <c r="C334" s="162" t="s">
        <v>583</v>
      </c>
      <c r="D334" s="162" t="s">
        <v>129</v>
      </c>
      <c r="E334" s="163" t="s">
        <v>584</v>
      </c>
      <c r="F334" s="164" t="s">
        <v>585</v>
      </c>
      <c r="G334" s="165" t="s">
        <v>132</v>
      </c>
      <c r="H334" s="166" t="n">
        <v>60</v>
      </c>
      <c r="I334" s="167"/>
      <c r="J334" s="168" t="n">
        <f aca="false">ROUND(I334*H334,2)</f>
        <v>0</v>
      </c>
      <c r="K334" s="164" t="s">
        <v>133</v>
      </c>
      <c r="L334" s="23"/>
      <c r="M334" s="169"/>
      <c r="N334" s="170" t="s">
        <v>38</v>
      </c>
      <c r="O334" s="60"/>
      <c r="P334" s="171" t="n">
        <f aca="false">O334*H334</f>
        <v>0</v>
      </c>
      <c r="Q334" s="171" t="n">
        <v>0</v>
      </c>
      <c r="R334" s="171" t="n">
        <f aca="false">Q334*H334</f>
        <v>0</v>
      </c>
      <c r="S334" s="171" t="n">
        <v>0</v>
      </c>
      <c r="T334" s="172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3" t="s">
        <v>212</v>
      </c>
      <c r="AT334" s="173" t="s">
        <v>129</v>
      </c>
      <c r="AU334" s="173" t="s">
        <v>80</v>
      </c>
      <c r="AY334" s="3" t="s">
        <v>126</v>
      </c>
      <c r="BE334" s="174" t="n">
        <f aca="false">IF(N334="základní",J334,0)</f>
        <v>0</v>
      </c>
      <c r="BF334" s="174" t="n">
        <f aca="false">IF(N334="snížená",J334,0)</f>
        <v>0</v>
      </c>
      <c r="BG334" s="174" t="n">
        <f aca="false">IF(N334="zákl. přenesená",J334,0)</f>
        <v>0</v>
      </c>
      <c r="BH334" s="174" t="n">
        <f aca="false">IF(N334="sníž. přenesená",J334,0)</f>
        <v>0</v>
      </c>
      <c r="BI334" s="174" t="n">
        <f aca="false">IF(N334="nulová",J334,0)</f>
        <v>0</v>
      </c>
      <c r="BJ334" s="3" t="s">
        <v>78</v>
      </c>
      <c r="BK334" s="174" t="n">
        <f aca="false">ROUND(I334*H334,2)</f>
        <v>0</v>
      </c>
      <c r="BL334" s="3" t="s">
        <v>212</v>
      </c>
      <c r="BM334" s="173" t="s">
        <v>586</v>
      </c>
    </row>
    <row r="335" s="27" customFormat="true" ht="24.15" hidden="false" customHeight="true" outlineLevel="0" collapsed="false">
      <c r="A335" s="22"/>
      <c r="B335" s="161"/>
      <c r="C335" s="162" t="s">
        <v>587</v>
      </c>
      <c r="D335" s="162" t="s">
        <v>129</v>
      </c>
      <c r="E335" s="163" t="s">
        <v>588</v>
      </c>
      <c r="F335" s="164" t="s">
        <v>589</v>
      </c>
      <c r="G335" s="165" t="s">
        <v>360</v>
      </c>
      <c r="H335" s="203"/>
      <c r="I335" s="167"/>
      <c r="J335" s="168" t="n">
        <f aca="false">ROUND(I335*H335,2)</f>
        <v>0</v>
      </c>
      <c r="K335" s="164" t="s">
        <v>133</v>
      </c>
      <c r="L335" s="23"/>
      <c r="M335" s="169"/>
      <c r="N335" s="170" t="s">
        <v>38</v>
      </c>
      <c r="O335" s="60"/>
      <c r="P335" s="171" t="n">
        <f aca="false">O335*H335</f>
        <v>0</v>
      </c>
      <c r="Q335" s="171" t="n">
        <v>0</v>
      </c>
      <c r="R335" s="171" t="n">
        <f aca="false">Q335*H335</f>
        <v>0</v>
      </c>
      <c r="S335" s="171" t="n">
        <v>0</v>
      </c>
      <c r="T335" s="172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3" t="s">
        <v>212</v>
      </c>
      <c r="AT335" s="173" t="s">
        <v>129</v>
      </c>
      <c r="AU335" s="173" t="s">
        <v>80</v>
      </c>
      <c r="AY335" s="3" t="s">
        <v>126</v>
      </c>
      <c r="BE335" s="174" t="n">
        <f aca="false">IF(N335="základní",J335,0)</f>
        <v>0</v>
      </c>
      <c r="BF335" s="174" t="n">
        <f aca="false">IF(N335="snížená",J335,0)</f>
        <v>0</v>
      </c>
      <c r="BG335" s="174" t="n">
        <f aca="false">IF(N335="zákl. přenesená",J335,0)</f>
        <v>0</v>
      </c>
      <c r="BH335" s="174" t="n">
        <f aca="false">IF(N335="sníž. přenesená",J335,0)</f>
        <v>0</v>
      </c>
      <c r="BI335" s="174" t="n">
        <f aca="false">IF(N335="nulová",J335,0)</f>
        <v>0</v>
      </c>
      <c r="BJ335" s="3" t="s">
        <v>78</v>
      </c>
      <c r="BK335" s="174" t="n">
        <f aca="false">ROUND(I335*H335,2)</f>
        <v>0</v>
      </c>
      <c r="BL335" s="3" t="s">
        <v>212</v>
      </c>
      <c r="BM335" s="173" t="s">
        <v>590</v>
      </c>
    </row>
    <row r="336" s="147" customFormat="true" ht="22.8" hidden="false" customHeight="true" outlineLevel="0" collapsed="false">
      <c r="B336" s="148"/>
      <c r="D336" s="149" t="s">
        <v>72</v>
      </c>
      <c r="E336" s="159" t="s">
        <v>591</v>
      </c>
      <c r="F336" s="159" t="s">
        <v>592</v>
      </c>
      <c r="I336" s="151"/>
      <c r="J336" s="160" t="n">
        <f aca="false">BK336</f>
        <v>0</v>
      </c>
      <c r="L336" s="148"/>
      <c r="M336" s="153"/>
      <c r="N336" s="154"/>
      <c r="O336" s="154"/>
      <c r="P336" s="155" t="n">
        <f aca="false">SUM(P337:P373)</f>
        <v>0</v>
      </c>
      <c r="Q336" s="154"/>
      <c r="R336" s="155" t="n">
        <f aca="false">SUM(R337:R373)</f>
        <v>0.04018</v>
      </c>
      <c r="S336" s="154"/>
      <c r="T336" s="156" t="n">
        <f aca="false">SUM(T337:T373)</f>
        <v>0.069428</v>
      </c>
      <c r="AR336" s="149" t="s">
        <v>80</v>
      </c>
      <c r="AT336" s="157" t="s">
        <v>72</v>
      </c>
      <c r="AU336" s="157" t="s">
        <v>78</v>
      </c>
      <c r="AY336" s="149" t="s">
        <v>126</v>
      </c>
      <c r="BK336" s="158" t="n">
        <f aca="false">SUM(BK337:BK373)</f>
        <v>0</v>
      </c>
    </row>
    <row r="337" s="27" customFormat="true" ht="24.15" hidden="false" customHeight="true" outlineLevel="0" collapsed="false">
      <c r="A337" s="22"/>
      <c r="B337" s="161"/>
      <c r="C337" s="162" t="s">
        <v>593</v>
      </c>
      <c r="D337" s="162" t="s">
        <v>129</v>
      </c>
      <c r="E337" s="163" t="s">
        <v>594</v>
      </c>
      <c r="F337" s="164" t="s">
        <v>595</v>
      </c>
      <c r="G337" s="165" t="s">
        <v>147</v>
      </c>
      <c r="H337" s="166" t="n">
        <v>10</v>
      </c>
      <c r="I337" s="167"/>
      <c r="J337" s="168" t="n">
        <f aca="false">ROUND(I337*H337,2)</f>
        <v>0</v>
      </c>
      <c r="K337" s="164" t="s">
        <v>133</v>
      </c>
      <c r="L337" s="23"/>
      <c r="M337" s="169"/>
      <c r="N337" s="170" t="s">
        <v>38</v>
      </c>
      <c r="O337" s="60"/>
      <c r="P337" s="171" t="n">
        <f aca="false">O337*H337</f>
        <v>0</v>
      </c>
      <c r="Q337" s="171" t="n">
        <v>0</v>
      </c>
      <c r="R337" s="171" t="n">
        <f aca="false">Q337*H337</f>
        <v>0</v>
      </c>
      <c r="S337" s="171" t="n">
        <v>0</v>
      </c>
      <c r="T337" s="172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3" t="s">
        <v>212</v>
      </c>
      <c r="AT337" s="173" t="s">
        <v>129</v>
      </c>
      <c r="AU337" s="173" t="s">
        <v>80</v>
      </c>
      <c r="AY337" s="3" t="s">
        <v>126</v>
      </c>
      <c r="BE337" s="174" t="n">
        <f aca="false">IF(N337="základní",J337,0)</f>
        <v>0</v>
      </c>
      <c r="BF337" s="174" t="n">
        <f aca="false">IF(N337="snížená",J337,0)</f>
        <v>0</v>
      </c>
      <c r="BG337" s="174" t="n">
        <f aca="false">IF(N337="zákl. přenesená",J337,0)</f>
        <v>0</v>
      </c>
      <c r="BH337" s="174" t="n">
        <f aca="false">IF(N337="sníž. přenesená",J337,0)</f>
        <v>0</v>
      </c>
      <c r="BI337" s="174" t="n">
        <f aca="false">IF(N337="nulová",J337,0)</f>
        <v>0</v>
      </c>
      <c r="BJ337" s="3" t="s">
        <v>78</v>
      </c>
      <c r="BK337" s="174" t="n">
        <f aca="false">ROUND(I337*H337,2)</f>
        <v>0</v>
      </c>
      <c r="BL337" s="3" t="s">
        <v>212</v>
      </c>
      <c r="BM337" s="173" t="s">
        <v>596</v>
      </c>
    </row>
    <row r="338" s="27" customFormat="true" ht="24.15" hidden="false" customHeight="true" outlineLevel="0" collapsed="false">
      <c r="A338" s="22"/>
      <c r="B338" s="161"/>
      <c r="C338" s="204" t="s">
        <v>597</v>
      </c>
      <c r="D338" s="204" t="s">
        <v>473</v>
      </c>
      <c r="E338" s="205" t="s">
        <v>598</v>
      </c>
      <c r="F338" s="206" t="s">
        <v>599</v>
      </c>
      <c r="G338" s="207" t="s">
        <v>147</v>
      </c>
      <c r="H338" s="208" t="n">
        <v>10.5</v>
      </c>
      <c r="I338" s="209"/>
      <c r="J338" s="210" t="n">
        <f aca="false">ROUND(I338*H338,2)</f>
        <v>0</v>
      </c>
      <c r="K338" s="164" t="s">
        <v>133</v>
      </c>
      <c r="L338" s="211"/>
      <c r="M338" s="212"/>
      <c r="N338" s="213" t="s">
        <v>38</v>
      </c>
      <c r="O338" s="60"/>
      <c r="P338" s="171" t="n">
        <f aca="false">O338*H338</f>
        <v>0</v>
      </c>
      <c r="Q338" s="171" t="n">
        <v>0.00019</v>
      </c>
      <c r="R338" s="171" t="n">
        <f aca="false">Q338*H338</f>
        <v>0.001995</v>
      </c>
      <c r="S338" s="171" t="n">
        <v>0</v>
      </c>
      <c r="T338" s="172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3" t="s">
        <v>294</v>
      </c>
      <c r="AT338" s="173" t="s">
        <v>473</v>
      </c>
      <c r="AU338" s="173" t="s">
        <v>80</v>
      </c>
      <c r="AY338" s="3" t="s">
        <v>126</v>
      </c>
      <c r="BE338" s="174" t="n">
        <f aca="false">IF(N338="základní",J338,0)</f>
        <v>0</v>
      </c>
      <c r="BF338" s="174" t="n">
        <f aca="false">IF(N338="snížená",J338,0)</f>
        <v>0</v>
      </c>
      <c r="BG338" s="174" t="n">
        <f aca="false">IF(N338="zákl. přenesená",J338,0)</f>
        <v>0</v>
      </c>
      <c r="BH338" s="174" t="n">
        <f aca="false">IF(N338="sníž. přenesená",J338,0)</f>
        <v>0</v>
      </c>
      <c r="BI338" s="174" t="n">
        <f aca="false">IF(N338="nulová",J338,0)</f>
        <v>0</v>
      </c>
      <c r="BJ338" s="3" t="s">
        <v>78</v>
      </c>
      <c r="BK338" s="174" t="n">
        <f aca="false">ROUND(I338*H338,2)</f>
        <v>0</v>
      </c>
      <c r="BL338" s="3" t="s">
        <v>212</v>
      </c>
      <c r="BM338" s="173" t="s">
        <v>600</v>
      </c>
    </row>
    <row r="339" s="175" customFormat="true" ht="12.8" hidden="false" customHeight="false" outlineLevel="0" collapsed="false">
      <c r="B339" s="176"/>
      <c r="D339" s="177" t="s">
        <v>136</v>
      </c>
      <c r="F339" s="179" t="s">
        <v>601</v>
      </c>
      <c r="H339" s="180" t="n">
        <v>10.5</v>
      </c>
      <c r="I339" s="181"/>
      <c r="L339" s="176"/>
      <c r="M339" s="182"/>
      <c r="N339" s="183"/>
      <c r="O339" s="183"/>
      <c r="P339" s="183"/>
      <c r="Q339" s="183"/>
      <c r="R339" s="183"/>
      <c r="S339" s="183"/>
      <c r="T339" s="184"/>
      <c r="AT339" s="178" t="s">
        <v>136</v>
      </c>
      <c r="AU339" s="178" t="s">
        <v>80</v>
      </c>
      <c r="AV339" s="175" t="s">
        <v>80</v>
      </c>
      <c r="AW339" s="175" t="s">
        <v>2</v>
      </c>
      <c r="AX339" s="175" t="s">
        <v>78</v>
      </c>
      <c r="AY339" s="178" t="s">
        <v>126</v>
      </c>
    </row>
    <row r="340" s="27" customFormat="true" ht="24.15" hidden="false" customHeight="true" outlineLevel="0" collapsed="false">
      <c r="A340" s="22"/>
      <c r="B340" s="161"/>
      <c r="C340" s="215" t="s">
        <v>602</v>
      </c>
      <c r="D340" s="162" t="s">
        <v>129</v>
      </c>
      <c r="E340" s="163" t="s">
        <v>603</v>
      </c>
      <c r="F340" s="164" t="s">
        <v>604</v>
      </c>
      <c r="G340" s="165" t="s">
        <v>147</v>
      </c>
      <c r="H340" s="166" t="n">
        <v>10</v>
      </c>
      <c r="I340" s="167"/>
      <c r="J340" s="168" t="n">
        <f aca="false">ROUND(I340*H340,2)</f>
        <v>0</v>
      </c>
      <c r="K340" s="164" t="s">
        <v>133</v>
      </c>
      <c r="L340" s="23"/>
      <c r="M340" s="169"/>
      <c r="N340" s="170" t="s">
        <v>38</v>
      </c>
      <c r="O340" s="60"/>
      <c r="P340" s="171" t="n">
        <f aca="false">O340*H340</f>
        <v>0</v>
      </c>
      <c r="Q340" s="171" t="n">
        <v>0</v>
      </c>
      <c r="R340" s="171" t="n">
        <f aca="false">Q340*H340</f>
        <v>0</v>
      </c>
      <c r="S340" s="171" t="n">
        <v>0.00017</v>
      </c>
      <c r="T340" s="172" t="n">
        <f aca="false">S340*H340</f>
        <v>0.0017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3" t="s">
        <v>212</v>
      </c>
      <c r="AT340" s="173" t="s">
        <v>129</v>
      </c>
      <c r="AU340" s="173" t="s">
        <v>80</v>
      </c>
      <c r="AY340" s="3" t="s">
        <v>126</v>
      </c>
      <c r="BE340" s="174" t="n">
        <f aca="false">IF(N340="základní",J340,0)</f>
        <v>0</v>
      </c>
      <c r="BF340" s="174" t="n">
        <f aca="false">IF(N340="snížená",J340,0)</f>
        <v>0</v>
      </c>
      <c r="BG340" s="174" t="n">
        <f aca="false">IF(N340="zákl. přenesená",J340,0)</f>
        <v>0</v>
      </c>
      <c r="BH340" s="174" t="n">
        <f aca="false">IF(N340="sníž. přenesená",J340,0)</f>
        <v>0</v>
      </c>
      <c r="BI340" s="174" t="n">
        <f aca="false">IF(N340="nulová",J340,0)</f>
        <v>0</v>
      </c>
      <c r="BJ340" s="3" t="s">
        <v>78</v>
      </c>
      <c r="BK340" s="174" t="n">
        <f aca="false">ROUND(I340*H340,2)</f>
        <v>0</v>
      </c>
      <c r="BL340" s="3" t="s">
        <v>212</v>
      </c>
      <c r="BM340" s="173" t="s">
        <v>605</v>
      </c>
    </row>
    <row r="341" s="27" customFormat="true" ht="16.5" hidden="false" customHeight="true" outlineLevel="0" collapsed="false">
      <c r="A341" s="22"/>
      <c r="B341" s="161"/>
      <c r="C341" s="215" t="s">
        <v>606</v>
      </c>
      <c r="D341" s="162" t="s">
        <v>129</v>
      </c>
      <c r="E341" s="163" t="s">
        <v>607</v>
      </c>
      <c r="F341" s="164" t="s">
        <v>608</v>
      </c>
      <c r="G341" s="165" t="s">
        <v>140</v>
      </c>
      <c r="H341" s="166" t="n">
        <v>16</v>
      </c>
      <c r="I341" s="167"/>
      <c r="J341" s="168" t="n">
        <f aca="false">ROUND(I341*H341,2)</f>
        <v>0</v>
      </c>
      <c r="K341" s="164" t="s">
        <v>133</v>
      </c>
      <c r="L341" s="23"/>
      <c r="M341" s="169"/>
      <c r="N341" s="170" t="s">
        <v>38</v>
      </c>
      <c r="O341" s="60"/>
      <c r="P341" s="171" t="n">
        <f aca="false">O341*H341</f>
        <v>0</v>
      </c>
      <c r="Q341" s="171" t="n">
        <v>0</v>
      </c>
      <c r="R341" s="171" t="n">
        <f aca="false">Q341*H341</f>
        <v>0</v>
      </c>
      <c r="S341" s="171" t="n">
        <v>0</v>
      </c>
      <c r="T341" s="172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3" t="s">
        <v>212</v>
      </c>
      <c r="AT341" s="173" t="s">
        <v>129</v>
      </c>
      <c r="AU341" s="173" t="s">
        <v>80</v>
      </c>
      <c r="AY341" s="3" t="s">
        <v>126</v>
      </c>
      <c r="BE341" s="174" t="n">
        <f aca="false">IF(N341="základní",J341,0)</f>
        <v>0</v>
      </c>
      <c r="BF341" s="174" t="n">
        <f aca="false">IF(N341="snížená",J341,0)</f>
        <v>0</v>
      </c>
      <c r="BG341" s="174" t="n">
        <f aca="false">IF(N341="zákl. přenesená",J341,0)</f>
        <v>0</v>
      </c>
      <c r="BH341" s="174" t="n">
        <f aca="false">IF(N341="sníž. přenesená",J341,0)</f>
        <v>0</v>
      </c>
      <c r="BI341" s="174" t="n">
        <f aca="false">IF(N341="nulová",J341,0)</f>
        <v>0</v>
      </c>
      <c r="BJ341" s="3" t="s">
        <v>78</v>
      </c>
      <c r="BK341" s="174" t="n">
        <f aca="false">ROUND(I341*H341,2)</f>
        <v>0</v>
      </c>
      <c r="BL341" s="3" t="s">
        <v>212</v>
      </c>
      <c r="BM341" s="173" t="s">
        <v>609</v>
      </c>
    </row>
    <row r="342" s="27" customFormat="true" ht="21.75" hidden="false" customHeight="true" outlineLevel="0" collapsed="false">
      <c r="A342" s="22"/>
      <c r="B342" s="161"/>
      <c r="C342" s="216" t="s">
        <v>610</v>
      </c>
      <c r="D342" s="204" t="s">
        <v>473</v>
      </c>
      <c r="E342" s="205" t="s">
        <v>611</v>
      </c>
      <c r="F342" s="206" t="s">
        <v>612</v>
      </c>
      <c r="G342" s="207" t="s">
        <v>140</v>
      </c>
      <c r="H342" s="208" t="n">
        <v>12</v>
      </c>
      <c r="I342" s="209"/>
      <c r="J342" s="210" t="n">
        <f aca="false">ROUND(I342*H342,2)</f>
        <v>0</v>
      </c>
      <c r="K342" s="164" t="s">
        <v>133</v>
      </c>
      <c r="L342" s="211"/>
      <c r="M342" s="212"/>
      <c r="N342" s="213" t="s">
        <v>38</v>
      </c>
      <c r="O342" s="60"/>
      <c r="P342" s="171" t="n">
        <f aca="false">O342*H342</f>
        <v>0</v>
      </c>
      <c r="Q342" s="171" t="n">
        <v>4E-005</v>
      </c>
      <c r="R342" s="171" t="n">
        <f aca="false">Q342*H342</f>
        <v>0.00048</v>
      </c>
      <c r="S342" s="171" t="n">
        <v>0</v>
      </c>
      <c r="T342" s="172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3" t="s">
        <v>294</v>
      </c>
      <c r="AT342" s="173" t="s">
        <v>473</v>
      </c>
      <c r="AU342" s="173" t="s">
        <v>80</v>
      </c>
      <c r="AY342" s="3" t="s">
        <v>126</v>
      </c>
      <c r="BE342" s="174" t="n">
        <f aca="false">IF(N342="základní",J342,0)</f>
        <v>0</v>
      </c>
      <c r="BF342" s="174" t="n">
        <f aca="false">IF(N342="snížená",J342,0)</f>
        <v>0</v>
      </c>
      <c r="BG342" s="174" t="n">
        <f aca="false">IF(N342="zákl. přenesená",J342,0)</f>
        <v>0</v>
      </c>
      <c r="BH342" s="174" t="n">
        <f aca="false">IF(N342="sníž. přenesená",J342,0)</f>
        <v>0</v>
      </c>
      <c r="BI342" s="174" t="n">
        <f aca="false">IF(N342="nulová",J342,0)</f>
        <v>0</v>
      </c>
      <c r="BJ342" s="3" t="s">
        <v>78</v>
      </c>
      <c r="BK342" s="174" t="n">
        <f aca="false">ROUND(I342*H342,2)</f>
        <v>0</v>
      </c>
      <c r="BL342" s="3" t="s">
        <v>212</v>
      </c>
      <c r="BM342" s="173" t="s">
        <v>613</v>
      </c>
    </row>
    <row r="343" s="27" customFormat="true" ht="24.15" hidden="false" customHeight="true" outlineLevel="0" collapsed="false">
      <c r="A343" s="22"/>
      <c r="B343" s="161"/>
      <c r="C343" s="216" t="s">
        <v>614</v>
      </c>
      <c r="D343" s="204" t="s">
        <v>473</v>
      </c>
      <c r="E343" s="205" t="s">
        <v>615</v>
      </c>
      <c r="F343" s="206" t="s">
        <v>616</v>
      </c>
      <c r="G343" s="207" t="s">
        <v>140</v>
      </c>
      <c r="H343" s="208" t="n">
        <v>4</v>
      </c>
      <c r="I343" s="209"/>
      <c r="J343" s="210" t="n">
        <f aca="false">ROUND(I343*H343,2)</f>
        <v>0</v>
      </c>
      <c r="K343" s="164" t="s">
        <v>133</v>
      </c>
      <c r="L343" s="211"/>
      <c r="M343" s="212"/>
      <c r="N343" s="213" t="s">
        <v>38</v>
      </c>
      <c r="O343" s="60"/>
      <c r="P343" s="171" t="n">
        <f aca="false">O343*H343</f>
        <v>0</v>
      </c>
      <c r="Q343" s="171" t="n">
        <v>0.00019</v>
      </c>
      <c r="R343" s="171" t="n">
        <f aca="false">Q343*H343</f>
        <v>0.00076</v>
      </c>
      <c r="S343" s="171" t="n">
        <v>0</v>
      </c>
      <c r="T343" s="172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3" t="s">
        <v>294</v>
      </c>
      <c r="AT343" s="173" t="s">
        <v>473</v>
      </c>
      <c r="AU343" s="173" t="s">
        <v>80</v>
      </c>
      <c r="AY343" s="3" t="s">
        <v>126</v>
      </c>
      <c r="BE343" s="174" t="n">
        <f aca="false">IF(N343="základní",J343,0)</f>
        <v>0</v>
      </c>
      <c r="BF343" s="174" t="n">
        <f aca="false">IF(N343="snížená",J343,0)</f>
        <v>0</v>
      </c>
      <c r="BG343" s="174" t="n">
        <f aca="false">IF(N343="zákl. přenesená",J343,0)</f>
        <v>0</v>
      </c>
      <c r="BH343" s="174" t="n">
        <f aca="false">IF(N343="sníž. přenesená",J343,0)</f>
        <v>0</v>
      </c>
      <c r="BI343" s="174" t="n">
        <f aca="false">IF(N343="nulová",J343,0)</f>
        <v>0</v>
      </c>
      <c r="BJ343" s="3" t="s">
        <v>78</v>
      </c>
      <c r="BK343" s="174" t="n">
        <f aca="false">ROUND(I343*H343,2)</f>
        <v>0</v>
      </c>
      <c r="BL343" s="3" t="s">
        <v>212</v>
      </c>
      <c r="BM343" s="173" t="s">
        <v>617</v>
      </c>
    </row>
    <row r="344" s="27" customFormat="true" ht="33" hidden="false" customHeight="true" outlineLevel="0" collapsed="false">
      <c r="A344" s="22"/>
      <c r="B344" s="161"/>
      <c r="C344" s="215" t="s">
        <v>618</v>
      </c>
      <c r="D344" s="162" t="s">
        <v>129</v>
      </c>
      <c r="E344" s="163" t="s">
        <v>619</v>
      </c>
      <c r="F344" s="164" t="s">
        <v>620</v>
      </c>
      <c r="G344" s="165" t="s">
        <v>147</v>
      </c>
      <c r="H344" s="166" t="n">
        <v>10</v>
      </c>
      <c r="I344" s="167"/>
      <c r="J344" s="168" t="n">
        <f aca="false">ROUND(I344*H344,2)</f>
        <v>0</v>
      </c>
      <c r="K344" s="164" t="s">
        <v>133</v>
      </c>
      <c r="L344" s="23"/>
      <c r="M344" s="169"/>
      <c r="N344" s="170" t="s">
        <v>38</v>
      </c>
      <c r="O344" s="60"/>
      <c r="P344" s="171" t="n">
        <f aca="false">O344*H344</f>
        <v>0</v>
      </c>
      <c r="Q344" s="171" t="n">
        <v>0</v>
      </c>
      <c r="R344" s="171" t="n">
        <f aca="false">Q344*H344</f>
        <v>0</v>
      </c>
      <c r="S344" s="171" t="n">
        <v>0</v>
      </c>
      <c r="T344" s="172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3" t="s">
        <v>212</v>
      </c>
      <c r="AT344" s="173" t="s">
        <v>129</v>
      </c>
      <c r="AU344" s="173" t="s">
        <v>80</v>
      </c>
      <c r="AY344" s="3" t="s">
        <v>126</v>
      </c>
      <c r="BE344" s="174" t="n">
        <f aca="false">IF(N344="základní",J344,0)</f>
        <v>0</v>
      </c>
      <c r="BF344" s="174" t="n">
        <f aca="false">IF(N344="snížená",J344,0)</f>
        <v>0</v>
      </c>
      <c r="BG344" s="174" t="n">
        <f aca="false">IF(N344="zákl. přenesená",J344,0)</f>
        <v>0</v>
      </c>
      <c r="BH344" s="174" t="n">
        <f aca="false">IF(N344="sníž. přenesená",J344,0)</f>
        <v>0</v>
      </c>
      <c r="BI344" s="174" t="n">
        <f aca="false">IF(N344="nulová",J344,0)</f>
        <v>0</v>
      </c>
      <c r="BJ344" s="3" t="s">
        <v>78</v>
      </c>
      <c r="BK344" s="174" t="n">
        <f aca="false">ROUND(I344*H344,2)</f>
        <v>0</v>
      </c>
      <c r="BL344" s="3" t="s">
        <v>212</v>
      </c>
      <c r="BM344" s="173" t="s">
        <v>621</v>
      </c>
    </row>
    <row r="345" s="27" customFormat="true" ht="24.15" hidden="false" customHeight="true" outlineLevel="0" collapsed="false">
      <c r="A345" s="22"/>
      <c r="B345" s="161"/>
      <c r="C345" s="216" t="s">
        <v>622</v>
      </c>
      <c r="D345" s="204" t="s">
        <v>473</v>
      </c>
      <c r="E345" s="205" t="s">
        <v>623</v>
      </c>
      <c r="F345" s="206" t="s">
        <v>624</v>
      </c>
      <c r="G345" s="207" t="s">
        <v>147</v>
      </c>
      <c r="H345" s="208" t="n">
        <v>11.5</v>
      </c>
      <c r="I345" s="209"/>
      <c r="J345" s="210" t="n">
        <f aca="false">ROUND(I345*H345,2)</f>
        <v>0</v>
      </c>
      <c r="K345" s="164" t="s">
        <v>133</v>
      </c>
      <c r="L345" s="211"/>
      <c r="M345" s="212"/>
      <c r="N345" s="213" t="s">
        <v>38</v>
      </c>
      <c r="O345" s="60"/>
      <c r="P345" s="171" t="n">
        <f aca="false">O345*H345</f>
        <v>0</v>
      </c>
      <c r="Q345" s="171" t="n">
        <v>4E-005</v>
      </c>
      <c r="R345" s="171" t="n">
        <f aca="false">Q345*H345</f>
        <v>0.00046</v>
      </c>
      <c r="S345" s="171" t="n">
        <v>0</v>
      </c>
      <c r="T345" s="172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3" t="s">
        <v>294</v>
      </c>
      <c r="AT345" s="173" t="s">
        <v>473</v>
      </c>
      <c r="AU345" s="173" t="s">
        <v>80</v>
      </c>
      <c r="AY345" s="3" t="s">
        <v>126</v>
      </c>
      <c r="BE345" s="174" t="n">
        <f aca="false">IF(N345="základní",J345,0)</f>
        <v>0</v>
      </c>
      <c r="BF345" s="174" t="n">
        <f aca="false">IF(N345="snížená",J345,0)</f>
        <v>0</v>
      </c>
      <c r="BG345" s="174" t="n">
        <f aca="false">IF(N345="zákl. přenesená",J345,0)</f>
        <v>0</v>
      </c>
      <c r="BH345" s="174" t="n">
        <f aca="false">IF(N345="sníž. přenesená",J345,0)</f>
        <v>0</v>
      </c>
      <c r="BI345" s="174" t="n">
        <f aca="false">IF(N345="nulová",J345,0)</f>
        <v>0</v>
      </c>
      <c r="BJ345" s="3" t="s">
        <v>78</v>
      </c>
      <c r="BK345" s="174" t="n">
        <f aca="false">ROUND(I345*H345,2)</f>
        <v>0</v>
      </c>
      <c r="BL345" s="3" t="s">
        <v>212</v>
      </c>
      <c r="BM345" s="173" t="s">
        <v>625</v>
      </c>
    </row>
    <row r="346" s="175" customFormat="true" ht="12.8" hidden="false" customHeight="false" outlineLevel="0" collapsed="false">
      <c r="B346" s="176"/>
      <c r="D346" s="177" t="s">
        <v>136</v>
      </c>
      <c r="F346" s="179" t="s">
        <v>626</v>
      </c>
      <c r="H346" s="180" t="n">
        <v>11.5</v>
      </c>
      <c r="I346" s="181"/>
      <c r="L346" s="176"/>
      <c r="M346" s="182"/>
      <c r="N346" s="183"/>
      <c r="O346" s="183"/>
      <c r="P346" s="183"/>
      <c r="Q346" s="183"/>
      <c r="R346" s="183"/>
      <c r="S346" s="183"/>
      <c r="T346" s="184"/>
      <c r="AT346" s="178" t="s">
        <v>136</v>
      </c>
      <c r="AU346" s="178" t="s">
        <v>80</v>
      </c>
      <c r="AV346" s="175" t="s">
        <v>80</v>
      </c>
      <c r="AW346" s="175" t="s">
        <v>2</v>
      </c>
      <c r="AX346" s="175" t="s">
        <v>78</v>
      </c>
      <c r="AY346" s="178" t="s">
        <v>126</v>
      </c>
    </row>
    <row r="347" s="27" customFormat="true" ht="24.15" hidden="false" customHeight="true" outlineLevel="0" collapsed="false">
      <c r="A347" s="22"/>
      <c r="B347" s="161"/>
      <c r="C347" s="215" t="s">
        <v>627</v>
      </c>
      <c r="D347" s="162" t="s">
        <v>129</v>
      </c>
      <c r="E347" s="163" t="s">
        <v>628</v>
      </c>
      <c r="F347" s="164" t="s">
        <v>629</v>
      </c>
      <c r="G347" s="165" t="s">
        <v>147</v>
      </c>
      <c r="H347" s="166" t="n">
        <v>180</v>
      </c>
      <c r="I347" s="167"/>
      <c r="J347" s="168" t="n">
        <f aca="false">ROUND(I347*H347,2)</f>
        <v>0</v>
      </c>
      <c r="K347" s="164" t="s">
        <v>133</v>
      </c>
      <c r="L347" s="23"/>
      <c r="M347" s="169"/>
      <c r="N347" s="170" t="s">
        <v>38</v>
      </c>
      <c r="O347" s="60"/>
      <c r="P347" s="171" t="n">
        <f aca="false">O347*H347</f>
        <v>0</v>
      </c>
      <c r="Q347" s="171" t="n">
        <v>0</v>
      </c>
      <c r="R347" s="171" t="n">
        <f aca="false">Q347*H347</f>
        <v>0</v>
      </c>
      <c r="S347" s="171" t="n">
        <v>0</v>
      </c>
      <c r="T347" s="172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3" t="s">
        <v>212</v>
      </c>
      <c r="AT347" s="173" t="s">
        <v>129</v>
      </c>
      <c r="AU347" s="173" t="s">
        <v>80</v>
      </c>
      <c r="AY347" s="3" t="s">
        <v>126</v>
      </c>
      <c r="BE347" s="174" t="n">
        <f aca="false">IF(N347="základní",J347,0)</f>
        <v>0</v>
      </c>
      <c r="BF347" s="174" t="n">
        <f aca="false">IF(N347="snížená",J347,0)</f>
        <v>0</v>
      </c>
      <c r="BG347" s="174" t="n">
        <f aca="false">IF(N347="zákl. přenesená",J347,0)</f>
        <v>0</v>
      </c>
      <c r="BH347" s="174" t="n">
        <f aca="false">IF(N347="sníž. přenesená",J347,0)</f>
        <v>0</v>
      </c>
      <c r="BI347" s="174" t="n">
        <f aca="false">IF(N347="nulová",J347,0)</f>
        <v>0</v>
      </c>
      <c r="BJ347" s="3" t="s">
        <v>78</v>
      </c>
      <c r="BK347" s="174" t="n">
        <f aca="false">ROUND(I347*H347,2)</f>
        <v>0</v>
      </c>
      <c r="BL347" s="3" t="s">
        <v>212</v>
      </c>
      <c r="BM347" s="173" t="s">
        <v>630</v>
      </c>
    </row>
    <row r="348" s="27" customFormat="true" ht="24.15" hidden="false" customHeight="true" outlineLevel="0" collapsed="false">
      <c r="A348" s="22"/>
      <c r="B348" s="161"/>
      <c r="C348" s="216" t="s">
        <v>631</v>
      </c>
      <c r="D348" s="204" t="s">
        <v>473</v>
      </c>
      <c r="E348" s="205" t="s">
        <v>632</v>
      </c>
      <c r="F348" s="206" t="s">
        <v>633</v>
      </c>
      <c r="G348" s="207" t="s">
        <v>147</v>
      </c>
      <c r="H348" s="208" t="n">
        <v>126.5</v>
      </c>
      <c r="I348" s="209"/>
      <c r="J348" s="210" t="n">
        <f aca="false">ROUND(I348*H348,2)</f>
        <v>0</v>
      </c>
      <c r="K348" s="164" t="s">
        <v>133</v>
      </c>
      <c r="L348" s="211"/>
      <c r="M348" s="212"/>
      <c r="N348" s="213" t="s">
        <v>38</v>
      </c>
      <c r="O348" s="60"/>
      <c r="P348" s="171" t="n">
        <f aca="false">O348*H348</f>
        <v>0</v>
      </c>
      <c r="Q348" s="171" t="n">
        <v>0.00012</v>
      </c>
      <c r="R348" s="171" t="n">
        <f aca="false">Q348*H348</f>
        <v>0.01518</v>
      </c>
      <c r="S348" s="171" t="n">
        <v>0</v>
      </c>
      <c r="T348" s="172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3" t="s">
        <v>294</v>
      </c>
      <c r="AT348" s="173" t="s">
        <v>473</v>
      </c>
      <c r="AU348" s="173" t="s">
        <v>80</v>
      </c>
      <c r="AY348" s="3" t="s">
        <v>126</v>
      </c>
      <c r="BE348" s="174" t="n">
        <f aca="false">IF(N348="základní",J348,0)</f>
        <v>0</v>
      </c>
      <c r="BF348" s="174" t="n">
        <f aca="false">IF(N348="snížená",J348,0)</f>
        <v>0</v>
      </c>
      <c r="BG348" s="174" t="n">
        <f aca="false">IF(N348="zákl. přenesená",J348,0)</f>
        <v>0</v>
      </c>
      <c r="BH348" s="174" t="n">
        <f aca="false">IF(N348="sníž. přenesená",J348,0)</f>
        <v>0</v>
      </c>
      <c r="BI348" s="174" t="n">
        <f aca="false">IF(N348="nulová",J348,0)</f>
        <v>0</v>
      </c>
      <c r="BJ348" s="3" t="s">
        <v>78</v>
      </c>
      <c r="BK348" s="174" t="n">
        <f aca="false">ROUND(I348*H348,2)</f>
        <v>0</v>
      </c>
      <c r="BL348" s="3" t="s">
        <v>212</v>
      </c>
      <c r="BM348" s="173" t="s">
        <v>634</v>
      </c>
    </row>
    <row r="349" s="175" customFormat="true" ht="12.8" hidden="false" customHeight="false" outlineLevel="0" collapsed="false">
      <c r="B349" s="176"/>
      <c r="D349" s="177" t="s">
        <v>136</v>
      </c>
      <c r="F349" s="179" t="s">
        <v>635</v>
      </c>
      <c r="H349" s="180" t="n">
        <v>126.5</v>
      </c>
      <c r="I349" s="181"/>
      <c r="L349" s="176"/>
      <c r="M349" s="182"/>
      <c r="N349" s="183"/>
      <c r="O349" s="183"/>
      <c r="P349" s="183"/>
      <c r="Q349" s="183"/>
      <c r="R349" s="183"/>
      <c r="S349" s="183"/>
      <c r="T349" s="184"/>
      <c r="AT349" s="178" t="s">
        <v>136</v>
      </c>
      <c r="AU349" s="178" t="s">
        <v>80</v>
      </c>
      <c r="AV349" s="175" t="s">
        <v>80</v>
      </c>
      <c r="AW349" s="175" t="s">
        <v>2</v>
      </c>
      <c r="AX349" s="175" t="s">
        <v>78</v>
      </c>
      <c r="AY349" s="178" t="s">
        <v>126</v>
      </c>
    </row>
    <row r="350" s="27" customFormat="true" ht="24.15" hidden="false" customHeight="true" outlineLevel="0" collapsed="false">
      <c r="A350" s="22"/>
      <c r="B350" s="161"/>
      <c r="C350" s="216" t="s">
        <v>636</v>
      </c>
      <c r="D350" s="204" t="s">
        <v>473</v>
      </c>
      <c r="E350" s="205" t="s">
        <v>637</v>
      </c>
      <c r="F350" s="206" t="s">
        <v>638</v>
      </c>
      <c r="G350" s="207" t="s">
        <v>147</v>
      </c>
      <c r="H350" s="208" t="n">
        <v>80.5</v>
      </c>
      <c r="I350" s="209"/>
      <c r="J350" s="210" t="n">
        <f aca="false">ROUND(I350*H350,2)</f>
        <v>0</v>
      </c>
      <c r="K350" s="164" t="s">
        <v>133</v>
      </c>
      <c r="L350" s="211"/>
      <c r="M350" s="212"/>
      <c r="N350" s="213" t="s">
        <v>38</v>
      </c>
      <c r="O350" s="60"/>
      <c r="P350" s="171" t="n">
        <f aca="false">O350*H350</f>
        <v>0</v>
      </c>
      <c r="Q350" s="171" t="n">
        <v>0.00017</v>
      </c>
      <c r="R350" s="171" t="n">
        <f aca="false">Q350*H350</f>
        <v>0.013685</v>
      </c>
      <c r="S350" s="171" t="n">
        <v>0</v>
      </c>
      <c r="T350" s="172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3" t="s">
        <v>294</v>
      </c>
      <c r="AT350" s="173" t="s">
        <v>473</v>
      </c>
      <c r="AU350" s="173" t="s">
        <v>80</v>
      </c>
      <c r="AY350" s="3" t="s">
        <v>126</v>
      </c>
      <c r="BE350" s="174" t="n">
        <f aca="false">IF(N350="základní",J350,0)</f>
        <v>0</v>
      </c>
      <c r="BF350" s="174" t="n">
        <f aca="false">IF(N350="snížená",J350,0)</f>
        <v>0</v>
      </c>
      <c r="BG350" s="174" t="n">
        <f aca="false">IF(N350="zákl. přenesená",J350,0)</f>
        <v>0</v>
      </c>
      <c r="BH350" s="174" t="n">
        <f aca="false">IF(N350="sníž. přenesená",J350,0)</f>
        <v>0</v>
      </c>
      <c r="BI350" s="174" t="n">
        <f aca="false">IF(N350="nulová",J350,0)</f>
        <v>0</v>
      </c>
      <c r="BJ350" s="3" t="s">
        <v>78</v>
      </c>
      <c r="BK350" s="174" t="n">
        <f aca="false">ROUND(I350*H350,2)</f>
        <v>0</v>
      </c>
      <c r="BL350" s="3" t="s">
        <v>212</v>
      </c>
      <c r="BM350" s="173" t="s">
        <v>639</v>
      </c>
    </row>
    <row r="351" s="175" customFormat="true" ht="12.8" hidden="false" customHeight="false" outlineLevel="0" collapsed="false">
      <c r="B351" s="176"/>
      <c r="D351" s="177" t="s">
        <v>136</v>
      </c>
      <c r="F351" s="179" t="s">
        <v>640</v>
      </c>
      <c r="H351" s="180" t="n">
        <v>80.5</v>
      </c>
      <c r="I351" s="181"/>
      <c r="L351" s="176"/>
      <c r="M351" s="182"/>
      <c r="N351" s="183"/>
      <c r="O351" s="183"/>
      <c r="P351" s="183"/>
      <c r="Q351" s="183"/>
      <c r="R351" s="183"/>
      <c r="S351" s="183"/>
      <c r="T351" s="184"/>
      <c r="AT351" s="178" t="s">
        <v>136</v>
      </c>
      <c r="AU351" s="178" t="s">
        <v>80</v>
      </c>
      <c r="AV351" s="175" t="s">
        <v>80</v>
      </c>
      <c r="AW351" s="175" t="s">
        <v>2</v>
      </c>
      <c r="AX351" s="175" t="s">
        <v>78</v>
      </c>
      <c r="AY351" s="178" t="s">
        <v>126</v>
      </c>
    </row>
    <row r="352" s="27" customFormat="true" ht="44.25" hidden="false" customHeight="true" outlineLevel="0" collapsed="false">
      <c r="A352" s="22"/>
      <c r="B352" s="161"/>
      <c r="C352" s="215" t="s">
        <v>641</v>
      </c>
      <c r="D352" s="162" t="s">
        <v>129</v>
      </c>
      <c r="E352" s="163" t="s">
        <v>642</v>
      </c>
      <c r="F352" s="164" t="s">
        <v>643</v>
      </c>
      <c r="G352" s="165" t="s">
        <v>147</v>
      </c>
      <c r="H352" s="166" t="n">
        <v>120</v>
      </c>
      <c r="I352" s="167"/>
      <c r="J352" s="168" t="n">
        <f aca="false">ROUND(I352*H352,2)</f>
        <v>0</v>
      </c>
      <c r="K352" s="164" t="s">
        <v>133</v>
      </c>
      <c r="L352" s="23"/>
      <c r="M352" s="169"/>
      <c r="N352" s="170" t="s">
        <v>38</v>
      </c>
      <c r="O352" s="60"/>
      <c r="P352" s="171" t="n">
        <f aca="false">O352*H352</f>
        <v>0</v>
      </c>
      <c r="Q352" s="171" t="n">
        <v>0</v>
      </c>
      <c r="R352" s="171" t="n">
        <f aca="false">Q352*H352</f>
        <v>0</v>
      </c>
      <c r="S352" s="171" t="n">
        <v>0.00048</v>
      </c>
      <c r="T352" s="172" t="n">
        <f aca="false">S352*H352</f>
        <v>0.0576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3" t="s">
        <v>212</v>
      </c>
      <c r="AT352" s="173" t="s">
        <v>129</v>
      </c>
      <c r="AU352" s="173" t="s">
        <v>80</v>
      </c>
      <c r="AY352" s="3" t="s">
        <v>126</v>
      </c>
      <c r="BE352" s="174" t="n">
        <f aca="false">IF(N352="základní",J352,0)</f>
        <v>0</v>
      </c>
      <c r="BF352" s="174" t="n">
        <f aca="false">IF(N352="snížená",J352,0)</f>
        <v>0</v>
      </c>
      <c r="BG352" s="174" t="n">
        <f aca="false">IF(N352="zákl. přenesená",J352,0)</f>
        <v>0</v>
      </c>
      <c r="BH352" s="174" t="n">
        <f aca="false">IF(N352="sníž. přenesená",J352,0)</f>
        <v>0</v>
      </c>
      <c r="BI352" s="174" t="n">
        <f aca="false">IF(N352="nulová",J352,0)</f>
        <v>0</v>
      </c>
      <c r="BJ352" s="3" t="s">
        <v>78</v>
      </c>
      <c r="BK352" s="174" t="n">
        <f aca="false">ROUND(I352*H352,2)</f>
        <v>0</v>
      </c>
      <c r="BL352" s="3" t="s">
        <v>212</v>
      </c>
      <c r="BM352" s="173" t="s">
        <v>644</v>
      </c>
    </row>
    <row r="353" s="27" customFormat="true" ht="24.15" hidden="false" customHeight="true" outlineLevel="0" collapsed="false">
      <c r="A353" s="22"/>
      <c r="B353" s="161"/>
      <c r="C353" s="215" t="s">
        <v>645</v>
      </c>
      <c r="D353" s="162" t="s">
        <v>129</v>
      </c>
      <c r="E353" s="163" t="s">
        <v>646</v>
      </c>
      <c r="F353" s="164" t="s">
        <v>647</v>
      </c>
      <c r="G353" s="165" t="s">
        <v>140</v>
      </c>
      <c r="H353" s="166" t="n">
        <v>90</v>
      </c>
      <c r="I353" s="167"/>
      <c r="J353" s="168" t="n">
        <f aca="false">ROUND(I353*H353,2)</f>
        <v>0</v>
      </c>
      <c r="K353" s="164" t="s">
        <v>133</v>
      </c>
      <c r="L353" s="23"/>
      <c r="M353" s="169"/>
      <c r="N353" s="170" t="s">
        <v>38</v>
      </c>
      <c r="O353" s="60"/>
      <c r="P353" s="171" t="n">
        <f aca="false">O353*H353</f>
        <v>0</v>
      </c>
      <c r="Q353" s="171" t="n">
        <v>0</v>
      </c>
      <c r="R353" s="171" t="n">
        <f aca="false">Q353*H353</f>
        <v>0</v>
      </c>
      <c r="S353" s="171" t="n">
        <v>0</v>
      </c>
      <c r="T353" s="172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3" t="s">
        <v>212</v>
      </c>
      <c r="AT353" s="173" t="s">
        <v>129</v>
      </c>
      <c r="AU353" s="173" t="s">
        <v>80</v>
      </c>
      <c r="AY353" s="3" t="s">
        <v>126</v>
      </c>
      <c r="BE353" s="174" t="n">
        <f aca="false">IF(N353="základní",J353,0)</f>
        <v>0</v>
      </c>
      <c r="BF353" s="174" t="n">
        <f aca="false">IF(N353="snížená",J353,0)</f>
        <v>0</v>
      </c>
      <c r="BG353" s="174" t="n">
        <f aca="false">IF(N353="zákl. přenesená",J353,0)</f>
        <v>0</v>
      </c>
      <c r="BH353" s="174" t="n">
        <f aca="false">IF(N353="sníž. přenesená",J353,0)</f>
        <v>0</v>
      </c>
      <c r="BI353" s="174" t="n">
        <f aca="false">IF(N353="nulová",J353,0)</f>
        <v>0</v>
      </c>
      <c r="BJ353" s="3" t="s">
        <v>78</v>
      </c>
      <c r="BK353" s="174" t="n">
        <f aca="false">ROUND(I353*H353,2)</f>
        <v>0</v>
      </c>
      <c r="BL353" s="3" t="s">
        <v>212</v>
      </c>
      <c r="BM353" s="173" t="s">
        <v>648</v>
      </c>
    </row>
    <row r="354" s="27" customFormat="true" ht="24.15" hidden="false" customHeight="true" outlineLevel="0" collapsed="false">
      <c r="A354" s="22"/>
      <c r="B354" s="161"/>
      <c r="C354" s="215" t="s">
        <v>649</v>
      </c>
      <c r="D354" s="162" t="s">
        <v>129</v>
      </c>
      <c r="E354" s="163" t="s">
        <v>650</v>
      </c>
      <c r="F354" s="164" t="s">
        <v>651</v>
      </c>
      <c r="G354" s="165" t="s">
        <v>140</v>
      </c>
      <c r="H354" s="166" t="n">
        <v>3</v>
      </c>
      <c r="I354" s="167"/>
      <c r="J354" s="168" t="n">
        <f aca="false">ROUND(I354*H354,2)</f>
        <v>0</v>
      </c>
      <c r="K354" s="164" t="s">
        <v>133</v>
      </c>
      <c r="L354" s="23"/>
      <c r="M354" s="169"/>
      <c r="N354" s="170" t="s">
        <v>38</v>
      </c>
      <c r="O354" s="60"/>
      <c r="P354" s="171" t="n">
        <f aca="false">O354*H354</f>
        <v>0</v>
      </c>
      <c r="Q354" s="171" t="n">
        <v>0</v>
      </c>
      <c r="R354" s="171" t="n">
        <f aca="false">Q354*H354</f>
        <v>0</v>
      </c>
      <c r="S354" s="171" t="n">
        <v>0</v>
      </c>
      <c r="T354" s="172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3" t="s">
        <v>212</v>
      </c>
      <c r="AT354" s="173" t="s">
        <v>129</v>
      </c>
      <c r="AU354" s="173" t="s">
        <v>80</v>
      </c>
      <c r="AY354" s="3" t="s">
        <v>126</v>
      </c>
      <c r="BE354" s="174" t="n">
        <f aca="false">IF(N354="základní",J354,0)</f>
        <v>0</v>
      </c>
      <c r="BF354" s="174" t="n">
        <f aca="false">IF(N354="snížená",J354,0)</f>
        <v>0</v>
      </c>
      <c r="BG354" s="174" t="n">
        <f aca="false">IF(N354="zákl. přenesená",J354,0)</f>
        <v>0</v>
      </c>
      <c r="BH354" s="174" t="n">
        <f aca="false">IF(N354="sníž. přenesená",J354,0)</f>
        <v>0</v>
      </c>
      <c r="BI354" s="174" t="n">
        <f aca="false">IF(N354="nulová",J354,0)</f>
        <v>0</v>
      </c>
      <c r="BJ354" s="3" t="s">
        <v>78</v>
      </c>
      <c r="BK354" s="174" t="n">
        <f aca="false">ROUND(I354*H354,2)</f>
        <v>0</v>
      </c>
      <c r="BL354" s="3" t="s">
        <v>212</v>
      </c>
      <c r="BM354" s="173" t="s">
        <v>652</v>
      </c>
    </row>
    <row r="355" s="27" customFormat="true" ht="24.15" hidden="false" customHeight="true" outlineLevel="0" collapsed="false">
      <c r="A355" s="22"/>
      <c r="B355" s="161"/>
      <c r="C355" s="216" t="s">
        <v>653</v>
      </c>
      <c r="D355" s="204" t="s">
        <v>473</v>
      </c>
      <c r="E355" s="205" t="s">
        <v>654</v>
      </c>
      <c r="F355" s="206" t="s">
        <v>655</v>
      </c>
      <c r="G355" s="207" t="s">
        <v>140</v>
      </c>
      <c r="H355" s="208" t="n">
        <v>3</v>
      </c>
      <c r="I355" s="209"/>
      <c r="J355" s="210" t="n">
        <f aca="false">ROUND(I355*H355,2)</f>
        <v>0</v>
      </c>
      <c r="K355" s="164" t="s">
        <v>133</v>
      </c>
      <c r="L355" s="211"/>
      <c r="M355" s="212"/>
      <c r="N355" s="213" t="s">
        <v>38</v>
      </c>
      <c r="O355" s="60"/>
      <c r="P355" s="171" t="n">
        <f aca="false">O355*H355</f>
        <v>0</v>
      </c>
      <c r="Q355" s="171" t="n">
        <v>8E-005</v>
      </c>
      <c r="R355" s="171" t="n">
        <f aca="false">Q355*H355</f>
        <v>0.00024</v>
      </c>
      <c r="S355" s="171" t="n">
        <v>0</v>
      </c>
      <c r="T355" s="172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3" t="s">
        <v>294</v>
      </c>
      <c r="AT355" s="173" t="s">
        <v>473</v>
      </c>
      <c r="AU355" s="173" t="s">
        <v>80</v>
      </c>
      <c r="AY355" s="3" t="s">
        <v>126</v>
      </c>
      <c r="BE355" s="174" t="n">
        <f aca="false">IF(N355="základní",J355,0)</f>
        <v>0</v>
      </c>
      <c r="BF355" s="174" t="n">
        <f aca="false">IF(N355="snížená",J355,0)</f>
        <v>0</v>
      </c>
      <c r="BG355" s="174" t="n">
        <f aca="false">IF(N355="zákl. přenesená",J355,0)</f>
        <v>0</v>
      </c>
      <c r="BH355" s="174" t="n">
        <f aca="false">IF(N355="sníž. přenesená",J355,0)</f>
        <v>0</v>
      </c>
      <c r="BI355" s="174" t="n">
        <f aca="false">IF(N355="nulová",J355,0)</f>
        <v>0</v>
      </c>
      <c r="BJ355" s="3" t="s">
        <v>78</v>
      </c>
      <c r="BK355" s="174" t="n">
        <f aca="false">ROUND(I355*H355,2)</f>
        <v>0</v>
      </c>
      <c r="BL355" s="3" t="s">
        <v>212</v>
      </c>
      <c r="BM355" s="173" t="s">
        <v>656</v>
      </c>
    </row>
    <row r="356" s="27" customFormat="true" ht="33" hidden="false" customHeight="true" outlineLevel="0" collapsed="false">
      <c r="A356" s="22"/>
      <c r="B356" s="161"/>
      <c r="C356" s="215" t="s">
        <v>657</v>
      </c>
      <c r="D356" s="162" t="s">
        <v>129</v>
      </c>
      <c r="E356" s="163" t="s">
        <v>658</v>
      </c>
      <c r="F356" s="164" t="s">
        <v>659</v>
      </c>
      <c r="G356" s="165" t="s">
        <v>140</v>
      </c>
      <c r="H356" s="166" t="n">
        <v>7</v>
      </c>
      <c r="I356" s="167"/>
      <c r="J356" s="168" t="n">
        <f aca="false">ROUND(I356*H356,2)</f>
        <v>0</v>
      </c>
      <c r="K356" s="164" t="s">
        <v>133</v>
      </c>
      <c r="L356" s="23"/>
      <c r="M356" s="169"/>
      <c r="N356" s="170" t="s">
        <v>38</v>
      </c>
      <c r="O356" s="60"/>
      <c r="P356" s="171" t="n">
        <f aca="false">O356*H356</f>
        <v>0</v>
      </c>
      <c r="Q356" s="171" t="n">
        <v>0</v>
      </c>
      <c r="R356" s="171" t="n">
        <f aca="false">Q356*H356</f>
        <v>0</v>
      </c>
      <c r="S356" s="171" t="n">
        <v>4.8E-005</v>
      </c>
      <c r="T356" s="172" t="n">
        <f aca="false">S356*H356</f>
        <v>0.000336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3" t="s">
        <v>212</v>
      </c>
      <c r="AT356" s="173" t="s">
        <v>129</v>
      </c>
      <c r="AU356" s="173" t="s">
        <v>80</v>
      </c>
      <c r="AY356" s="3" t="s">
        <v>126</v>
      </c>
      <c r="BE356" s="174" t="n">
        <f aca="false">IF(N356="základní",J356,0)</f>
        <v>0</v>
      </c>
      <c r="BF356" s="174" t="n">
        <f aca="false">IF(N356="snížená",J356,0)</f>
        <v>0</v>
      </c>
      <c r="BG356" s="174" t="n">
        <f aca="false">IF(N356="zákl. přenesená",J356,0)</f>
        <v>0</v>
      </c>
      <c r="BH356" s="174" t="n">
        <f aca="false">IF(N356="sníž. přenesená",J356,0)</f>
        <v>0</v>
      </c>
      <c r="BI356" s="174" t="n">
        <f aca="false">IF(N356="nulová",J356,0)</f>
        <v>0</v>
      </c>
      <c r="BJ356" s="3" t="s">
        <v>78</v>
      </c>
      <c r="BK356" s="174" t="n">
        <f aca="false">ROUND(I356*H356,2)</f>
        <v>0</v>
      </c>
      <c r="BL356" s="3" t="s">
        <v>212</v>
      </c>
      <c r="BM356" s="173" t="s">
        <v>660</v>
      </c>
    </row>
    <row r="357" s="27" customFormat="true" ht="24.15" hidden="false" customHeight="true" outlineLevel="0" collapsed="false">
      <c r="A357" s="22"/>
      <c r="B357" s="161"/>
      <c r="C357" s="215" t="s">
        <v>661</v>
      </c>
      <c r="D357" s="162" t="s">
        <v>129</v>
      </c>
      <c r="E357" s="163" t="s">
        <v>662</v>
      </c>
      <c r="F357" s="164" t="s">
        <v>663</v>
      </c>
      <c r="G357" s="165" t="s">
        <v>140</v>
      </c>
      <c r="H357" s="166" t="n">
        <v>4</v>
      </c>
      <c r="I357" s="167"/>
      <c r="J357" s="168" t="n">
        <f aca="false">ROUND(I357*H357,2)</f>
        <v>0</v>
      </c>
      <c r="K357" s="164" t="s">
        <v>133</v>
      </c>
      <c r="L357" s="23"/>
      <c r="M357" s="169"/>
      <c r="N357" s="170" t="s">
        <v>38</v>
      </c>
      <c r="O357" s="60"/>
      <c r="P357" s="171" t="n">
        <f aca="false">O357*H357</f>
        <v>0</v>
      </c>
      <c r="Q357" s="171" t="n">
        <v>0</v>
      </c>
      <c r="R357" s="171" t="n">
        <f aca="false">Q357*H357</f>
        <v>0</v>
      </c>
      <c r="S357" s="171" t="n">
        <v>0</v>
      </c>
      <c r="T357" s="172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3" t="s">
        <v>212</v>
      </c>
      <c r="AT357" s="173" t="s">
        <v>129</v>
      </c>
      <c r="AU357" s="173" t="s">
        <v>80</v>
      </c>
      <c r="AY357" s="3" t="s">
        <v>126</v>
      </c>
      <c r="BE357" s="174" t="n">
        <f aca="false">IF(N357="základní",J357,0)</f>
        <v>0</v>
      </c>
      <c r="BF357" s="174" t="n">
        <f aca="false">IF(N357="snížená",J357,0)</f>
        <v>0</v>
      </c>
      <c r="BG357" s="174" t="n">
        <f aca="false">IF(N357="zákl. přenesená",J357,0)</f>
        <v>0</v>
      </c>
      <c r="BH357" s="174" t="n">
        <f aca="false">IF(N357="sníž. přenesená",J357,0)</f>
        <v>0</v>
      </c>
      <c r="BI357" s="174" t="n">
        <f aca="false">IF(N357="nulová",J357,0)</f>
        <v>0</v>
      </c>
      <c r="BJ357" s="3" t="s">
        <v>78</v>
      </c>
      <c r="BK357" s="174" t="n">
        <f aca="false">ROUND(I357*H357,2)</f>
        <v>0</v>
      </c>
      <c r="BL357" s="3" t="s">
        <v>212</v>
      </c>
      <c r="BM357" s="173" t="s">
        <v>664</v>
      </c>
    </row>
    <row r="358" s="27" customFormat="true" ht="24.15" hidden="false" customHeight="true" outlineLevel="0" collapsed="false">
      <c r="A358" s="22"/>
      <c r="B358" s="161"/>
      <c r="C358" s="216" t="s">
        <v>665</v>
      </c>
      <c r="D358" s="204" t="s">
        <v>473</v>
      </c>
      <c r="E358" s="205" t="s">
        <v>666</v>
      </c>
      <c r="F358" s="206" t="s">
        <v>667</v>
      </c>
      <c r="G358" s="207" t="s">
        <v>140</v>
      </c>
      <c r="H358" s="208" t="n">
        <v>4</v>
      </c>
      <c r="I358" s="209"/>
      <c r="J358" s="210" t="n">
        <f aca="false">ROUND(I358*H358,2)</f>
        <v>0</v>
      </c>
      <c r="K358" s="164" t="s">
        <v>133</v>
      </c>
      <c r="L358" s="211"/>
      <c r="M358" s="212"/>
      <c r="N358" s="213" t="s">
        <v>38</v>
      </c>
      <c r="O358" s="60"/>
      <c r="P358" s="171" t="n">
        <f aca="false">O358*H358</f>
        <v>0</v>
      </c>
      <c r="Q358" s="171" t="n">
        <v>6E-005</v>
      </c>
      <c r="R358" s="171" t="n">
        <f aca="false">Q358*H358</f>
        <v>0.00024</v>
      </c>
      <c r="S358" s="171" t="n">
        <v>0</v>
      </c>
      <c r="T358" s="172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3" t="s">
        <v>294</v>
      </c>
      <c r="AT358" s="173" t="s">
        <v>473</v>
      </c>
      <c r="AU358" s="173" t="s">
        <v>80</v>
      </c>
      <c r="AY358" s="3" t="s">
        <v>126</v>
      </c>
      <c r="BE358" s="174" t="n">
        <f aca="false">IF(N358="základní",J358,0)</f>
        <v>0</v>
      </c>
      <c r="BF358" s="174" t="n">
        <f aca="false">IF(N358="snížená",J358,0)</f>
        <v>0</v>
      </c>
      <c r="BG358" s="174" t="n">
        <f aca="false">IF(N358="zákl. přenesená",J358,0)</f>
        <v>0</v>
      </c>
      <c r="BH358" s="174" t="n">
        <f aca="false">IF(N358="sníž. přenesená",J358,0)</f>
        <v>0</v>
      </c>
      <c r="BI358" s="174" t="n">
        <f aca="false">IF(N358="nulová",J358,0)</f>
        <v>0</v>
      </c>
      <c r="BJ358" s="3" t="s">
        <v>78</v>
      </c>
      <c r="BK358" s="174" t="n">
        <f aca="false">ROUND(I358*H358,2)</f>
        <v>0</v>
      </c>
      <c r="BL358" s="3" t="s">
        <v>212</v>
      </c>
      <c r="BM358" s="173" t="s">
        <v>668</v>
      </c>
    </row>
    <row r="359" s="27" customFormat="true" ht="37.8" hidden="false" customHeight="true" outlineLevel="0" collapsed="false">
      <c r="A359" s="22"/>
      <c r="B359" s="161"/>
      <c r="C359" s="215" t="s">
        <v>669</v>
      </c>
      <c r="D359" s="162" t="s">
        <v>129</v>
      </c>
      <c r="E359" s="163" t="s">
        <v>670</v>
      </c>
      <c r="F359" s="164" t="s">
        <v>671</v>
      </c>
      <c r="G359" s="165" t="s">
        <v>140</v>
      </c>
      <c r="H359" s="166" t="n">
        <v>4</v>
      </c>
      <c r="I359" s="167"/>
      <c r="J359" s="168" t="n">
        <f aca="false">ROUND(I359*H359,2)</f>
        <v>0</v>
      </c>
      <c r="K359" s="164" t="s">
        <v>133</v>
      </c>
      <c r="L359" s="23"/>
      <c r="M359" s="169"/>
      <c r="N359" s="170" t="s">
        <v>38</v>
      </c>
      <c r="O359" s="60"/>
      <c r="P359" s="171" t="n">
        <f aca="false">O359*H359</f>
        <v>0</v>
      </c>
      <c r="Q359" s="171" t="n">
        <v>0</v>
      </c>
      <c r="R359" s="171" t="n">
        <f aca="false">Q359*H359</f>
        <v>0</v>
      </c>
      <c r="S359" s="171" t="n">
        <v>4.8E-005</v>
      </c>
      <c r="T359" s="172" t="n">
        <f aca="false">S359*H359</f>
        <v>0.000192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3" t="s">
        <v>212</v>
      </c>
      <c r="AT359" s="173" t="s">
        <v>129</v>
      </c>
      <c r="AU359" s="173" t="s">
        <v>80</v>
      </c>
      <c r="AY359" s="3" t="s">
        <v>126</v>
      </c>
      <c r="BE359" s="174" t="n">
        <f aca="false">IF(N359="základní",J359,0)</f>
        <v>0</v>
      </c>
      <c r="BF359" s="174" t="n">
        <f aca="false">IF(N359="snížená",J359,0)</f>
        <v>0</v>
      </c>
      <c r="BG359" s="174" t="n">
        <f aca="false">IF(N359="zákl. přenesená",J359,0)</f>
        <v>0</v>
      </c>
      <c r="BH359" s="174" t="n">
        <f aca="false">IF(N359="sníž. přenesená",J359,0)</f>
        <v>0</v>
      </c>
      <c r="BI359" s="174" t="n">
        <f aca="false">IF(N359="nulová",J359,0)</f>
        <v>0</v>
      </c>
      <c r="BJ359" s="3" t="s">
        <v>78</v>
      </c>
      <c r="BK359" s="174" t="n">
        <f aca="false">ROUND(I359*H359,2)</f>
        <v>0</v>
      </c>
      <c r="BL359" s="3" t="s">
        <v>212</v>
      </c>
      <c r="BM359" s="173" t="s">
        <v>672</v>
      </c>
    </row>
    <row r="360" s="27" customFormat="true" ht="37.8" hidden="false" customHeight="true" outlineLevel="0" collapsed="false">
      <c r="A360" s="22"/>
      <c r="B360" s="161"/>
      <c r="C360" s="215" t="s">
        <v>673</v>
      </c>
      <c r="D360" s="162" t="s">
        <v>129</v>
      </c>
      <c r="E360" s="163" t="s">
        <v>674</v>
      </c>
      <c r="F360" s="164" t="s">
        <v>675</v>
      </c>
      <c r="G360" s="165" t="s">
        <v>140</v>
      </c>
      <c r="H360" s="166" t="n">
        <v>12</v>
      </c>
      <c r="I360" s="167"/>
      <c r="J360" s="168" t="n">
        <f aca="false">ROUND(I360*H360,2)</f>
        <v>0</v>
      </c>
      <c r="K360" s="164" t="s">
        <v>133</v>
      </c>
      <c r="L360" s="23"/>
      <c r="M360" s="169"/>
      <c r="N360" s="170" t="s">
        <v>38</v>
      </c>
      <c r="O360" s="60"/>
      <c r="P360" s="171" t="n">
        <f aca="false">O360*H360</f>
        <v>0</v>
      </c>
      <c r="Q360" s="171" t="n">
        <v>0</v>
      </c>
      <c r="R360" s="171" t="n">
        <f aca="false">Q360*H360</f>
        <v>0</v>
      </c>
      <c r="S360" s="171" t="n">
        <v>0.0008</v>
      </c>
      <c r="T360" s="172" t="n">
        <f aca="false">S360*H360</f>
        <v>0.0096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3" t="s">
        <v>212</v>
      </c>
      <c r="AT360" s="173" t="s">
        <v>129</v>
      </c>
      <c r="AU360" s="173" t="s">
        <v>80</v>
      </c>
      <c r="AY360" s="3" t="s">
        <v>126</v>
      </c>
      <c r="BE360" s="174" t="n">
        <f aca="false">IF(N360="základní",J360,0)</f>
        <v>0</v>
      </c>
      <c r="BF360" s="174" t="n">
        <f aca="false">IF(N360="snížená",J360,0)</f>
        <v>0</v>
      </c>
      <c r="BG360" s="174" t="n">
        <f aca="false">IF(N360="zákl. přenesená",J360,0)</f>
        <v>0</v>
      </c>
      <c r="BH360" s="174" t="n">
        <f aca="false">IF(N360="sníž. přenesená",J360,0)</f>
        <v>0</v>
      </c>
      <c r="BI360" s="174" t="n">
        <f aca="false">IF(N360="nulová",J360,0)</f>
        <v>0</v>
      </c>
      <c r="BJ360" s="3" t="s">
        <v>78</v>
      </c>
      <c r="BK360" s="174" t="n">
        <f aca="false">ROUND(I360*H360,2)</f>
        <v>0</v>
      </c>
      <c r="BL360" s="3" t="s">
        <v>212</v>
      </c>
      <c r="BM360" s="173" t="s">
        <v>676</v>
      </c>
    </row>
    <row r="361" s="27" customFormat="true" ht="33" hidden="false" customHeight="true" outlineLevel="0" collapsed="false">
      <c r="A361" s="22"/>
      <c r="B361" s="161"/>
      <c r="C361" s="215" t="s">
        <v>677</v>
      </c>
      <c r="D361" s="162" t="s">
        <v>129</v>
      </c>
      <c r="E361" s="163" t="s">
        <v>678</v>
      </c>
      <c r="F361" s="164" t="s">
        <v>679</v>
      </c>
      <c r="G361" s="165" t="s">
        <v>140</v>
      </c>
      <c r="H361" s="166" t="n">
        <v>2</v>
      </c>
      <c r="I361" s="167"/>
      <c r="J361" s="168" t="n">
        <f aca="false">ROUND(I361*H361,2)</f>
        <v>0</v>
      </c>
      <c r="K361" s="164" t="s">
        <v>133</v>
      </c>
      <c r="L361" s="23"/>
      <c r="M361" s="169"/>
      <c r="N361" s="170" t="s">
        <v>38</v>
      </c>
      <c r="O361" s="60"/>
      <c r="P361" s="171" t="n">
        <f aca="false">O361*H361</f>
        <v>0</v>
      </c>
      <c r="Q361" s="171" t="n">
        <v>0</v>
      </c>
      <c r="R361" s="171" t="n">
        <f aca="false">Q361*H361</f>
        <v>0</v>
      </c>
      <c r="S361" s="171" t="n">
        <v>0</v>
      </c>
      <c r="T361" s="172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3" t="s">
        <v>212</v>
      </c>
      <c r="AT361" s="173" t="s">
        <v>129</v>
      </c>
      <c r="AU361" s="173" t="s">
        <v>80</v>
      </c>
      <c r="AY361" s="3" t="s">
        <v>126</v>
      </c>
      <c r="BE361" s="174" t="n">
        <f aca="false">IF(N361="základní",J361,0)</f>
        <v>0</v>
      </c>
      <c r="BF361" s="174" t="n">
        <f aca="false">IF(N361="snížená",J361,0)</f>
        <v>0</v>
      </c>
      <c r="BG361" s="174" t="n">
        <f aca="false">IF(N361="zákl. přenesená",J361,0)</f>
        <v>0</v>
      </c>
      <c r="BH361" s="174" t="n">
        <f aca="false">IF(N361="sníž. přenesená",J361,0)</f>
        <v>0</v>
      </c>
      <c r="BI361" s="174" t="n">
        <f aca="false">IF(N361="nulová",J361,0)</f>
        <v>0</v>
      </c>
      <c r="BJ361" s="3" t="s">
        <v>78</v>
      </c>
      <c r="BK361" s="174" t="n">
        <f aca="false">ROUND(I361*H361,2)</f>
        <v>0</v>
      </c>
      <c r="BL361" s="3" t="s">
        <v>212</v>
      </c>
      <c r="BM361" s="173" t="s">
        <v>680</v>
      </c>
    </row>
    <row r="362" s="175" customFormat="true" ht="12.8" hidden="false" customHeight="false" outlineLevel="0" collapsed="false">
      <c r="B362" s="176"/>
      <c r="D362" s="177" t="s">
        <v>136</v>
      </c>
      <c r="E362" s="178"/>
      <c r="F362" s="179" t="s">
        <v>681</v>
      </c>
      <c r="H362" s="180" t="n">
        <v>2</v>
      </c>
      <c r="I362" s="181"/>
      <c r="L362" s="176"/>
      <c r="M362" s="182"/>
      <c r="N362" s="183"/>
      <c r="O362" s="183"/>
      <c r="P362" s="183"/>
      <c r="Q362" s="183"/>
      <c r="R362" s="183"/>
      <c r="S362" s="183"/>
      <c r="T362" s="184"/>
      <c r="AT362" s="178" t="s">
        <v>136</v>
      </c>
      <c r="AU362" s="178" t="s">
        <v>80</v>
      </c>
      <c r="AV362" s="175" t="s">
        <v>80</v>
      </c>
      <c r="AW362" s="175" t="s">
        <v>30</v>
      </c>
      <c r="AX362" s="175" t="s">
        <v>73</v>
      </c>
      <c r="AY362" s="178" t="s">
        <v>126</v>
      </c>
    </row>
    <row r="363" s="185" customFormat="true" ht="12.8" hidden="false" customHeight="false" outlineLevel="0" collapsed="false">
      <c r="B363" s="186"/>
      <c r="D363" s="177" t="s">
        <v>136</v>
      </c>
      <c r="E363" s="187"/>
      <c r="F363" s="188" t="s">
        <v>144</v>
      </c>
      <c r="H363" s="189" t="n">
        <v>2</v>
      </c>
      <c r="I363" s="190"/>
      <c r="L363" s="186"/>
      <c r="M363" s="191"/>
      <c r="N363" s="192"/>
      <c r="O363" s="192"/>
      <c r="P363" s="192"/>
      <c r="Q363" s="192"/>
      <c r="R363" s="192"/>
      <c r="S363" s="192"/>
      <c r="T363" s="193"/>
      <c r="AT363" s="187" t="s">
        <v>136</v>
      </c>
      <c r="AU363" s="187" t="s">
        <v>80</v>
      </c>
      <c r="AV363" s="185" t="s">
        <v>134</v>
      </c>
      <c r="AW363" s="185" t="s">
        <v>30</v>
      </c>
      <c r="AX363" s="185" t="s">
        <v>78</v>
      </c>
      <c r="AY363" s="187" t="s">
        <v>126</v>
      </c>
    </row>
    <row r="364" s="27" customFormat="true" ht="16.5" hidden="false" customHeight="true" outlineLevel="0" collapsed="false">
      <c r="A364" s="22"/>
      <c r="B364" s="161"/>
      <c r="C364" s="216" t="s">
        <v>682</v>
      </c>
      <c r="D364" s="204" t="s">
        <v>473</v>
      </c>
      <c r="E364" s="205" t="s">
        <v>683</v>
      </c>
      <c r="F364" s="206" t="s">
        <v>684</v>
      </c>
      <c r="G364" s="207" t="s">
        <v>140</v>
      </c>
      <c r="H364" s="208" t="n">
        <v>2</v>
      </c>
      <c r="I364" s="209"/>
      <c r="J364" s="210" t="n">
        <f aca="false">ROUND(I364*H364,2)</f>
        <v>0</v>
      </c>
      <c r="K364" s="206"/>
      <c r="L364" s="211"/>
      <c r="M364" s="212"/>
      <c r="N364" s="213" t="s">
        <v>38</v>
      </c>
      <c r="O364" s="60"/>
      <c r="P364" s="171" t="n">
        <f aca="false">O364*H364</f>
        <v>0</v>
      </c>
      <c r="Q364" s="171" t="n">
        <v>0.00051</v>
      </c>
      <c r="R364" s="171" t="n">
        <f aca="false">Q364*H364</f>
        <v>0.00102</v>
      </c>
      <c r="S364" s="171" t="n">
        <v>0</v>
      </c>
      <c r="T364" s="172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3" t="s">
        <v>294</v>
      </c>
      <c r="AT364" s="173" t="s">
        <v>473</v>
      </c>
      <c r="AU364" s="173" t="s">
        <v>80</v>
      </c>
      <c r="AY364" s="3" t="s">
        <v>126</v>
      </c>
      <c r="BE364" s="174" t="n">
        <f aca="false">IF(N364="základní",J364,0)</f>
        <v>0</v>
      </c>
      <c r="BF364" s="174" t="n">
        <f aca="false">IF(N364="snížená",J364,0)</f>
        <v>0</v>
      </c>
      <c r="BG364" s="174" t="n">
        <f aca="false">IF(N364="zákl. přenesená",J364,0)</f>
        <v>0</v>
      </c>
      <c r="BH364" s="174" t="n">
        <f aca="false">IF(N364="sníž. přenesená",J364,0)</f>
        <v>0</v>
      </c>
      <c r="BI364" s="174" t="n">
        <f aca="false">IF(N364="nulová",J364,0)</f>
        <v>0</v>
      </c>
      <c r="BJ364" s="3" t="s">
        <v>78</v>
      </c>
      <c r="BK364" s="174" t="n">
        <f aca="false">ROUND(I364*H364,2)</f>
        <v>0</v>
      </c>
      <c r="BL364" s="3" t="s">
        <v>212</v>
      </c>
      <c r="BM364" s="173" t="s">
        <v>685</v>
      </c>
    </row>
    <row r="365" s="27" customFormat="true" ht="37.8" hidden="false" customHeight="true" outlineLevel="0" collapsed="false">
      <c r="A365" s="22"/>
      <c r="B365" s="161"/>
      <c r="C365" s="215" t="s">
        <v>686</v>
      </c>
      <c r="D365" s="162" t="s">
        <v>129</v>
      </c>
      <c r="E365" s="163" t="s">
        <v>687</v>
      </c>
      <c r="F365" s="164" t="s">
        <v>688</v>
      </c>
      <c r="G365" s="165" t="s">
        <v>140</v>
      </c>
      <c r="H365" s="166" t="n">
        <v>12</v>
      </c>
      <c r="I365" s="167"/>
      <c r="J365" s="168" t="n">
        <f aca="false">ROUND(I365*H365,2)</f>
        <v>0</v>
      </c>
      <c r="K365" s="164" t="s">
        <v>133</v>
      </c>
      <c r="L365" s="23"/>
      <c r="M365" s="169"/>
      <c r="N365" s="170" t="s">
        <v>38</v>
      </c>
      <c r="O365" s="60"/>
      <c r="P365" s="171" t="n">
        <f aca="false">O365*H365</f>
        <v>0</v>
      </c>
      <c r="Q365" s="171" t="n">
        <v>0</v>
      </c>
      <c r="R365" s="171" t="n">
        <f aca="false">Q365*H365</f>
        <v>0</v>
      </c>
      <c r="S365" s="171" t="n">
        <v>0</v>
      </c>
      <c r="T365" s="172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3" t="s">
        <v>212</v>
      </c>
      <c r="AT365" s="173" t="s">
        <v>129</v>
      </c>
      <c r="AU365" s="173" t="s">
        <v>80</v>
      </c>
      <c r="AY365" s="3" t="s">
        <v>126</v>
      </c>
      <c r="BE365" s="174" t="n">
        <f aca="false">IF(N365="základní",J365,0)</f>
        <v>0</v>
      </c>
      <c r="BF365" s="174" t="n">
        <f aca="false">IF(N365="snížená",J365,0)</f>
        <v>0</v>
      </c>
      <c r="BG365" s="174" t="n">
        <f aca="false">IF(N365="zákl. přenesená",J365,0)</f>
        <v>0</v>
      </c>
      <c r="BH365" s="174" t="n">
        <f aca="false">IF(N365="sníž. přenesená",J365,0)</f>
        <v>0</v>
      </c>
      <c r="BI365" s="174" t="n">
        <f aca="false">IF(N365="nulová",J365,0)</f>
        <v>0</v>
      </c>
      <c r="BJ365" s="3" t="s">
        <v>78</v>
      </c>
      <c r="BK365" s="174" t="n">
        <f aca="false">ROUND(I365*H365,2)</f>
        <v>0</v>
      </c>
      <c r="BL365" s="3" t="s">
        <v>212</v>
      </c>
      <c r="BM365" s="173" t="s">
        <v>689</v>
      </c>
    </row>
    <row r="366" s="175" customFormat="true" ht="12.8" hidden="false" customHeight="false" outlineLevel="0" collapsed="false">
      <c r="B366" s="176"/>
      <c r="D366" s="177" t="s">
        <v>136</v>
      </c>
      <c r="E366" s="178"/>
      <c r="F366" s="179" t="s">
        <v>690</v>
      </c>
      <c r="H366" s="180" t="n">
        <v>8</v>
      </c>
      <c r="I366" s="181"/>
      <c r="L366" s="176"/>
      <c r="M366" s="182"/>
      <c r="N366" s="183"/>
      <c r="O366" s="183"/>
      <c r="P366" s="183"/>
      <c r="Q366" s="183"/>
      <c r="R366" s="183"/>
      <c r="S366" s="183"/>
      <c r="T366" s="184"/>
      <c r="AT366" s="178" t="s">
        <v>136</v>
      </c>
      <c r="AU366" s="178" t="s">
        <v>80</v>
      </c>
      <c r="AV366" s="175" t="s">
        <v>80</v>
      </c>
      <c r="AW366" s="175" t="s">
        <v>30</v>
      </c>
      <c r="AX366" s="175" t="s">
        <v>73</v>
      </c>
      <c r="AY366" s="178" t="s">
        <v>126</v>
      </c>
    </row>
    <row r="367" s="175" customFormat="true" ht="12.8" hidden="false" customHeight="false" outlineLevel="0" collapsed="false">
      <c r="B367" s="176"/>
      <c r="D367" s="177" t="s">
        <v>136</v>
      </c>
      <c r="E367" s="178"/>
      <c r="F367" s="179" t="s">
        <v>691</v>
      </c>
      <c r="H367" s="180" t="n">
        <v>4</v>
      </c>
      <c r="I367" s="181"/>
      <c r="L367" s="176"/>
      <c r="M367" s="182"/>
      <c r="N367" s="183"/>
      <c r="O367" s="183"/>
      <c r="P367" s="183"/>
      <c r="Q367" s="183"/>
      <c r="R367" s="183"/>
      <c r="S367" s="183"/>
      <c r="T367" s="184"/>
      <c r="AT367" s="178" t="s">
        <v>136</v>
      </c>
      <c r="AU367" s="178" t="s">
        <v>80</v>
      </c>
      <c r="AV367" s="175" t="s">
        <v>80</v>
      </c>
      <c r="AW367" s="175" t="s">
        <v>30</v>
      </c>
      <c r="AX367" s="175" t="s">
        <v>73</v>
      </c>
      <c r="AY367" s="178" t="s">
        <v>126</v>
      </c>
    </row>
    <row r="368" s="185" customFormat="true" ht="12.8" hidden="false" customHeight="false" outlineLevel="0" collapsed="false">
      <c r="B368" s="186"/>
      <c r="D368" s="177" t="s">
        <v>136</v>
      </c>
      <c r="E368" s="187"/>
      <c r="F368" s="188" t="s">
        <v>144</v>
      </c>
      <c r="H368" s="189" t="n">
        <v>12</v>
      </c>
      <c r="I368" s="190"/>
      <c r="L368" s="186"/>
      <c r="M368" s="191"/>
      <c r="N368" s="192"/>
      <c r="O368" s="192"/>
      <c r="P368" s="192"/>
      <c r="Q368" s="192"/>
      <c r="R368" s="192"/>
      <c r="S368" s="192"/>
      <c r="T368" s="193"/>
      <c r="AT368" s="187" t="s">
        <v>136</v>
      </c>
      <c r="AU368" s="187" t="s">
        <v>80</v>
      </c>
      <c r="AV368" s="185" t="s">
        <v>134</v>
      </c>
      <c r="AW368" s="185" t="s">
        <v>30</v>
      </c>
      <c r="AX368" s="185" t="s">
        <v>78</v>
      </c>
      <c r="AY368" s="187" t="s">
        <v>126</v>
      </c>
    </row>
    <row r="369" s="27" customFormat="true" ht="24.15" hidden="false" customHeight="true" outlineLevel="0" collapsed="false">
      <c r="A369" s="22"/>
      <c r="B369" s="161"/>
      <c r="C369" s="216" t="s">
        <v>692</v>
      </c>
      <c r="D369" s="204" t="s">
        <v>473</v>
      </c>
      <c r="E369" s="205" t="s">
        <v>693</v>
      </c>
      <c r="F369" s="206" t="s">
        <v>694</v>
      </c>
      <c r="G369" s="207" t="s">
        <v>140</v>
      </c>
      <c r="H369" s="208" t="n">
        <v>12</v>
      </c>
      <c r="I369" s="209"/>
      <c r="J369" s="210" t="n">
        <f aca="false">ROUND(I369*H369,2)</f>
        <v>0</v>
      </c>
      <c r="K369" s="206" t="s">
        <v>133</v>
      </c>
      <c r="L369" s="211"/>
      <c r="M369" s="212"/>
      <c r="N369" s="213" t="s">
        <v>38</v>
      </c>
      <c r="O369" s="60"/>
      <c r="P369" s="171" t="n">
        <f aca="false">O369*H369</f>
        <v>0</v>
      </c>
      <c r="Q369" s="171" t="n">
        <v>0.00051</v>
      </c>
      <c r="R369" s="171" t="n">
        <f aca="false">Q369*H369</f>
        <v>0.00612</v>
      </c>
      <c r="S369" s="171" t="n">
        <v>0</v>
      </c>
      <c r="T369" s="172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3" t="s">
        <v>294</v>
      </c>
      <c r="AT369" s="173" t="s">
        <v>473</v>
      </c>
      <c r="AU369" s="173" t="s">
        <v>80</v>
      </c>
      <c r="AY369" s="3" t="s">
        <v>126</v>
      </c>
      <c r="BE369" s="174" t="n">
        <f aca="false">IF(N369="základní",J369,0)</f>
        <v>0</v>
      </c>
      <c r="BF369" s="174" t="n">
        <f aca="false">IF(N369="snížená",J369,0)</f>
        <v>0</v>
      </c>
      <c r="BG369" s="174" t="n">
        <f aca="false">IF(N369="zákl. přenesená",J369,0)</f>
        <v>0</v>
      </c>
      <c r="BH369" s="174" t="n">
        <f aca="false">IF(N369="sníž. přenesená",J369,0)</f>
        <v>0</v>
      </c>
      <c r="BI369" s="174" t="n">
        <f aca="false">IF(N369="nulová",J369,0)</f>
        <v>0</v>
      </c>
      <c r="BJ369" s="3" t="s">
        <v>78</v>
      </c>
      <c r="BK369" s="174" t="n">
        <f aca="false">ROUND(I369*H369,2)</f>
        <v>0</v>
      </c>
      <c r="BL369" s="3" t="s">
        <v>212</v>
      </c>
      <c r="BM369" s="173" t="s">
        <v>695</v>
      </c>
    </row>
    <row r="370" s="27" customFormat="true" ht="24.15" hidden="false" customHeight="true" outlineLevel="0" collapsed="false">
      <c r="A370" s="22"/>
      <c r="B370" s="161"/>
      <c r="C370" s="215" t="s">
        <v>696</v>
      </c>
      <c r="D370" s="162" t="s">
        <v>129</v>
      </c>
      <c r="E370" s="163" t="s">
        <v>697</v>
      </c>
      <c r="F370" s="164" t="s">
        <v>698</v>
      </c>
      <c r="G370" s="165" t="s">
        <v>140</v>
      </c>
      <c r="H370" s="166" t="n">
        <v>1</v>
      </c>
      <c r="I370" s="167"/>
      <c r="J370" s="168" t="n">
        <f aca="false">ROUND(I370*H370,2)</f>
        <v>0</v>
      </c>
      <c r="K370" s="164" t="s">
        <v>133</v>
      </c>
      <c r="L370" s="23"/>
      <c r="M370" s="169"/>
      <c r="N370" s="170" t="s">
        <v>38</v>
      </c>
      <c r="O370" s="60"/>
      <c r="P370" s="171" t="n">
        <f aca="false">O370*H370</f>
        <v>0</v>
      </c>
      <c r="Q370" s="171" t="n">
        <v>0</v>
      </c>
      <c r="R370" s="171" t="n">
        <f aca="false">Q370*H370</f>
        <v>0</v>
      </c>
      <c r="S370" s="171" t="n">
        <v>0</v>
      </c>
      <c r="T370" s="172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3" t="s">
        <v>212</v>
      </c>
      <c r="AT370" s="173" t="s">
        <v>129</v>
      </c>
      <c r="AU370" s="173" t="s">
        <v>80</v>
      </c>
      <c r="AY370" s="3" t="s">
        <v>126</v>
      </c>
      <c r="BE370" s="174" t="n">
        <f aca="false">IF(N370="základní",J370,0)</f>
        <v>0</v>
      </c>
      <c r="BF370" s="174" t="n">
        <f aca="false">IF(N370="snížená",J370,0)</f>
        <v>0</v>
      </c>
      <c r="BG370" s="174" t="n">
        <f aca="false">IF(N370="zákl. přenesená",J370,0)</f>
        <v>0</v>
      </c>
      <c r="BH370" s="174" t="n">
        <f aca="false">IF(N370="sníž. přenesená",J370,0)</f>
        <v>0</v>
      </c>
      <c r="BI370" s="174" t="n">
        <f aca="false">IF(N370="nulová",J370,0)</f>
        <v>0</v>
      </c>
      <c r="BJ370" s="3" t="s">
        <v>78</v>
      </c>
      <c r="BK370" s="174" t="n">
        <f aca="false">ROUND(I370*H370,2)</f>
        <v>0</v>
      </c>
      <c r="BL370" s="3" t="s">
        <v>212</v>
      </c>
      <c r="BM370" s="173" t="s">
        <v>699</v>
      </c>
    </row>
    <row r="371" s="27" customFormat="true" ht="21.75" hidden="false" customHeight="true" outlineLevel="0" collapsed="false">
      <c r="A371" s="22"/>
      <c r="B371" s="161"/>
      <c r="C371" s="215" t="s">
        <v>700</v>
      </c>
      <c r="D371" s="162" t="s">
        <v>129</v>
      </c>
      <c r="E371" s="163" t="s">
        <v>701</v>
      </c>
      <c r="F371" s="164" t="s">
        <v>702</v>
      </c>
      <c r="G371" s="165" t="s">
        <v>140</v>
      </c>
      <c r="H371" s="166" t="n">
        <v>1</v>
      </c>
      <c r="I371" s="167"/>
      <c r="J371" s="168" t="n">
        <f aca="false">ROUND(I371*H371,2)</f>
        <v>0</v>
      </c>
      <c r="K371" s="164" t="s">
        <v>133</v>
      </c>
      <c r="L371" s="23"/>
      <c r="M371" s="169"/>
      <c r="N371" s="170" t="s">
        <v>38</v>
      </c>
      <c r="O371" s="60"/>
      <c r="P371" s="171" t="n">
        <f aca="false">O371*H371</f>
        <v>0</v>
      </c>
      <c r="Q371" s="171" t="n">
        <v>0</v>
      </c>
      <c r="R371" s="171" t="n">
        <f aca="false">Q371*H371</f>
        <v>0</v>
      </c>
      <c r="S371" s="171" t="n">
        <v>0</v>
      </c>
      <c r="T371" s="172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3" t="s">
        <v>212</v>
      </c>
      <c r="AT371" s="173" t="s">
        <v>129</v>
      </c>
      <c r="AU371" s="173" t="s">
        <v>80</v>
      </c>
      <c r="AY371" s="3" t="s">
        <v>126</v>
      </c>
      <c r="BE371" s="174" t="n">
        <f aca="false">IF(N371="základní",J371,0)</f>
        <v>0</v>
      </c>
      <c r="BF371" s="174" t="n">
        <f aca="false">IF(N371="snížená",J371,0)</f>
        <v>0</v>
      </c>
      <c r="BG371" s="174" t="n">
        <f aca="false">IF(N371="zákl. přenesená",J371,0)</f>
        <v>0</v>
      </c>
      <c r="BH371" s="174" t="n">
        <f aca="false">IF(N371="sníž. přenesená",J371,0)</f>
        <v>0</v>
      </c>
      <c r="BI371" s="174" t="n">
        <f aca="false">IF(N371="nulová",J371,0)</f>
        <v>0</v>
      </c>
      <c r="BJ371" s="3" t="s">
        <v>78</v>
      </c>
      <c r="BK371" s="174" t="n">
        <f aca="false">ROUND(I371*H371,2)</f>
        <v>0</v>
      </c>
      <c r="BL371" s="3" t="s">
        <v>212</v>
      </c>
      <c r="BM371" s="173" t="s">
        <v>703</v>
      </c>
    </row>
    <row r="372" s="27" customFormat="true" ht="21.75" hidden="false" customHeight="true" outlineLevel="0" collapsed="false">
      <c r="A372" s="22"/>
      <c r="B372" s="161"/>
      <c r="C372" s="215" t="s">
        <v>704</v>
      </c>
      <c r="D372" s="162" t="s">
        <v>129</v>
      </c>
      <c r="E372" s="163" t="s">
        <v>705</v>
      </c>
      <c r="F372" s="164" t="s">
        <v>706</v>
      </c>
      <c r="G372" s="165" t="s">
        <v>140</v>
      </c>
      <c r="H372" s="166" t="n">
        <v>1</v>
      </c>
      <c r="I372" s="167"/>
      <c r="J372" s="168" t="n">
        <f aca="false">ROUND(I372*H372,2)</f>
        <v>0</v>
      </c>
      <c r="K372" s="164"/>
      <c r="L372" s="23"/>
      <c r="M372" s="169"/>
      <c r="N372" s="170" t="s">
        <v>38</v>
      </c>
      <c r="O372" s="60"/>
      <c r="P372" s="171" t="n">
        <f aca="false">O372*H372</f>
        <v>0</v>
      </c>
      <c r="Q372" s="171" t="n">
        <v>0</v>
      </c>
      <c r="R372" s="171" t="n">
        <f aca="false">Q372*H372</f>
        <v>0</v>
      </c>
      <c r="S372" s="171" t="n">
        <v>0</v>
      </c>
      <c r="T372" s="172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3" t="s">
        <v>212</v>
      </c>
      <c r="AT372" s="173" t="s">
        <v>129</v>
      </c>
      <c r="AU372" s="173" t="s">
        <v>80</v>
      </c>
      <c r="AY372" s="3" t="s">
        <v>126</v>
      </c>
      <c r="BE372" s="174" t="n">
        <f aca="false">IF(N372="základní",J372,0)</f>
        <v>0</v>
      </c>
      <c r="BF372" s="174" t="n">
        <f aca="false">IF(N372="snížená",J372,0)</f>
        <v>0</v>
      </c>
      <c r="BG372" s="174" t="n">
        <f aca="false">IF(N372="zákl. přenesená",J372,0)</f>
        <v>0</v>
      </c>
      <c r="BH372" s="174" t="n">
        <f aca="false">IF(N372="sníž. přenesená",J372,0)</f>
        <v>0</v>
      </c>
      <c r="BI372" s="174" t="n">
        <f aca="false">IF(N372="nulová",J372,0)</f>
        <v>0</v>
      </c>
      <c r="BJ372" s="3" t="s">
        <v>78</v>
      </c>
      <c r="BK372" s="174" t="n">
        <f aca="false">ROUND(I372*H372,2)</f>
        <v>0</v>
      </c>
      <c r="BL372" s="3" t="s">
        <v>212</v>
      </c>
      <c r="BM372" s="173" t="s">
        <v>707</v>
      </c>
    </row>
    <row r="373" s="27" customFormat="true" ht="24.15" hidden="false" customHeight="true" outlineLevel="0" collapsed="false">
      <c r="A373" s="22"/>
      <c r="B373" s="161"/>
      <c r="C373" s="215" t="s">
        <v>708</v>
      </c>
      <c r="D373" s="162" t="s">
        <v>129</v>
      </c>
      <c r="E373" s="163" t="s">
        <v>709</v>
      </c>
      <c r="F373" s="164" t="s">
        <v>710</v>
      </c>
      <c r="G373" s="165" t="s">
        <v>360</v>
      </c>
      <c r="H373" s="203"/>
      <c r="I373" s="167"/>
      <c r="J373" s="168" t="n">
        <f aca="false">ROUND(I373*H373,2)</f>
        <v>0</v>
      </c>
      <c r="K373" s="164" t="s">
        <v>133</v>
      </c>
      <c r="L373" s="23"/>
      <c r="M373" s="169"/>
      <c r="N373" s="170" t="s">
        <v>38</v>
      </c>
      <c r="O373" s="60"/>
      <c r="P373" s="171" t="n">
        <f aca="false">O373*H373</f>
        <v>0</v>
      </c>
      <c r="Q373" s="171" t="n">
        <v>0</v>
      </c>
      <c r="R373" s="171" t="n">
        <f aca="false">Q373*H373</f>
        <v>0</v>
      </c>
      <c r="S373" s="171" t="n">
        <v>0</v>
      </c>
      <c r="T373" s="172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3" t="s">
        <v>212</v>
      </c>
      <c r="AT373" s="173" t="s">
        <v>129</v>
      </c>
      <c r="AU373" s="173" t="s">
        <v>80</v>
      </c>
      <c r="AY373" s="3" t="s">
        <v>126</v>
      </c>
      <c r="BE373" s="174" t="n">
        <f aca="false">IF(N373="základní",J373,0)</f>
        <v>0</v>
      </c>
      <c r="BF373" s="174" t="n">
        <f aca="false">IF(N373="snížená",J373,0)</f>
        <v>0</v>
      </c>
      <c r="BG373" s="174" t="n">
        <f aca="false">IF(N373="zákl. přenesená",J373,0)</f>
        <v>0</v>
      </c>
      <c r="BH373" s="174" t="n">
        <f aca="false">IF(N373="sníž. přenesená",J373,0)</f>
        <v>0</v>
      </c>
      <c r="BI373" s="174" t="n">
        <f aca="false">IF(N373="nulová",J373,0)</f>
        <v>0</v>
      </c>
      <c r="BJ373" s="3" t="s">
        <v>78</v>
      </c>
      <c r="BK373" s="174" t="n">
        <f aca="false">ROUND(I373*H373,2)</f>
        <v>0</v>
      </c>
      <c r="BL373" s="3" t="s">
        <v>212</v>
      </c>
      <c r="BM373" s="173" t="s">
        <v>711</v>
      </c>
    </row>
    <row r="374" s="147" customFormat="true" ht="22.8" hidden="false" customHeight="true" outlineLevel="0" collapsed="false">
      <c r="B374" s="148"/>
      <c r="D374" s="149" t="s">
        <v>72</v>
      </c>
      <c r="E374" s="159" t="s">
        <v>712</v>
      </c>
      <c r="F374" s="159" t="s">
        <v>713</v>
      </c>
      <c r="I374" s="151"/>
      <c r="J374" s="160" t="n">
        <f aca="false">BK374</f>
        <v>0</v>
      </c>
      <c r="L374" s="148"/>
      <c r="M374" s="153"/>
      <c r="N374" s="154"/>
      <c r="O374" s="154"/>
      <c r="P374" s="155" t="n">
        <f aca="false">SUM(P375:P383)</f>
        <v>0</v>
      </c>
      <c r="Q374" s="154"/>
      <c r="R374" s="155" t="n">
        <f aca="false">SUM(R375:R383)</f>
        <v>0.46961702</v>
      </c>
      <c r="S374" s="154"/>
      <c r="T374" s="156" t="n">
        <f aca="false">SUM(T375:T383)</f>
        <v>0</v>
      </c>
      <c r="AR374" s="149" t="s">
        <v>80</v>
      </c>
      <c r="AT374" s="157" t="s">
        <v>72</v>
      </c>
      <c r="AU374" s="157" t="s">
        <v>78</v>
      </c>
      <c r="AY374" s="149" t="s">
        <v>126</v>
      </c>
      <c r="BK374" s="158" t="n">
        <f aca="false">SUM(BK375:BK383)</f>
        <v>0</v>
      </c>
    </row>
    <row r="375" s="27" customFormat="true" ht="24.15" hidden="false" customHeight="true" outlineLevel="0" collapsed="false">
      <c r="A375" s="22"/>
      <c r="B375" s="161"/>
      <c r="C375" s="215" t="s">
        <v>714</v>
      </c>
      <c r="D375" s="162" t="s">
        <v>129</v>
      </c>
      <c r="E375" s="163" t="s">
        <v>715</v>
      </c>
      <c r="F375" s="164" t="s">
        <v>716</v>
      </c>
      <c r="G375" s="165" t="s">
        <v>132</v>
      </c>
      <c r="H375" s="166" t="n">
        <v>33.236</v>
      </c>
      <c r="I375" s="167"/>
      <c r="J375" s="168" t="n">
        <f aca="false">ROUND(I375*H375,2)</f>
        <v>0</v>
      </c>
      <c r="K375" s="164" t="s">
        <v>133</v>
      </c>
      <c r="L375" s="23"/>
      <c r="M375" s="169"/>
      <c r="N375" s="170" t="s">
        <v>38</v>
      </c>
      <c r="O375" s="60"/>
      <c r="P375" s="171" t="n">
        <f aca="false">O375*H375</f>
        <v>0</v>
      </c>
      <c r="Q375" s="171" t="n">
        <v>0.01385</v>
      </c>
      <c r="R375" s="171" t="n">
        <f aca="false">Q375*H375</f>
        <v>0.4603186</v>
      </c>
      <c r="S375" s="171" t="n">
        <v>0</v>
      </c>
      <c r="T375" s="172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3" t="s">
        <v>212</v>
      </c>
      <c r="AT375" s="173" t="s">
        <v>129</v>
      </c>
      <c r="AU375" s="173" t="s">
        <v>80</v>
      </c>
      <c r="AY375" s="3" t="s">
        <v>126</v>
      </c>
      <c r="BE375" s="174" t="n">
        <f aca="false">IF(N375="základní",J375,0)</f>
        <v>0</v>
      </c>
      <c r="BF375" s="174" t="n">
        <f aca="false">IF(N375="snížená",J375,0)</f>
        <v>0</v>
      </c>
      <c r="BG375" s="174" t="n">
        <f aca="false">IF(N375="zákl. přenesená",J375,0)</f>
        <v>0</v>
      </c>
      <c r="BH375" s="174" t="n">
        <f aca="false">IF(N375="sníž. přenesená",J375,0)</f>
        <v>0</v>
      </c>
      <c r="BI375" s="174" t="n">
        <f aca="false">IF(N375="nulová",J375,0)</f>
        <v>0</v>
      </c>
      <c r="BJ375" s="3" t="s">
        <v>78</v>
      </c>
      <c r="BK375" s="174" t="n">
        <f aca="false">ROUND(I375*H375,2)</f>
        <v>0</v>
      </c>
      <c r="BL375" s="3" t="s">
        <v>212</v>
      </c>
      <c r="BM375" s="173" t="s">
        <v>717</v>
      </c>
    </row>
    <row r="376" s="175" customFormat="true" ht="12.8" hidden="false" customHeight="false" outlineLevel="0" collapsed="false">
      <c r="B376" s="176"/>
      <c r="D376" s="177" t="s">
        <v>136</v>
      </c>
      <c r="E376" s="178"/>
      <c r="F376" s="179" t="s">
        <v>718</v>
      </c>
      <c r="H376" s="180" t="n">
        <v>20.101</v>
      </c>
      <c r="I376" s="181"/>
      <c r="L376" s="176"/>
      <c r="M376" s="182"/>
      <c r="N376" s="183"/>
      <c r="O376" s="183"/>
      <c r="P376" s="183"/>
      <c r="Q376" s="183"/>
      <c r="R376" s="183"/>
      <c r="S376" s="183"/>
      <c r="T376" s="184"/>
      <c r="AT376" s="178" t="s">
        <v>136</v>
      </c>
      <c r="AU376" s="178" t="s">
        <v>80</v>
      </c>
      <c r="AV376" s="175" t="s">
        <v>80</v>
      </c>
      <c r="AW376" s="175" t="s">
        <v>30</v>
      </c>
      <c r="AX376" s="175" t="s">
        <v>73</v>
      </c>
      <c r="AY376" s="178" t="s">
        <v>126</v>
      </c>
    </row>
    <row r="377" s="175" customFormat="true" ht="12.8" hidden="false" customHeight="false" outlineLevel="0" collapsed="false">
      <c r="B377" s="176"/>
      <c r="D377" s="177" t="s">
        <v>136</v>
      </c>
      <c r="E377" s="178"/>
      <c r="F377" s="179" t="s">
        <v>192</v>
      </c>
      <c r="H377" s="180" t="n">
        <v>13.135</v>
      </c>
      <c r="I377" s="181"/>
      <c r="L377" s="176"/>
      <c r="M377" s="182"/>
      <c r="N377" s="183"/>
      <c r="O377" s="183"/>
      <c r="P377" s="183"/>
      <c r="Q377" s="183"/>
      <c r="R377" s="183"/>
      <c r="S377" s="183"/>
      <c r="T377" s="184"/>
      <c r="AT377" s="178" t="s">
        <v>136</v>
      </c>
      <c r="AU377" s="178" t="s">
        <v>80</v>
      </c>
      <c r="AV377" s="175" t="s">
        <v>80</v>
      </c>
      <c r="AW377" s="175" t="s">
        <v>30</v>
      </c>
      <c r="AX377" s="175" t="s">
        <v>73</v>
      </c>
      <c r="AY377" s="178" t="s">
        <v>126</v>
      </c>
    </row>
    <row r="378" s="185" customFormat="true" ht="12.8" hidden="false" customHeight="false" outlineLevel="0" collapsed="false">
      <c r="B378" s="186"/>
      <c r="D378" s="177" t="s">
        <v>136</v>
      </c>
      <c r="E378" s="187"/>
      <c r="F378" s="188" t="s">
        <v>144</v>
      </c>
      <c r="H378" s="189" t="n">
        <v>33.236</v>
      </c>
      <c r="I378" s="190"/>
      <c r="L378" s="186"/>
      <c r="M378" s="191"/>
      <c r="N378" s="192"/>
      <c r="O378" s="192"/>
      <c r="P378" s="192"/>
      <c r="Q378" s="192"/>
      <c r="R378" s="192"/>
      <c r="S378" s="192"/>
      <c r="T378" s="193"/>
      <c r="AT378" s="187" t="s">
        <v>136</v>
      </c>
      <c r="AU378" s="187" t="s">
        <v>80</v>
      </c>
      <c r="AV378" s="185" t="s">
        <v>134</v>
      </c>
      <c r="AW378" s="185" t="s">
        <v>30</v>
      </c>
      <c r="AX378" s="185" t="s">
        <v>78</v>
      </c>
      <c r="AY378" s="187" t="s">
        <v>126</v>
      </c>
    </row>
    <row r="379" s="27" customFormat="true" ht="16.5" hidden="false" customHeight="true" outlineLevel="0" collapsed="false">
      <c r="A379" s="22"/>
      <c r="B379" s="161"/>
      <c r="C379" s="215" t="s">
        <v>719</v>
      </c>
      <c r="D379" s="162" t="s">
        <v>129</v>
      </c>
      <c r="E379" s="163" t="s">
        <v>720</v>
      </c>
      <c r="F379" s="164" t="s">
        <v>721</v>
      </c>
      <c r="G379" s="165" t="s">
        <v>132</v>
      </c>
      <c r="H379" s="166" t="n">
        <v>33.237</v>
      </c>
      <c r="I379" s="167"/>
      <c r="J379" s="168" t="n">
        <f aca="false">ROUND(I379*H379,2)</f>
        <v>0</v>
      </c>
      <c r="K379" s="164" t="s">
        <v>133</v>
      </c>
      <c r="L379" s="23"/>
      <c r="M379" s="169"/>
      <c r="N379" s="170" t="s">
        <v>38</v>
      </c>
      <c r="O379" s="60"/>
      <c r="P379" s="171" t="n">
        <f aca="false">O379*H379</f>
        <v>0</v>
      </c>
      <c r="Q379" s="171" t="n">
        <v>0.0001</v>
      </c>
      <c r="R379" s="171" t="n">
        <f aca="false">Q379*H379</f>
        <v>0.0033237</v>
      </c>
      <c r="S379" s="171" t="n">
        <v>0</v>
      </c>
      <c r="T379" s="172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73" t="s">
        <v>212</v>
      </c>
      <c r="AT379" s="173" t="s">
        <v>129</v>
      </c>
      <c r="AU379" s="173" t="s">
        <v>80</v>
      </c>
      <c r="AY379" s="3" t="s">
        <v>126</v>
      </c>
      <c r="BE379" s="174" t="n">
        <f aca="false">IF(N379="základní",J379,0)</f>
        <v>0</v>
      </c>
      <c r="BF379" s="174" t="n">
        <f aca="false">IF(N379="snížená",J379,0)</f>
        <v>0</v>
      </c>
      <c r="BG379" s="174" t="n">
        <f aca="false">IF(N379="zákl. přenesená",J379,0)</f>
        <v>0</v>
      </c>
      <c r="BH379" s="174" t="n">
        <f aca="false">IF(N379="sníž. přenesená",J379,0)</f>
        <v>0</v>
      </c>
      <c r="BI379" s="174" t="n">
        <f aca="false">IF(N379="nulová",J379,0)</f>
        <v>0</v>
      </c>
      <c r="BJ379" s="3" t="s">
        <v>78</v>
      </c>
      <c r="BK379" s="174" t="n">
        <f aca="false">ROUND(I379*H379,2)</f>
        <v>0</v>
      </c>
      <c r="BL379" s="3" t="s">
        <v>212</v>
      </c>
      <c r="BM379" s="173" t="s">
        <v>722</v>
      </c>
    </row>
    <row r="380" s="27" customFormat="true" ht="16.5" hidden="false" customHeight="true" outlineLevel="0" collapsed="false">
      <c r="A380" s="22"/>
      <c r="B380" s="161"/>
      <c r="C380" s="215" t="s">
        <v>723</v>
      </c>
      <c r="D380" s="162" t="s">
        <v>129</v>
      </c>
      <c r="E380" s="163" t="s">
        <v>724</v>
      </c>
      <c r="F380" s="164" t="s">
        <v>725</v>
      </c>
      <c r="G380" s="165" t="s">
        <v>132</v>
      </c>
      <c r="H380" s="166" t="n">
        <v>33.237</v>
      </c>
      <c r="I380" s="167"/>
      <c r="J380" s="168" t="n">
        <f aca="false">ROUND(I380*H380,2)</f>
        <v>0</v>
      </c>
      <c r="K380" s="164" t="s">
        <v>133</v>
      </c>
      <c r="L380" s="23"/>
      <c r="M380" s="169"/>
      <c r="N380" s="170" t="s">
        <v>38</v>
      </c>
      <c r="O380" s="60"/>
      <c r="P380" s="171" t="n">
        <f aca="false">O380*H380</f>
        <v>0</v>
      </c>
      <c r="Q380" s="171" t="n">
        <v>0</v>
      </c>
      <c r="R380" s="171" t="n">
        <f aca="false">Q380*H380</f>
        <v>0</v>
      </c>
      <c r="S380" s="171" t="n">
        <v>0</v>
      </c>
      <c r="T380" s="172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3" t="s">
        <v>212</v>
      </c>
      <c r="AT380" s="173" t="s">
        <v>129</v>
      </c>
      <c r="AU380" s="173" t="s">
        <v>80</v>
      </c>
      <c r="AY380" s="3" t="s">
        <v>126</v>
      </c>
      <c r="BE380" s="174" t="n">
        <f aca="false">IF(N380="základní",J380,0)</f>
        <v>0</v>
      </c>
      <c r="BF380" s="174" t="n">
        <f aca="false">IF(N380="snížená",J380,0)</f>
        <v>0</v>
      </c>
      <c r="BG380" s="174" t="n">
        <f aca="false">IF(N380="zákl. přenesená",J380,0)</f>
        <v>0</v>
      </c>
      <c r="BH380" s="174" t="n">
        <f aca="false">IF(N380="sníž. přenesená",J380,0)</f>
        <v>0</v>
      </c>
      <c r="BI380" s="174" t="n">
        <f aca="false">IF(N380="nulová",J380,0)</f>
        <v>0</v>
      </c>
      <c r="BJ380" s="3" t="s">
        <v>78</v>
      </c>
      <c r="BK380" s="174" t="n">
        <f aca="false">ROUND(I380*H380,2)</f>
        <v>0</v>
      </c>
      <c r="BL380" s="3" t="s">
        <v>212</v>
      </c>
      <c r="BM380" s="173" t="s">
        <v>726</v>
      </c>
    </row>
    <row r="381" s="27" customFormat="true" ht="24.15" hidden="false" customHeight="true" outlineLevel="0" collapsed="false">
      <c r="A381" s="22"/>
      <c r="B381" s="161"/>
      <c r="C381" s="216" t="s">
        <v>727</v>
      </c>
      <c r="D381" s="204" t="s">
        <v>473</v>
      </c>
      <c r="E381" s="205" t="s">
        <v>728</v>
      </c>
      <c r="F381" s="206" t="s">
        <v>729</v>
      </c>
      <c r="G381" s="207" t="s">
        <v>132</v>
      </c>
      <c r="H381" s="208" t="n">
        <v>37.342</v>
      </c>
      <c r="I381" s="209"/>
      <c r="J381" s="210" t="n">
        <f aca="false">ROUND(I381*H381,2)</f>
        <v>0</v>
      </c>
      <c r="K381" s="206" t="s">
        <v>133</v>
      </c>
      <c r="L381" s="211"/>
      <c r="M381" s="212"/>
      <c r="N381" s="213" t="s">
        <v>38</v>
      </c>
      <c r="O381" s="60"/>
      <c r="P381" s="171" t="n">
        <f aca="false">O381*H381</f>
        <v>0</v>
      </c>
      <c r="Q381" s="171" t="n">
        <v>0.00016</v>
      </c>
      <c r="R381" s="171" t="n">
        <f aca="false">Q381*H381</f>
        <v>0.00597472</v>
      </c>
      <c r="S381" s="171" t="n">
        <v>0</v>
      </c>
      <c r="T381" s="172" t="n">
        <f aca="false">S381*H381</f>
        <v>0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73" t="s">
        <v>294</v>
      </c>
      <c r="AT381" s="173" t="s">
        <v>473</v>
      </c>
      <c r="AU381" s="173" t="s">
        <v>80</v>
      </c>
      <c r="AY381" s="3" t="s">
        <v>126</v>
      </c>
      <c r="BE381" s="174" t="n">
        <f aca="false">IF(N381="základní",J381,0)</f>
        <v>0</v>
      </c>
      <c r="BF381" s="174" t="n">
        <f aca="false">IF(N381="snížená",J381,0)</f>
        <v>0</v>
      </c>
      <c r="BG381" s="174" t="n">
        <f aca="false">IF(N381="zákl. přenesená",J381,0)</f>
        <v>0</v>
      </c>
      <c r="BH381" s="174" t="n">
        <f aca="false">IF(N381="sníž. přenesená",J381,0)</f>
        <v>0</v>
      </c>
      <c r="BI381" s="174" t="n">
        <f aca="false">IF(N381="nulová",J381,0)</f>
        <v>0</v>
      </c>
      <c r="BJ381" s="3" t="s">
        <v>78</v>
      </c>
      <c r="BK381" s="174" t="n">
        <f aca="false">ROUND(I381*H381,2)</f>
        <v>0</v>
      </c>
      <c r="BL381" s="3" t="s">
        <v>212</v>
      </c>
      <c r="BM381" s="173" t="s">
        <v>730</v>
      </c>
    </row>
    <row r="382" s="175" customFormat="true" ht="12.8" hidden="false" customHeight="false" outlineLevel="0" collapsed="false">
      <c r="B382" s="176"/>
      <c r="D382" s="177" t="s">
        <v>136</v>
      </c>
      <c r="F382" s="179" t="s">
        <v>731</v>
      </c>
      <c r="H382" s="180" t="n">
        <v>37.342</v>
      </c>
      <c r="I382" s="181"/>
      <c r="L382" s="176"/>
      <c r="M382" s="182"/>
      <c r="N382" s="183"/>
      <c r="O382" s="183"/>
      <c r="P382" s="183"/>
      <c r="Q382" s="183"/>
      <c r="R382" s="183"/>
      <c r="S382" s="183"/>
      <c r="T382" s="184"/>
      <c r="AT382" s="178" t="s">
        <v>136</v>
      </c>
      <c r="AU382" s="178" t="s">
        <v>80</v>
      </c>
      <c r="AV382" s="175" t="s">
        <v>80</v>
      </c>
      <c r="AW382" s="175" t="s">
        <v>2</v>
      </c>
      <c r="AX382" s="175" t="s">
        <v>78</v>
      </c>
      <c r="AY382" s="178" t="s">
        <v>126</v>
      </c>
    </row>
    <row r="383" s="27" customFormat="true" ht="24.15" hidden="false" customHeight="true" outlineLevel="0" collapsed="false">
      <c r="A383" s="22"/>
      <c r="B383" s="161"/>
      <c r="C383" s="215" t="s">
        <v>732</v>
      </c>
      <c r="D383" s="162" t="s">
        <v>129</v>
      </c>
      <c r="E383" s="163" t="s">
        <v>733</v>
      </c>
      <c r="F383" s="164" t="s">
        <v>734</v>
      </c>
      <c r="G383" s="165" t="s">
        <v>360</v>
      </c>
      <c r="H383" s="203"/>
      <c r="I383" s="167"/>
      <c r="J383" s="168" t="n">
        <f aca="false">ROUND(I383*H383,2)</f>
        <v>0</v>
      </c>
      <c r="K383" s="164" t="s">
        <v>133</v>
      </c>
      <c r="L383" s="23"/>
      <c r="M383" s="169"/>
      <c r="N383" s="170" t="s">
        <v>38</v>
      </c>
      <c r="O383" s="60"/>
      <c r="P383" s="171" t="n">
        <f aca="false">O383*H383</f>
        <v>0</v>
      </c>
      <c r="Q383" s="171" t="n">
        <v>0</v>
      </c>
      <c r="R383" s="171" t="n">
        <f aca="false">Q383*H383</f>
        <v>0</v>
      </c>
      <c r="S383" s="171" t="n">
        <v>0</v>
      </c>
      <c r="T383" s="172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73" t="s">
        <v>212</v>
      </c>
      <c r="AT383" s="173" t="s">
        <v>129</v>
      </c>
      <c r="AU383" s="173" t="s">
        <v>80</v>
      </c>
      <c r="AY383" s="3" t="s">
        <v>126</v>
      </c>
      <c r="BE383" s="174" t="n">
        <f aca="false">IF(N383="základní",J383,0)</f>
        <v>0</v>
      </c>
      <c r="BF383" s="174" t="n">
        <f aca="false">IF(N383="snížená",J383,0)</f>
        <v>0</v>
      </c>
      <c r="BG383" s="174" t="n">
        <f aca="false">IF(N383="zákl. přenesená",J383,0)</f>
        <v>0</v>
      </c>
      <c r="BH383" s="174" t="n">
        <f aca="false">IF(N383="sníž. přenesená",J383,0)</f>
        <v>0</v>
      </c>
      <c r="BI383" s="174" t="n">
        <f aca="false">IF(N383="nulová",J383,0)</f>
        <v>0</v>
      </c>
      <c r="BJ383" s="3" t="s">
        <v>78</v>
      </c>
      <c r="BK383" s="174" t="n">
        <f aca="false">ROUND(I383*H383,2)</f>
        <v>0</v>
      </c>
      <c r="BL383" s="3" t="s">
        <v>212</v>
      </c>
      <c r="BM383" s="173" t="s">
        <v>735</v>
      </c>
    </row>
    <row r="384" s="147" customFormat="true" ht="22.8" hidden="false" customHeight="true" outlineLevel="0" collapsed="false">
      <c r="B384" s="148"/>
      <c r="D384" s="149" t="s">
        <v>72</v>
      </c>
      <c r="E384" s="159" t="s">
        <v>736</v>
      </c>
      <c r="F384" s="159" t="s">
        <v>737</v>
      </c>
      <c r="I384" s="151"/>
      <c r="J384" s="160" t="n">
        <f aca="false">BK384</f>
        <v>0</v>
      </c>
      <c r="L384" s="148"/>
      <c r="M384" s="153"/>
      <c r="N384" s="154"/>
      <c r="O384" s="154"/>
      <c r="P384" s="155" t="n">
        <f aca="false">SUM(P385:P400)</f>
        <v>0</v>
      </c>
      <c r="Q384" s="154"/>
      <c r="R384" s="155" t="n">
        <f aca="false">SUM(R385:R400)</f>
        <v>0</v>
      </c>
      <c r="S384" s="154"/>
      <c r="T384" s="156" t="n">
        <f aca="false">SUM(T385:T400)</f>
        <v>0.037548</v>
      </c>
      <c r="AR384" s="149" t="s">
        <v>80</v>
      </c>
      <c r="AT384" s="157" t="s">
        <v>72</v>
      </c>
      <c r="AU384" s="157" t="s">
        <v>78</v>
      </c>
      <c r="AY384" s="149" t="s">
        <v>126</v>
      </c>
      <c r="BK384" s="158" t="n">
        <f aca="false">SUM(BK385:BK400)</f>
        <v>0</v>
      </c>
    </row>
    <row r="385" s="27" customFormat="true" ht="24.15" hidden="false" customHeight="true" outlineLevel="0" collapsed="false">
      <c r="A385" s="22"/>
      <c r="B385" s="161"/>
      <c r="C385" s="215" t="s">
        <v>738</v>
      </c>
      <c r="D385" s="162" t="s">
        <v>129</v>
      </c>
      <c r="E385" s="163" t="s">
        <v>739</v>
      </c>
      <c r="F385" s="164" t="s">
        <v>740</v>
      </c>
      <c r="G385" s="165" t="s">
        <v>140</v>
      </c>
      <c r="H385" s="166" t="n">
        <v>2</v>
      </c>
      <c r="I385" s="167"/>
      <c r="J385" s="168" t="n">
        <f aca="false">ROUND(I385*H385,2)</f>
        <v>0</v>
      </c>
      <c r="K385" s="164"/>
      <c r="L385" s="23"/>
      <c r="M385" s="169"/>
      <c r="N385" s="170" t="s">
        <v>38</v>
      </c>
      <c r="O385" s="60"/>
      <c r="P385" s="171" t="n">
        <f aca="false">O385*H385</f>
        <v>0</v>
      </c>
      <c r="Q385" s="171" t="n">
        <v>0</v>
      </c>
      <c r="R385" s="171" t="n">
        <f aca="false">Q385*H385</f>
        <v>0</v>
      </c>
      <c r="S385" s="171" t="n">
        <v>0</v>
      </c>
      <c r="T385" s="172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3" t="s">
        <v>212</v>
      </c>
      <c r="AT385" s="173" t="s">
        <v>129</v>
      </c>
      <c r="AU385" s="173" t="s">
        <v>80</v>
      </c>
      <c r="AY385" s="3" t="s">
        <v>126</v>
      </c>
      <c r="BE385" s="174" t="n">
        <f aca="false">IF(N385="základní",J385,0)</f>
        <v>0</v>
      </c>
      <c r="BF385" s="174" t="n">
        <f aca="false">IF(N385="snížená",J385,0)</f>
        <v>0</v>
      </c>
      <c r="BG385" s="174" t="n">
        <f aca="false">IF(N385="zákl. přenesená",J385,0)</f>
        <v>0</v>
      </c>
      <c r="BH385" s="174" t="n">
        <f aca="false">IF(N385="sníž. přenesená",J385,0)</f>
        <v>0</v>
      </c>
      <c r="BI385" s="174" t="n">
        <f aca="false">IF(N385="nulová",J385,0)</f>
        <v>0</v>
      </c>
      <c r="BJ385" s="3" t="s">
        <v>78</v>
      </c>
      <c r="BK385" s="174" t="n">
        <f aca="false">ROUND(I385*H385,2)</f>
        <v>0</v>
      </c>
      <c r="BL385" s="3" t="s">
        <v>212</v>
      </c>
      <c r="BM385" s="173" t="s">
        <v>741</v>
      </c>
    </row>
    <row r="386" s="27" customFormat="true" ht="24.15" hidden="false" customHeight="true" outlineLevel="0" collapsed="false">
      <c r="A386" s="22"/>
      <c r="B386" s="161"/>
      <c r="C386" s="215" t="s">
        <v>742</v>
      </c>
      <c r="D386" s="162" t="s">
        <v>129</v>
      </c>
      <c r="E386" s="163" t="s">
        <v>743</v>
      </c>
      <c r="F386" s="164" t="s">
        <v>744</v>
      </c>
      <c r="G386" s="165" t="s">
        <v>200</v>
      </c>
      <c r="H386" s="166" t="n">
        <v>4</v>
      </c>
      <c r="I386" s="167"/>
      <c r="J386" s="168" t="n">
        <f aca="false">ROUND(I386*H386,2)</f>
        <v>0</v>
      </c>
      <c r="K386" s="164"/>
      <c r="L386" s="23"/>
      <c r="M386" s="169"/>
      <c r="N386" s="170" t="s">
        <v>38</v>
      </c>
      <c r="O386" s="60"/>
      <c r="P386" s="171" t="n">
        <f aca="false">O386*H386</f>
        <v>0</v>
      </c>
      <c r="Q386" s="171" t="n">
        <v>0</v>
      </c>
      <c r="R386" s="171" t="n">
        <f aca="false">Q386*H386</f>
        <v>0</v>
      </c>
      <c r="S386" s="171" t="n">
        <v>0.0018</v>
      </c>
      <c r="T386" s="172" t="n">
        <f aca="false">S386*H386</f>
        <v>0.0072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3" t="s">
        <v>212</v>
      </c>
      <c r="AT386" s="173" t="s">
        <v>129</v>
      </c>
      <c r="AU386" s="173" t="s">
        <v>80</v>
      </c>
      <c r="AY386" s="3" t="s">
        <v>126</v>
      </c>
      <c r="BE386" s="174" t="n">
        <f aca="false">IF(N386="základní",J386,0)</f>
        <v>0</v>
      </c>
      <c r="BF386" s="174" t="n">
        <f aca="false">IF(N386="snížená",J386,0)</f>
        <v>0</v>
      </c>
      <c r="BG386" s="174" t="n">
        <f aca="false">IF(N386="zákl. přenesená",J386,0)</f>
        <v>0</v>
      </c>
      <c r="BH386" s="174" t="n">
        <f aca="false">IF(N386="sníž. přenesená",J386,0)</f>
        <v>0</v>
      </c>
      <c r="BI386" s="174" t="n">
        <f aca="false">IF(N386="nulová",J386,0)</f>
        <v>0</v>
      </c>
      <c r="BJ386" s="3" t="s">
        <v>78</v>
      </c>
      <c r="BK386" s="174" t="n">
        <f aca="false">ROUND(I386*H386,2)</f>
        <v>0</v>
      </c>
      <c r="BL386" s="3" t="s">
        <v>212</v>
      </c>
      <c r="BM386" s="173" t="s">
        <v>745</v>
      </c>
    </row>
    <row r="387" s="175" customFormat="true" ht="12.8" hidden="false" customHeight="false" outlineLevel="0" collapsed="false">
      <c r="B387" s="176"/>
      <c r="D387" s="177" t="s">
        <v>136</v>
      </c>
      <c r="E387" s="178"/>
      <c r="F387" s="179" t="s">
        <v>746</v>
      </c>
      <c r="H387" s="180" t="n">
        <v>4</v>
      </c>
      <c r="I387" s="181"/>
      <c r="L387" s="176"/>
      <c r="M387" s="182"/>
      <c r="N387" s="183"/>
      <c r="O387" s="183"/>
      <c r="P387" s="183"/>
      <c r="Q387" s="183"/>
      <c r="R387" s="183"/>
      <c r="S387" s="183"/>
      <c r="T387" s="184"/>
      <c r="AT387" s="178" t="s">
        <v>136</v>
      </c>
      <c r="AU387" s="178" t="s">
        <v>80</v>
      </c>
      <c r="AV387" s="175" t="s">
        <v>80</v>
      </c>
      <c r="AW387" s="175" t="s">
        <v>30</v>
      </c>
      <c r="AX387" s="175" t="s">
        <v>78</v>
      </c>
      <c r="AY387" s="178" t="s">
        <v>126</v>
      </c>
    </row>
    <row r="388" s="27" customFormat="true" ht="33" hidden="false" customHeight="true" outlineLevel="0" collapsed="false">
      <c r="A388" s="22"/>
      <c r="B388" s="161"/>
      <c r="C388" s="215" t="s">
        <v>747</v>
      </c>
      <c r="D388" s="162" t="s">
        <v>129</v>
      </c>
      <c r="E388" s="163" t="s">
        <v>748</v>
      </c>
      <c r="F388" s="164" t="s">
        <v>749</v>
      </c>
      <c r="G388" s="165" t="s">
        <v>147</v>
      </c>
      <c r="H388" s="166" t="n">
        <v>11.76</v>
      </c>
      <c r="I388" s="167"/>
      <c r="J388" s="168" t="n">
        <f aca="false">ROUND(I388*H388,2)</f>
        <v>0</v>
      </c>
      <c r="K388" s="164"/>
      <c r="L388" s="23"/>
      <c r="M388" s="169"/>
      <c r="N388" s="170" t="s">
        <v>38</v>
      </c>
      <c r="O388" s="60"/>
      <c r="P388" s="171" t="n">
        <f aca="false">O388*H388</f>
        <v>0</v>
      </c>
      <c r="Q388" s="171" t="n">
        <v>0</v>
      </c>
      <c r="R388" s="171" t="n">
        <f aca="false">Q388*H388</f>
        <v>0</v>
      </c>
      <c r="S388" s="171" t="n">
        <v>0.0018</v>
      </c>
      <c r="T388" s="172" t="n">
        <f aca="false">S388*H388</f>
        <v>0.021168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3" t="s">
        <v>212</v>
      </c>
      <c r="AT388" s="173" t="s">
        <v>129</v>
      </c>
      <c r="AU388" s="173" t="s">
        <v>80</v>
      </c>
      <c r="AY388" s="3" t="s">
        <v>126</v>
      </c>
      <c r="BE388" s="174" t="n">
        <f aca="false">IF(N388="základní",J388,0)</f>
        <v>0</v>
      </c>
      <c r="BF388" s="174" t="n">
        <f aca="false">IF(N388="snížená",J388,0)</f>
        <v>0</v>
      </c>
      <c r="BG388" s="174" t="n">
        <f aca="false">IF(N388="zákl. přenesená",J388,0)</f>
        <v>0</v>
      </c>
      <c r="BH388" s="174" t="n">
        <f aca="false">IF(N388="sníž. přenesená",J388,0)</f>
        <v>0</v>
      </c>
      <c r="BI388" s="174" t="n">
        <f aca="false">IF(N388="nulová",J388,0)</f>
        <v>0</v>
      </c>
      <c r="BJ388" s="3" t="s">
        <v>78</v>
      </c>
      <c r="BK388" s="174" t="n">
        <f aca="false">ROUND(I388*H388,2)</f>
        <v>0</v>
      </c>
      <c r="BL388" s="3" t="s">
        <v>212</v>
      </c>
      <c r="BM388" s="173" t="s">
        <v>750</v>
      </c>
    </row>
    <row r="389" s="175" customFormat="true" ht="12.8" hidden="false" customHeight="false" outlineLevel="0" collapsed="false">
      <c r="B389" s="176"/>
      <c r="D389" s="177" t="s">
        <v>136</v>
      </c>
      <c r="E389" s="178"/>
      <c r="F389" s="179" t="s">
        <v>751</v>
      </c>
      <c r="H389" s="180" t="n">
        <v>11.76</v>
      </c>
      <c r="I389" s="181"/>
      <c r="L389" s="176"/>
      <c r="M389" s="182"/>
      <c r="N389" s="183"/>
      <c r="O389" s="183"/>
      <c r="P389" s="183"/>
      <c r="Q389" s="183"/>
      <c r="R389" s="183"/>
      <c r="S389" s="183"/>
      <c r="T389" s="184"/>
      <c r="AT389" s="178" t="s">
        <v>136</v>
      </c>
      <c r="AU389" s="178" t="s">
        <v>80</v>
      </c>
      <c r="AV389" s="175" t="s">
        <v>80</v>
      </c>
      <c r="AW389" s="175" t="s">
        <v>30</v>
      </c>
      <c r="AX389" s="175" t="s">
        <v>78</v>
      </c>
      <c r="AY389" s="178" t="s">
        <v>126</v>
      </c>
    </row>
    <row r="390" s="27" customFormat="true" ht="33" hidden="false" customHeight="true" outlineLevel="0" collapsed="false">
      <c r="A390" s="22"/>
      <c r="B390" s="161"/>
      <c r="C390" s="215" t="s">
        <v>752</v>
      </c>
      <c r="D390" s="162" t="s">
        <v>129</v>
      </c>
      <c r="E390" s="163" t="s">
        <v>753</v>
      </c>
      <c r="F390" s="164" t="s">
        <v>754</v>
      </c>
      <c r="G390" s="165" t="s">
        <v>147</v>
      </c>
      <c r="H390" s="166" t="n">
        <v>2.1</v>
      </c>
      <c r="I390" s="167"/>
      <c r="J390" s="168" t="n">
        <f aca="false">ROUND(I390*H390,2)</f>
        <v>0</v>
      </c>
      <c r="K390" s="164"/>
      <c r="L390" s="23"/>
      <c r="M390" s="169"/>
      <c r="N390" s="170" t="s">
        <v>38</v>
      </c>
      <c r="O390" s="60"/>
      <c r="P390" s="171" t="n">
        <f aca="false">O390*H390</f>
        <v>0</v>
      </c>
      <c r="Q390" s="171" t="n">
        <v>0</v>
      </c>
      <c r="R390" s="171" t="n">
        <f aca="false">Q390*H390</f>
        <v>0</v>
      </c>
      <c r="S390" s="171" t="n">
        <v>0.0018</v>
      </c>
      <c r="T390" s="172" t="n">
        <f aca="false">S390*H390</f>
        <v>0.00378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3" t="s">
        <v>212</v>
      </c>
      <c r="AT390" s="173" t="s">
        <v>129</v>
      </c>
      <c r="AU390" s="173" t="s">
        <v>80</v>
      </c>
      <c r="AY390" s="3" t="s">
        <v>126</v>
      </c>
      <c r="BE390" s="174" t="n">
        <f aca="false">IF(N390="základní",J390,0)</f>
        <v>0</v>
      </c>
      <c r="BF390" s="174" t="n">
        <f aca="false">IF(N390="snížená",J390,0)</f>
        <v>0</v>
      </c>
      <c r="BG390" s="174" t="n">
        <f aca="false">IF(N390="zákl. přenesená",J390,0)</f>
        <v>0</v>
      </c>
      <c r="BH390" s="174" t="n">
        <f aca="false">IF(N390="sníž. přenesená",J390,0)</f>
        <v>0</v>
      </c>
      <c r="BI390" s="174" t="n">
        <f aca="false">IF(N390="nulová",J390,0)</f>
        <v>0</v>
      </c>
      <c r="BJ390" s="3" t="s">
        <v>78</v>
      </c>
      <c r="BK390" s="174" t="n">
        <f aca="false">ROUND(I390*H390,2)</f>
        <v>0</v>
      </c>
      <c r="BL390" s="3" t="s">
        <v>212</v>
      </c>
      <c r="BM390" s="173" t="s">
        <v>755</v>
      </c>
    </row>
    <row r="391" s="175" customFormat="true" ht="12.8" hidden="false" customHeight="false" outlineLevel="0" collapsed="false">
      <c r="B391" s="176"/>
      <c r="D391" s="177" t="s">
        <v>136</v>
      </c>
      <c r="E391" s="178"/>
      <c r="F391" s="179" t="s">
        <v>756</v>
      </c>
      <c r="H391" s="180" t="n">
        <v>2.1</v>
      </c>
      <c r="I391" s="181"/>
      <c r="L391" s="176"/>
      <c r="M391" s="182"/>
      <c r="N391" s="183"/>
      <c r="O391" s="183"/>
      <c r="P391" s="183"/>
      <c r="Q391" s="183"/>
      <c r="R391" s="183"/>
      <c r="S391" s="183"/>
      <c r="T391" s="184"/>
      <c r="AT391" s="178" t="s">
        <v>136</v>
      </c>
      <c r="AU391" s="178" t="s">
        <v>80</v>
      </c>
      <c r="AV391" s="175" t="s">
        <v>80</v>
      </c>
      <c r="AW391" s="175" t="s">
        <v>30</v>
      </c>
      <c r="AX391" s="175" t="s">
        <v>78</v>
      </c>
      <c r="AY391" s="178" t="s">
        <v>126</v>
      </c>
    </row>
    <row r="392" s="27" customFormat="true" ht="37.8" hidden="false" customHeight="true" outlineLevel="0" collapsed="false">
      <c r="A392" s="22"/>
      <c r="B392" s="161"/>
      <c r="C392" s="215" t="s">
        <v>757</v>
      </c>
      <c r="D392" s="162" t="s">
        <v>129</v>
      </c>
      <c r="E392" s="163" t="s">
        <v>758</v>
      </c>
      <c r="F392" s="164" t="s">
        <v>759</v>
      </c>
      <c r="G392" s="165" t="s">
        <v>140</v>
      </c>
      <c r="H392" s="166" t="n">
        <v>2</v>
      </c>
      <c r="I392" s="167"/>
      <c r="J392" s="168" t="n">
        <f aca="false">ROUND(I392*H392,2)</f>
        <v>0</v>
      </c>
      <c r="K392" s="164"/>
      <c r="L392" s="23"/>
      <c r="M392" s="169"/>
      <c r="N392" s="170" t="s">
        <v>38</v>
      </c>
      <c r="O392" s="60"/>
      <c r="P392" s="171" t="n">
        <f aca="false">O392*H392</f>
        <v>0</v>
      </c>
      <c r="Q392" s="171" t="n">
        <v>0</v>
      </c>
      <c r="R392" s="171" t="n">
        <f aca="false">Q392*H392</f>
        <v>0</v>
      </c>
      <c r="S392" s="171" t="n">
        <v>0.0018</v>
      </c>
      <c r="T392" s="172" t="n">
        <f aca="false">S392*H392</f>
        <v>0.0036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3" t="s">
        <v>212</v>
      </c>
      <c r="AT392" s="173" t="s">
        <v>129</v>
      </c>
      <c r="AU392" s="173" t="s">
        <v>80</v>
      </c>
      <c r="AY392" s="3" t="s">
        <v>126</v>
      </c>
      <c r="BE392" s="174" t="n">
        <f aca="false">IF(N392="základní",J392,0)</f>
        <v>0</v>
      </c>
      <c r="BF392" s="174" t="n">
        <f aca="false">IF(N392="snížená",J392,0)</f>
        <v>0</v>
      </c>
      <c r="BG392" s="174" t="n">
        <f aca="false">IF(N392="zákl. přenesená",J392,0)</f>
        <v>0</v>
      </c>
      <c r="BH392" s="174" t="n">
        <f aca="false">IF(N392="sníž. přenesená",J392,0)</f>
        <v>0</v>
      </c>
      <c r="BI392" s="174" t="n">
        <f aca="false">IF(N392="nulová",J392,0)</f>
        <v>0</v>
      </c>
      <c r="BJ392" s="3" t="s">
        <v>78</v>
      </c>
      <c r="BK392" s="174" t="n">
        <f aca="false">ROUND(I392*H392,2)</f>
        <v>0</v>
      </c>
      <c r="BL392" s="3" t="s">
        <v>212</v>
      </c>
      <c r="BM392" s="173" t="s">
        <v>760</v>
      </c>
    </row>
    <row r="393" s="175" customFormat="true" ht="12.8" hidden="false" customHeight="false" outlineLevel="0" collapsed="false">
      <c r="B393" s="176"/>
      <c r="D393" s="177" t="s">
        <v>136</v>
      </c>
      <c r="E393" s="178"/>
      <c r="F393" s="179" t="s">
        <v>80</v>
      </c>
      <c r="H393" s="180" t="n">
        <v>2</v>
      </c>
      <c r="I393" s="181"/>
      <c r="L393" s="176"/>
      <c r="M393" s="182"/>
      <c r="N393" s="183"/>
      <c r="O393" s="183"/>
      <c r="P393" s="183"/>
      <c r="Q393" s="183"/>
      <c r="R393" s="183"/>
      <c r="S393" s="183"/>
      <c r="T393" s="184"/>
      <c r="AT393" s="178" t="s">
        <v>136</v>
      </c>
      <c r="AU393" s="178" t="s">
        <v>80</v>
      </c>
      <c r="AV393" s="175" t="s">
        <v>80</v>
      </c>
      <c r="AW393" s="175" t="s">
        <v>30</v>
      </c>
      <c r="AX393" s="175" t="s">
        <v>78</v>
      </c>
      <c r="AY393" s="178" t="s">
        <v>126</v>
      </c>
    </row>
    <row r="394" s="27" customFormat="true" ht="24.15" hidden="false" customHeight="true" outlineLevel="0" collapsed="false">
      <c r="A394" s="22"/>
      <c r="B394" s="161"/>
      <c r="C394" s="215" t="s">
        <v>761</v>
      </c>
      <c r="D394" s="162" t="s">
        <v>129</v>
      </c>
      <c r="E394" s="163" t="s">
        <v>762</v>
      </c>
      <c r="F394" s="164" t="s">
        <v>763</v>
      </c>
      <c r="G394" s="165" t="s">
        <v>147</v>
      </c>
      <c r="H394" s="166" t="n">
        <v>3.03</v>
      </c>
      <c r="I394" s="167"/>
      <c r="J394" s="168" t="n">
        <f aca="false">ROUND(I394*H394,2)</f>
        <v>0</v>
      </c>
      <c r="K394" s="164"/>
      <c r="L394" s="23"/>
      <c r="M394" s="169"/>
      <c r="N394" s="170" t="s">
        <v>38</v>
      </c>
      <c r="O394" s="60"/>
      <c r="P394" s="171" t="n">
        <f aca="false">O394*H394</f>
        <v>0</v>
      </c>
      <c r="Q394" s="171" t="n">
        <v>0</v>
      </c>
      <c r="R394" s="171" t="n">
        <f aca="false">Q394*H394</f>
        <v>0</v>
      </c>
      <c r="S394" s="171" t="n">
        <v>0</v>
      </c>
      <c r="T394" s="172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3" t="s">
        <v>212</v>
      </c>
      <c r="AT394" s="173" t="s">
        <v>129</v>
      </c>
      <c r="AU394" s="173" t="s">
        <v>80</v>
      </c>
      <c r="AY394" s="3" t="s">
        <v>126</v>
      </c>
      <c r="BE394" s="174" t="n">
        <f aca="false">IF(N394="základní",J394,0)</f>
        <v>0</v>
      </c>
      <c r="BF394" s="174" t="n">
        <f aca="false">IF(N394="snížená",J394,0)</f>
        <v>0</v>
      </c>
      <c r="BG394" s="174" t="n">
        <f aca="false">IF(N394="zákl. přenesená",J394,0)</f>
        <v>0</v>
      </c>
      <c r="BH394" s="174" t="n">
        <f aca="false">IF(N394="sníž. přenesená",J394,0)</f>
        <v>0</v>
      </c>
      <c r="BI394" s="174" t="n">
        <f aca="false">IF(N394="nulová",J394,0)</f>
        <v>0</v>
      </c>
      <c r="BJ394" s="3" t="s">
        <v>78</v>
      </c>
      <c r="BK394" s="174" t="n">
        <f aca="false">ROUND(I394*H394,2)</f>
        <v>0</v>
      </c>
      <c r="BL394" s="3" t="s">
        <v>212</v>
      </c>
      <c r="BM394" s="173" t="s">
        <v>764</v>
      </c>
    </row>
    <row r="395" s="175" customFormat="true" ht="12.8" hidden="false" customHeight="false" outlineLevel="0" collapsed="false">
      <c r="B395" s="176"/>
      <c r="D395" s="177" t="s">
        <v>136</v>
      </c>
      <c r="E395" s="178"/>
      <c r="F395" s="179" t="s">
        <v>765</v>
      </c>
      <c r="H395" s="180" t="n">
        <v>1.48</v>
      </c>
      <c r="I395" s="181"/>
      <c r="L395" s="176"/>
      <c r="M395" s="182"/>
      <c r="N395" s="183"/>
      <c r="O395" s="183"/>
      <c r="P395" s="183"/>
      <c r="Q395" s="183"/>
      <c r="R395" s="183"/>
      <c r="S395" s="183"/>
      <c r="T395" s="184"/>
      <c r="AT395" s="178" t="s">
        <v>136</v>
      </c>
      <c r="AU395" s="178" t="s">
        <v>80</v>
      </c>
      <c r="AV395" s="175" t="s">
        <v>80</v>
      </c>
      <c r="AW395" s="175" t="s">
        <v>30</v>
      </c>
      <c r="AX395" s="175" t="s">
        <v>73</v>
      </c>
      <c r="AY395" s="178" t="s">
        <v>126</v>
      </c>
    </row>
    <row r="396" s="175" customFormat="true" ht="12.8" hidden="false" customHeight="false" outlineLevel="0" collapsed="false">
      <c r="B396" s="176"/>
      <c r="D396" s="177" t="s">
        <v>136</v>
      </c>
      <c r="E396" s="178"/>
      <c r="F396" s="179" t="s">
        <v>766</v>
      </c>
      <c r="H396" s="180" t="n">
        <v>1.55</v>
      </c>
      <c r="I396" s="181"/>
      <c r="L396" s="176"/>
      <c r="M396" s="182"/>
      <c r="N396" s="183"/>
      <c r="O396" s="183"/>
      <c r="P396" s="183"/>
      <c r="Q396" s="183"/>
      <c r="R396" s="183"/>
      <c r="S396" s="183"/>
      <c r="T396" s="184"/>
      <c r="AT396" s="178" t="s">
        <v>136</v>
      </c>
      <c r="AU396" s="178" t="s">
        <v>80</v>
      </c>
      <c r="AV396" s="175" t="s">
        <v>80</v>
      </c>
      <c r="AW396" s="175" t="s">
        <v>30</v>
      </c>
      <c r="AX396" s="175" t="s">
        <v>73</v>
      </c>
      <c r="AY396" s="178" t="s">
        <v>126</v>
      </c>
    </row>
    <row r="397" s="185" customFormat="true" ht="12.8" hidden="false" customHeight="false" outlineLevel="0" collapsed="false">
      <c r="B397" s="186"/>
      <c r="D397" s="177" t="s">
        <v>136</v>
      </c>
      <c r="E397" s="187"/>
      <c r="F397" s="188" t="s">
        <v>144</v>
      </c>
      <c r="H397" s="189" t="n">
        <v>3.03</v>
      </c>
      <c r="I397" s="190"/>
      <c r="L397" s="186"/>
      <c r="M397" s="191"/>
      <c r="N397" s="192"/>
      <c r="O397" s="192"/>
      <c r="P397" s="192"/>
      <c r="Q397" s="192"/>
      <c r="R397" s="192"/>
      <c r="S397" s="192"/>
      <c r="T397" s="193"/>
      <c r="AT397" s="187" t="s">
        <v>136</v>
      </c>
      <c r="AU397" s="187" t="s">
        <v>80</v>
      </c>
      <c r="AV397" s="185" t="s">
        <v>134</v>
      </c>
      <c r="AW397" s="185" t="s">
        <v>30</v>
      </c>
      <c r="AX397" s="185" t="s">
        <v>78</v>
      </c>
      <c r="AY397" s="187" t="s">
        <v>126</v>
      </c>
    </row>
    <row r="398" s="27" customFormat="true" ht="24.15" hidden="false" customHeight="true" outlineLevel="0" collapsed="false">
      <c r="A398" s="22"/>
      <c r="B398" s="161"/>
      <c r="C398" s="215" t="s">
        <v>767</v>
      </c>
      <c r="D398" s="162" t="s">
        <v>129</v>
      </c>
      <c r="E398" s="163" t="s">
        <v>768</v>
      </c>
      <c r="F398" s="164" t="s">
        <v>769</v>
      </c>
      <c r="G398" s="165" t="s">
        <v>140</v>
      </c>
      <c r="H398" s="166" t="n">
        <v>1</v>
      </c>
      <c r="I398" s="167"/>
      <c r="J398" s="168" t="n">
        <f aca="false">ROUND(I398*H398,2)</f>
        <v>0</v>
      </c>
      <c r="K398" s="164"/>
      <c r="L398" s="23"/>
      <c r="M398" s="169"/>
      <c r="N398" s="170" t="s">
        <v>38</v>
      </c>
      <c r="O398" s="60"/>
      <c r="P398" s="171" t="n">
        <f aca="false">O398*H398</f>
        <v>0</v>
      </c>
      <c r="Q398" s="171" t="n">
        <v>0</v>
      </c>
      <c r="R398" s="171" t="n">
        <f aca="false">Q398*H398</f>
        <v>0</v>
      </c>
      <c r="S398" s="171" t="n">
        <v>0.0018</v>
      </c>
      <c r="T398" s="172" t="n">
        <f aca="false">S398*H398</f>
        <v>0.0018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3" t="s">
        <v>212</v>
      </c>
      <c r="AT398" s="173" t="s">
        <v>129</v>
      </c>
      <c r="AU398" s="173" t="s">
        <v>80</v>
      </c>
      <c r="AY398" s="3" t="s">
        <v>126</v>
      </c>
      <c r="BE398" s="174" t="n">
        <f aca="false">IF(N398="základní",J398,0)</f>
        <v>0</v>
      </c>
      <c r="BF398" s="174" t="n">
        <f aca="false">IF(N398="snížená",J398,0)</f>
        <v>0</v>
      </c>
      <c r="BG398" s="174" t="n">
        <f aca="false">IF(N398="zákl. přenesená",J398,0)</f>
        <v>0</v>
      </c>
      <c r="BH398" s="174" t="n">
        <f aca="false">IF(N398="sníž. přenesená",J398,0)</f>
        <v>0</v>
      </c>
      <c r="BI398" s="174" t="n">
        <f aca="false">IF(N398="nulová",J398,0)</f>
        <v>0</v>
      </c>
      <c r="BJ398" s="3" t="s">
        <v>78</v>
      </c>
      <c r="BK398" s="174" t="n">
        <f aca="false">ROUND(I398*H398,2)</f>
        <v>0</v>
      </c>
      <c r="BL398" s="3" t="s">
        <v>212</v>
      </c>
      <c r="BM398" s="173" t="s">
        <v>770</v>
      </c>
    </row>
    <row r="399" s="175" customFormat="true" ht="12.8" hidden="false" customHeight="false" outlineLevel="0" collapsed="false">
      <c r="B399" s="176"/>
      <c r="D399" s="177" t="s">
        <v>136</v>
      </c>
      <c r="E399" s="178"/>
      <c r="F399" s="179" t="s">
        <v>78</v>
      </c>
      <c r="H399" s="180" t="n">
        <v>1</v>
      </c>
      <c r="I399" s="181"/>
      <c r="L399" s="176"/>
      <c r="M399" s="182"/>
      <c r="N399" s="183"/>
      <c r="O399" s="183"/>
      <c r="P399" s="183"/>
      <c r="Q399" s="183"/>
      <c r="R399" s="183"/>
      <c r="S399" s="183"/>
      <c r="T399" s="184"/>
      <c r="AT399" s="178" t="s">
        <v>136</v>
      </c>
      <c r="AU399" s="178" t="s">
        <v>80</v>
      </c>
      <c r="AV399" s="175" t="s">
        <v>80</v>
      </c>
      <c r="AW399" s="175" t="s">
        <v>30</v>
      </c>
      <c r="AX399" s="175" t="s">
        <v>78</v>
      </c>
      <c r="AY399" s="178" t="s">
        <v>126</v>
      </c>
    </row>
    <row r="400" s="27" customFormat="true" ht="24.15" hidden="false" customHeight="true" outlineLevel="0" collapsed="false">
      <c r="A400" s="22"/>
      <c r="B400" s="161"/>
      <c r="C400" s="215" t="s">
        <v>771</v>
      </c>
      <c r="D400" s="162" t="s">
        <v>129</v>
      </c>
      <c r="E400" s="163" t="s">
        <v>772</v>
      </c>
      <c r="F400" s="164" t="s">
        <v>773</v>
      </c>
      <c r="G400" s="165" t="s">
        <v>360</v>
      </c>
      <c r="H400" s="203"/>
      <c r="I400" s="167"/>
      <c r="J400" s="168" t="n">
        <f aca="false">ROUND(I400*H400,2)</f>
        <v>0</v>
      </c>
      <c r="K400" s="164" t="s">
        <v>133</v>
      </c>
      <c r="L400" s="23"/>
      <c r="M400" s="169"/>
      <c r="N400" s="170" t="s">
        <v>38</v>
      </c>
      <c r="O400" s="60"/>
      <c r="P400" s="171" t="n">
        <f aca="false">O400*H400</f>
        <v>0</v>
      </c>
      <c r="Q400" s="171" t="n">
        <v>0</v>
      </c>
      <c r="R400" s="171" t="n">
        <f aca="false">Q400*H400</f>
        <v>0</v>
      </c>
      <c r="S400" s="171" t="n">
        <v>0</v>
      </c>
      <c r="T400" s="172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3" t="s">
        <v>212</v>
      </c>
      <c r="AT400" s="173" t="s">
        <v>129</v>
      </c>
      <c r="AU400" s="173" t="s">
        <v>80</v>
      </c>
      <c r="AY400" s="3" t="s">
        <v>126</v>
      </c>
      <c r="BE400" s="174" t="n">
        <f aca="false">IF(N400="základní",J400,0)</f>
        <v>0</v>
      </c>
      <c r="BF400" s="174" t="n">
        <f aca="false">IF(N400="snížená",J400,0)</f>
        <v>0</v>
      </c>
      <c r="BG400" s="174" t="n">
        <f aca="false">IF(N400="zákl. přenesená",J400,0)</f>
        <v>0</v>
      </c>
      <c r="BH400" s="174" t="n">
        <f aca="false">IF(N400="sníž. přenesená",J400,0)</f>
        <v>0</v>
      </c>
      <c r="BI400" s="174" t="n">
        <f aca="false">IF(N400="nulová",J400,0)</f>
        <v>0</v>
      </c>
      <c r="BJ400" s="3" t="s">
        <v>78</v>
      </c>
      <c r="BK400" s="174" t="n">
        <f aca="false">ROUND(I400*H400,2)</f>
        <v>0</v>
      </c>
      <c r="BL400" s="3" t="s">
        <v>212</v>
      </c>
      <c r="BM400" s="173" t="s">
        <v>774</v>
      </c>
    </row>
    <row r="401" s="147" customFormat="true" ht="22.8" hidden="false" customHeight="true" outlineLevel="0" collapsed="false">
      <c r="B401" s="148"/>
      <c r="D401" s="149" t="s">
        <v>72</v>
      </c>
      <c r="E401" s="159" t="s">
        <v>775</v>
      </c>
      <c r="F401" s="159" t="s">
        <v>776</v>
      </c>
      <c r="I401" s="151"/>
      <c r="J401" s="160" t="n">
        <f aca="false">BK401</f>
        <v>0</v>
      </c>
      <c r="L401" s="148"/>
      <c r="M401" s="153"/>
      <c r="N401" s="154"/>
      <c r="O401" s="154"/>
      <c r="P401" s="155" t="n">
        <f aca="false">SUM(P402:P422)</f>
        <v>0</v>
      </c>
      <c r="Q401" s="154"/>
      <c r="R401" s="155" t="n">
        <f aca="false">SUM(R402:R422)</f>
        <v>2.5043906</v>
      </c>
      <c r="S401" s="154"/>
      <c r="T401" s="156" t="n">
        <f aca="false">SUM(T402:T422)</f>
        <v>0</v>
      </c>
      <c r="AR401" s="149" t="s">
        <v>80</v>
      </c>
      <c r="AT401" s="157" t="s">
        <v>72</v>
      </c>
      <c r="AU401" s="157" t="s">
        <v>78</v>
      </c>
      <c r="AY401" s="149" t="s">
        <v>126</v>
      </c>
      <c r="BK401" s="158" t="n">
        <f aca="false">SUM(BK402:BK422)</f>
        <v>0</v>
      </c>
    </row>
    <row r="402" s="27" customFormat="true" ht="16.5" hidden="false" customHeight="true" outlineLevel="0" collapsed="false">
      <c r="A402" s="22"/>
      <c r="B402" s="161"/>
      <c r="C402" s="215" t="s">
        <v>777</v>
      </c>
      <c r="D402" s="162" t="s">
        <v>129</v>
      </c>
      <c r="E402" s="163" t="s">
        <v>778</v>
      </c>
      <c r="F402" s="164" t="s">
        <v>779</v>
      </c>
      <c r="G402" s="165" t="s">
        <v>132</v>
      </c>
      <c r="H402" s="166" t="n">
        <v>57.97</v>
      </c>
      <c r="I402" s="167"/>
      <c r="J402" s="168" t="n">
        <f aca="false">ROUND(I402*H402,2)</f>
        <v>0</v>
      </c>
      <c r="K402" s="164" t="s">
        <v>133</v>
      </c>
      <c r="L402" s="23"/>
      <c r="M402" s="169"/>
      <c r="N402" s="170" t="s">
        <v>38</v>
      </c>
      <c r="O402" s="60"/>
      <c r="P402" s="171" t="n">
        <f aca="false">O402*H402</f>
        <v>0</v>
      </c>
      <c r="Q402" s="171" t="n">
        <v>0</v>
      </c>
      <c r="R402" s="171" t="n">
        <f aca="false">Q402*H402</f>
        <v>0</v>
      </c>
      <c r="S402" s="171" t="n">
        <v>0</v>
      </c>
      <c r="T402" s="172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3" t="s">
        <v>212</v>
      </c>
      <c r="AT402" s="173" t="s">
        <v>129</v>
      </c>
      <c r="AU402" s="173" t="s">
        <v>80</v>
      </c>
      <c r="AY402" s="3" t="s">
        <v>126</v>
      </c>
      <c r="BE402" s="174" t="n">
        <f aca="false">IF(N402="základní",J402,0)</f>
        <v>0</v>
      </c>
      <c r="BF402" s="174" t="n">
        <f aca="false">IF(N402="snížená",J402,0)</f>
        <v>0</v>
      </c>
      <c r="BG402" s="174" t="n">
        <f aca="false">IF(N402="zákl. přenesená",J402,0)</f>
        <v>0</v>
      </c>
      <c r="BH402" s="174" t="n">
        <f aca="false">IF(N402="sníž. přenesená",J402,0)</f>
        <v>0</v>
      </c>
      <c r="BI402" s="174" t="n">
        <f aca="false">IF(N402="nulová",J402,0)</f>
        <v>0</v>
      </c>
      <c r="BJ402" s="3" t="s">
        <v>78</v>
      </c>
      <c r="BK402" s="174" t="n">
        <f aca="false">ROUND(I402*H402,2)</f>
        <v>0</v>
      </c>
      <c r="BL402" s="3" t="s">
        <v>212</v>
      </c>
      <c r="BM402" s="173" t="s">
        <v>780</v>
      </c>
    </row>
    <row r="403" s="175" customFormat="true" ht="12.8" hidden="false" customHeight="false" outlineLevel="0" collapsed="false">
      <c r="B403" s="176"/>
      <c r="D403" s="177" t="s">
        <v>136</v>
      </c>
      <c r="E403" s="178"/>
      <c r="F403" s="179" t="s">
        <v>183</v>
      </c>
      <c r="H403" s="180" t="n">
        <v>20.887</v>
      </c>
      <c r="I403" s="181"/>
      <c r="L403" s="176"/>
      <c r="M403" s="182"/>
      <c r="N403" s="183"/>
      <c r="O403" s="183"/>
      <c r="P403" s="183"/>
      <c r="Q403" s="183"/>
      <c r="R403" s="183"/>
      <c r="S403" s="183"/>
      <c r="T403" s="184"/>
      <c r="AT403" s="178" t="s">
        <v>136</v>
      </c>
      <c r="AU403" s="178" t="s">
        <v>80</v>
      </c>
      <c r="AV403" s="175" t="s">
        <v>80</v>
      </c>
      <c r="AW403" s="175" t="s">
        <v>30</v>
      </c>
      <c r="AX403" s="175" t="s">
        <v>73</v>
      </c>
      <c r="AY403" s="178" t="s">
        <v>126</v>
      </c>
    </row>
    <row r="404" s="175" customFormat="true" ht="12.8" hidden="false" customHeight="false" outlineLevel="0" collapsed="false">
      <c r="B404" s="176"/>
      <c r="D404" s="177" t="s">
        <v>136</v>
      </c>
      <c r="E404" s="178"/>
      <c r="F404" s="179" t="s">
        <v>184</v>
      </c>
      <c r="H404" s="180" t="n">
        <v>13.538</v>
      </c>
      <c r="I404" s="181"/>
      <c r="L404" s="176"/>
      <c r="M404" s="182"/>
      <c r="N404" s="183"/>
      <c r="O404" s="183"/>
      <c r="P404" s="183"/>
      <c r="Q404" s="183"/>
      <c r="R404" s="183"/>
      <c r="S404" s="183"/>
      <c r="T404" s="184"/>
      <c r="AT404" s="178" t="s">
        <v>136</v>
      </c>
      <c r="AU404" s="178" t="s">
        <v>80</v>
      </c>
      <c r="AV404" s="175" t="s">
        <v>80</v>
      </c>
      <c r="AW404" s="175" t="s">
        <v>30</v>
      </c>
      <c r="AX404" s="175" t="s">
        <v>73</v>
      </c>
      <c r="AY404" s="178" t="s">
        <v>126</v>
      </c>
    </row>
    <row r="405" s="175" customFormat="true" ht="12.8" hidden="false" customHeight="false" outlineLevel="0" collapsed="false">
      <c r="B405" s="176"/>
      <c r="D405" s="177" t="s">
        <v>136</v>
      </c>
      <c r="E405" s="178"/>
      <c r="F405" s="179" t="s">
        <v>185</v>
      </c>
      <c r="H405" s="180" t="n">
        <v>23.545</v>
      </c>
      <c r="I405" s="181"/>
      <c r="L405" s="176"/>
      <c r="M405" s="182"/>
      <c r="N405" s="183"/>
      <c r="O405" s="183"/>
      <c r="P405" s="183"/>
      <c r="Q405" s="183"/>
      <c r="R405" s="183"/>
      <c r="S405" s="183"/>
      <c r="T405" s="184"/>
      <c r="AT405" s="178" t="s">
        <v>136</v>
      </c>
      <c r="AU405" s="178" t="s">
        <v>80</v>
      </c>
      <c r="AV405" s="175" t="s">
        <v>80</v>
      </c>
      <c r="AW405" s="175" t="s">
        <v>30</v>
      </c>
      <c r="AX405" s="175" t="s">
        <v>73</v>
      </c>
      <c r="AY405" s="178" t="s">
        <v>126</v>
      </c>
    </row>
    <row r="406" s="185" customFormat="true" ht="12.8" hidden="false" customHeight="false" outlineLevel="0" collapsed="false">
      <c r="B406" s="186"/>
      <c r="D406" s="177" t="s">
        <v>136</v>
      </c>
      <c r="E406" s="187"/>
      <c r="F406" s="188" t="s">
        <v>144</v>
      </c>
      <c r="H406" s="189" t="n">
        <v>57.97</v>
      </c>
      <c r="I406" s="190"/>
      <c r="L406" s="186"/>
      <c r="M406" s="191"/>
      <c r="N406" s="192"/>
      <c r="O406" s="192"/>
      <c r="P406" s="192"/>
      <c r="Q406" s="192"/>
      <c r="R406" s="192"/>
      <c r="S406" s="192"/>
      <c r="T406" s="193"/>
      <c r="AT406" s="187" t="s">
        <v>136</v>
      </c>
      <c r="AU406" s="187" t="s">
        <v>80</v>
      </c>
      <c r="AV406" s="185" t="s">
        <v>134</v>
      </c>
      <c r="AW406" s="185" t="s">
        <v>30</v>
      </c>
      <c r="AX406" s="185" t="s">
        <v>78</v>
      </c>
      <c r="AY406" s="187" t="s">
        <v>126</v>
      </c>
    </row>
    <row r="407" s="27" customFormat="true" ht="16.5" hidden="false" customHeight="true" outlineLevel="0" collapsed="false">
      <c r="A407" s="22"/>
      <c r="B407" s="161"/>
      <c r="C407" s="215" t="s">
        <v>781</v>
      </c>
      <c r="D407" s="162" t="s">
        <v>129</v>
      </c>
      <c r="E407" s="163" t="s">
        <v>782</v>
      </c>
      <c r="F407" s="164" t="s">
        <v>783</v>
      </c>
      <c r="G407" s="165" t="s">
        <v>132</v>
      </c>
      <c r="H407" s="166" t="n">
        <v>57.97</v>
      </c>
      <c r="I407" s="167"/>
      <c r="J407" s="168" t="n">
        <f aca="false">ROUND(I407*H407,2)</f>
        <v>0</v>
      </c>
      <c r="K407" s="164" t="s">
        <v>133</v>
      </c>
      <c r="L407" s="23"/>
      <c r="M407" s="169"/>
      <c r="N407" s="170" t="s">
        <v>38</v>
      </c>
      <c r="O407" s="60"/>
      <c r="P407" s="171" t="n">
        <f aca="false">O407*H407</f>
        <v>0</v>
      </c>
      <c r="Q407" s="171" t="n">
        <v>0.0003</v>
      </c>
      <c r="R407" s="171" t="n">
        <f aca="false">Q407*H407</f>
        <v>0.017391</v>
      </c>
      <c r="S407" s="171" t="n">
        <v>0</v>
      </c>
      <c r="T407" s="172" t="n">
        <f aca="false">S407*H407</f>
        <v>0</v>
      </c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R407" s="173" t="s">
        <v>212</v>
      </c>
      <c r="AT407" s="173" t="s">
        <v>129</v>
      </c>
      <c r="AU407" s="173" t="s">
        <v>80</v>
      </c>
      <c r="AY407" s="3" t="s">
        <v>126</v>
      </c>
      <c r="BE407" s="174" t="n">
        <f aca="false">IF(N407="základní",J407,0)</f>
        <v>0</v>
      </c>
      <c r="BF407" s="174" t="n">
        <f aca="false">IF(N407="snížená",J407,0)</f>
        <v>0</v>
      </c>
      <c r="BG407" s="174" t="n">
        <f aca="false">IF(N407="zákl. přenesená",J407,0)</f>
        <v>0</v>
      </c>
      <c r="BH407" s="174" t="n">
        <f aca="false">IF(N407="sníž. přenesená",J407,0)</f>
        <v>0</v>
      </c>
      <c r="BI407" s="174" t="n">
        <f aca="false">IF(N407="nulová",J407,0)</f>
        <v>0</v>
      </c>
      <c r="BJ407" s="3" t="s">
        <v>78</v>
      </c>
      <c r="BK407" s="174" t="n">
        <f aca="false">ROUND(I407*H407,2)</f>
        <v>0</v>
      </c>
      <c r="BL407" s="3" t="s">
        <v>212</v>
      </c>
      <c r="BM407" s="173" t="s">
        <v>784</v>
      </c>
    </row>
    <row r="408" s="27" customFormat="true" ht="24.15" hidden="false" customHeight="true" outlineLevel="0" collapsed="false">
      <c r="A408" s="22"/>
      <c r="B408" s="161"/>
      <c r="C408" s="215" t="s">
        <v>785</v>
      </c>
      <c r="D408" s="162" t="s">
        <v>129</v>
      </c>
      <c r="E408" s="163" t="s">
        <v>786</v>
      </c>
      <c r="F408" s="164" t="s">
        <v>787</v>
      </c>
      <c r="G408" s="165" t="s">
        <v>132</v>
      </c>
      <c r="H408" s="166" t="n">
        <v>57.97</v>
      </c>
      <c r="I408" s="167"/>
      <c r="J408" s="168" t="n">
        <f aca="false">ROUND(I408*H408,2)</f>
        <v>0</v>
      </c>
      <c r="K408" s="164" t="s">
        <v>133</v>
      </c>
      <c r="L408" s="23"/>
      <c r="M408" s="169"/>
      <c r="N408" s="170" t="s">
        <v>38</v>
      </c>
      <c r="O408" s="60"/>
      <c r="P408" s="171" t="n">
        <f aca="false">O408*H408</f>
        <v>0</v>
      </c>
      <c r="Q408" s="171" t="n">
        <v>0.00758</v>
      </c>
      <c r="R408" s="171" t="n">
        <f aca="false">Q408*H408</f>
        <v>0.4394126</v>
      </c>
      <c r="S408" s="171" t="n">
        <v>0</v>
      </c>
      <c r="T408" s="172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3" t="s">
        <v>212</v>
      </c>
      <c r="AT408" s="173" t="s">
        <v>129</v>
      </c>
      <c r="AU408" s="173" t="s">
        <v>80</v>
      </c>
      <c r="AY408" s="3" t="s">
        <v>126</v>
      </c>
      <c r="BE408" s="174" t="n">
        <f aca="false">IF(N408="základní",J408,0)</f>
        <v>0</v>
      </c>
      <c r="BF408" s="174" t="n">
        <f aca="false">IF(N408="snížená",J408,0)</f>
        <v>0</v>
      </c>
      <c r="BG408" s="174" t="n">
        <f aca="false">IF(N408="zákl. přenesená",J408,0)</f>
        <v>0</v>
      </c>
      <c r="BH408" s="174" t="n">
        <f aca="false">IF(N408="sníž. přenesená",J408,0)</f>
        <v>0</v>
      </c>
      <c r="BI408" s="174" t="n">
        <f aca="false">IF(N408="nulová",J408,0)</f>
        <v>0</v>
      </c>
      <c r="BJ408" s="3" t="s">
        <v>78</v>
      </c>
      <c r="BK408" s="174" t="n">
        <f aca="false">ROUND(I408*H408,2)</f>
        <v>0</v>
      </c>
      <c r="BL408" s="3" t="s">
        <v>212</v>
      </c>
      <c r="BM408" s="173" t="s">
        <v>788</v>
      </c>
    </row>
    <row r="409" s="27" customFormat="true" ht="33" hidden="false" customHeight="true" outlineLevel="0" collapsed="false">
      <c r="A409" s="22"/>
      <c r="B409" s="161"/>
      <c r="C409" s="215" t="s">
        <v>789</v>
      </c>
      <c r="D409" s="162" t="s">
        <v>129</v>
      </c>
      <c r="E409" s="163" t="s">
        <v>790</v>
      </c>
      <c r="F409" s="164" t="s">
        <v>791</v>
      </c>
      <c r="G409" s="165" t="s">
        <v>132</v>
      </c>
      <c r="H409" s="166" t="n">
        <v>57.97</v>
      </c>
      <c r="I409" s="167"/>
      <c r="J409" s="168" t="n">
        <f aca="false">ROUND(I409*H409,2)</f>
        <v>0</v>
      </c>
      <c r="K409" s="164" t="s">
        <v>133</v>
      </c>
      <c r="L409" s="23"/>
      <c r="M409" s="169"/>
      <c r="N409" s="170" t="s">
        <v>38</v>
      </c>
      <c r="O409" s="60"/>
      <c r="P409" s="171" t="n">
        <f aca="false">O409*H409</f>
        <v>0</v>
      </c>
      <c r="Q409" s="171" t="n">
        <v>0.00903</v>
      </c>
      <c r="R409" s="171" t="n">
        <f aca="false">Q409*H409</f>
        <v>0.5234691</v>
      </c>
      <c r="S409" s="171" t="n">
        <v>0</v>
      </c>
      <c r="T409" s="172" t="n">
        <f aca="false">S409*H409</f>
        <v>0</v>
      </c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R409" s="173" t="s">
        <v>212</v>
      </c>
      <c r="AT409" s="173" t="s">
        <v>129</v>
      </c>
      <c r="AU409" s="173" t="s">
        <v>80</v>
      </c>
      <c r="AY409" s="3" t="s">
        <v>126</v>
      </c>
      <c r="BE409" s="174" t="n">
        <f aca="false">IF(N409="základní",J409,0)</f>
        <v>0</v>
      </c>
      <c r="BF409" s="174" t="n">
        <f aca="false">IF(N409="snížená",J409,0)</f>
        <v>0</v>
      </c>
      <c r="BG409" s="174" t="n">
        <f aca="false">IF(N409="zákl. přenesená",J409,0)</f>
        <v>0</v>
      </c>
      <c r="BH409" s="174" t="n">
        <f aca="false">IF(N409="sníž. přenesená",J409,0)</f>
        <v>0</v>
      </c>
      <c r="BI409" s="174" t="n">
        <f aca="false">IF(N409="nulová",J409,0)</f>
        <v>0</v>
      </c>
      <c r="BJ409" s="3" t="s">
        <v>78</v>
      </c>
      <c r="BK409" s="174" t="n">
        <f aca="false">ROUND(I409*H409,2)</f>
        <v>0</v>
      </c>
      <c r="BL409" s="3" t="s">
        <v>212</v>
      </c>
      <c r="BM409" s="173" t="s">
        <v>792</v>
      </c>
    </row>
    <row r="410" s="27" customFormat="true" ht="24.15" hidden="false" customHeight="true" outlineLevel="0" collapsed="false">
      <c r="A410" s="22"/>
      <c r="B410" s="161"/>
      <c r="C410" s="216" t="s">
        <v>793</v>
      </c>
      <c r="D410" s="204" t="s">
        <v>473</v>
      </c>
      <c r="E410" s="205" t="s">
        <v>794</v>
      </c>
      <c r="F410" s="206" t="s">
        <v>795</v>
      </c>
      <c r="G410" s="207" t="s">
        <v>132</v>
      </c>
      <c r="H410" s="208" t="n">
        <v>66.666</v>
      </c>
      <c r="I410" s="209"/>
      <c r="J410" s="210" t="n">
        <f aca="false">ROUND(I410*H410,2)</f>
        <v>0</v>
      </c>
      <c r="K410" s="206" t="s">
        <v>133</v>
      </c>
      <c r="L410" s="211"/>
      <c r="M410" s="212"/>
      <c r="N410" s="213" t="s">
        <v>38</v>
      </c>
      <c r="O410" s="60"/>
      <c r="P410" s="171" t="n">
        <f aca="false">O410*H410</f>
        <v>0</v>
      </c>
      <c r="Q410" s="171" t="n">
        <v>0.022</v>
      </c>
      <c r="R410" s="171" t="n">
        <f aca="false">Q410*H410</f>
        <v>1.466652</v>
      </c>
      <c r="S410" s="171" t="n">
        <v>0</v>
      </c>
      <c r="T410" s="172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3" t="s">
        <v>294</v>
      </c>
      <c r="AT410" s="173" t="s">
        <v>473</v>
      </c>
      <c r="AU410" s="173" t="s">
        <v>80</v>
      </c>
      <c r="AY410" s="3" t="s">
        <v>126</v>
      </c>
      <c r="BE410" s="174" t="n">
        <f aca="false">IF(N410="základní",J410,0)</f>
        <v>0</v>
      </c>
      <c r="BF410" s="174" t="n">
        <f aca="false">IF(N410="snížená",J410,0)</f>
        <v>0</v>
      </c>
      <c r="BG410" s="174" t="n">
        <f aca="false">IF(N410="zákl. přenesená",J410,0)</f>
        <v>0</v>
      </c>
      <c r="BH410" s="174" t="n">
        <f aca="false">IF(N410="sníž. přenesená",J410,0)</f>
        <v>0</v>
      </c>
      <c r="BI410" s="174" t="n">
        <f aca="false">IF(N410="nulová",J410,0)</f>
        <v>0</v>
      </c>
      <c r="BJ410" s="3" t="s">
        <v>78</v>
      </c>
      <c r="BK410" s="174" t="n">
        <f aca="false">ROUND(I410*H410,2)</f>
        <v>0</v>
      </c>
      <c r="BL410" s="3" t="s">
        <v>212</v>
      </c>
      <c r="BM410" s="173" t="s">
        <v>796</v>
      </c>
    </row>
    <row r="411" s="175" customFormat="true" ht="12.8" hidden="false" customHeight="false" outlineLevel="0" collapsed="false">
      <c r="B411" s="176"/>
      <c r="D411" s="177" t="s">
        <v>136</v>
      </c>
      <c r="F411" s="179" t="s">
        <v>797</v>
      </c>
      <c r="H411" s="180" t="n">
        <v>66.666</v>
      </c>
      <c r="I411" s="181"/>
      <c r="L411" s="176"/>
      <c r="M411" s="182"/>
      <c r="N411" s="183"/>
      <c r="O411" s="183"/>
      <c r="P411" s="183"/>
      <c r="Q411" s="183"/>
      <c r="R411" s="183"/>
      <c r="S411" s="183"/>
      <c r="T411" s="184"/>
      <c r="AT411" s="178" t="s">
        <v>136</v>
      </c>
      <c r="AU411" s="178" t="s">
        <v>80</v>
      </c>
      <c r="AV411" s="175" t="s">
        <v>80</v>
      </c>
      <c r="AW411" s="175" t="s">
        <v>2</v>
      </c>
      <c r="AX411" s="175" t="s">
        <v>78</v>
      </c>
      <c r="AY411" s="178" t="s">
        <v>126</v>
      </c>
    </row>
    <row r="412" s="27" customFormat="true" ht="33" hidden="false" customHeight="true" outlineLevel="0" collapsed="false">
      <c r="A412" s="22"/>
      <c r="B412" s="161"/>
      <c r="C412" s="215" t="s">
        <v>798</v>
      </c>
      <c r="D412" s="162" t="s">
        <v>129</v>
      </c>
      <c r="E412" s="163" t="s">
        <v>799</v>
      </c>
      <c r="F412" s="164" t="s">
        <v>800</v>
      </c>
      <c r="G412" s="165" t="s">
        <v>132</v>
      </c>
      <c r="H412" s="166" t="n">
        <v>4.25</v>
      </c>
      <c r="I412" s="167"/>
      <c r="J412" s="168" t="n">
        <f aca="false">ROUND(I412*H412,2)</f>
        <v>0</v>
      </c>
      <c r="K412" s="164" t="s">
        <v>133</v>
      </c>
      <c r="L412" s="23"/>
      <c r="M412" s="169"/>
      <c r="N412" s="170" t="s">
        <v>38</v>
      </c>
      <c r="O412" s="60"/>
      <c r="P412" s="171" t="n">
        <f aca="false">O412*H412</f>
        <v>0</v>
      </c>
      <c r="Q412" s="171" t="n">
        <v>0</v>
      </c>
      <c r="R412" s="171" t="n">
        <f aca="false">Q412*H412</f>
        <v>0</v>
      </c>
      <c r="S412" s="171" t="n">
        <v>0</v>
      </c>
      <c r="T412" s="172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3" t="s">
        <v>212</v>
      </c>
      <c r="AT412" s="173" t="s">
        <v>129</v>
      </c>
      <c r="AU412" s="173" t="s">
        <v>80</v>
      </c>
      <c r="AY412" s="3" t="s">
        <v>126</v>
      </c>
      <c r="BE412" s="174" t="n">
        <f aca="false">IF(N412="základní",J412,0)</f>
        <v>0</v>
      </c>
      <c r="BF412" s="174" t="n">
        <f aca="false">IF(N412="snížená",J412,0)</f>
        <v>0</v>
      </c>
      <c r="BG412" s="174" t="n">
        <f aca="false">IF(N412="zákl. přenesená",J412,0)</f>
        <v>0</v>
      </c>
      <c r="BH412" s="174" t="n">
        <f aca="false">IF(N412="sníž. přenesená",J412,0)</f>
        <v>0</v>
      </c>
      <c r="BI412" s="174" t="n">
        <f aca="false">IF(N412="nulová",J412,0)</f>
        <v>0</v>
      </c>
      <c r="BJ412" s="3" t="s">
        <v>78</v>
      </c>
      <c r="BK412" s="174" t="n">
        <f aca="false">ROUND(I412*H412,2)</f>
        <v>0</v>
      </c>
      <c r="BL412" s="3" t="s">
        <v>212</v>
      </c>
      <c r="BM412" s="173" t="s">
        <v>801</v>
      </c>
    </row>
    <row r="413" s="27" customFormat="true" ht="24.15" hidden="false" customHeight="true" outlineLevel="0" collapsed="false">
      <c r="A413" s="22"/>
      <c r="B413" s="161"/>
      <c r="C413" s="215" t="s">
        <v>802</v>
      </c>
      <c r="D413" s="162" t="s">
        <v>129</v>
      </c>
      <c r="E413" s="163" t="s">
        <v>803</v>
      </c>
      <c r="F413" s="164" t="s">
        <v>804</v>
      </c>
      <c r="G413" s="165" t="s">
        <v>132</v>
      </c>
      <c r="H413" s="166" t="n">
        <v>36.973</v>
      </c>
      <c r="I413" s="167"/>
      <c r="J413" s="168" t="n">
        <f aca="false">ROUND(I413*H413,2)</f>
        <v>0</v>
      </c>
      <c r="K413" s="164" t="s">
        <v>133</v>
      </c>
      <c r="L413" s="23"/>
      <c r="M413" s="169"/>
      <c r="N413" s="170" t="s">
        <v>38</v>
      </c>
      <c r="O413" s="60"/>
      <c r="P413" s="171" t="n">
        <f aca="false">O413*H413</f>
        <v>0</v>
      </c>
      <c r="Q413" s="171" t="n">
        <v>0.0015</v>
      </c>
      <c r="R413" s="171" t="n">
        <f aca="false">Q413*H413</f>
        <v>0.0554595</v>
      </c>
      <c r="S413" s="171" t="n">
        <v>0</v>
      </c>
      <c r="T413" s="172" t="n">
        <f aca="false">S413*H413</f>
        <v>0</v>
      </c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R413" s="173" t="s">
        <v>212</v>
      </c>
      <c r="AT413" s="173" t="s">
        <v>129</v>
      </c>
      <c r="AU413" s="173" t="s">
        <v>80</v>
      </c>
      <c r="AY413" s="3" t="s">
        <v>126</v>
      </c>
      <c r="BE413" s="174" t="n">
        <f aca="false">IF(N413="základní",J413,0)</f>
        <v>0</v>
      </c>
      <c r="BF413" s="174" t="n">
        <f aca="false">IF(N413="snížená",J413,0)</f>
        <v>0</v>
      </c>
      <c r="BG413" s="174" t="n">
        <f aca="false">IF(N413="zákl. přenesená",J413,0)</f>
        <v>0</v>
      </c>
      <c r="BH413" s="174" t="n">
        <f aca="false">IF(N413="sníž. přenesená",J413,0)</f>
        <v>0</v>
      </c>
      <c r="BI413" s="174" t="n">
        <f aca="false">IF(N413="nulová",J413,0)</f>
        <v>0</v>
      </c>
      <c r="BJ413" s="3" t="s">
        <v>78</v>
      </c>
      <c r="BK413" s="174" t="n">
        <f aca="false">ROUND(I413*H413,2)</f>
        <v>0</v>
      </c>
      <c r="BL413" s="3" t="s">
        <v>212</v>
      </c>
      <c r="BM413" s="173" t="s">
        <v>805</v>
      </c>
    </row>
    <row r="414" s="175" customFormat="true" ht="12.8" hidden="false" customHeight="false" outlineLevel="0" collapsed="false">
      <c r="B414" s="176"/>
      <c r="D414" s="177" t="s">
        <v>136</v>
      </c>
      <c r="E414" s="178"/>
      <c r="F414" s="179" t="s">
        <v>806</v>
      </c>
      <c r="H414" s="180" t="n">
        <v>22.325</v>
      </c>
      <c r="I414" s="181"/>
      <c r="L414" s="176"/>
      <c r="M414" s="182"/>
      <c r="N414" s="183"/>
      <c r="O414" s="183"/>
      <c r="P414" s="183"/>
      <c r="Q414" s="183"/>
      <c r="R414" s="183"/>
      <c r="S414" s="183"/>
      <c r="T414" s="184"/>
      <c r="AT414" s="178" t="s">
        <v>136</v>
      </c>
      <c r="AU414" s="178" t="s">
        <v>80</v>
      </c>
      <c r="AV414" s="175" t="s">
        <v>80</v>
      </c>
      <c r="AW414" s="175" t="s">
        <v>30</v>
      </c>
      <c r="AX414" s="175" t="s">
        <v>73</v>
      </c>
      <c r="AY414" s="178" t="s">
        <v>126</v>
      </c>
    </row>
    <row r="415" s="175" customFormat="true" ht="12.8" hidden="false" customHeight="false" outlineLevel="0" collapsed="false">
      <c r="B415" s="176"/>
      <c r="D415" s="177" t="s">
        <v>136</v>
      </c>
      <c r="E415" s="178"/>
      <c r="F415" s="179" t="s">
        <v>807</v>
      </c>
      <c r="H415" s="180" t="n">
        <v>14.648</v>
      </c>
      <c r="I415" s="181"/>
      <c r="L415" s="176"/>
      <c r="M415" s="182"/>
      <c r="N415" s="183"/>
      <c r="O415" s="183"/>
      <c r="P415" s="183"/>
      <c r="Q415" s="183"/>
      <c r="R415" s="183"/>
      <c r="S415" s="183"/>
      <c r="T415" s="184"/>
      <c r="AT415" s="178" t="s">
        <v>136</v>
      </c>
      <c r="AU415" s="178" t="s">
        <v>80</v>
      </c>
      <c r="AV415" s="175" t="s">
        <v>80</v>
      </c>
      <c r="AW415" s="175" t="s">
        <v>30</v>
      </c>
      <c r="AX415" s="175" t="s">
        <v>73</v>
      </c>
      <c r="AY415" s="178" t="s">
        <v>126</v>
      </c>
    </row>
    <row r="416" s="185" customFormat="true" ht="12.8" hidden="false" customHeight="false" outlineLevel="0" collapsed="false">
      <c r="B416" s="186"/>
      <c r="D416" s="177" t="s">
        <v>136</v>
      </c>
      <c r="E416" s="187"/>
      <c r="F416" s="188" t="s">
        <v>144</v>
      </c>
      <c r="H416" s="189" t="n">
        <v>36.973</v>
      </c>
      <c r="I416" s="190"/>
      <c r="L416" s="186"/>
      <c r="M416" s="191"/>
      <c r="N416" s="192"/>
      <c r="O416" s="192"/>
      <c r="P416" s="192"/>
      <c r="Q416" s="192"/>
      <c r="R416" s="192"/>
      <c r="S416" s="192"/>
      <c r="T416" s="193"/>
      <c r="AT416" s="187" t="s">
        <v>136</v>
      </c>
      <c r="AU416" s="187" t="s">
        <v>80</v>
      </c>
      <c r="AV416" s="185" t="s">
        <v>134</v>
      </c>
      <c r="AW416" s="185" t="s">
        <v>30</v>
      </c>
      <c r="AX416" s="185" t="s">
        <v>78</v>
      </c>
      <c r="AY416" s="187" t="s">
        <v>126</v>
      </c>
    </row>
    <row r="417" s="27" customFormat="true" ht="16.5" hidden="false" customHeight="true" outlineLevel="0" collapsed="false">
      <c r="A417" s="22"/>
      <c r="B417" s="161"/>
      <c r="C417" s="215" t="s">
        <v>808</v>
      </c>
      <c r="D417" s="162" t="s">
        <v>129</v>
      </c>
      <c r="E417" s="163" t="s">
        <v>809</v>
      </c>
      <c r="F417" s="164" t="s">
        <v>810</v>
      </c>
      <c r="G417" s="165" t="s">
        <v>147</v>
      </c>
      <c r="H417" s="166" t="n">
        <v>66.88</v>
      </c>
      <c r="I417" s="167"/>
      <c r="J417" s="168" t="n">
        <f aca="false">ROUND(I417*H417,2)</f>
        <v>0</v>
      </c>
      <c r="K417" s="164" t="s">
        <v>133</v>
      </c>
      <c r="L417" s="23"/>
      <c r="M417" s="169"/>
      <c r="N417" s="170" t="s">
        <v>38</v>
      </c>
      <c r="O417" s="60"/>
      <c r="P417" s="171" t="n">
        <f aca="false">O417*H417</f>
        <v>0</v>
      </c>
      <c r="Q417" s="171" t="n">
        <v>3E-005</v>
      </c>
      <c r="R417" s="171" t="n">
        <f aca="false">Q417*H417</f>
        <v>0.0020064</v>
      </c>
      <c r="S417" s="171" t="n">
        <v>0</v>
      </c>
      <c r="T417" s="172" t="n">
        <f aca="false">S417*H417</f>
        <v>0</v>
      </c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R417" s="173" t="s">
        <v>212</v>
      </c>
      <c r="AT417" s="173" t="s">
        <v>129</v>
      </c>
      <c r="AU417" s="173" t="s">
        <v>80</v>
      </c>
      <c r="AY417" s="3" t="s">
        <v>126</v>
      </c>
      <c r="BE417" s="174" t="n">
        <f aca="false">IF(N417="základní",J417,0)</f>
        <v>0</v>
      </c>
      <c r="BF417" s="174" t="n">
        <f aca="false">IF(N417="snížená",J417,0)</f>
        <v>0</v>
      </c>
      <c r="BG417" s="174" t="n">
        <f aca="false">IF(N417="zákl. přenesená",J417,0)</f>
        <v>0</v>
      </c>
      <c r="BH417" s="174" t="n">
        <f aca="false">IF(N417="sníž. přenesená",J417,0)</f>
        <v>0</v>
      </c>
      <c r="BI417" s="174" t="n">
        <f aca="false">IF(N417="nulová",J417,0)</f>
        <v>0</v>
      </c>
      <c r="BJ417" s="3" t="s">
        <v>78</v>
      </c>
      <c r="BK417" s="174" t="n">
        <f aca="false">ROUND(I417*H417,2)</f>
        <v>0</v>
      </c>
      <c r="BL417" s="3" t="s">
        <v>212</v>
      </c>
      <c r="BM417" s="173" t="s">
        <v>811</v>
      </c>
    </row>
    <row r="418" s="175" customFormat="true" ht="12.8" hidden="false" customHeight="false" outlineLevel="0" collapsed="false">
      <c r="B418" s="176"/>
      <c r="D418" s="177" t="s">
        <v>136</v>
      </c>
      <c r="E418" s="178"/>
      <c r="F418" s="179" t="s">
        <v>812</v>
      </c>
      <c r="H418" s="180" t="n">
        <v>24.9</v>
      </c>
      <c r="I418" s="181"/>
      <c r="L418" s="176"/>
      <c r="M418" s="182"/>
      <c r="N418" s="183"/>
      <c r="O418" s="183"/>
      <c r="P418" s="183"/>
      <c r="Q418" s="183"/>
      <c r="R418" s="183"/>
      <c r="S418" s="183"/>
      <c r="T418" s="184"/>
      <c r="AT418" s="178" t="s">
        <v>136</v>
      </c>
      <c r="AU418" s="178" t="s">
        <v>80</v>
      </c>
      <c r="AV418" s="175" t="s">
        <v>80</v>
      </c>
      <c r="AW418" s="175" t="s">
        <v>30</v>
      </c>
      <c r="AX418" s="175" t="s">
        <v>73</v>
      </c>
      <c r="AY418" s="178" t="s">
        <v>126</v>
      </c>
    </row>
    <row r="419" s="175" customFormat="true" ht="12.8" hidden="false" customHeight="false" outlineLevel="0" collapsed="false">
      <c r="B419" s="176"/>
      <c r="D419" s="177" t="s">
        <v>136</v>
      </c>
      <c r="E419" s="178"/>
      <c r="F419" s="179" t="s">
        <v>813</v>
      </c>
      <c r="H419" s="180" t="n">
        <v>21.8</v>
      </c>
      <c r="I419" s="181"/>
      <c r="L419" s="176"/>
      <c r="M419" s="182"/>
      <c r="N419" s="183"/>
      <c r="O419" s="183"/>
      <c r="P419" s="183"/>
      <c r="Q419" s="183"/>
      <c r="R419" s="183"/>
      <c r="S419" s="183"/>
      <c r="T419" s="184"/>
      <c r="AT419" s="178" t="s">
        <v>136</v>
      </c>
      <c r="AU419" s="178" t="s">
        <v>80</v>
      </c>
      <c r="AV419" s="175" t="s">
        <v>80</v>
      </c>
      <c r="AW419" s="175" t="s">
        <v>30</v>
      </c>
      <c r="AX419" s="175" t="s">
        <v>73</v>
      </c>
      <c r="AY419" s="178" t="s">
        <v>126</v>
      </c>
    </row>
    <row r="420" s="175" customFormat="true" ht="12.8" hidden="false" customHeight="false" outlineLevel="0" collapsed="false">
      <c r="B420" s="176"/>
      <c r="D420" s="177" t="s">
        <v>136</v>
      </c>
      <c r="E420" s="178"/>
      <c r="F420" s="179" t="s">
        <v>814</v>
      </c>
      <c r="H420" s="180" t="n">
        <v>20.18</v>
      </c>
      <c r="I420" s="181"/>
      <c r="L420" s="176"/>
      <c r="M420" s="182"/>
      <c r="N420" s="183"/>
      <c r="O420" s="183"/>
      <c r="P420" s="183"/>
      <c r="Q420" s="183"/>
      <c r="R420" s="183"/>
      <c r="S420" s="183"/>
      <c r="T420" s="184"/>
      <c r="AT420" s="178" t="s">
        <v>136</v>
      </c>
      <c r="AU420" s="178" t="s">
        <v>80</v>
      </c>
      <c r="AV420" s="175" t="s">
        <v>80</v>
      </c>
      <c r="AW420" s="175" t="s">
        <v>30</v>
      </c>
      <c r="AX420" s="175" t="s">
        <v>73</v>
      </c>
      <c r="AY420" s="178" t="s">
        <v>126</v>
      </c>
    </row>
    <row r="421" s="185" customFormat="true" ht="12.8" hidden="false" customHeight="false" outlineLevel="0" collapsed="false">
      <c r="B421" s="186"/>
      <c r="D421" s="177" t="s">
        <v>136</v>
      </c>
      <c r="E421" s="187"/>
      <c r="F421" s="188" t="s">
        <v>144</v>
      </c>
      <c r="H421" s="189" t="n">
        <v>66.88</v>
      </c>
      <c r="I421" s="190"/>
      <c r="L421" s="186"/>
      <c r="M421" s="191"/>
      <c r="N421" s="192"/>
      <c r="O421" s="192"/>
      <c r="P421" s="192"/>
      <c r="Q421" s="192"/>
      <c r="R421" s="192"/>
      <c r="S421" s="192"/>
      <c r="T421" s="193"/>
      <c r="AT421" s="187" t="s">
        <v>136</v>
      </c>
      <c r="AU421" s="187" t="s">
        <v>80</v>
      </c>
      <c r="AV421" s="185" t="s">
        <v>134</v>
      </c>
      <c r="AW421" s="185" t="s">
        <v>30</v>
      </c>
      <c r="AX421" s="185" t="s">
        <v>78</v>
      </c>
      <c r="AY421" s="187" t="s">
        <v>126</v>
      </c>
    </row>
    <row r="422" s="27" customFormat="true" ht="24.15" hidden="false" customHeight="true" outlineLevel="0" collapsed="false">
      <c r="A422" s="22"/>
      <c r="B422" s="161"/>
      <c r="C422" s="215" t="s">
        <v>815</v>
      </c>
      <c r="D422" s="162" t="s">
        <v>129</v>
      </c>
      <c r="E422" s="163" t="s">
        <v>816</v>
      </c>
      <c r="F422" s="164" t="s">
        <v>817</v>
      </c>
      <c r="G422" s="165" t="s">
        <v>360</v>
      </c>
      <c r="H422" s="203"/>
      <c r="I422" s="167"/>
      <c r="J422" s="168" t="n">
        <f aca="false">ROUND(I422*H422,2)</f>
        <v>0</v>
      </c>
      <c r="K422" s="164" t="s">
        <v>133</v>
      </c>
      <c r="L422" s="23"/>
      <c r="M422" s="169"/>
      <c r="N422" s="170" t="s">
        <v>38</v>
      </c>
      <c r="O422" s="60"/>
      <c r="P422" s="171" t="n">
        <f aca="false">O422*H422</f>
        <v>0</v>
      </c>
      <c r="Q422" s="171" t="n">
        <v>0</v>
      </c>
      <c r="R422" s="171" t="n">
        <f aca="false">Q422*H422</f>
        <v>0</v>
      </c>
      <c r="S422" s="171" t="n">
        <v>0</v>
      </c>
      <c r="T422" s="172" t="n">
        <f aca="false">S422*H422</f>
        <v>0</v>
      </c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R422" s="173" t="s">
        <v>212</v>
      </c>
      <c r="AT422" s="173" t="s">
        <v>129</v>
      </c>
      <c r="AU422" s="173" t="s">
        <v>80</v>
      </c>
      <c r="AY422" s="3" t="s">
        <v>126</v>
      </c>
      <c r="BE422" s="174" t="n">
        <f aca="false">IF(N422="základní",J422,0)</f>
        <v>0</v>
      </c>
      <c r="BF422" s="174" t="n">
        <f aca="false">IF(N422="snížená",J422,0)</f>
        <v>0</v>
      </c>
      <c r="BG422" s="174" t="n">
        <f aca="false">IF(N422="zákl. přenesená",J422,0)</f>
        <v>0</v>
      </c>
      <c r="BH422" s="174" t="n">
        <f aca="false">IF(N422="sníž. přenesená",J422,0)</f>
        <v>0</v>
      </c>
      <c r="BI422" s="174" t="n">
        <f aca="false">IF(N422="nulová",J422,0)</f>
        <v>0</v>
      </c>
      <c r="BJ422" s="3" t="s">
        <v>78</v>
      </c>
      <c r="BK422" s="174" t="n">
        <f aca="false">ROUND(I422*H422,2)</f>
        <v>0</v>
      </c>
      <c r="BL422" s="3" t="s">
        <v>212</v>
      </c>
      <c r="BM422" s="173" t="s">
        <v>818</v>
      </c>
    </row>
    <row r="423" s="147" customFormat="true" ht="22.8" hidden="false" customHeight="true" outlineLevel="0" collapsed="false">
      <c r="B423" s="148"/>
      <c r="D423" s="149" t="s">
        <v>72</v>
      </c>
      <c r="E423" s="159" t="s">
        <v>819</v>
      </c>
      <c r="F423" s="159" t="s">
        <v>820</v>
      </c>
      <c r="I423" s="151"/>
      <c r="J423" s="160" t="n">
        <f aca="false">BK423</f>
        <v>0</v>
      </c>
      <c r="L423" s="148"/>
      <c r="M423" s="153"/>
      <c r="N423" s="154"/>
      <c r="O423" s="154"/>
      <c r="P423" s="155" t="n">
        <f aca="false">SUM(P424:P463)</f>
        <v>0</v>
      </c>
      <c r="Q423" s="154"/>
      <c r="R423" s="155" t="n">
        <f aca="false">SUM(R424:R463)</f>
        <v>2.63450975</v>
      </c>
      <c r="S423" s="154"/>
      <c r="T423" s="156" t="n">
        <f aca="false">SUM(T424:T463)</f>
        <v>0</v>
      </c>
      <c r="AR423" s="149" t="s">
        <v>80</v>
      </c>
      <c r="AT423" s="157" t="s">
        <v>72</v>
      </c>
      <c r="AU423" s="157" t="s">
        <v>78</v>
      </c>
      <c r="AY423" s="149" t="s">
        <v>126</v>
      </c>
      <c r="BK423" s="158" t="n">
        <f aca="false">SUM(BK424:BK463)</f>
        <v>0</v>
      </c>
    </row>
    <row r="424" s="27" customFormat="true" ht="16.5" hidden="false" customHeight="true" outlineLevel="0" collapsed="false">
      <c r="A424" s="22"/>
      <c r="B424" s="161"/>
      <c r="C424" s="215" t="s">
        <v>821</v>
      </c>
      <c r="D424" s="162" t="s">
        <v>129</v>
      </c>
      <c r="E424" s="163" t="s">
        <v>822</v>
      </c>
      <c r="F424" s="164" t="s">
        <v>823</v>
      </c>
      <c r="G424" s="165" t="s">
        <v>132</v>
      </c>
      <c r="H424" s="166" t="n">
        <v>97.58</v>
      </c>
      <c r="I424" s="167"/>
      <c r="J424" s="168" t="n">
        <f aca="false">ROUND(I424*H424,2)</f>
        <v>0</v>
      </c>
      <c r="K424" s="164" t="s">
        <v>133</v>
      </c>
      <c r="L424" s="23"/>
      <c r="M424" s="169"/>
      <c r="N424" s="170" t="s">
        <v>38</v>
      </c>
      <c r="O424" s="60"/>
      <c r="P424" s="171" t="n">
        <f aca="false">O424*H424</f>
        <v>0</v>
      </c>
      <c r="Q424" s="171" t="n">
        <v>0.0003</v>
      </c>
      <c r="R424" s="171" t="n">
        <f aca="false">Q424*H424</f>
        <v>0.029274</v>
      </c>
      <c r="S424" s="171" t="n">
        <v>0</v>
      </c>
      <c r="T424" s="172" t="n">
        <f aca="false">S424*H424</f>
        <v>0</v>
      </c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R424" s="173" t="s">
        <v>212</v>
      </c>
      <c r="AT424" s="173" t="s">
        <v>129</v>
      </c>
      <c r="AU424" s="173" t="s">
        <v>80</v>
      </c>
      <c r="AY424" s="3" t="s">
        <v>126</v>
      </c>
      <c r="BE424" s="174" t="n">
        <f aca="false">IF(N424="základní",J424,0)</f>
        <v>0</v>
      </c>
      <c r="BF424" s="174" t="n">
        <f aca="false">IF(N424="snížená",J424,0)</f>
        <v>0</v>
      </c>
      <c r="BG424" s="174" t="n">
        <f aca="false">IF(N424="zákl. přenesená",J424,0)</f>
        <v>0</v>
      </c>
      <c r="BH424" s="174" t="n">
        <f aca="false">IF(N424="sníž. přenesená",J424,0)</f>
        <v>0</v>
      </c>
      <c r="BI424" s="174" t="n">
        <f aca="false">IF(N424="nulová",J424,0)</f>
        <v>0</v>
      </c>
      <c r="BJ424" s="3" t="s">
        <v>78</v>
      </c>
      <c r="BK424" s="174" t="n">
        <f aca="false">ROUND(I424*H424,2)</f>
        <v>0</v>
      </c>
      <c r="BL424" s="3" t="s">
        <v>212</v>
      </c>
      <c r="BM424" s="173" t="s">
        <v>824</v>
      </c>
    </row>
    <row r="425" s="175" customFormat="true" ht="12.8" hidden="false" customHeight="false" outlineLevel="0" collapsed="false">
      <c r="B425" s="176"/>
      <c r="D425" s="177" t="s">
        <v>136</v>
      </c>
      <c r="E425" s="178"/>
      <c r="F425" s="179" t="s">
        <v>825</v>
      </c>
      <c r="H425" s="180" t="n">
        <v>18.55</v>
      </c>
      <c r="I425" s="181"/>
      <c r="L425" s="176"/>
      <c r="M425" s="182"/>
      <c r="N425" s="183"/>
      <c r="O425" s="183"/>
      <c r="P425" s="183"/>
      <c r="Q425" s="183"/>
      <c r="R425" s="183"/>
      <c r="S425" s="183"/>
      <c r="T425" s="184"/>
      <c r="AT425" s="178" t="s">
        <v>136</v>
      </c>
      <c r="AU425" s="178" t="s">
        <v>80</v>
      </c>
      <c r="AV425" s="175" t="s">
        <v>80</v>
      </c>
      <c r="AW425" s="175" t="s">
        <v>30</v>
      </c>
      <c r="AX425" s="175" t="s">
        <v>73</v>
      </c>
      <c r="AY425" s="178" t="s">
        <v>126</v>
      </c>
    </row>
    <row r="426" s="175" customFormat="true" ht="12.8" hidden="false" customHeight="false" outlineLevel="0" collapsed="false">
      <c r="B426" s="176"/>
      <c r="D426" s="177" t="s">
        <v>136</v>
      </c>
      <c r="E426" s="178"/>
      <c r="F426" s="179" t="s">
        <v>826</v>
      </c>
      <c r="H426" s="180" t="n">
        <v>33.625</v>
      </c>
      <c r="I426" s="181"/>
      <c r="L426" s="176"/>
      <c r="M426" s="182"/>
      <c r="N426" s="183"/>
      <c r="O426" s="183"/>
      <c r="P426" s="183"/>
      <c r="Q426" s="183"/>
      <c r="R426" s="183"/>
      <c r="S426" s="183"/>
      <c r="T426" s="184"/>
      <c r="AT426" s="178" t="s">
        <v>136</v>
      </c>
      <c r="AU426" s="178" t="s">
        <v>80</v>
      </c>
      <c r="AV426" s="175" t="s">
        <v>80</v>
      </c>
      <c r="AW426" s="175" t="s">
        <v>30</v>
      </c>
      <c r="AX426" s="175" t="s">
        <v>73</v>
      </c>
      <c r="AY426" s="178" t="s">
        <v>126</v>
      </c>
    </row>
    <row r="427" s="194" customFormat="true" ht="12.8" hidden="false" customHeight="false" outlineLevel="0" collapsed="false">
      <c r="B427" s="195"/>
      <c r="D427" s="177" t="s">
        <v>136</v>
      </c>
      <c r="E427" s="196"/>
      <c r="F427" s="197" t="s">
        <v>257</v>
      </c>
      <c r="H427" s="198" t="n">
        <v>52.175</v>
      </c>
      <c r="I427" s="199"/>
      <c r="L427" s="195"/>
      <c r="M427" s="200"/>
      <c r="N427" s="201"/>
      <c r="O427" s="201"/>
      <c r="P427" s="201"/>
      <c r="Q427" s="201"/>
      <c r="R427" s="201"/>
      <c r="S427" s="201"/>
      <c r="T427" s="202"/>
      <c r="AT427" s="196" t="s">
        <v>136</v>
      </c>
      <c r="AU427" s="196" t="s">
        <v>80</v>
      </c>
      <c r="AV427" s="194" t="s">
        <v>127</v>
      </c>
      <c r="AW427" s="194" t="s">
        <v>30</v>
      </c>
      <c r="AX427" s="194" t="s">
        <v>73</v>
      </c>
      <c r="AY427" s="196" t="s">
        <v>126</v>
      </c>
    </row>
    <row r="428" s="175" customFormat="true" ht="12.8" hidden="false" customHeight="false" outlineLevel="0" collapsed="false">
      <c r="B428" s="176"/>
      <c r="D428" s="177" t="s">
        <v>136</v>
      </c>
      <c r="E428" s="178"/>
      <c r="F428" s="179" t="s">
        <v>827</v>
      </c>
      <c r="H428" s="180" t="n">
        <v>24.25</v>
      </c>
      <c r="I428" s="181"/>
      <c r="L428" s="176"/>
      <c r="M428" s="182"/>
      <c r="N428" s="183"/>
      <c r="O428" s="183"/>
      <c r="P428" s="183"/>
      <c r="Q428" s="183"/>
      <c r="R428" s="183"/>
      <c r="S428" s="183"/>
      <c r="T428" s="184"/>
      <c r="AT428" s="178" t="s">
        <v>136</v>
      </c>
      <c r="AU428" s="178" t="s">
        <v>80</v>
      </c>
      <c r="AV428" s="175" t="s">
        <v>80</v>
      </c>
      <c r="AW428" s="175" t="s">
        <v>30</v>
      </c>
      <c r="AX428" s="175" t="s">
        <v>73</v>
      </c>
      <c r="AY428" s="178" t="s">
        <v>126</v>
      </c>
    </row>
    <row r="429" s="175" customFormat="true" ht="12.8" hidden="false" customHeight="false" outlineLevel="0" collapsed="false">
      <c r="B429" s="176"/>
      <c r="D429" s="177" t="s">
        <v>136</v>
      </c>
      <c r="E429" s="178"/>
      <c r="F429" s="179" t="s">
        <v>828</v>
      </c>
      <c r="H429" s="180" t="n">
        <v>21.155</v>
      </c>
      <c r="I429" s="181"/>
      <c r="L429" s="176"/>
      <c r="M429" s="182"/>
      <c r="N429" s="183"/>
      <c r="O429" s="183"/>
      <c r="P429" s="183"/>
      <c r="Q429" s="183"/>
      <c r="R429" s="183"/>
      <c r="S429" s="183"/>
      <c r="T429" s="184"/>
      <c r="AT429" s="178" t="s">
        <v>136</v>
      </c>
      <c r="AU429" s="178" t="s">
        <v>80</v>
      </c>
      <c r="AV429" s="175" t="s">
        <v>80</v>
      </c>
      <c r="AW429" s="175" t="s">
        <v>30</v>
      </c>
      <c r="AX429" s="175" t="s">
        <v>73</v>
      </c>
      <c r="AY429" s="178" t="s">
        <v>126</v>
      </c>
    </row>
    <row r="430" s="194" customFormat="true" ht="12.8" hidden="false" customHeight="false" outlineLevel="0" collapsed="false">
      <c r="B430" s="195"/>
      <c r="D430" s="177" t="s">
        <v>136</v>
      </c>
      <c r="E430" s="196"/>
      <c r="F430" s="197" t="s">
        <v>257</v>
      </c>
      <c r="H430" s="198" t="n">
        <v>45.405</v>
      </c>
      <c r="I430" s="199"/>
      <c r="L430" s="195"/>
      <c r="M430" s="200"/>
      <c r="N430" s="201"/>
      <c r="O430" s="201"/>
      <c r="P430" s="201"/>
      <c r="Q430" s="201"/>
      <c r="R430" s="201"/>
      <c r="S430" s="201"/>
      <c r="T430" s="202"/>
      <c r="AT430" s="196" t="s">
        <v>136</v>
      </c>
      <c r="AU430" s="196" t="s">
        <v>80</v>
      </c>
      <c r="AV430" s="194" t="s">
        <v>127</v>
      </c>
      <c r="AW430" s="194" t="s">
        <v>30</v>
      </c>
      <c r="AX430" s="194" t="s">
        <v>73</v>
      </c>
      <c r="AY430" s="196" t="s">
        <v>126</v>
      </c>
    </row>
    <row r="431" s="185" customFormat="true" ht="12.8" hidden="false" customHeight="false" outlineLevel="0" collapsed="false">
      <c r="B431" s="186"/>
      <c r="D431" s="177" t="s">
        <v>136</v>
      </c>
      <c r="E431" s="187"/>
      <c r="F431" s="188" t="s">
        <v>144</v>
      </c>
      <c r="H431" s="189" t="n">
        <v>97.58</v>
      </c>
      <c r="I431" s="190"/>
      <c r="L431" s="186"/>
      <c r="M431" s="191"/>
      <c r="N431" s="192"/>
      <c r="O431" s="192"/>
      <c r="P431" s="192"/>
      <c r="Q431" s="192"/>
      <c r="R431" s="192"/>
      <c r="S431" s="192"/>
      <c r="T431" s="193"/>
      <c r="AT431" s="187" t="s">
        <v>136</v>
      </c>
      <c r="AU431" s="187" t="s">
        <v>80</v>
      </c>
      <c r="AV431" s="185" t="s">
        <v>134</v>
      </c>
      <c r="AW431" s="185" t="s">
        <v>30</v>
      </c>
      <c r="AX431" s="185" t="s">
        <v>78</v>
      </c>
      <c r="AY431" s="187" t="s">
        <v>126</v>
      </c>
    </row>
    <row r="432" s="27" customFormat="true" ht="24.15" hidden="false" customHeight="true" outlineLevel="0" collapsed="false">
      <c r="A432" s="22"/>
      <c r="B432" s="161"/>
      <c r="C432" s="215" t="s">
        <v>829</v>
      </c>
      <c r="D432" s="162" t="s">
        <v>129</v>
      </c>
      <c r="E432" s="163" t="s">
        <v>830</v>
      </c>
      <c r="F432" s="164" t="s">
        <v>831</v>
      </c>
      <c r="G432" s="165" t="s">
        <v>132</v>
      </c>
      <c r="H432" s="166" t="n">
        <v>15.375</v>
      </c>
      <c r="I432" s="167"/>
      <c r="J432" s="168" t="n">
        <f aca="false">ROUND(I432*H432,2)</f>
        <v>0</v>
      </c>
      <c r="K432" s="164" t="s">
        <v>133</v>
      </c>
      <c r="L432" s="23"/>
      <c r="M432" s="169"/>
      <c r="N432" s="170" t="s">
        <v>38</v>
      </c>
      <c r="O432" s="60"/>
      <c r="P432" s="171" t="n">
        <f aca="false">O432*H432</f>
        <v>0</v>
      </c>
      <c r="Q432" s="171" t="n">
        <v>0.0015</v>
      </c>
      <c r="R432" s="171" t="n">
        <f aca="false">Q432*H432</f>
        <v>0.0230625</v>
      </c>
      <c r="S432" s="171" t="n">
        <v>0</v>
      </c>
      <c r="T432" s="172" t="n">
        <f aca="false">S432*H432</f>
        <v>0</v>
      </c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R432" s="173" t="s">
        <v>212</v>
      </c>
      <c r="AT432" s="173" t="s">
        <v>129</v>
      </c>
      <c r="AU432" s="173" t="s">
        <v>80</v>
      </c>
      <c r="AY432" s="3" t="s">
        <v>126</v>
      </c>
      <c r="BE432" s="174" t="n">
        <f aca="false">IF(N432="základní",J432,0)</f>
        <v>0</v>
      </c>
      <c r="BF432" s="174" t="n">
        <f aca="false">IF(N432="snížená",J432,0)</f>
        <v>0</v>
      </c>
      <c r="BG432" s="174" t="n">
        <f aca="false">IF(N432="zákl. přenesená",J432,0)</f>
        <v>0</v>
      </c>
      <c r="BH432" s="174" t="n">
        <f aca="false">IF(N432="sníž. přenesená",J432,0)</f>
        <v>0</v>
      </c>
      <c r="BI432" s="174" t="n">
        <f aca="false">IF(N432="nulová",J432,0)</f>
        <v>0</v>
      </c>
      <c r="BJ432" s="3" t="s">
        <v>78</v>
      </c>
      <c r="BK432" s="174" t="n">
        <f aca="false">ROUND(I432*H432,2)</f>
        <v>0</v>
      </c>
      <c r="BL432" s="3" t="s">
        <v>212</v>
      </c>
      <c r="BM432" s="173" t="s">
        <v>832</v>
      </c>
    </row>
    <row r="433" s="175" customFormat="true" ht="12.8" hidden="false" customHeight="false" outlineLevel="0" collapsed="false">
      <c r="B433" s="176"/>
      <c r="D433" s="177" t="s">
        <v>136</v>
      </c>
      <c r="E433" s="178"/>
      <c r="F433" s="179" t="s">
        <v>833</v>
      </c>
      <c r="H433" s="180" t="n">
        <v>4.05</v>
      </c>
      <c r="I433" s="181"/>
      <c r="L433" s="176"/>
      <c r="M433" s="182"/>
      <c r="N433" s="183"/>
      <c r="O433" s="183"/>
      <c r="P433" s="183"/>
      <c r="Q433" s="183"/>
      <c r="R433" s="183"/>
      <c r="S433" s="183"/>
      <c r="T433" s="184"/>
      <c r="AT433" s="178" t="s">
        <v>136</v>
      </c>
      <c r="AU433" s="178" t="s">
        <v>80</v>
      </c>
      <c r="AV433" s="175" t="s">
        <v>80</v>
      </c>
      <c r="AW433" s="175" t="s">
        <v>30</v>
      </c>
      <c r="AX433" s="175" t="s">
        <v>73</v>
      </c>
      <c r="AY433" s="178" t="s">
        <v>126</v>
      </c>
    </row>
    <row r="434" s="175" customFormat="true" ht="12.8" hidden="false" customHeight="false" outlineLevel="0" collapsed="false">
      <c r="B434" s="176"/>
      <c r="D434" s="177" t="s">
        <v>136</v>
      </c>
      <c r="E434" s="178"/>
      <c r="F434" s="179" t="s">
        <v>834</v>
      </c>
      <c r="H434" s="180" t="n">
        <v>11.325</v>
      </c>
      <c r="I434" s="181"/>
      <c r="L434" s="176"/>
      <c r="M434" s="182"/>
      <c r="N434" s="183"/>
      <c r="O434" s="183"/>
      <c r="P434" s="183"/>
      <c r="Q434" s="183"/>
      <c r="R434" s="183"/>
      <c r="S434" s="183"/>
      <c r="T434" s="184"/>
      <c r="AT434" s="178" t="s">
        <v>136</v>
      </c>
      <c r="AU434" s="178" t="s">
        <v>80</v>
      </c>
      <c r="AV434" s="175" t="s">
        <v>80</v>
      </c>
      <c r="AW434" s="175" t="s">
        <v>30</v>
      </c>
      <c r="AX434" s="175" t="s">
        <v>73</v>
      </c>
      <c r="AY434" s="178" t="s">
        <v>126</v>
      </c>
    </row>
    <row r="435" s="185" customFormat="true" ht="12.8" hidden="false" customHeight="false" outlineLevel="0" collapsed="false">
      <c r="B435" s="186"/>
      <c r="D435" s="177" t="s">
        <v>136</v>
      </c>
      <c r="E435" s="187"/>
      <c r="F435" s="188" t="s">
        <v>144</v>
      </c>
      <c r="H435" s="189" t="n">
        <v>15.375</v>
      </c>
      <c r="I435" s="190"/>
      <c r="L435" s="186"/>
      <c r="M435" s="191"/>
      <c r="N435" s="192"/>
      <c r="O435" s="192"/>
      <c r="P435" s="192"/>
      <c r="Q435" s="192"/>
      <c r="R435" s="192"/>
      <c r="S435" s="192"/>
      <c r="T435" s="193"/>
      <c r="AT435" s="187" t="s">
        <v>136</v>
      </c>
      <c r="AU435" s="187" t="s">
        <v>80</v>
      </c>
      <c r="AV435" s="185" t="s">
        <v>134</v>
      </c>
      <c r="AW435" s="185" t="s">
        <v>30</v>
      </c>
      <c r="AX435" s="185" t="s">
        <v>78</v>
      </c>
      <c r="AY435" s="187" t="s">
        <v>126</v>
      </c>
    </row>
    <row r="436" s="27" customFormat="true" ht="16.5" hidden="false" customHeight="true" outlineLevel="0" collapsed="false">
      <c r="A436" s="22"/>
      <c r="B436" s="161"/>
      <c r="C436" s="215" t="s">
        <v>835</v>
      </c>
      <c r="D436" s="162" t="s">
        <v>129</v>
      </c>
      <c r="E436" s="163" t="s">
        <v>836</v>
      </c>
      <c r="F436" s="164" t="s">
        <v>837</v>
      </c>
      <c r="G436" s="165" t="s">
        <v>140</v>
      </c>
      <c r="H436" s="166" t="n">
        <v>10</v>
      </c>
      <c r="I436" s="167"/>
      <c r="J436" s="168" t="n">
        <f aca="false">ROUND(I436*H436,2)</f>
        <v>0</v>
      </c>
      <c r="K436" s="164" t="s">
        <v>133</v>
      </c>
      <c r="L436" s="23"/>
      <c r="M436" s="169"/>
      <c r="N436" s="170" t="s">
        <v>38</v>
      </c>
      <c r="O436" s="60"/>
      <c r="P436" s="171" t="n">
        <f aca="false">O436*H436</f>
        <v>0</v>
      </c>
      <c r="Q436" s="171" t="n">
        <v>0.00021</v>
      </c>
      <c r="R436" s="171" t="n">
        <f aca="false">Q436*H436</f>
        <v>0.0021</v>
      </c>
      <c r="S436" s="171" t="n">
        <v>0</v>
      </c>
      <c r="T436" s="172" t="n">
        <f aca="false">S436*H436</f>
        <v>0</v>
      </c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R436" s="173" t="s">
        <v>212</v>
      </c>
      <c r="AT436" s="173" t="s">
        <v>129</v>
      </c>
      <c r="AU436" s="173" t="s">
        <v>80</v>
      </c>
      <c r="AY436" s="3" t="s">
        <v>126</v>
      </c>
      <c r="BE436" s="174" t="n">
        <f aca="false">IF(N436="základní",J436,0)</f>
        <v>0</v>
      </c>
      <c r="BF436" s="174" t="n">
        <f aca="false">IF(N436="snížená",J436,0)</f>
        <v>0</v>
      </c>
      <c r="BG436" s="174" t="n">
        <f aca="false">IF(N436="zákl. přenesená",J436,0)</f>
        <v>0</v>
      </c>
      <c r="BH436" s="174" t="n">
        <f aca="false">IF(N436="sníž. přenesená",J436,0)</f>
        <v>0</v>
      </c>
      <c r="BI436" s="174" t="n">
        <f aca="false">IF(N436="nulová",J436,0)</f>
        <v>0</v>
      </c>
      <c r="BJ436" s="3" t="s">
        <v>78</v>
      </c>
      <c r="BK436" s="174" t="n">
        <f aca="false">ROUND(I436*H436,2)</f>
        <v>0</v>
      </c>
      <c r="BL436" s="3" t="s">
        <v>212</v>
      </c>
      <c r="BM436" s="173" t="s">
        <v>838</v>
      </c>
    </row>
    <row r="437" s="175" customFormat="true" ht="12.8" hidden="false" customHeight="false" outlineLevel="0" collapsed="false">
      <c r="B437" s="176"/>
      <c r="D437" s="177" t="s">
        <v>136</v>
      </c>
      <c r="E437" s="178"/>
      <c r="F437" s="179" t="s">
        <v>839</v>
      </c>
      <c r="H437" s="180" t="n">
        <v>10</v>
      </c>
      <c r="I437" s="181"/>
      <c r="L437" s="176"/>
      <c r="M437" s="182"/>
      <c r="N437" s="183"/>
      <c r="O437" s="183"/>
      <c r="P437" s="183"/>
      <c r="Q437" s="183"/>
      <c r="R437" s="183"/>
      <c r="S437" s="183"/>
      <c r="T437" s="184"/>
      <c r="AT437" s="178" t="s">
        <v>136</v>
      </c>
      <c r="AU437" s="178" t="s">
        <v>80</v>
      </c>
      <c r="AV437" s="175" t="s">
        <v>80</v>
      </c>
      <c r="AW437" s="175" t="s">
        <v>30</v>
      </c>
      <c r="AX437" s="175" t="s">
        <v>78</v>
      </c>
      <c r="AY437" s="178" t="s">
        <v>126</v>
      </c>
    </row>
    <row r="438" s="27" customFormat="true" ht="24.15" hidden="false" customHeight="true" outlineLevel="0" collapsed="false">
      <c r="A438" s="22"/>
      <c r="B438" s="161"/>
      <c r="C438" s="215" t="s">
        <v>840</v>
      </c>
      <c r="D438" s="162" t="s">
        <v>129</v>
      </c>
      <c r="E438" s="163" t="s">
        <v>841</v>
      </c>
      <c r="F438" s="164" t="s">
        <v>842</v>
      </c>
      <c r="G438" s="165" t="s">
        <v>147</v>
      </c>
      <c r="H438" s="166" t="n">
        <v>27.2</v>
      </c>
      <c r="I438" s="167"/>
      <c r="J438" s="168" t="n">
        <f aca="false">ROUND(I438*H438,2)</f>
        <v>0</v>
      </c>
      <c r="K438" s="164" t="s">
        <v>133</v>
      </c>
      <c r="L438" s="23"/>
      <c r="M438" s="169"/>
      <c r="N438" s="170" t="s">
        <v>38</v>
      </c>
      <c r="O438" s="60"/>
      <c r="P438" s="171" t="n">
        <f aca="false">O438*H438</f>
        <v>0</v>
      </c>
      <c r="Q438" s="171" t="n">
        <v>0.00032</v>
      </c>
      <c r="R438" s="171" t="n">
        <f aca="false">Q438*H438</f>
        <v>0.008704</v>
      </c>
      <c r="S438" s="171" t="n">
        <v>0</v>
      </c>
      <c r="T438" s="172" t="n">
        <f aca="false">S438*H438</f>
        <v>0</v>
      </c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R438" s="173" t="s">
        <v>212</v>
      </c>
      <c r="AT438" s="173" t="s">
        <v>129</v>
      </c>
      <c r="AU438" s="173" t="s">
        <v>80</v>
      </c>
      <c r="AY438" s="3" t="s">
        <v>126</v>
      </c>
      <c r="BE438" s="174" t="n">
        <f aca="false">IF(N438="základní",J438,0)</f>
        <v>0</v>
      </c>
      <c r="BF438" s="174" t="n">
        <f aca="false">IF(N438="snížená",J438,0)</f>
        <v>0</v>
      </c>
      <c r="BG438" s="174" t="n">
        <f aca="false">IF(N438="zákl. přenesená",J438,0)</f>
        <v>0</v>
      </c>
      <c r="BH438" s="174" t="n">
        <f aca="false">IF(N438="sníž. přenesená",J438,0)</f>
        <v>0</v>
      </c>
      <c r="BI438" s="174" t="n">
        <f aca="false">IF(N438="nulová",J438,0)</f>
        <v>0</v>
      </c>
      <c r="BJ438" s="3" t="s">
        <v>78</v>
      </c>
      <c r="BK438" s="174" t="n">
        <f aca="false">ROUND(I438*H438,2)</f>
        <v>0</v>
      </c>
      <c r="BL438" s="3" t="s">
        <v>212</v>
      </c>
      <c r="BM438" s="173" t="s">
        <v>843</v>
      </c>
    </row>
    <row r="439" s="175" customFormat="true" ht="12.8" hidden="false" customHeight="false" outlineLevel="0" collapsed="false">
      <c r="B439" s="176"/>
      <c r="D439" s="177" t="s">
        <v>136</v>
      </c>
      <c r="E439" s="178"/>
      <c r="F439" s="179" t="s">
        <v>844</v>
      </c>
      <c r="H439" s="180" t="n">
        <v>27.2</v>
      </c>
      <c r="I439" s="181"/>
      <c r="L439" s="176"/>
      <c r="M439" s="182"/>
      <c r="N439" s="183"/>
      <c r="O439" s="183"/>
      <c r="P439" s="183"/>
      <c r="Q439" s="183"/>
      <c r="R439" s="183"/>
      <c r="S439" s="183"/>
      <c r="T439" s="184"/>
      <c r="AT439" s="178" t="s">
        <v>136</v>
      </c>
      <c r="AU439" s="178" t="s">
        <v>80</v>
      </c>
      <c r="AV439" s="175" t="s">
        <v>80</v>
      </c>
      <c r="AW439" s="175" t="s">
        <v>30</v>
      </c>
      <c r="AX439" s="175" t="s">
        <v>78</v>
      </c>
      <c r="AY439" s="178" t="s">
        <v>126</v>
      </c>
    </row>
    <row r="440" s="27" customFormat="true" ht="33" hidden="false" customHeight="true" outlineLevel="0" collapsed="false">
      <c r="A440" s="22"/>
      <c r="B440" s="161"/>
      <c r="C440" s="215" t="s">
        <v>845</v>
      </c>
      <c r="D440" s="162" t="s">
        <v>129</v>
      </c>
      <c r="E440" s="163" t="s">
        <v>846</v>
      </c>
      <c r="F440" s="164" t="s">
        <v>847</v>
      </c>
      <c r="G440" s="165" t="s">
        <v>132</v>
      </c>
      <c r="H440" s="166" t="n">
        <v>97.58</v>
      </c>
      <c r="I440" s="167"/>
      <c r="J440" s="168" t="n">
        <f aca="false">ROUND(I440*H440,2)</f>
        <v>0</v>
      </c>
      <c r="K440" s="164" t="s">
        <v>133</v>
      </c>
      <c r="L440" s="23"/>
      <c r="M440" s="169"/>
      <c r="N440" s="170" t="s">
        <v>38</v>
      </c>
      <c r="O440" s="60"/>
      <c r="P440" s="171" t="n">
        <f aca="false">O440*H440</f>
        <v>0</v>
      </c>
      <c r="Q440" s="171" t="n">
        <v>0.00909</v>
      </c>
      <c r="R440" s="171" t="n">
        <f aca="false">Q440*H440</f>
        <v>0.8870022</v>
      </c>
      <c r="S440" s="171" t="n">
        <v>0</v>
      </c>
      <c r="T440" s="172" t="n">
        <f aca="false">S440*H440</f>
        <v>0</v>
      </c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R440" s="173" t="s">
        <v>212</v>
      </c>
      <c r="AT440" s="173" t="s">
        <v>129</v>
      </c>
      <c r="AU440" s="173" t="s">
        <v>80</v>
      </c>
      <c r="AY440" s="3" t="s">
        <v>126</v>
      </c>
      <c r="BE440" s="174" t="n">
        <f aca="false">IF(N440="základní",J440,0)</f>
        <v>0</v>
      </c>
      <c r="BF440" s="174" t="n">
        <f aca="false">IF(N440="snížená",J440,0)</f>
        <v>0</v>
      </c>
      <c r="BG440" s="174" t="n">
        <f aca="false">IF(N440="zákl. přenesená",J440,0)</f>
        <v>0</v>
      </c>
      <c r="BH440" s="174" t="n">
        <f aca="false">IF(N440="sníž. přenesená",J440,0)</f>
        <v>0</v>
      </c>
      <c r="BI440" s="174" t="n">
        <f aca="false">IF(N440="nulová",J440,0)</f>
        <v>0</v>
      </c>
      <c r="BJ440" s="3" t="s">
        <v>78</v>
      </c>
      <c r="BK440" s="174" t="n">
        <f aca="false">ROUND(I440*H440,2)</f>
        <v>0</v>
      </c>
      <c r="BL440" s="3" t="s">
        <v>212</v>
      </c>
      <c r="BM440" s="173" t="s">
        <v>848</v>
      </c>
    </row>
    <row r="441" s="175" customFormat="true" ht="12.8" hidden="false" customHeight="false" outlineLevel="0" collapsed="false">
      <c r="B441" s="176"/>
      <c r="D441" s="177" t="s">
        <v>136</v>
      </c>
      <c r="E441" s="178"/>
      <c r="F441" s="179" t="s">
        <v>825</v>
      </c>
      <c r="H441" s="180" t="n">
        <v>18.55</v>
      </c>
      <c r="I441" s="181"/>
      <c r="L441" s="176"/>
      <c r="M441" s="182"/>
      <c r="N441" s="183"/>
      <c r="O441" s="183"/>
      <c r="P441" s="183"/>
      <c r="Q441" s="183"/>
      <c r="R441" s="183"/>
      <c r="S441" s="183"/>
      <c r="T441" s="184"/>
      <c r="AT441" s="178" t="s">
        <v>136</v>
      </c>
      <c r="AU441" s="178" t="s">
        <v>80</v>
      </c>
      <c r="AV441" s="175" t="s">
        <v>80</v>
      </c>
      <c r="AW441" s="175" t="s">
        <v>30</v>
      </c>
      <c r="AX441" s="175" t="s">
        <v>73</v>
      </c>
      <c r="AY441" s="178" t="s">
        <v>126</v>
      </c>
    </row>
    <row r="442" s="175" customFormat="true" ht="12.8" hidden="false" customHeight="false" outlineLevel="0" collapsed="false">
      <c r="B442" s="176"/>
      <c r="D442" s="177" t="s">
        <v>136</v>
      </c>
      <c r="E442" s="178"/>
      <c r="F442" s="179" t="s">
        <v>826</v>
      </c>
      <c r="H442" s="180" t="n">
        <v>33.625</v>
      </c>
      <c r="I442" s="181"/>
      <c r="L442" s="176"/>
      <c r="M442" s="182"/>
      <c r="N442" s="183"/>
      <c r="O442" s="183"/>
      <c r="P442" s="183"/>
      <c r="Q442" s="183"/>
      <c r="R442" s="183"/>
      <c r="S442" s="183"/>
      <c r="T442" s="184"/>
      <c r="AT442" s="178" t="s">
        <v>136</v>
      </c>
      <c r="AU442" s="178" t="s">
        <v>80</v>
      </c>
      <c r="AV442" s="175" t="s">
        <v>80</v>
      </c>
      <c r="AW442" s="175" t="s">
        <v>30</v>
      </c>
      <c r="AX442" s="175" t="s">
        <v>73</v>
      </c>
      <c r="AY442" s="178" t="s">
        <v>126</v>
      </c>
    </row>
    <row r="443" s="194" customFormat="true" ht="12.8" hidden="false" customHeight="false" outlineLevel="0" collapsed="false">
      <c r="B443" s="195"/>
      <c r="D443" s="177" t="s">
        <v>136</v>
      </c>
      <c r="E443" s="196"/>
      <c r="F443" s="197" t="s">
        <v>257</v>
      </c>
      <c r="H443" s="198" t="n">
        <v>52.175</v>
      </c>
      <c r="I443" s="199"/>
      <c r="L443" s="195"/>
      <c r="M443" s="200"/>
      <c r="N443" s="201"/>
      <c r="O443" s="201"/>
      <c r="P443" s="201"/>
      <c r="Q443" s="201"/>
      <c r="R443" s="201"/>
      <c r="S443" s="201"/>
      <c r="T443" s="202"/>
      <c r="AT443" s="196" t="s">
        <v>136</v>
      </c>
      <c r="AU443" s="196" t="s">
        <v>80</v>
      </c>
      <c r="AV443" s="194" t="s">
        <v>127</v>
      </c>
      <c r="AW443" s="194" t="s">
        <v>30</v>
      </c>
      <c r="AX443" s="194" t="s">
        <v>73</v>
      </c>
      <c r="AY443" s="196" t="s">
        <v>126</v>
      </c>
    </row>
    <row r="444" s="175" customFormat="true" ht="12.8" hidden="false" customHeight="false" outlineLevel="0" collapsed="false">
      <c r="B444" s="176"/>
      <c r="D444" s="177" t="s">
        <v>136</v>
      </c>
      <c r="E444" s="178"/>
      <c r="F444" s="179" t="s">
        <v>827</v>
      </c>
      <c r="H444" s="180" t="n">
        <v>24.25</v>
      </c>
      <c r="I444" s="181"/>
      <c r="L444" s="176"/>
      <c r="M444" s="182"/>
      <c r="N444" s="183"/>
      <c r="O444" s="183"/>
      <c r="P444" s="183"/>
      <c r="Q444" s="183"/>
      <c r="R444" s="183"/>
      <c r="S444" s="183"/>
      <c r="T444" s="184"/>
      <c r="AT444" s="178" t="s">
        <v>136</v>
      </c>
      <c r="AU444" s="178" t="s">
        <v>80</v>
      </c>
      <c r="AV444" s="175" t="s">
        <v>80</v>
      </c>
      <c r="AW444" s="175" t="s">
        <v>30</v>
      </c>
      <c r="AX444" s="175" t="s">
        <v>73</v>
      </c>
      <c r="AY444" s="178" t="s">
        <v>126</v>
      </c>
    </row>
    <row r="445" s="175" customFormat="true" ht="12.8" hidden="false" customHeight="false" outlineLevel="0" collapsed="false">
      <c r="B445" s="176"/>
      <c r="D445" s="177" t="s">
        <v>136</v>
      </c>
      <c r="E445" s="178"/>
      <c r="F445" s="179" t="s">
        <v>828</v>
      </c>
      <c r="H445" s="180" t="n">
        <v>21.155</v>
      </c>
      <c r="I445" s="181"/>
      <c r="L445" s="176"/>
      <c r="M445" s="182"/>
      <c r="N445" s="183"/>
      <c r="O445" s="183"/>
      <c r="P445" s="183"/>
      <c r="Q445" s="183"/>
      <c r="R445" s="183"/>
      <c r="S445" s="183"/>
      <c r="T445" s="184"/>
      <c r="AT445" s="178" t="s">
        <v>136</v>
      </c>
      <c r="AU445" s="178" t="s">
        <v>80</v>
      </c>
      <c r="AV445" s="175" t="s">
        <v>80</v>
      </c>
      <c r="AW445" s="175" t="s">
        <v>30</v>
      </c>
      <c r="AX445" s="175" t="s">
        <v>73</v>
      </c>
      <c r="AY445" s="178" t="s">
        <v>126</v>
      </c>
    </row>
    <row r="446" s="194" customFormat="true" ht="12.8" hidden="false" customHeight="false" outlineLevel="0" collapsed="false">
      <c r="B446" s="195"/>
      <c r="D446" s="177" t="s">
        <v>136</v>
      </c>
      <c r="E446" s="196"/>
      <c r="F446" s="197" t="s">
        <v>257</v>
      </c>
      <c r="H446" s="198" t="n">
        <v>45.405</v>
      </c>
      <c r="I446" s="199"/>
      <c r="L446" s="195"/>
      <c r="M446" s="200"/>
      <c r="N446" s="201"/>
      <c r="O446" s="201"/>
      <c r="P446" s="201"/>
      <c r="Q446" s="201"/>
      <c r="R446" s="201"/>
      <c r="S446" s="201"/>
      <c r="T446" s="202"/>
      <c r="AT446" s="196" t="s">
        <v>136</v>
      </c>
      <c r="AU446" s="196" t="s">
        <v>80</v>
      </c>
      <c r="AV446" s="194" t="s">
        <v>127</v>
      </c>
      <c r="AW446" s="194" t="s">
        <v>30</v>
      </c>
      <c r="AX446" s="194" t="s">
        <v>73</v>
      </c>
      <c r="AY446" s="196" t="s">
        <v>126</v>
      </c>
    </row>
    <row r="447" s="185" customFormat="true" ht="12.8" hidden="false" customHeight="false" outlineLevel="0" collapsed="false">
      <c r="B447" s="186"/>
      <c r="D447" s="177" t="s">
        <v>136</v>
      </c>
      <c r="E447" s="187"/>
      <c r="F447" s="188" t="s">
        <v>144</v>
      </c>
      <c r="H447" s="189" t="n">
        <v>97.58</v>
      </c>
      <c r="I447" s="190"/>
      <c r="L447" s="186"/>
      <c r="M447" s="191"/>
      <c r="N447" s="192"/>
      <c r="O447" s="192"/>
      <c r="P447" s="192"/>
      <c r="Q447" s="192"/>
      <c r="R447" s="192"/>
      <c r="S447" s="192"/>
      <c r="T447" s="193"/>
      <c r="AT447" s="187" t="s">
        <v>136</v>
      </c>
      <c r="AU447" s="187" t="s">
        <v>80</v>
      </c>
      <c r="AV447" s="185" t="s">
        <v>134</v>
      </c>
      <c r="AW447" s="185" t="s">
        <v>30</v>
      </c>
      <c r="AX447" s="185" t="s">
        <v>78</v>
      </c>
      <c r="AY447" s="187" t="s">
        <v>126</v>
      </c>
    </row>
    <row r="448" s="27" customFormat="true" ht="24.15" hidden="false" customHeight="true" outlineLevel="0" collapsed="false">
      <c r="A448" s="22"/>
      <c r="B448" s="161"/>
      <c r="C448" s="216" t="s">
        <v>849</v>
      </c>
      <c r="D448" s="204" t="s">
        <v>473</v>
      </c>
      <c r="E448" s="205" t="s">
        <v>850</v>
      </c>
      <c r="F448" s="206" t="s">
        <v>851</v>
      </c>
      <c r="G448" s="207" t="s">
        <v>132</v>
      </c>
      <c r="H448" s="208" t="n">
        <v>112.217</v>
      </c>
      <c r="I448" s="209"/>
      <c r="J448" s="210" t="n">
        <f aca="false">ROUND(I448*H448,2)</f>
        <v>0</v>
      </c>
      <c r="K448" s="206" t="s">
        <v>133</v>
      </c>
      <c r="L448" s="211"/>
      <c r="M448" s="212"/>
      <c r="N448" s="213" t="s">
        <v>38</v>
      </c>
      <c r="O448" s="60"/>
      <c r="P448" s="171" t="n">
        <f aca="false">O448*H448</f>
        <v>0</v>
      </c>
      <c r="Q448" s="171" t="n">
        <v>0.01465</v>
      </c>
      <c r="R448" s="171" t="n">
        <f aca="false">Q448*H448</f>
        <v>1.64397905</v>
      </c>
      <c r="S448" s="171" t="n">
        <v>0</v>
      </c>
      <c r="T448" s="172" t="n">
        <f aca="false">S448*H448</f>
        <v>0</v>
      </c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R448" s="173" t="s">
        <v>294</v>
      </c>
      <c r="AT448" s="173" t="s">
        <v>473</v>
      </c>
      <c r="AU448" s="173" t="s">
        <v>80</v>
      </c>
      <c r="AY448" s="3" t="s">
        <v>126</v>
      </c>
      <c r="BE448" s="174" t="n">
        <f aca="false">IF(N448="základní",J448,0)</f>
        <v>0</v>
      </c>
      <c r="BF448" s="174" t="n">
        <f aca="false">IF(N448="snížená",J448,0)</f>
        <v>0</v>
      </c>
      <c r="BG448" s="174" t="n">
        <f aca="false">IF(N448="zákl. přenesená",J448,0)</f>
        <v>0</v>
      </c>
      <c r="BH448" s="174" t="n">
        <f aca="false">IF(N448="sníž. přenesená",J448,0)</f>
        <v>0</v>
      </c>
      <c r="BI448" s="174" t="n">
        <f aca="false">IF(N448="nulová",J448,0)</f>
        <v>0</v>
      </c>
      <c r="BJ448" s="3" t="s">
        <v>78</v>
      </c>
      <c r="BK448" s="174" t="n">
        <f aca="false">ROUND(I448*H448,2)</f>
        <v>0</v>
      </c>
      <c r="BL448" s="3" t="s">
        <v>212</v>
      </c>
      <c r="BM448" s="173" t="s">
        <v>852</v>
      </c>
    </row>
    <row r="449" s="175" customFormat="true" ht="12.8" hidden="false" customHeight="false" outlineLevel="0" collapsed="false">
      <c r="B449" s="176"/>
      <c r="D449" s="177" t="s">
        <v>136</v>
      </c>
      <c r="F449" s="179" t="s">
        <v>853</v>
      </c>
      <c r="H449" s="180" t="n">
        <v>112.217</v>
      </c>
      <c r="I449" s="181"/>
      <c r="L449" s="176"/>
      <c r="M449" s="182"/>
      <c r="N449" s="183"/>
      <c r="O449" s="183"/>
      <c r="P449" s="183"/>
      <c r="Q449" s="183"/>
      <c r="R449" s="183"/>
      <c r="S449" s="183"/>
      <c r="T449" s="184"/>
      <c r="AT449" s="178" t="s">
        <v>136</v>
      </c>
      <c r="AU449" s="178" t="s">
        <v>80</v>
      </c>
      <c r="AV449" s="175" t="s">
        <v>80</v>
      </c>
      <c r="AW449" s="175" t="s">
        <v>2</v>
      </c>
      <c r="AX449" s="175" t="s">
        <v>78</v>
      </c>
      <c r="AY449" s="178" t="s">
        <v>126</v>
      </c>
    </row>
    <row r="450" s="27" customFormat="true" ht="24.15" hidden="false" customHeight="true" outlineLevel="0" collapsed="false">
      <c r="A450" s="22"/>
      <c r="B450" s="161"/>
      <c r="C450" s="215" t="s">
        <v>854</v>
      </c>
      <c r="D450" s="162" t="s">
        <v>129</v>
      </c>
      <c r="E450" s="163" t="s">
        <v>855</v>
      </c>
      <c r="F450" s="164" t="s">
        <v>856</v>
      </c>
      <c r="G450" s="165" t="s">
        <v>132</v>
      </c>
      <c r="H450" s="166" t="n">
        <v>3.05</v>
      </c>
      <c r="I450" s="167"/>
      <c r="J450" s="168" t="n">
        <f aca="false">ROUND(I450*H450,2)</f>
        <v>0</v>
      </c>
      <c r="K450" s="164" t="s">
        <v>133</v>
      </c>
      <c r="L450" s="23"/>
      <c r="M450" s="169"/>
      <c r="N450" s="170" t="s">
        <v>38</v>
      </c>
      <c r="O450" s="60"/>
      <c r="P450" s="171" t="n">
        <f aca="false">O450*H450</f>
        <v>0</v>
      </c>
      <c r="Q450" s="171" t="n">
        <v>0.00052</v>
      </c>
      <c r="R450" s="171" t="n">
        <f aca="false">Q450*H450</f>
        <v>0.001586</v>
      </c>
      <c r="S450" s="171" t="n">
        <v>0</v>
      </c>
      <c r="T450" s="172" t="n">
        <f aca="false">S450*H450</f>
        <v>0</v>
      </c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R450" s="173" t="s">
        <v>212</v>
      </c>
      <c r="AT450" s="173" t="s">
        <v>129</v>
      </c>
      <c r="AU450" s="173" t="s">
        <v>80</v>
      </c>
      <c r="AY450" s="3" t="s">
        <v>126</v>
      </c>
      <c r="BE450" s="174" t="n">
        <f aca="false">IF(N450="základní",J450,0)</f>
        <v>0</v>
      </c>
      <c r="BF450" s="174" t="n">
        <f aca="false">IF(N450="snížená",J450,0)</f>
        <v>0</v>
      </c>
      <c r="BG450" s="174" t="n">
        <f aca="false">IF(N450="zákl. přenesená",J450,0)</f>
        <v>0</v>
      </c>
      <c r="BH450" s="174" t="n">
        <f aca="false">IF(N450="sníž. přenesená",J450,0)</f>
        <v>0</v>
      </c>
      <c r="BI450" s="174" t="n">
        <f aca="false">IF(N450="nulová",J450,0)</f>
        <v>0</v>
      </c>
      <c r="BJ450" s="3" t="s">
        <v>78</v>
      </c>
      <c r="BK450" s="174" t="n">
        <f aca="false">ROUND(I450*H450,2)</f>
        <v>0</v>
      </c>
      <c r="BL450" s="3" t="s">
        <v>212</v>
      </c>
      <c r="BM450" s="173" t="s">
        <v>857</v>
      </c>
    </row>
    <row r="451" s="175" customFormat="true" ht="12.8" hidden="false" customHeight="false" outlineLevel="0" collapsed="false">
      <c r="B451" s="176"/>
      <c r="D451" s="177" t="s">
        <v>136</v>
      </c>
      <c r="E451" s="178"/>
      <c r="F451" s="179" t="s">
        <v>858</v>
      </c>
      <c r="H451" s="180" t="n">
        <v>1.5</v>
      </c>
      <c r="I451" s="181"/>
      <c r="L451" s="176"/>
      <c r="M451" s="182"/>
      <c r="N451" s="183"/>
      <c r="O451" s="183"/>
      <c r="P451" s="183"/>
      <c r="Q451" s="183"/>
      <c r="R451" s="183"/>
      <c r="S451" s="183"/>
      <c r="T451" s="184"/>
      <c r="AT451" s="178" t="s">
        <v>136</v>
      </c>
      <c r="AU451" s="178" t="s">
        <v>80</v>
      </c>
      <c r="AV451" s="175" t="s">
        <v>80</v>
      </c>
      <c r="AW451" s="175" t="s">
        <v>30</v>
      </c>
      <c r="AX451" s="175" t="s">
        <v>73</v>
      </c>
      <c r="AY451" s="178" t="s">
        <v>126</v>
      </c>
    </row>
    <row r="452" s="175" customFormat="true" ht="12.8" hidden="false" customHeight="false" outlineLevel="0" collapsed="false">
      <c r="B452" s="176"/>
      <c r="D452" s="177" t="s">
        <v>136</v>
      </c>
      <c r="E452" s="178"/>
      <c r="F452" s="179" t="s">
        <v>859</v>
      </c>
      <c r="H452" s="180" t="n">
        <v>1.55</v>
      </c>
      <c r="I452" s="181"/>
      <c r="L452" s="176"/>
      <c r="M452" s="182"/>
      <c r="N452" s="183"/>
      <c r="O452" s="183"/>
      <c r="P452" s="183"/>
      <c r="Q452" s="183"/>
      <c r="R452" s="183"/>
      <c r="S452" s="183"/>
      <c r="T452" s="184"/>
      <c r="AT452" s="178" t="s">
        <v>136</v>
      </c>
      <c r="AU452" s="178" t="s">
        <v>80</v>
      </c>
      <c r="AV452" s="175" t="s">
        <v>80</v>
      </c>
      <c r="AW452" s="175" t="s">
        <v>30</v>
      </c>
      <c r="AX452" s="175" t="s">
        <v>73</v>
      </c>
      <c r="AY452" s="178" t="s">
        <v>126</v>
      </c>
    </row>
    <row r="453" s="185" customFormat="true" ht="12.8" hidden="false" customHeight="false" outlineLevel="0" collapsed="false">
      <c r="B453" s="186"/>
      <c r="D453" s="177" t="s">
        <v>136</v>
      </c>
      <c r="E453" s="187"/>
      <c r="F453" s="188" t="s">
        <v>144</v>
      </c>
      <c r="H453" s="189" t="n">
        <v>3.05</v>
      </c>
      <c r="I453" s="190"/>
      <c r="L453" s="186"/>
      <c r="M453" s="191"/>
      <c r="N453" s="192"/>
      <c r="O453" s="192"/>
      <c r="P453" s="192"/>
      <c r="Q453" s="192"/>
      <c r="R453" s="192"/>
      <c r="S453" s="192"/>
      <c r="T453" s="193"/>
      <c r="AT453" s="187" t="s">
        <v>136</v>
      </c>
      <c r="AU453" s="187" t="s">
        <v>80</v>
      </c>
      <c r="AV453" s="185" t="s">
        <v>134</v>
      </c>
      <c r="AW453" s="185" t="s">
        <v>30</v>
      </c>
      <c r="AX453" s="185" t="s">
        <v>78</v>
      </c>
      <c r="AY453" s="187" t="s">
        <v>126</v>
      </c>
    </row>
    <row r="454" s="27" customFormat="true" ht="24.15" hidden="false" customHeight="true" outlineLevel="0" collapsed="false">
      <c r="A454" s="22"/>
      <c r="B454" s="161"/>
      <c r="C454" s="216" t="s">
        <v>860</v>
      </c>
      <c r="D454" s="204" t="s">
        <v>473</v>
      </c>
      <c r="E454" s="205" t="s">
        <v>861</v>
      </c>
      <c r="F454" s="206" t="s">
        <v>862</v>
      </c>
      <c r="G454" s="207" t="s">
        <v>132</v>
      </c>
      <c r="H454" s="208" t="n">
        <v>3.355</v>
      </c>
      <c r="I454" s="209"/>
      <c r="J454" s="210" t="n">
        <f aca="false">ROUND(I454*H454,2)</f>
        <v>0</v>
      </c>
      <c r="K454" s="206" t="s">
        <v>133</v>
      </c>
      <c r="L454" s="211"/>
      <c r="M454" s="212"/>
      <c r="N454" s="213" t="s">
        <v>38</v>
      </c>
      <c r="O454" s="60"/>
      <c r="P454" s="171" t="n">
        <f aca="false">O454*H454</f>
        <v>0</v>
      </c>
      <c r="Q454" s="171" t="n">
        <v>0.01</v>
      </c>
      <c r="R454" s="171" t="n">
        <f aca="false">Q454*H454</f>
        <v>0.03355</v>
      </c>
      <c r="S454" s="171" t="n">
        <v>0</v>
      </c>
      <c r="T454" s="172" t="n">
        <f aca="false">S454*H454</f>
        <v>0</v>
      </c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R454" s="173" t="s">
        <v>294</v>
      </c>
      <c r="AT454" s="173" t="s">
        <v>473</v>
      </c>
      <c r="AU454" s="173" t="s">
        <v>80</v>
      </c>
      <c r="AY454" s="3" t="s">
        <v>126</v>
      </c>
      <c r="BE454" s="174" t="n">
        <f aca="false">IF(N454="základní",J454,0)</f>
        <v>0</v>
      </c>
      <c r="BF454" s="174" t="n">
        <f aca="false">IF(N454="snížená",J454,0)</f>
        <v>0</v>
      </c>
      <c r="BG454" s="174" t="n">
        <f aca="false">IF(N454="zákl. přenesená",J454,0)</f>
        <v>0</v>
      </c>
      <c r="BH454" s="174" t="n">
        <f aca="false">IF(N454="sníž. přenesená",J454,0)</f>
        <v>0</v>
      </c>
      <c r="BI454" s="174" t="n">
        <f aca="false">IF(N454="nulová",J454,0)</f>
        <v>0</v>
      </c>
      <c r="BJ454" s="3" t="s">
        <v>78</v>
      </c>
      <c r="BK454" s="174" t="n">
        <f aca="false">ROUND(I454*H454,2)</f>
        <v>0</v>
      </c>
      <c r="BL454" s="3" t="s">
        <v>212</v>
      </c>
      <c r="BM454" s="173" t="s">
        <v>863</v>
      </c>
    </row>
    <row r="455" s="175" customFormat="true" ht="12.8" hidden="false" customHeight="false" outlineLevel="0" collapsed="false">
      <c r="B455" s="176"/>
      <c r="D455" s="177" t="s">
        <v>136</v>
      </c>
      <c r="E455" s="178"/>
      <c r="F455" s="179" t="s">
        <v>864</v>
      </c>
      <c r="H455" s="180" t="n">
        <v>1.5</v>
      </c>
      <c r="I455" s="181"/>
      <c r="L455" s="176"/>
      <c r="M455" s="182"/>
      <c r="N455" s="183"/>
      <c r="O455" s="183"/>
      <c r="P455" s="183"/>
      <c r="Q455" s="183"/>
      <c r="R455" s="183"/>
      <c r="S455" s="183"/>
      <c r="T455" s="184"/>
      <c r="AT455" s="178" t="s">
        <v>136</v>
      </c>
      <c r="AU455" s="178" t="s">
        <v>80</v>
      </c>
      <c r="AV455" s="175" t="s">
        <v>80</v>
      </c>
      <c r="AW455" s="175" t="s">
        <v>30</v>
      </c>
      <c r="AX455" s="175" t="s">
        <v>73</v>
      </c>
      <c r="AY455" s="178" t="s">
        <v>126</v>
      </c>
    </row>
    <row r="456" s="175" customFormat="true" ht="12.8" hidden="false" customHeight="false" outlineLevel="0" collapsed="false">
      <c r="B456" s="176"/>
      <c r="D456" s="177" t="s">
        <v>136</v>
      </c>
      <c r="E456" s="178"/>
      <c r="F456" s="179" t="s">
        <v>865</v>
      </c>
      <c r="H456" s="180" t="n">
        <v>1.55</v>
      </c>
      <c r="I456" s="181"/>
      <c r="L456" s="176"/>
      <c r="M456" s="182"/>
      <c r="N456" s="183"/>
      <c r="O456" s="183"/>
      <c r="P456" s="183"/>
      <c r="Q456" s="183"/>
      <c r="R456" s="183"/>
      <c r="S456" s="183"/>
      <c r="T456" s="184"/>
      <c r="AT456" s="178" t="s">
        <v>136</v>
      </c>
      <c r="AU456" s="178" t="s">
        <v>80</v>
      </c>
      <c r="AV456" s="175" t="s">
        <v>80</v>
      </c>
      <c r="AW456" s="175" t="s">
        <v>30</v>
      </c>
      <c r="AX456" s="175" t="s">
        <v>73</v>
      </c>
      <c r="AY456" s="178" t="s">
        <v>126</v>
      </c>
    </row>
    <row r="457" s="185" customFormat="true" ht="12.8" hidden="false" customHeight="false" outlineLevel="0" collapsed="false">
      <c r="B457" s="186"/>
      <c r="D457" s="177" t="s">
        <v>136</v>
      </c>
      <c r="E457" s="187"/>
      <c r="F457" s="188" t="s">
        <v>144</v>
      </c>
      <c r="H457" s="189" t="n">
        <v>3.05</v>
      </c>
      <c r="I457" s="190"/>
      <c r="L457" s="186"/>
      <c r="M457" s="191"/>
      <c r="N457" s="192"/>
      <c r="O457" s="192"/>
      <c r="P457" s="192"/>
      <c r="Q457" s="192"/>
      <c r="R457" s="192"/>
      <c r="S457" s="192"/>
      <c r="T457" s="193"/>
      <c r="AT457" s="187" t="s">
        <v>136</v>
      </c>
      <c r="AU457" s="187" t="s">
        <v>80</v>
      </c>
      <c r="AV457" s="185" t="s">
        <v>134</v>
      </c>
      <c r="AW457" s="185" t="s">
        <v>30</v>
      </c>
      <c r="AX457" s="185" t="s">
        <v>78</v>
      </c>
      <c r="AY457" s="187" t="s">
        <v>126</v>
      </c>
    </row>
    <row r="458" s="175" customFormat="true" ht="12.8" hidden="false" customHeight="false" outlineLevel="0" collapsed="false">
      <c r="B458" s="176"/>
      <c r="D458" s="177" t="s">
        <v>136</v>
      </c>
      <c r="F458" s="179" t="s">
        <v>866</v>
      </c>
      <c r="H458" s="180" t="n">
        <v>3.355</v>
      </c>
      <c r="I458" s="181"/>
      <c r="L458" s="176"/>
      <c r="M458" s="182"/>
      <c r="N458" s="183"/>
      <c r="O458" s="183"/>
      <c r="P458" s="183"/>
      <c r="Q458" s="183"/>
      <c r="R458" s="183"/>
      <c r="S458" s="183"/>
      <c r="T458" s="184"/>
      <c r="AT458" s="178" t="s">
        <v>136</v>
      </c>
      <c r="AU458" s="178" t="s">
        <v>80</v>
      </c>
      <c r="AV458" s="175" t="s">
        <v>80</v>
      </c>
      <c r="AW458" s="175" t="s">
        <v>2</v>
      </c>
      <c r="AX458" s="175" t="s">
        <v>78</v>
      </c>
      <c r="AY458" s="178" t="s">
        <v>126</v>
      </c>
    </row>
    <row r="459" s="27" customFormat="true" ht="16.5" hidden="false" customHeight="true" outlineLevel="0" collapsed="false">
      <c r="A459" s="22"/>
      <c r="B459" s="161"/>
      <c r="C459" s="215" t="s">
        <v>867</v>
      </c>
      <c r="D459" s="162" t="s">
        <v>129</v>
      </c>
      <c r="E459" s="163" t="s">
        <v>868</v>
      </c>
      <c r="F459" s="164" t="s">
        <v>869</v>
      </c>
      <c r="G459" s="165" t="s">
        <v>147</v>
      </c>
      <c r="H459" s="166" t="n">
        <v>10.1</v>
      </c>
      <c r="I459" s="167"/>
      <c r="J459" s="168" t="n">
        <f aca="false">ROUND(I459*H459,2)</f>
        <v>0</v>
      </c>
      <c r="K459" s="164"/>
      <c r="L459" s="23"/>
      <c r="M459" s="169"/>
      <c r="N459" s="170" t="s">
        <v>38</v>
      </c>
      <c r="O459" s="60"/>
      <c r="P459" s="171" t="n">
        <f aca="false">O459*H459</f>
        <v>0</v>
      </c>
      <c r="Q459" s="171" t="n">
        <v>0.00052</v>
      </c>
      <c r="R459" s="171" t="n">
        <f aca="false">Q459*H459</f>
        <v>0.005252</v>
      </c>
      <c r="S459" s="171" t="n">
        <v>0</v>
      </c>
      <c r="T459" s="172" t="n">
        <f aca="false">S459*H459</f>
        <v>0</v>
      </c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R459" s="173" t="s">
        <v>212</v>
      </c>
      <c r="AT459" s="173" t="s">
        <v>129</v>
      </c>
      <c r="AU459" s="173" t="s">
        <v>80</v>
      </c>
      <c r="AY459" s="3" t="s">
        <v>126</v>
      </c>
      <c r="BE459" s="174" t="n">
        <f aca="false">IF(N459="základní",J459,0)</f>
        <v>0</v>
      </c>
      <c r="BF459" s="174" t="n">
        <f aca="false">IF(N459="snížená",J459,0)</f>
        <v>0</v>
      </c>
      <c r="BG459" s="174" t="n">
        <f aca="false">IF(N459="zákl. přenesená",J459,0)</f>
        <v>0</v>
      </c>
      <c r="BH459" s="174" t="n">
        <f aca="false">IF(N459="sníž. přenesená",J459,0)</f>
        <v>0</v>
      </c>
      <c r="BI459" s="174" t="n">
        <f aca="false">IF(N459="nulová",J459,0)</f>
        <v>0</v>
      </c>
      <c r="BJ459" s="3" t="s">
        <v>78</v>
      </c>
      <c r="BK459" s="174" t="n">
        <f aca="false">ROUND(I459*H459,2)</f>
        <v>0</v>
      </c>
      <c r="BL459" s="3" t="s">
        <v>212</v>
      </c>
      <c r="BM459" s="173" t="s">
        <v>870</v>
      </c>
    </row>
    <row r="460" s="175" customFormat="true" ht="12.8" hidden="false" customHeight="false" outlineLevel="0" collapsed="false">
      <c r="B460" s="176"/>
      <c r="D460" s="177" t="s">
        <v>136</v>
      </c>
      <c r="E460" s="178"/>
      <c r="F460" s="179" t="s">
        <v>871</v>
      </c>
      <c r="H460" s="180" t="n">
        <v>5</v>
      </c>
      <c r="I460" s="181"/>
      <c r="L460" s="176"/>
      <c r="M460" s="182"/>
      <c r="N460" s="183"/>
      <c r="O460" s="183"/>
      <c r="P460" s="183"/>
      <c r="Q460" s="183"/>
      <c r="R460" s="183"/>
      <c r="S460" s="183"/>
      <c r="T460" s="184"/>
      <c r="AT460" s="178" t="s">
        <v>136</v>
      </c>
      <c r="AU460" s="178" t="s">
        <v>80</v>
      </c>
      <c r="AV460" s="175" t="s">
        <v>80</v>
      </c>
      <c r="AW460" s="175" t="s">
        <v>30</v>
      </c>
      <c r="AX460" s="175" t="s">
        <v>73</v>
      </c>
      <c r="AY460" s="178" t="s">
        <v>126</v>
      </c>
    </row>
    <row r="461" s="175" customFormat="true" ht="12.8" hidden="false" customHeight="false" outlineLevel="0" collapsed="false">
      <c r="B461" s="176"/>
      <c r="D461" s="177" t="s">
        <v>136</v>
      </c>
      <c r="E461" s="178"/>
      <c r="F461" s="179" t="s">
        <v>872</v>
      </c>
      <c r="H461" s="180" t="n">
        <v>5.1</v>
      </c>
      <c r="I461" s="181"/>
      <c r="L461" s="176"/>
      <c r="M461" s="182"/>
      <c r="N461" s="183"/>
      <c r="O461" s="183"/>
      <c r="P461" s="183"/>
      <c r="Q461" s="183"/>
      <c r="R461" s="183"/>
      <c r="S461" s="183"/>
      <c r="T461" s="184"/>
      <c r="AT461" s="178" t="s">
        <v>136</v>
      </c>
      <c r="AU461" s="178" t="s">
        <v>80</v>
      </c>
      <c r="AV461" s="175" t="s">
        <v>80</v>
      </c>
      <c r="AW461" s="175" t="s">
        <v>30</v>
      </c>
      <c r="AX461" s="175" t="s">
        <v>73</v>
      </c>
      <c r="AY461" s="178" t="s">
        <v>126</v>
      </c>
    </row>
    <row r="462" s="185" customFormat="true" ht="12.8" hidden="false" customHeight="false" outlineLevel="0" collapsed="false">
      <c r="B462" s="186"/>
      <c r="D462" s="177" t="s">
        <v>136</v>
      </c>
      <c r="E462" s="187"/>
      <c r="F462" s="188" t="s">
        <v>144</v>
      </c>
      <c r="H462" s="189" t="n">
        <v>10.1</v>
      </c>
      <c r="I462" s="190"/>
      <c r="L462" s="186"/>
      <c r="M462" s="191"/>
      <c r="N462" s="192"/>
      <c r="O462" s="192"/>
      <c r="P462" s="192"/>
      <c r="Q462" s="192"/>
      <c r="R462" s="192"/>
      <c r="S462" s="192"/>
      <c r="T462" s="193"/>
      <c r="AT462" s="187" t="s">
        <v>136</v>
      </c>
      <c r="AU462" s="187" t="s">
        <v>80</v>
      </c>
      <c r="AV462" s="185" t="s">
        <v>134</v>
      </c>
      <c r="AW462" s="185" t="s">
        <v>30</v>
      </c>
      <c r="AX462" s="185" t="s">
        <v>78</v>
      </c>
      <c r="AY462" s="187" t="s">
        <v>126</v>
      </c>
    </row>
    <row r="463" s="27" customFormat="true" ht="24.15" hidden="false" customHeight="true" outlineLevel="0" collapsed="false">
      <c r="A463" s="22"/>
      <c r="B463" s="161"/>
      <c r="C463" s="215" t="s">
        <v>873</v>
      </c>
      <c r="D463" s="162" t="s">
        <v>129</v>
      </c>
      <c r="E463" s="163" t="s">
        <v>874</v>
      </c>
      <c r="F463" s="164" t="s">
        <v>875</v>
      </c>
      <c r="G463" s="165" t="s">
        <v>360</v>
      </c>
      <c r="H463" s="203"/>
      <c r="I463" s="167"/>
      <c r="J463" s="168" t="n">
        <f aca="false">ROUND(I463*H463,2)</f>
        <v>0</v>
      </c>
      <c r="K463" s="164" t="s">
        <v>133</v>
      </c>
      <c r="L463" s="23"/>
      <c r="M463" s="169"/>
      <c r="N463" s="170" t="s">
        <v>38</v>
      </c>
      <c r="O463" s="60"/>
      <c r="P463" s="171" t="n">
        <f aca="false">O463*H463</f>
        <v>0</v>
      </c>
      <c r="Q463" s="171" t="n">
        <v>0</v>
      </c>
      <c r="R463" s="171" t="n">
        <f aca="false">Q463*H463</f>
        <v>0</v>
      </c>
      <c r="S463" s="171" t="n">
        <v>0</v>
      </c>
      <c r="T463" s="172" t="n">
        <f aca="false">S463*H463</f>
        <v>0</v>
      </c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R463" s="173" t="s">
        <v>212</v>
      </c>
      <c r="AT463" s="173" t="s">
        <v>129</v>
      </c>
      <c r="AU463" s="173" t="s">
        <v>80</v>
      </c>
      <c r="AY463" s="3" t="s">
        <v>126</v>
      </c>
      <c r="BE463" s="174" t="n">
        <f aca="false">IF(N463="základní",J463,0)</f>
        <v>0</v>
      </c>
      <c r="BF463" s="174" t="n">
        <f aca="false">IF(N463="snížená",J463,0)</f>
        <v>0</v>
      </c>
      <c r="BG463" s="174" t="n">
        <f aca="false">IF(N463="zákl. přenesená",J463,0)</f>
        <v>0</v>
      </c>
      <c r="BH463" s="174" t="n">
        <f aca="false">IF(N463="sníž. přenesená",J463,0)</f>
        <v>0</v>
      </c>
      <c r="BI463" s="174" t="n">
        <f aca="false">IF(N463="nulová",J463,0)</f>
        <v>0</v>
      </c>
      <c r="BJ463" s="3" t="s">
        <v>78</v>
      </c>
      <c r="BK463" s="174" t="n">
        <f aca="false">ROUND(I463*H463,2)</f>
        <v>0</v>
      </c>
      <c r="BL463" s="3" t="s">
        <v>212</v>
      </c>
      <c r="BM463" s="173" t="s">
        <v>876</v>
      </c>
    </row>
    <row r="464" s="147" customFormat="true" ht="22.8" hidden="false" customHeight="true" outlineLevel="0" collapsed="false">
      <c r="B464" s="148"/>
      <c r="D464" s="149" t="s">
        <v>72</v>
      </c>
      <c r="E464" s="159" t="s">
        <v>877</v>
      </c>
      <c r="F464" s="159" t="s">
        <v>878</v>
      </c>
      <c r="I464" s="151"/>
      <c r="J464" s="160" t="n">
        <f aca="false">BK464</f>
        <v>0</v>
      </c>
      <c r="L464" s="148"/>
      <c r="M464" s="153"/>
      <c r="N464" s="154"/>
      <c r="O464" s="154"/>
      <c r="P464" s="155" t="n">
        <f aca="false">SUM(P465:P478)</f>
        <v>0</v>
      </c>
      <c r="Q464" s="154"/>
      <c r="R464" s="155" t="n">
        <f aca="false">SUM(R465:R478)</f>
        <v>0.0267894</v>
      </c>
      <c r="S464" s="154"/>
      <c r="T464" s="156" t="n">
        <f aca="false">SUM(T465:T478)</f>
        <v>0</v>
      </c>
      <c r="AR464" s="149" t="s">
        <v>80</v>
      </c>
      <c r="AT464" s="157" t="s">
        <v>72</v>
      </c>
      <c r="AU464" s="157" t="s">
        <v>78</v>
      </c>
      <c r="AY464" s="149" t="s">
        <v>126</v>
      </c>
      <c r="BK464" s="158" t="n">
        <f aca="false">SUM(BK465:BK478)</f>
        <v>0</v>
      </c>
    </row>
    <row r="465" s="27" customFormat="true" ht="24.15" hidden="false" customHeight="true" outlineLevel="0" collapsed="false">
      <c r="A465" s="22"/>
      <c r="B465" s="161"/>
      <c r="C465" s="215" t="s">
        <v>879</v>
      </c>
      <c r="D465" s="162" t="s">
        <v>129</v>
      </c>
      <c r="E465" s="163" t="s">
        <v>880</v>
      </c>
      <c r="F465" s="164" t="s">
        <v>881</v>
      </c>
      <c r="G465" s="165" t="s">
        <v>132</v>
      </c>
      <c r="H465" s="166" t="n">
        <v>39.78</v>
      </c>
      <c r="I465" s="167"/>
      <c r="J465" s="168" t="n">
        <f aca="false">ROUND(I465*H465,2)</f>
        <v>0</v>
      </c>
      <c r="K465" s="164" t="s">
        <v>133</v>
      </c>
      <c r="L465" s="23"/>
      <c r="M465" s="169"/>
      <c r="N465" s="170" t="s">
        <v>38</v>
      </c>
      <c r="O465" s="60"/>
      <c r="P465" s="171" t="n">
        <f aca="false">O465*H465</f>
        <v>0</v>
      </c>
      <c r="Q465" s="171" t="n">
        <v>6E-005</v>
      </c>
      <c r="R465" s="171" t="n">
        <f aca="false">Q465*H465</f>
        <v>0.0023868</v>
      </c>
      <c r="S465" s="171" t="n">
        <v>0</v>
      </c>
      <c r="T465" s="172" t="n">
        <f aca="false">S465*H465</f>
        <v>0</v>
      </c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R465" s="173" t="s">
        <v>212</v>
      </c>
      <c r="AT465" s="173" t="s">
        <v>129</v>
      </c>
      <c r="AU465" s="173" t="s">
        <v>80</v>
      </c>
      <c r="AY465" s="3" t="s">
        <v>126</v>
      </c>
      <c r="BE465" s="174" t="n">
        <f aca="false">IF(N465="základní",J465,0)</f>
        <v>0</v>
      </c>
      <c r="BF465" s="174" t="n">
        <f aca="false">IF(N465="snížená",J465,0)</f>
        <v>0</v>
      </c>
      <c r="BG465" s="174" t="n">
        <f aca="false">IF(N465="zákl. přenesená",J465,0)</f>
        <v>0</v>
      </c>
      <c r="BH465" s="174" t="n">
        <f aca="false">IF(N465="sníž. přenesená",J465,0)</f>
        <v>0</v>
      </c>
      <c r="BI465" s="174" t="n">
        <f aca="false">IF(N465="nulová",J465,0)</f>
        <v>0</v>
      </c>
      <c r="BJ465" s="3" t="s">
        <v>78</v>
      </c>
      <c r="BK465" s="174" t="n">
        <f aca="false">ROUND(I465*H465,2)</f>
        <v>0</v>
      </c>
      <c r="BL465" s="3" t="s">
        <v>212</v>
      </c>
      <c r="BM465" s="173" t="s">
        <v>882</v>
      </c>
    </row>
    <row r="466" s="175" customFormat="true" ht="12.8" hidden="false" customHeight="false" outlineLevel="0" collapsed="false">
      <c r="B466" s="176"/>
      <c r="D466" s="177" t="s">
        <v>136</v>
      </c>
      <c r="E466" s="178"/>
      <c r="F466" s="179" t="s">
        <v>883</v>
      </c>
      <c r="H466" s="180" t="n">
        <v>11.4</v>
      </c>
      <c r="I466" s="181"/>
      <c r="L466" s="176"/>
      <c r="M466" s="182"/>
      <c r="N466" s="183"/>
      <c r="O466" s="183"/>
      <c r="P466" s="183"/>
      <c r="Q466" s="183"/>
      <c r="R466" s="183"/>
      <c r="S466" s="183"/>
      <c r="T466" s="184"/>
      <c r="AT466" s="178" t="s">
        <v>136</v>
      </c>
      <c r="AU466" s="178" t="s">
        <v>80</v>
      </c>
      <c r="AV466" s="175" t="s">
        <v>80</v>
      </c>
      <c r="AW466" s="175" t="s">
        <v>30</v>
      </c>
      <c r="AX466" s="175" t="s">
        <v>73</v>
      </c>
      <c r="AY466" s="178" t="s">
        <v>126</v>
      </c>
    </row>
    <row r="467" s="175" customFormat="true" ht="12.8" hidden="false" customHeight="false" outlineLevel="0" collapsed="false">
      <c r="B467" s="176"/>
      <c r="D467" s="177" t="s">
        <v>136</v>
      </c>
      <c r="E467" s="178"/>
      <c r="F467" s="179" t="s">
        <v>884</v>
      </c>
      <c r="H467" s="180" t="n">
        <v>28.38</v>
      </c>
      <c r="I467" s="181"/>
      <c r="L467" s="176"/>
      <c r="M467" s="182"/>
      <c r="N467" s="183"/>
      <c r="O467" s="183"/>
      <c r="P467" s="183"/>
      <c r="Q467" s="183"/>
      <c r="R467" s="183"/>
      <c r="S467" s="183"/>
      <c r="T467" s="184"/>
      <c r="AT467" s="178" t="s">
        <v>136</v>
      </c>
      <c r="AU467" s="178" t="s">
        <v>80</v>
      </c>
      <c r="AV467" s="175" t="s">
        <v>80</v>
      </c>
      <c r="AW467" s="175" t="s">
        <v>30</v>
      </c>
      <c r="AX467" s="175" t="s">
        <v>73</v>
      </c>
      <c r="AY467" s="178" t="s">
        <v>126</v>
      </c>
    </row>
    <row r="468" s="185" customFormat="true" ht="12.8" hidden="false" customHeight="false" outlineLevel="0" collapsed="false">
      <c r="B468" s="186"/>
      <c r="D468" s="177" t="s">
        <v>136</v>
      </c>
      <c r="E468" s="187"/>
      <c r="F468" s="188" t="s">
        <v>144</v>
      </c>
      <c r="H468" s="189" t="n">
        <v>39.78</v>
      </c>
      <c r="I468" s="190"/>
      <c r="L468" s="186"/>
      <c r="M468" s="191"/>
      <c r="N468" s="192"/>
      <c r="O468" s="192"/>
      <c r="P468" s="192"/>
      <c r="Q468" s="192"/>
      <c r="R468" s="192"/>
      <c r="S468" s="192"/>
      <c r="T468" s="193"/>
      <c r="AT468" s="187" t="s">
        <v>136</v>
      </c>
      <c r="AU468" s="187" t="s">
        <v>80</v>
      </c>
      <c r="AV468" s="185" t="s">
        <v>134</v>
      </c>
      <c r="AW468" s="185" t="s">
        <v>30</v>
      </c>
      <c r="AX468" s="185" t="s">
        <v>78</v>
      </c>
      <c r="AY468" s="187" t="s">
        <v>126</v>
      </c>
    </row>
    <row r="469" s="27" customFormat="true" ht="24.15" hidden="false" customHeight="true" outlineLevel="0" collapsed="false">
      <c r="A469" s="22"/>
      <c r="B469" s="161"/>
      <c r="C469" s="215" t="s">
        <v>885</v>
      </c>
      <c r="D469" s="162" t="s">
        <v>129</v>
      </c>
      <c r="E469" s="163" t="s">
        <v>886</v>
      </c>
      <c r="F469" s="164" t="s">
        <v>887</v>
      </c>
      <c r="G469" s="165" t="s">
        <v>132</v>
      </c>
      <c r="H469" s="166" t="n">
        <v>39.78</v>
      </c>
      <c r="I469" s="167"/>
      <c r="J469" s="168" t="n">
        <f aca="false">ROUND(I469*H469,2)</f>
        <v>0</v>
      </c>
      <c r="K469" s="164" t="s">
        <v>133</v>
      </c>
      <c r="L469" s="23"/>
      <c r="M469" s="169"/>
      <c r="N469" s="170" t="s">
        <v>38</v>
      </c>
      <c r="O469" s="60"/>
      <c r="P469" s="171" t="n">
        <f aca="false">O469*H469</f>
        <v>0</v>
      </c>
      <c r="Q469" s="171" t="n">
        <v>0.00013</v>
      </c>
      <c r="R469" s="171" t="n">
        <f aca="false">Q469*H469</f>
        <v>0.0051714</v>
      </c>
      <c r="S469" s="171" t="n">
        <v>0</v>
      </c>
      <c r="T469" s="172" t="n">
        <f aca="false">S469*H469</f>
        <v>0</v>
      </c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R469" s="173" t="s">
        <v>212</v>
      </c>
      <c r="AT469" s="173" t="s">
        <v>129</v>
      </c>
      <c r="AU469" s="173" t="s">
        <v>80</v>
      </c>
      <c r="AY469" s="3" t="s">
        <v>126</v>
      </c>
      <c r="BE469" s="174" t="n">
        <f aca="false">IF(N469="základní",J469,0)</f>
        <v>0</v>
      </c>
      <c r="BF469" s="174" t="n">
        <f aca="false">IF(N469="snížená",J469,0)</f>
        <v>0</v>
      </c>
      <c r="BG469" s="174" t="n">
        <f aca="false">IF(N469="zákl. přenesená",J469,0)</f>
        <v>0</v>
      </c>
      <c r="BH469" s="174" t="n">
        <f aca="false">IF(N469="sníž. přenesená",J469,0)</f>
        <v>0</v>
      </c>
      <c r="BI469" s="174" t="n">
        <f aca="false">IF(N469="nulová",J469,0)</f>
        <v>0</v>
      </c>
      <c r="BJ469" s="3" t="s">
        <v>78</v>
      </c>
      <c r="BK469" s="174" t="n">
        <f aca="false">ROUND(I469*H469,2)</f>
        <v>0</v>
      </c>
      <c r="BL469" s="3" t="s">
        <v>212</v>
      </c>
      <c r="BM469" s="173" t="s">
        <v>888</v>
      </c>
    </row>
    <row r="470" s="27" customFormat="true" ht="24.15" hidden="false" customHeight="true" outlineLevel="0" collapsed="false">
      <c r="A470" s="22"/>
      <c r="B470" s="161"/>
      <c r="C470" s="215" t="s">
        <v>889</v>
      </c>
      <c r="D470" s="162" t="s">
        <v>129</v>
      </c>
      <c r="E470" s="163" t="s">
        <v>890</v>
      </c>
      <c r="F470" s="164" t="s">
        <v>891</v>
      </c>
      <c r="G470" s="165" t="s">
        <v>132</v>
      </c>
      <c r="H470" s="166" t="n">
        <v>39.78</v>
      </c>
      <c r="I470" s="167"/>
      <c r="J470" s="168" t="n">
        <f aca="false">ROUND(I470*H470,2)</f>
        <v>0</v>
      </c>
      <c r="K470" s="164" t="s">
        <v>133</v>
      </c>
      <c r="L470" s="23"/>
      <c r="M470" s="169"/>
      <c r="N470" s="170" t="s">
        <v>38</v>
      </c>
      <c r="O470" s="60"/>
      <c r="P470" s="171" t="n">
        <f aca="false">O470*H470</f>
        <v>0</v>
      </c>
      <c r="Q470" s="171" t="n">
        <v>0.00012</v>
      </c>
      <c r="R470" s="171" t="n">
        <f aca="false">Q470*H470</f>
        <v>0.0047736</v>
      </c>
      <c r="S470" s="171" t="n">
        <v>0</v>
      </c>
      <c r="T470" s="172" t="n">
        <f aca="false">S470*H470</f>
        <v>0</v>
      </c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R470" s="173" t="s">
        <v>212</v>
      </c>
      <c r="AT470" s="173" t="s">
        <v>129</v>
      </c>
      <c r="AU470" s="173" t="s">
        <v>80</v>
      </c>
      <c r="AY470" s="3" t="s">
        <v>126</v>
      </c>
      <c r="BE470" s="174" t="n">
        <f aca="false">IF(N470="základní",J470,0)</f>
        <v>0</v>
      </c>
      <c r="BF470" s="174" t="n">
        <f aca="false">IF(N470="snížená",J470,0)</f>
        <v>0</v>
      </c>
      <c r="BG470" s="174" t="n">
        <f aca="false">IF(N470="zákl. přenesená",J470,0)</f>
        <v>0</v>
      </c>
      <c r="BH470" s="174" t="n">
        <f aca="false">IF(N470="sníž. přenesená",J470,0)</f>
        <v>0</v>
      </c>
      <c r="BI470" s="174" t="n">
        <f aca="false">IF(N470="nulová",J470,0)</f>
        <v>0</v>
      </c>
      <c r="BJ470" s="3" t="s">
        <v>78</v>
      </c>
      <c r="BK470" s="174" t="n">
        <f aca="false">ROUND(I470*H470,2)</f>
        <v>0</v>
      </c>
      <c r="BL470" s="3" t="s">
        <v>212</v>
      </c>
      <c r="BM470" s="173" t="s">
        <v>892</v>
      </c>
    </row>
    <row r="471" s="27" customFormat="true" ht="24.15" hidden="false" customHeight="true" outlineLevel="0" collapsed="false">
      <c r="A471" s="22"/>
      <c r="B471" s="161"/>
      <c r="C471" s="215" t="s">
        <v>893</v>
      </c>
      <c r="D471" s="162" t="s">
        <v>129</v>
      </c>
      <c r="E471" s="163" t="s">
        <v>894</v>
      </c>
      <c r="F471" s="164" t="s">
        <v>895</v>
      </c>
      <c r="G471" s="165" t="s">
        <v>132</v>
      </c>
      <c r="H471" s="166" t="n">
        <v>39.78</v>
      </c>
      <c r="I471" s="167"/>
      <c r="J471" s="168" t="n">
        <f aca="false">ROUND(I471*H471,2)</f>
        <v>0</v>
      </c>
      <c r="K471" s="164" t="s">
        <v>133</v>
      </c>
      <c r="L471" s="23"/>
      <c r="M471" s="169"/>
      <c r="N471" s="170" t="s">
        <v>38</v>
      </c>
      <c r="O471" s="60"/>
      <c r="P471" s="171" t="n">
        <f aca="false">O471*H471</f>
        <v>0</v>
      </c>
      <c r="Q471" s="171" t="n">
        <v>0.00032</v>
      </c>
      <c r="R471" s="171" t="n">
        <f aca="false">Q471*H471</f>
        <v>0.0127296</v>
      </c>
      <c r="S471" s="171" t="n">
        <v>0</v>
      </c>
      <c r="T471" s="172" t="n">
        <f aca="false">S471*H471</f>
        <v>0</v>
      </c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R471" s="173" t="s">
        <v>212</v>
      </c>
      <c r="AT471" s="173" t="s">
        <v>129</v>
      </c>
      <c r="AU471" s="173" t="s">
        <v>80</v>
      </c>
      <c r="AY471" s="3" t="s">
        <v>126</v>
      </c>
      <c r="BE471" s="174" t="n">
        <f aca="false">IF(N471="základní",J471,0)</f>
        <v>0</v>
      </c>
      <c r="BF471" s="174" t="n">
        <f aca="false">IF(N471="snížená",J471,0)</f>
        <v>0</v>
      </c>
      <c r="BG471" s="174" t="n">
        <f aca="false">IF(N471="zákl. přenesená",J471,0)</f>
        <v>0</v>
      </c>
      <c r="BH471" s="174" t="n">
        <f aca="false">IF(N471="sníž. přenesená",J471,0)</f>
        <v>0</v>
      </c>
      <c r="BI471" s="174" t="n">
        <f aca="false">IF(N471="nulová",J471,0)</f>
        <v>0</v>
      </c>
      <c r="BJ471" s="3" t="s">
        <v>78</v>
      </c>
      <c r="BK471" s="174" t="n">
        <f aca="false">ROUND(I471*H471,2)</f>
        <v>0</v>
      </c>
      <c r="BL471" s="3" t="s">
        <v>212</v>
      </c>
      <c r="BM471" s="173" t="s">
        <v>896</v>
      </c>
    </row>
    <row r="472" s="27" customFormat="true" ht="24.15" hidden="false" customHeight="true" outlineLevel="0" collapsed="false">
      <c r="A472" s="22"/>
      <c r="B472" s="161"/>
      <c r="C472" s="215" t="s">
        <v>897</v>
      </c>
      <c r="D472" s="162" t="s">
        <v>129</v>
      </c>
      <c r="E472" s="163" t="s">
        <v>898</v>
      </c>
      <c r="F472" s="164" t="s">
        <v>899</v>
      </c>
      <c r="G472" s="165" t="s">
        <v>132</v>
      </c>
      <c r="H472" s="166" t="n">
        <v>2.4</v>
      </c>
      <c r="I472" s="167"/>
      <c r="J472" s="168" t="n">
        <f aca="false">ROUND(I472*H472,2)</f>
        <v>0</v>
      </c>
      <c r="K472" s="164" t="s">
        <v>133</v>
      </c>
      <c r="L472" s="23"/>
      <c r="M472" s="169"/>
      <c r="N472" s="170" t="s">
        <v>38</v>
      </c>
      <c r="O472" s="60"/>
      <c r="P472" s="171" t="n">
        <f aca="false">O472*H472</f>
        <v>0</v>
      </c>
      <c r="Q472" s="171" t="n">
        <v>8E-005</v>
      </c>
      <c r="R472" s="171" t="n">
        <f aca="false">Q472*H472</f>
        <v>0.000192</v>
      </c>
      <c r="S472" s="171" t="n">
        <v>0</v>
      </c>
      <c r="T472" s="172" t="n">
        <f aca="false">S472*H472</f>
        <v>0</v>
      </c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R472" s="173" t="s">
        <v>212</v>
      </c>
      <c r="AT472" s="173" t="s">
        <v>129</v>
      </c>
      <c r="AU472" s="173" t="s">
        <v>80</v>
      </c>
      <c r="AY472" s="3" t="s">
        <v>126</v>
      </c>
      <c r="BE472" s="174" t="n">
        <f aca="false">IF(N472="základní",J472,0)</f>
        <v>0</v>
      </c>
      <c r="BF472" s="174" t="n">
        <f aca="false">IF(N472="snížená",J472,0)</f>
        <v>0</v>
      </c>
      <c r="BG472" s="174" t="n">
        <f aca="false">IF(N472="zákl. přenesená",J472,0)</f>
        <v>0</v>
      </c>
      <c r="BH472" s="174" t="n">
        <f aca="false">IF(N472="sníž. přenesená",J472,0)</f>
        <v>0</v>
      </c>
      <c r="BI472" s="174" t="n">
        <f aca="false">IF(N472="nulová",J472,0)</f>
        <v>0</v>
      </c>
      <c r="BJ472" s="3" t="s">
        <v>78</v>
      </c>
      <c r="BK472" s="174" t="n">
        <f aca="false">ROUND(I472*H472,2)</f>
        <v>0</v>
      </c>
      <c r="BL472" s="3" t="s">
        <v>212</v>
      </c>
      <c r="BM472" s="173" t="s">
        <v>900</v>
      </c>
    </row>
    <row r="473" s="175" customFormat="true" ht="12.8" hidden="false" customHeight="false" outlineLevel="0" collapsed="false">
      <c r="B473" s="176"/>
      <c r="D473" s="177" t="s">
        <v>136</v>
      </c>
      <c r="E473" s="178"/>
      <c r="F473" s="179" t="s">
        <v>901</v>
      </c>
      <c r="H473" s="180" t="n">
        <v>2.4</v>
      </c>
      <c r="I473" s="181"/>
      <c r="L473" s="176"/>
      <c r="M473" s="182"/>
      <c r="N473" s="183"/>
      <c r="O473" s="183"/>
      <c r="P473" s="183"/>
      <c r="Q473" s="183"/>
      <c r="R473" s="183"/>
      <c r="S473" s="183"/>
      <c r="T473" s="184"/>
      <c r="AT473" s="178" t="s">
        <v>136</v>
      </c>
      <c r="AU473" s="178" t="s">
        <v>80</v>
      </c>
      <c r="AV473" s="175" t="s">
        <v>80</v>
      </c>
      <c r="AW473" s="175" t="s">
        <v>30</v>
      </c>
      <c r="AX473" s="175" t="s">
        <v>78</v>
      </c>
      <c r="AY473" s="178" t="s">
        <v>126</v>
      </c>
    </row>
    <row r="474" s="27" customFormat="true" ht="24.15" hidden="false" customHeight="true" outlineLevel="0" collapsed="false">
      <c r="A474" s="22"/>
      <c r="B474" s="161"/>
      <c r="C474" s="215" t="s">
        <v>902</v>
      </c>
      <c r="D474" s="162" t="s">
        <v>129</v>
      </c>
      <c r="E474" s="163" t="s">
        <v>903</v>
      </c>
      <c r="F474" s="164" t="s">
        <v>904</v>
      </c>
      <c r="G474" s="165" t="s">
        <v>132</v>
      </c>
      <c r="H474" s="166" t="n">
        <v>2.4</v>
      </c>
      <c r="I474" s="167"/>
      <c r="J474" s="168" t="n">
        <f aca="false">ROUND(I474*H474,2)</f>
        <v>0</v>
      </c>
      <c r="K474" s="164" t="s">
        <v>133</v>
      </c>
      <c r="L474" s="23"/>
      <c r="M474" s="169"/>
      <c r="N474" s="170" t="s">
        <v>38</v>
      </c>
      <c r="O474" s="60"/>
      <c r="P474" s="171" t="n">
        <f aca="false">O474*H474</f>
        <v>0</v>
      </c>
      <c r="Q474" s="171" t="n">
        <v>6E-005</v>
      </c>
      <c r="R474" s="171" t="n">
        <f aca="false">Q474*H474</f>
        <v>0.000144</v>
      </c>
      <c r="S474" s="171" t="n">
        <v>0</v>
      </c>
      <c r="T474" s="172" t="n">
        <f aca="false">S474*H474</f>
        <v>0</v>
      </c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R474" s="173" t="s">
        <v>212</v>
      </c>
      <c r="AT474" s="173" t="s">
        <v>129</v>
      </c>
      <c r="AU474" s="173" t="s">
        <v>80</v>
      </c>
      <c r="AY474" s="3" t="s">
        <v>126</v>
      </c>
      <c r="BE474" s="174" t="n">
        <f aca="false">IF(N474="základní",J474,0)</f>
        <v>0</v>
      </c>
      <c r="BF474" s="174" t="n">
        <f aca="false">IF(N474="snížená",J474,0)</f>
        <v>0</v>
      </c>
      <c r="BG474" s="174" t="n">
        <f aca="false">IF(N474="zákl. přenesená",J474,0)</f>
        <v>0</v>
      </c>
      <c r="BH474" s="174" t="n">
        <f aca="false">IF(N474="sníž. přenesená",J474,0)</f>
        <v>0</v>
      </c>
      <c r="BI474" s="174" t="n">
        <f aca="false">IF(N474="nulová",J474,0)</f>
        <v>0</v>
      </c>
      <c r="BJ474" s="3" t="s">
        <v>78</v>
      </c>
      <c r="BK474" s="174" t="n">
        <f aca="false">ROUND(I474*H474,2)</f>
        <v>0</v>
      </c>
      <c r="BL474" s="3" t="s">
        <v>212</v>
      </c>
      <c r="BM474" s="173" t="s">
        <v>905</v>
      </c>
    </row>
    <row r="475" s="27" customFormat="true" ht="24.15" hidden="false" customHeight="true" outlineLevel="0" collapsed="false">
      <c r="A475" s="22"/>
      <c r="B475" s="161"/>
      <c r="C475" s="215" t="s">
        <v>906</v>
      </c>
      <c r="D475" s="162" t="s">
        <v>129</v>
      </c>
      <c r="E475" s="163" t="s">
        <v>907</v>
      </c>
      <c r="F475" s="164" t="s">
        <v>908</v>
      </c>
      <c r="G475" s="165" t="s">
        <v>132</v>
      </c>
      <c r="H475" s="166" t="n">
        <v>2.4</v>
      </c>
      <c r="I475" s="167"/>
      <c r="J475" s="168" t="n">
        <f aca="false">ROUND(I475*H475,2)</f>
        <v>0</v>
      </c>
      <c r="K475" s="164" t="s">
        <v>133</v>
      </c>
      <c r="L475" s="23"/>
      <c r="M475" s="169"/>
      <c r="N475" s="170" t="s">
        <v>38</v>
      </c>
      <c r="O475" s="60"/>
      <c r="P475" s="171" t="n">
        <f aca="false">O475*H475</f>
        <v>0</v>
      </c>
      <c r="Q475" s="171" t="n">
        <v>0.00014</v>
      </c>
      <c r="R475" s="171" t="n">
        <f aca="false">Q475*H475</f>
        <v>0.000336</v>
      </c>
      <c r="S475" s="171" t="n">
        <v>0</v>
      </c>
      <c r="T475" s="172" t="n">
        <f aca="false">S475*H475</f>
        <v>0</v>
      </c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R475" s="173" t="s">
        <v>212</v>
      </c>
      <c r="AT475" s="173" t="s">
        <v>129</v>
      </c>
      <c r="AU475" s="173" t="s">
        <v>80</v>
      </c>
      <c r="AY475" s="3" t="s">
        <v>126</v>
      </c>
      <c r="BE475" s="174" t="n">
        <f aca="false">IF(N475="základní",J475,0)</f>
        <v>0</v>
      </c>
      <c r="BF475" s="174" t="n">
        <f aca="false">IF(N475="snížená",J475,0)</f>
        <v>0</v>
      </c>
      <c r="BG475" s="174" t="n">
        <f aca="false">IF(N475="zákl. přenesená",J475,0)</f>
        <v>0</v>
      </c>
      <c r="BH475" s="174" t="n">
        <f aca="false">IF(N475="sníž. přenesená",J475,0)</f>
        <v>0</v>
      </c>
      <c r="BI475" s="174" t="n">
        <f aca="false">IF(N475="nulová",J475,0)</f>
        <v>0</v>
      </c>
      <c r="BJ475" s="3" t="s">
        <v>78</v>
      </c>
      <c r="BK475" s="174" t="n">
        <f aca="false">ROUND(I475*H475,2)</f>
        <v>0</v>
      </c>
      <c r="BL475" s="3" t="s">
        <v>212</v>
      </c>
      <c r="BM475" s="173" t="s">
        <v>909</v>
      </c>
    </row>
    <row r="476" s="27" customFormat="true" ht="24.15" hidden="false" customHeight="true" outlineLevel="0" collapsed="false">
      <c r="A476" s="22"/>
      <c r="B476" s="161"/>
      <c r="C476" s="215" t="s">
        <v>910</v>
      </c>
      <c r="D476" s="162" t="s">
        <v>129</v>
      </c>
      <c r="E476" s="163" t="s">
        <v>911</v>
      </c>
      <c r="F476" s="164" t="s">
        <v>912</v>
      </c>
      <c r="G476" s="165" t="s">
        <v>132</v>
      </c>
      <c r="H476" s="166" t="n">
        <v>2.4</v>
      </c>
      <c r="I476" s="167"/>
      <c r="J476" s="168" t="n">
        <f aca="false">ROUND(I476*H476,2)</f>
        <v>0</v>
      </c>
      <c r="K476" s="164" t="s">
        <v>133</v>
      </c>
      <c r="L476" s="23"/>
      <c r="M476" s="169"/>
      <c r="N476" s="170" t="s">
        <v>38</v>
      </c>
      <c r="O476" s="60"/>
      <c r="P476" s="171" t="n">
        <f aca="false">O476*H476</f>
        <v>0</v>
      </c>
      <c r="Q476" s="171" t="n">
        <v>0.00012</v>
      </c>
      <c r="R476" s="171" t="n">
        <f aca="false">Q476*H476</f>
        <v>0.000288</v>
      </c>
      <c r="S476" s="171" t="n">
        <v>0</v>
      </c>
      <c r="T476" s="172" t="n">
        <f aca="false">S476*H476</f>
        <v>0</v>
      </c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R476" s="173" t="s">
        <v>212</v>
      </c>
      <c r="AT476" s="173" t="s">
        <v>129</v>
      </c>
      <c r="AU476" s="173" t="s">
        <v>80</v>
      </c>
      <c r="AY476" s="3" t="s">
        <v>126</v>
      </c>
      <c r="BE476" s="174" t="n">
        <f aca="false">IF(N476="základní",J476,0)</f>
        <v>0</v>
      </c>
      <c r="BF476" s="174" t="n">
        <f aca="false">IF(N476="snížená",J476,0)</f>
        <v>0</v>
      </c>
      <c r="BG476" s="174" t="n">
        <f aca="false">IF(N476="zákl. přenesená",J476,0)</f>
        <v>0</v>
      </c>
      <c r="BH476" s="174" t="n">
        <f aca="false">IF(N476="sníž. přenesená",J476,0)</f>
        <v>0</v>
      </c>
      <c r="BI476" s="174" t="n">
        <f aca="false">IF(N476="nulová",J476,0)</f>
        <v>0</v>
      </c>
      <c r="BJ476" s="3" t="s">
        <v>78</v>
      </c>
      <c r="BK476" s="174" t="n">
        <f aca="false">ROUND(I476*H476,2)</f>
        <v>0</v>
      </c>
      <c r="BL476" s="3" t="s">
        <v>212</v>
      </c>
      <c r="BM476" s="173" t="s">
        <v>913</v>
      </c>
    </row>
    <row r="477" s="27" customFormat="true" ht="24.15" hidden="false" customHeight="true" outlineLevel="0" collapsed="false">
      <c r="A477" s="22"/>
      <c r="B477" s="161"/>
      <c r="C477" s="215" t="s">
        <v>914</v>
      </c>
      <c r="D477" s="162" t="s">
        <v>129</v>
      </c>
      <c r="E477" s="163" t="s">
        <v>915</v>
      </c>
      <c r="F477" s="164" t="s">
        <v>916</v>
      </c>
      <c r="G477" s="165" t="s">
        <v>132</v>
      </c>
      <c r="H477" s="166" t="n">
        <v>2.4</v>
      </c>
      <c r="I477" s="167"/>
      <c r="J477" s="168" t="n">
        <f aca="false">ROUND(I477*H477,2)</f>
        <v>0</v>
      </c>
      <c r="K477" s="164" t="s">
        <v>133</v>
      </c>
      <c r="L477" s="23"/>
      <c r="M477" s="169"/>
      <c r="N477" s="170" t="s">
        <v>38</v>
      </c>
      <c r="O477" s="60"/>
      <c r="P477" s="171" t="n">
        <f aca="false">O477*H477</f>
        <v>0</v>
      </c>
      <c r="Q477" s="171" t="n">
        <v>0.00012</v>
      </c>
      <c r="R477" s="171" t="n">
        <f aca="false">Q477*H477</f>
        <v>0.000288</v>
      </c>
      <c r="S477" s="171" t="n">
        <v>0</v>
      </c>
      <c r="T477" s="172" t="n">
        <f aca="false">S477*H477</f>
        <v>0</v>
      </c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R477" s="173" t="s">
        <v>212</v>
      </c>
      <c r="AT477" s="173" t="s">
        <v>129</v>
      </c>
      <c r="AU477" s="173" t="s">
        <v>80</v>
      </c>
      <c r="AY477" s="3" t="s">
        <v>126</v>
      </c>
      <c r="BE477" s="174" t="n">
        <f aca="false">IF(N477="základní",J477,0)</f>
        <v>0</v>
      </c>
      <c r="BF477" s="174" t="n">
        <f aca="false">IF(N477="snížená",J477,0)</f>
        <v>0</v>
      </c>
      <c r="BG477" s="174" t="n">
        <f aca="false">IF(N477="zákl. přenesená",J477,0)</f>
        <v>0</v>
      </c>
      <c r="BH477" s="174" t="n">
        <f aca="false">IF(N477="sníž. přenesená",J477,0)</f>
        <v>0</v>
      </c>
      <c r="BI477" s="174" t="n">
        <f aca="false">IF(N477="nulová",J477,0)</f>
        <v>0</v>
      </c>
      <c r="BJ477" s="3" t="s">
        <v>78</v>
      </c>
      <c r="BK477" s="174" t="n">
        <f aca="false">ROUND(I477*H477,2)</f>
        <v>0</v>
      </c>
      <c r="BL477" s="3" t="s">
        <v>212</v>
      </c>
      <c r="BM477" s="173" t="s">
        <v>917</v>
      </c>
    </row>
    <row r="478" s="27" customFormat="true" ht="16.5" hidden="false" customHeight="true" outlineLevel="0" collapsed="false">
      <c r="A478" s="22"/>
      <c r="B478" s="161"/>
      <c r="C478" s="215" t="s">
        <v>918</v>
      </c>
      <c r="D478" s="162" t="s">
        <v>129</v>
      </c>
      <c r="E478" s="163" t="s">
        <v>919</v>
      </c>
      <c r="F478" s="164" t="s">
        <v>920</v>
      </c>
      <c r="G478" s="165" t="s">
        <v>200</v>
      </c>
      <c r="H478" s="166" t="n">
        <v>4</v>
      </c>
      <c r="I478" s="167"/>
      <c r="J478" s="168" t="n">
        <f aca="false">ROUND(I478*H478,2)</f>
        <v>0</v>
      </c>
      <c r="K478" s="164"/>
      <c r="L478" s="23"/>
      <c r="M478" s="169"/>
      <c r="N478" s="170" t="s">
        <v>38</v>
      </c>
      <c r="O478" s="60"/>
      <c r="P478" s="171" t="n">
        <f aca="false">O478*H478</f>
        <v>0</v>
      </c>
      <c r="Q478" s="171" t="n">
        <v>0.00012</v>
      </c>
      <c r="R478" s="171" t="n">
        <f aca="false">Q478*H478</f>
        <v>0.00048</v>
      </c>
      <c r="S478" s="171" t="n">
        <v>0</v>
      </c>
      <c r="T478" s="172" t="n">
        <f aca="false">S478*H478</f>
        <v>0</v>
      </c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R478" s="173" t="s">
        <v>212</v>
      </c>
      <c r="AT478" s="173" t="s">
        <v>129</v>
      </c>
      <c r="AU478" s="173" t="s">
        <v>80</v>
      </c>
      <c r="AY478" s="3" t="s">
        <v>126</v>
      </c>
      <c r="BE478" s="174" t="n">
        <f aca="false">IF(N478="základní",J478,0)</f>
        <v>0</v>
      </c>
      <c r="BF478" s="174" t="n">
        <f aca="false">IF(N478="snížená",J478,0)</f>
        <v>0</v>
      </c>
      <c r="BG478" s="174" t="n">
        <f aca="false">IF(N478="zákl. přenesená",J478,0)</f>
        <v>0</v>
      </c>
      <c r="BH478" s="174" t="n">
        <f aca="false">IF(N478="sníž. přenesená",J478,0)</f>
        <v>0</v>
      </c>
      <c r="BI478" s="174" t="n">
        <f aca="false">IF(N478="nulová",J478,0)</f>
        <v>0</v>
      </c>
      <c r="BJ478" s="3" t="s">
        <v>78</v>
      </c>
      <c r="BK478" s="174" t="n">
        <f aca="false">ROUND(I478*H478,2)</f>
        <v>0</v>
      </c>
      <c r="BL478" s="3" t="s">
        <v>212</v>
      </c>
      <c r="BM478" s="173" t="s">
        <v>921</v>
      </c>
    </row>
    <row r="479" s="147" customFormat="true" ht="22.8" hidden="false" customHeight="true" outlineLevel="0" collapsed="false">
      <c r="B479" s="148"/>
      <c r="D479" s="149" t="s">
        <v>72</v>
      </c>
      <c r="E479" s="159" t="s">
        <v>922</v>
      </c>
      <c r="F479" s="159" t="s">
        <v>923</v>
      </c>
      <c r="I479" s="151"/>
      <c r="J479" s="160" t="n">
        <f aca="false">BK479</f>
        <v>0</v>
      </c>
      <c r="L479" s="148"/>
      <c r="M479" s="153"/>
      <c r="N479" s="154"/>
      <c r="O479" s="154"/>
      <c r="P479" s="155" t="n">
        <f aca="false">SUM(P480:P489)</f>
        <v>0</v>
      </c>
      <c r="Q479" s="154"/>
      <c r="R479" s="155" t="n">
        <f aca="false">SUM(R480:R489)</f>
        <v>0.3443837</v>
      </c>
      <c r="S479" s="154"/>
      <c r="T479" s="156" t="n">
        <f aca="false">SUM(T480:T489)</f>
        <v>0.0716503</v>
      </c>
      <c r="AR479" s="149" t="s">
        <v>80</v>
      </c>
      <c r="AT479" s="157" t="s">
        <v>72</v>
      </c>
      <c r="AU479" s="157" t="s">
        <v>78</v>
      </c>
      <c r="AY479" s="149" t="s">
        <v>126</v>
      </c>
      <c r="BK479" s="158" t="n">
        <f aca="false">SUM(BK480:BK489)</f>
        <v>0</v>
      </c>
    </row>
    <row r="480" s="27" customFormat="true" ht="16.5" hidden="false" customHeight="true" outlineLevel="0" collapsed="false">
      <c r="A480" s="22"/>
      <c r="B480" s="161"/>
      <c r="C480" s="215" t="s">
        <v>924</v>
      </c>
      <c r="D480" s="162" t="s">
        <v>129</v>
      </c>
      <c r="E480" s="163" t="s">
        <v>925</v>
      </c>
      <c r="F480" s="164" t="s">
        <v>926</v>
      </c>
      <c r="G480" s="165" t="s">
        <v>132</v>
      </c>
      <c r="H480" s="166" t="n">
        <v>231.13</v>
      </c>
      <c r="I480" s="167"/>
      <c r="J480" s="168" t="n">
        <f aca="false">ROUND(I480*H480,2)</f>
        <v>0</v>
      </c>
      <c r="K480" s="164" t="s">
        <v>133</v>
      </c>
      <c r="L480" s="23"/>
      <c r="M480" s="169"/>
      <c r="N480" s="170" t="s">
        <v>38</v>
      </c>
      <c r="O480" s="60"/>
      <c r="P480" s="171" t="n">
        <f aca="false">O480*H480</f>
        <v>0</v>
      </c>
      <c r="Q480" s="171" t="n">
        <v>0.001</v>
      </c>
      <c r="R480" s="171" t="n">
        <f aca="false">Q480*H480</f>
        <v>0.23113</v>
      </c>
      <c r="S480" s="171" t="n">
        <v>0.00031</v>
      </c>
      <c r="T480" s="172" t="n">
        <f aca="false">S480*H480</f>
        <v>0.0716503</v>
      </c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R480" s="173" t="s">
        <v>212</v>
      </c>
      <c r="AT480" s="173" t="s">
        <v>129</v>
      </c>
      <c r="AU480" s="173" t="s">
        <v>80</v>
      </c>
      <c r="AY480" s="3" t="s">
        <v>126</v>
      </c>
      <c r="BE480" s="174" t="n">
        <f aca="false">IF(N480="základní",J480,0)</f>
        <v>0</v>
      </c>
      <c r="BF480" s="174" t="n">
        <f aca="false">IF(N480="snížená",J480,0)</f>
        <v>0</v>
      </c>
      <c r="BG480" s="174" t="n">
        <f aca="false">IF(N480="zákl. přenesená",J480,0)</f>
        <v>0</v>
      </c>
      <c r="BH480" s="174" t="n">
        <f aca="false">IF(N480="sníž. přenesená",J480,0)</f>
        <v>0</v>
      </c>
      <c r="BI480" s="174" t="n">
        <f aca="false">IF(N480="nulová",J480,0)</f>
        <v>0</v>
      </c>
      <c r="BJ480" s="3" t="s">
        <v>78</v>
      </c>
      <c r="BK480" s="174" t="n">
        <f aca="false">ROUND(I480*H480,2)</f>
        <v>0</v>
      </c>
      <c r="BL480" s="3" t="s">
        <v>212</v>
      </c>
      <c r="BM480" s="173" t="s">
        <v>927</v>
      </c>
    </row>
    <row r="481" s="175" customFormat="true" ht="12.8" hidden="false" customHeight="false" outlineLevel="0" collapsed="false">
      <c r="B481" s="176"/>
      <c r="D481" s="177" t="s">
        <v>136</v>
      </c>
      <c r="E481" s="178"/>
      <c r="F481" s="179" t="s">
        <v>928</v>
      </c>
      <c r="H481" s="180" t="n">
        <v>28.2</v>
      </c>
      <c r="I481" s="181"/>
      <c r="L481" s="176"/>
      <c r="M481" s="182"/>
      <c r="N481" s="183"/>
      <c r="O481" s="183"/>
      <c r="P481" s="183"/>
      <c r="Q481" s="183"/>
      <c r="R481" s="183"/>
      <c r="S481" s="183"/>
      <c r="T481" s="184"/>
      <c r="AT481" s="178" t="s">
        <v>136</v>
      </c>
      <c r="AU481" s="178" t="s">
        <v>80</v>
      </c>
      <c r="AV481" s="175" t="s">
        <v>80</v>
      </c>
      <c r="AW481" s="175" t="s">
        <v>30</v>
      </c>
      <c r="AX481" s="175" t="s">
        <v>73</v>
      </c>
      <c r="AY481" s="178" t="s">
        <v>126</v>
      </c>
    </row>
    <row r="482" s="175" customFormat="true" ht="12.8" hidden="false" customHeight="false" outlineLevel="0" collapsed="false">
      <c r="B482" s="176"/>
      <c r="D482" s="177" t="s">
        <v>136</v>
      </c>
      <c r="E482" s="178"/>
      <c r="F482" s="179" t="s">
        <v>929</v>
      </c>
      <c r="H482" s="180" t="n">
        <v>48.275</v>
      </c>
      <c r="I482" s="181"/>
      <c r="L482" s="176"/>
      <c r="M482" s="182"/>
      <c r="N482" s="183"/>
      <c r="O482" s="183"/>
      <c r="P482" s="183"/>
      <c r="Q482" s="183"/>
      <c r="R482" s="183"/>
      <c r="S482" s="183"/>
      <c r="T482" s="184"/>
      <c r="AT482" s="178" t="s">
        <v>136</v>
      </c>
      <c r="AU482" s="178" t="s">
        <v>80</v>
      </c>
      <c r="AV482" s="175" t="s">
        <v>80</v>
      </c>
      <c r="AW482" s="175" t="s">
        <v>30</v>
      </c>
      <c r="AX482" s="175" t="s">
        <v>73</v>
      </c>
      <c r="AY482" s="178" t="s">
        <v>126</v>
      </c>
    </row>
    <row r="483" s="194" customFormat="true" ht="12.8" hidden="false" customHeight="false" outlineLevel="0" collapsed="false">
      <c r="B483" s="195"/>
      <c r="D483" s="177" t="s">
        <v>136</v>
      </c>
      <c r="E483" s="196"/>
      <c r="F483" s="197" t="s">
        <v>257</v>
      </c>
      <c r="H483" s="198" t="n">
        <v>76.475</v>
      </c>
      <c r="I483" s="199"/>
      <c r="L483" s="195"/>
      <c r="M483" s="200"/>
      <c r="N483" s="201"/>
      <c r="O483" s="201"/>
      <c r="P483" s="201"/>
      <c r="Q483" s="201"/>
      <c r="R483" s="201"/>
      <c r="S483" s="201"/>
      <c r="T483" s="202"/>
      <c r="AT483" s="196" t="s">
        <v>136</v>
      </c>
      <c r="AU483" s="196" t="s">
        <v>80</v>
      </c>
      <c r="AV483" s="194" t="s">
        <v>127</v>
      </c>
      <c r="AW483" s="194" t="s">
        <v>30</v>
      </c>
      <c r="AX483" s="194" t="s">
        <v>73</v>
      </c>
      <c r="AY483" s="196" t="s">
        <v>126</v>
      </c>
    </row>
    <row r="484" s="175" customFormat="true" ht="12.8" hidden="false" customHeight="false" outlineLevel="0" collapsed="false">
      <c r="B484" s="176"/>
      <c r="D484" s="177" t="s">
        <v>136</v>
      </c>
      <c r="E484" s="178"/>
      <c r="F484" s="179" t="s">
        <v>930</v>
      </c>
      <c r="H484" s="180" t="n">
        <v>68.225</v>
      </c>
      <c r="I484" s="181"/>
      <c r="L484" s="176"/>
      <c r="M484" s="182"/>
      <c r="N484" s="183"/>
      <c r="O484" s="183"/>
      <c r="P484" s="183"/>
      <c r="Q484" s="183"/>
      <c r="R484" s="183"/>
      <c r="S484" s="183"/>
      <c r="T484" s="184"/>
      <c r="AT484" s="178" t="s">
        <v>136</v>
      </c>
      <c r="AU484" s="178" t="s">
        <v>80</v>
      </c>
      <c r="AV484" s="175" t="s">
        <v>80</v>
      </c>
      <c r="AW484" s="175" t="s">
        <v>30</v>
      </c>
      <c r="AX484" s="175" t="s">
        <v>73</v>
      </c>
      <c r="AY484" s="178" t="s">
        <v>126</v>
      </c>
    </row>
    <row r="485" s="175" customFormat="true" ht="12.8" hidden="false" customHeight="false" outlineLevel="0" collapsed="false">
      <c r="B485" s="176"/>
      <c r="D485" s="177" t="s">
        <v>136</v>
      </c>
      <c r="E485" s="178"/>
      <c r="F485" s="179" t="s">
        <v>931</v>
      </c>
      <c r="H485" s="180" t="n">
        <v>86.43</v>
      </c>
      <c r="I485" s="181"/>
      <c r="L485" s="176"/>
      <c r="M485" s="182"/>
      <c r="N485" s="183"/>
      <c r="O485" s="183"/>
      <c r="P485" s="183"/>
      <c r="Q485" s="183"/>
      <c r="R485" s="183"/>
      <c r="S485" s="183"/>
      <c r="T485" s="184"/>
      <c r="AT485" s="178" t="s">
        <v>136</v>
      </c>
      <c r="AU485" s="178" t="s">
        <v>80</v>
      </c>
      <c r="AV485" s="175" t="s">
        <v>80</v>
      </c>
      <c r="AW485" s="175" t="s">
        <v>30</v>
      </c>
      <c r="AX485" s="175" t="s">
        <v>73</v>
      </c>
      <c r="AY485" s="178" t="s">
        <v>126</v>
      </c>
    </row>
    <row r="486" s="185" customFormat="true" ht="12.8" hidden="false" customHeight="false" outlineLevel="0" collapsed="false">
      <c r="B486" s="186"/>
      <c r="D486" s="177" t="s">
        <v>136</v>
      </c>
      <c r="E486" s="187"/>
      <c r="F486" s="188" t="s">
        <v>144</v>
      </c>
      <c r="H486" s="189" t="n">
        <v>231.13</v>
      </c>
      <c r="I486" s="190"/>
      <c r="L486" s="186"/>
      <c r="M486" s="191"/>
      <c r="N486" s="192"/>
      <c r="O486" s="192"/>
      <c r="P486" s="192"/>
      <c r="Q486" s="192"/>
      <c r="R486" s="192"/>
      <c r="S486" s="192"/>
      <c r="T486" s="193"/>
      <c r="AT486" s="187" t="s">
        <v>136</v>
      </c>
      <c r="AU486" s="187" t="s">
        <v>80</v>
      </c>
      <c r="AV486" s="185" t="s">
        <v>134</v>
      </c>
      <c r="AW486" s="185" t="s">
        <v>30</v>
      </c>
      <c r="AX486" s="185" t="s">
        <v>78</v>
      </c>
      <c r="AY486" s="187" t="s">
        <v>126</v>
      </c>
    </row>
    <row r="487" s="27" customFormat="true" ht="24.15" hidden="false" customHeight="true" outlineLevel="0" collapsed="false">
      <c r="A487" s="22"/>
      <c r="B487" s="161"/>
      <c r="C487" s="215" t="s">
        <v>932</v>
      </c>
      <c r="D487" s="162" t="s">
        <v>129</v>
      </c>
      <c r="E487" s="163" t="s">
        <v>933</v>
      </c>
      <c r="F487" s="164" t="s">
        <v>934</v>
      </c>
      <c r="G487" s="165" t="s">
        <v>132</v>
      </c>
      <c r="H487" s="166" t="n">
        <v>231.13</v>
      </c>
      <c r="I487" s="167"/>
      <c r="J487" s="168" t="n">
        <f aca="false">ROUND(I487*H487,2)</f>
        <v>0</v>
      </c>
      <c r="K487" s="164" t="s">
        <v>133</v>
      </c>
      <c r="L487" s="23"/>
      <c r="M487" s="169"/>
      <c r="N487" s="170" t="s">
        <v>38</v>
      </c>
      <c r="O487" s="60"/>
      <c r="P487" s="171" t="n">
        <f aca="false">O487*H487</f>
        <v>0</v>
      </c>
      <c r="Q487" s="171" t="n">
        <v>0</v>
      </c>
      <c r="R487" s="171" t="n">
        <f aca="false">Q487*H487</f>
        <v>0</v>
      </c>
      <c r="S487" s="171" t="n">
        <v>0</v>
      </c>
      <c r="T487" s="172" t="n">
        <f aca="false">S487*H487</f>
        <v>0</v>
      </c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R487" s="173" t="s">
        <v>212</v>
      </c>
      <c r="AT487" s="173" t="s">
        <v>129</v>
      </c>
      <c r="AU487" s="173" t="s">
        <v>80</v>
      </c>
      <c r="AY487" s="3" t="s">
        <v>126</v>
      </c>
      <c r="BE487" s="174" t="n">
        <f aca="false">IF(N487="základní",J487,0)</f>
        <v>0</v>
      </c>
      <c r="BF487" s="174" t="n">
        <f aca="false">IF(N487="snížená",J487,0)</f>
        <v>0</v>
      </c>
      <c r="BG487" s="174" t="n">
        <f aca="false">IF(N487="zákl. přenesená",J487,0)</f>
        <v>0</v>
      </c>
      <c r="BH487" s="174" t="n">
        <f aca="false">IF(N487="sníž. přenesená",J487,0)</f>
        <v>0</v>
      </c>
      <c r="BI487" s="174" t="n">
        <f aca="false">IF(N487="nulová",J487,0)</f>
        <v>0</v>
      </c>
      <c r="BJ487" s="3" t="s">
        <v>78</v>
      </c>
      <c r="BK487" s="174" t="n">
        <f aca="false">ROUND(I487*H487,2)</f>
        <v>0</v>
      </c>
      <c r="BL487" s="3" t="s">
        <v>212</v>
      </c>
      <c r="BM487" s="173" t="s">
        <v>935</v>
      </c>
    </row>
    <row r="488" s="27" customFormat="true" ht="24.15" hidden="false" customHeight="true" outlineLevel="0" collapsed="false">
      <c r="A488" s="22"/>
      <c r="B488" s="161"/>
      <c r="C488" s="215" t="s">
        <v>936</v>
      </c>
      <c r="D488" s="162" t="s">
        <v>129</v>
      </c>
      <c r="E488" s="163" t="s">
        <v>937</v>
      </c>
      <c r="F488" s="164" t="s">
        <v>938</v>
      </c>
      <c r="G488" s="165" t="s">
        <v>132</v>
      </c>
      <c r="H488" s="166" t="n">
        <v>231.13</v>
      </c>
      <c r="I488" s="167"/>
      <c r="J488" s="168" t="n">
        <f aca="false">ROUND(I488*H488,2)</f>
        <v>0</v>
      </c>
      <c r="K488" s="164" t="s">
        <v>133</v>
      </c>
      <c r="L488" s="23"/>
      <c r="M488" s="169"/>
      <c r="N488" s="170" t="s">
        <v>38</v>
      </c>
      <c r="O488" s="60"/>
      <c r="P488" s="171" t="n">
        <f aca="false">O488*H488</f>
        <v>0</v>
      </c>
      <c r="Q488" s="171" t="n">
        <v>0.0002</v>
      </c>
      <c r="R488" s="171" t="n">
        <f aca="false">Q488*H488</f>
        <v>0.046226</v>
      </c>
      <c r="S488" s="171" t="n">
        <v>0</v>
      </c>
      <c r="T488" s="172" t="n">
        <f aca="false">S488*H488</f>
        <v>0</v>
      </c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R488" s="173" t="s">
        <v>212</v>
      </c>
      <c r="AT488" s="173" t="s">
        <v>129</v>
      </c>
      <c r="AU488" s="173" t="s">
        <v>80</v>
      </c>
      <c r="AY488" s="3" t="s">
        <v>126</v>
      </c>
      <c r="BE488" s="174" t="n">
        <f aca="false">IF(N488="základní",J488,0)</f>
        <v>0</v>
      </c>
      <c r="BF488" s="174" t="n">
        <f aca="false">IF(N488="snížená",J488,0)</f>
        <v>0</v>
      </c>
      <c r="BG488" s="174" t="n">
        <f aca="false">IF(N488="zákl. přenesená",J488,0)</f>
        <v>0</v>
      </c>
      <c r="BH488" s="174" t="n">
        <f aca="false">IF(N488="sníž. přenesená",J488,0)</f>
        <v>0</v>
      </c>
      <c r="BI488" s="174" t="n">
        <f aca="false">IF(N488="nulová",J488,0)</f>
        <v>0</v>
      </c>
      <c r="BJ488" s="3" t="s">
        <v>78</v>
      </c>
      <c r="BK488" s="174" t="n">
        <f aca="false">ROUND(I488*H488,2)</f>
        <v>0</v>
      </c>
      <c r="BL488" s="3" t="s">
        <v>212</v>
      </c>
      <c r="BM488" s="173" t="s">
        <v>939</v>
      </c>
    </row>
    <row r="489" s="27" customFormat="true" ht="24.15" hidden="false" customHeight="true" outlineLevel="0" collapsed="false">
      <c r="A489" s="22"/>
      <c r="B489" s="161"/>
      <c r="C489" s="215" t="s">
        <v>940</v>
      </c>
      <c r="D489" s="162" t="s">
        <v>129</v>
      </c>
      <c r="E489" s="163" t="s">
        <v>941</v>
      </c>
      <c r="F489" s="164" t="s">
        <v>942</v>
      </c>
      <c r="G489" s="165" t="s">
        <v>132</v>
      </c>
      <c r="H489" s="166" t="n">
        <v>231.13</v>
      </c>
      <c r="I489" s="167"/>
      <c r="J489" s="168" t="n">
        <f aca="false">ROUND(I489*H489,2)</f>
        <v>0</v>
      </c>
      <c r="K489" s="164" t="s">
        <v>133</v>
      </c>
      <c r="L489" s="23"/>
      <c r="M489" s="169"/>
      <c r="N489" s="170" t="s">
        <v>38</v>
      </c>
      <c r="O489" s="60"/>
      <c r="P489" s="171" t="n">
        <f aca="false">O489*H489</f>
        <v>0</v>
      </c>
      <c r="Q489" s="171" t="n">
        <v>0.00029</v>
      </c>
      <c r="R489" s="171" t="n">
        <f aca="false">Q489*H489</f>
        <v>0.0670277</v>
      </c>
      <c r="S489" s="171" t="n">
        <v>0</v>
      </c>
      <c r="T489" s="172" t="n">
        <f aca="false">S489*H489</f>
        <v>0</v>
      </c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R489" s="173" t="s">
        <v>212</v>
      </c>
      <c r="AT489" s="173" t="s">
        <v>129</v>
      </c>
      <c r="AU489" s="173" t="s">
        <v>80</v>
      </c>
      <c r="AY489" s="3" t="s">
        <v>126</v>
      </c>
      <c r="BE489" s="174" t="n">
        <f aca="false">IF(N489="základní",J489,0)</f>
        <v>0</v>
      </c>
      <c r="BF489" s="174" t="n">
        <f aca="false">IF(N489="snížená",J489,0)</f>
        <v>0</v>
      </c>
      <c r="BG489" s="174" t="n">
        <f aca="false">IF(N489="zákl. přenesená",J489,0)</f>
        <v>0</v>
      </c>
      <c r="BH489" s="174" t="n">
        <f aca="false">IF(N489="sníž. přenesená",J489,0)</f>
        <v>0</v>
      </c>
      <c r="BI489" s="174" t="n">
        <f aca="false">IF(N489="nulová",J489,0)</f>
        <v>0</v>
      </c>
      <c r="BJ489" s="3" t="s">
        <v>78</v>
      </c>
      <c r="BK489" s="174" t="n">
        <f aca="false">ROUND(I489*H489,2)</f>
        <v>0</v>
      </c>
      <c r="BL489" s="3" t="s">
        <v>212</v>
      </c>
      <c r="BM489" s="173" t="s">
        <v>943</v>
      </c>
    </row>
    <row r="490" s="147" customFormat="true" ht="25.9" hidden="false" customHeight="true" outlineLevel="0" collapsed="false">
      <c r="B490" s="148"/>
      <c r="D490" s="149" t="s">
        <v>72</v>
      </c>
      <c r="E490" s="150" t="s">
        <v>944</v>
      </c>
      <c r="F490" s="150" t="s">
        <v>945</v>
      </c>
      <c r="I490" s="151"/>
      <c r="J490" s="152" t="n">
        <f aca="false">BK490</f>
        <v>0</v>
      </c>
      <c r="L490" s="148"/>
      <c r="M490" s="153"/>
      <c r="N490" s="154"/>
      <c r="O490" s="154"/>
      <c r="P490" s="155" t="n">
        <f aca="false">P491+P493+P495</f>
        <v>0</v>
      </c>
      <c r="Q490" s="154"/>
      <c r="R490" s="155" t="n">
        <f aca="false">R491+R493+R495</f>
        <v>0</v>
      </c>
      <c r="S490" s="154"/>
      <c r="T490" s="156" t="n">
        <f aca="false">T491+T493+T495</f>
        <v>0</v>
      </c>
      <c r="AR490" s="149" t="s">
        <v>156</v>
      </c>
      <c r="AT490" s="157" t="s">
        <v>72</v>
      </c>
      <c r="AU490" s="157" t="s">
        <v>73</v>
      </c>
      <c r="AY490" s="149" t="s">
        <v>126</v>
      </c>
      <c r="BK490" s="158" t="n">
        <f aca="false">BK491+BK493+BK495</f>
        <v>0</v>
      </c>
    </row>
    <row r="491" s="147" customFormat="true" ht="22.8" hidden="false" customHeight="true" outlineLevel="0" collapsed="false">
      <c r="B491" s="148"/>
      <c r="D491" s="149" t="s">
        <v>72</v>
      </c>
      <c r="E491" s="159" t="s">
        <v>946</v>
      </c>
      <c r="F491" s="159" t="s">
        <v>947</v>
      </c>
      <c r="I491" s="151"/>
      <c r="J491" s="160" t="n">
        <f aca="false">BK491</f>
        <v>0</v>
      </c>
      <c r="L491" s="148"/>
      <c r="M491" s="153"/>
      <c r="N491" s="154"/>
      <c r="O491" s="154"/>
      <c r="P491" s="155" t="n">
        <f aca="false">P492</f>
        <v>0</v>
      </c>
      <c r="Q491" s="154"/>
      <c r="R491" s="155" t="n">
        <f aca="false">R492</f>
        <v>0</v>
      </c>
      <c r="S491" s="154"/>
      <c r="T491" s="156" t="n">
        <f aca="false">T492</f>
        <v>0</v>
      </c>
      <c r="AR491" s="149" t="s">
        <v>156</v>
      </c>
      <c r="AT491" s="157" t="s">
        <v>72</v>
      </c>
      <c r="AU491" s="157" t="s">
        <v>78</v>
      </c>
      <c r="AY491" s="149" t="s">
        <v>126</v>
      </c>
      <c r="BK491" s="158" t="n">
        <f aca="false">BK492</f>
        <v>0</v>
      </c>
    </row>
    <row r="492" s="27" customFormat="true" ht="16.5" hidden="false" customHeight="true" outlineLevel="0" collapsed="false">
      <c r="A492" s="22"/>
      <c r="B492" s="161"/>
      <c r="C492" s="215" t="s">
        <v>948</v>
      </c>
      <c r="D492" s="162" t="s">
        <v>129</v>
      </c>
      <c r="E492" s="163" t="s">
        <v>949</v>
      </c>
      <c r="F492" s="164" t="s">
        <v>950</v>
      </c>
      <c r="G492" s="165" t="s">
        <v>200</v>
      </c>
      <c r="H492" s="166" t="n">
        <v>1</v>
      </c>
      <c r="I492" s="167"/>
      <c r="J492" s="168" t="n">
        <f aca="false">ROUND(I492*H492,2)</f>
        <v>0</v>
      </c>
      <c r="K492" s="164" t="s">
        <v>133</v>
      </c>
      <c r="L492" s="23"/>
      <c r="M492" s="169"/>
      <c r="N492" s="170" t="s">
        <v>38</v>
      </c>
      <c r="O492" s="60"/>
      <c r="P492" s="171" t="n">
        <f aca="false">O492*H492</f>
        <v>0</v>
      </c>
      <c r="Q492" s="171" t="n">
        <v>0</v>
      </c>
      <c r="R492" s="171" t="n">
        <f aca="false">Q492*H492</f>
        <v>0</v>
      </c>
      <c r="S492" s="171" t="n">
        <v>0</v>
      </c>
      <c r="T492" s="172" t="n">
        <f aca="false">S492*H492</f>
        <v>0</v>
      </c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R492" s="173" t="s">
        <v>951</v>
      </c>
      <c r="AT492" s="173" t="s">
        <v>129</v>
      </c>
      <c r="AU492" s="173" t="s">
        <v>80</v>
      </c>
      <c r="AY492" s="3" t="s">
        <v>126</v>
      </c>
      <c r="BE492" s="174" t="n">
        <f aca="false">IF(N492="základní",J492,0)</f>
        <v>0</v>
      </c>
      <c r="BF492" s="174" t="n">
        <f aca="false">IF(N492="snížená",J492,0)</f>
        <v>0</v>
      </c>
      <c r="BG492" s="174" t="n">
        <f aca="false">IF(N492="zákl. přenesená",J492,0)</f>
        <v>0</v>
      </c>
      <c r="BH492" s="174" t="n">
        <f aca="false">IF(N492="sníž. přenesená",J492,0)</f>
        <v>0</v>
      </c>
      <c r="BI492" s="174" t="n">
        <f aca="false">IF(N492="nulová",J492,0)</f>
        <v>0</v>
      </c>
      <c r="BJ492" s="3" t="s">
        <v>78</v>
      </c>
      <c r="BK492" s="174" t="n">
        <f aca="false">ROUND(I492*H492,2)</f>
        <v>0</v>
      </c>
      <c r="BL492" s="3" t="s">
        <v>951</v>
      </c>
      <c r="BM492" s="173" t="s">
        <v>952</v>
      </c>
    </row>
    <row r="493" s="147" customFormat="true" ht="22.8" hidden="false" customHeight="true" outlineLevel="0" collapsed="false">
      <c r="B493" s="148"/>
      <c r="D493" s="149" t="s">
        <v>72</v>
      </c>
      <c r="E493" s="159" t="s">
        <v>953</v>
      </c>
      <c r="F493" s="159" t="s">
        <v>954</v>
      </c>
      <c r="I493" s="151"/>
      <c r="J493" s="160" t="n">
        <f aca="false">BK493</f>
        <v>0</v>
      </c>
      <c r="L493" s="148"/>
      <c r="M493" s="153"/>
      <c r="N493" s="154"/>
      <c r="O493" s="154"/>
      <c r="P493" s="155" t="n">
        <f aca="false">P494</f>
        <v>0</v>
      </c>
      <c r="Q493" s="154"/>
      <c r="R493" s="155" t="n">
        <f aca="false">R494</f>
        <v>0</v>
      </c>
      <c r="S493" s="154"/>
      <c r="T493" s="156" t="n">
        <f aca="false">T494</f>
        <v>0</v>
      </c>
      <c r="AR493" s="149" t="s">
        <v>156</v>
      </c>
      <c r="AT493" s="157" t="s">
        <v>72</v>
      </c>
      <c r="AU493" s="157" t="s">
        <v>78</v>
      </c>
      <c r="AY493" s="149" t="s">
        <v>126</v>
      </c>
      <c r="BK493" s="158" t="n">
        <f aca="false">BK494</f>
        <v>0</v>
      </c>
    </row>
    <row r="494" s="27" customFormat="true" ht="16.5" hidden="false" customHeight="true" outlineLevel="0" collapsed="false">
      <c r="A494" s="22"/>
      <c r="B494" s="161"/>
      <c r="C494" s="215" t="s">
        <v>955</v>
      </c>
      <c r="D494" s="162" t="s">
        <v>129</v>
      </c>
      <c r="E494" s="163" t="s">
        <v>956</v>
      </c>
      <c r="F494" s="164" t="s">
        <v>957</v>
      </c>
      <c r="G494" s="165" t="s">
        <v>200</v>
      </c>
      <c r="H494" s="166" t="n">
        <v>1</v>
      </c>
      <c r="I494" s="167"/>
      <c r="J494" s="168" t="n">
        <f aca="false">ROUND(I494*H494,2)</f>
        <v>0</v>
      </c>
      <c r="K494" s="164" t="s">
        <v>133</v>
      </c>
      <c r="L494" s="23"/>
      <c r="M494" s="169"/>
      <c r="N494" s="170" t="s">
        <v>38</v>
      </c>
      <c r="O494" s="60"/>
      <c r="P494" s="171" t="n">
        <f aca="false">O494*H494</f>
        <v>0</v>
      </c>
      <c r="Q494" s="171" t="n">
        <v>0</v>
      </c>
      <c r="R494" s="171" t="n">
        <f aca="false">Q494*H494</f>
        <v>0</v>
      </c>
      <c r="S494" s="171" t="n">
        <v>0</v>
      </c>
      <c r="T494" s="172" t="n">
        <f aca="false">S494*H494</f>
        <v>0</v>
      </c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R494" s="173" t="s">
        <v>951</v>
      </c>
      <c r="AT494" s="173" t="s">
        <v>129</v>
      </c>
      <c r="AU494" s="173" t="s">
        <v>80</v>
      </c>
      <c r="AY494" s="3" t="s">
        <v>126</v>
      </c>
      <c r="BE494" s="174" t="n">
        <f aca="false">IF(N494="základní",J494,0)</f>
        <v>0</v>
      </c>
      <c r="BF494" s="174" t="n">
        <f aca="false">IF(N494="snížená",J494,0)</f>
        <v>0</v>
      </c>
      <c r="BG494" s="174" t="n">
        <f aca="false">IF(N494="zákl. přenesená",J494,0)</f>
        <v>0</v>
      </c>
      <c r="BH494" s="174" t="n">
        <f aca="false">IF(N494="sníž. přenesená",J494,0)</f>
        <v>0</v>
      </c>
      <c r="BI494" s="174" t="n">
        <f aca="false">IF(N494="nulová",J494,0)</f>
        <v>0</v>
      </c>
      <c r="BJ494" s="3" t="s">
        <v>78</v>
      </c>
      <c r="BK494" s="174" t="n">
        <f aca="false">ROUND(I494*H494,2)</f>
        <v>0</v>
      </c>
      <c r="BL494" s="3" t="s">
        <v>951</v>
      </c>
      <c r="BM494" s="173" t="s">
        <v>958</v>
      </c>
    </row>
    <row r="495" s="147" customFormat="true" ht="22.8" hidden="false" customHeight="true" outlineLevel="0" collapsed="false">
      <c r="B495" s="148"/>
      <c r="D495" s="149" t="s">
        <v>72</v>
      </c>
      <c r="E495" s="159" t="s">
        <v>959</v>
      </c>
      <c r="F495" s="159" t="s">
        <v>960</v>
      </c>
      <c r="I495" s="151"/>
      <c r="J495" s="160" t="n">
        <f aca="false">BK495</f>
        <v>0</v>
      </c>
      <c r="L495" s="148"/>
      <c r="M495" s="153"/>
      <c r="N495" s="154"/>
      <c r="O495" s="154"/>
      <c r="P495" s="155" t="n">
        <f aca="false">P496</f>
        <v>0</v>
      </c>
      <c r="Q495" s="154"/>
      <c r="R495" s="155" t="n">
        <f aca="false">R496</f>
        <v>0</v>
      </c>
      <c r="S495" s="154"/>
      <c r="T495" s="156" t="n">
        <f aca="false">T496</f>
        <v>0</v>
      </c>
      <c r="AR495" s="149" t="s">
        <v>156</v>
      </c>
      <c r="AT495" s="157" t="s">
        <v>72</v>
      </c>
      <c r="AU495" s="157" t="s">
        <v>78</v>
      </c>
      <c r="AY495" s="149" t="s">
        <v>126</v>
      </c>
      <c r="BK495" s="158" t="n">
        <f aca="false">BK496</f>
        <v>0</v>
      </c>
    </row>
    <row r="496" s="27" customFormat="true" ht="16.5" hidden="false" customHeight="true" outlineLevel="0" collapsed="false">
      <c r="A496" s="22"/>
      <c r="B496" s="161"/>
      <c r="C496" s="215" t="s">
        <v>961</v>
      </c>
      <c r="D496" s="162" t="s">
        <v>129</v>
      </c>
      <c r="E496" s="163" t="s">
        <v>962</v>
      </c>
      <c r="F496" s="164" t="s">
        <v>963</v>
      </c>
      <c r="G496" s="165" t="s">
        <v>200</v>
      </c>
      <c r="H496" s="166" t="n">
        <v>1</v>
      </c>
      <c r="I496" s="167"/>
      <c r="J496" s="168" t="n">
        <f aca="false">ROUND(I496*H496,2)</f>
        <v>0</v>
      </c>
      <c r="K496" s="164" t="s">
        <v>133</v>
      </c>
      <c r="L496" s="23"/>
      <c r="M496" s="217"/>
      <c r="N496" s="218" t="s">
        <v>38</v>
      </c>
      <c r="O496" s="219"/>
      <c r="P496" s="220" t="n">
        <f aca="false">O496*H496</f>
        <v>0</v>
      </c>
      <c r="Q496" s="220" t="n">
        <v>0</v>
      </c>
      <c r="R496" s="220" t="n">
        <f aca="false">Q496*H496</f>
        <v>0</v>
      </c>
      <c r="S496" s="220" t="n">
        <v>0</v>
      </c>
      <c r="T496" s="221" t="n">
        <f aca="false">S496*H496</f>
        <v>0</v>
      </c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R496" s="173" t="s">
        <v>951</v>
      </c>
      <c r="AT496" s="173" t="s">
        <v>129</v>
      </c>
      <c r="AU496" s="173" t="s">
        <v>80</v>
      </c>
      <c r="AY496" s="3" t="s">
        <v>126</v>
      </c>
      <c r="BE496" s="174" t="n">
        <f aca="false">IF(N496="základní",J496,0)</f>
        <v>0</v>
      </c>
      <c r="BF496" s="174" t="n">
        <f aca="false">IF(N496="snížená",J496,0)</f>
        <v>0</v>
      </c>
      <c r="BG496" s="174" t="n">
        <f aca="false">IF(N496="zákl. přenesená",J496,0)</f>
        <v>0</v>
      </c>
      <c r="BH496" s="174" t="n">
        <f aca="false">IF(N496="sníž. přenesená",J496,0)</f>
        <v>0</v>
      </c>
      <c r="BI496" s="174" t="n">
        <f aca="false">IF(N496="nulová",J496,0)</f>
        <v>0</v>
      </c>
      <c r="BJ496" s="3" t="s">
        <v>78</v>
      </c>
      <c r="BK496" s="174" t="n">
        <f aca="false">ROUND(I496*H496,2)</f>
        <v>0</v>
      </c>
      <c r="BL496" s="3" t="s">
        <v>951</v>
      </c>
      <c r="BM496" s="173" t="s">
        <v>964</v>
      </c>
    </row>
    <row r="497" s="27" customFormat="true" ht="6.95" hidden="false" customHeight="true" outlineLevel="0" collapsed="false">
      <c r="A497" s="22"/>
      <c r="B497" s="44"/>
      <c r="C497" s="45"/>
      <c r="D497" s="45"/>
      <c r="E497" s="45"/>
      <c r="F497" s="45"/>
      <c r="G497" s="45"/>
      <c r="H497" s="45"/>
      <c r="I497" s="45"/>
      <c r="J497" s="45"/>
      <c r="K497" s="45"/>
      <c r="L497" s="23"/>
      <c r="M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</row>
    <row r="498" customFormat="false" ht="12.8" hidden="false" customHeight="false" outlineLevel="0" collapsed="false">
      <c r="C498" s="222"/>
    </row>
    <row r="499" customFormat="false" ht="12.8" hidden="false" customHeight="false" outlineLevel="0" collapsed="false">
      <c r="C499" s="222"/>
    </row>
    <row r="500" customFormat="false" ht="12.8" hidden="false" customHeight="false" outlineLevel="0" collapsed="false">
      <c r="C500" s="222"/>
    </row>
    <row r="501" customFormat="false" ht="12.8" hidden="false" customHeight="false" outlineLevel="0" collapsed="false">
      <c r="C501" s="222"/>
    </row>
  </sheetData>
  <autoFilter ref="C135:K496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2024-03-07T09:38:00Z</dcterms:created>
  <dc:creator>DESKTOP-VKVVR07\Eva</dc:creator>
  <dc:description/>
  <dc:language>cs-CZ</dc:language>
  <cp:lastModifiedBy/>
  <dcterms:modified xsi:type="dcterms:W3CDTF">2024-03-07T13:20:43Z</dcterms:modified>
  <cp:revision>1</cp:revision>
  <dc:subject/>
  <dc:title/>
</cp:coreProperties>
</file>